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" sheetId="1" r:id="rId4"/>
    <sheet name="Kategorien" sheetId="2" r:id="rId5"/>
  </sheets>
</workbook>
</file>

<file path=xl/sharedStrings.xml><?xml version="1.0" encoding="utf-8"?>
<sst xmlns="http://schemas.openxmlformats.org/spreadsheetml/2006/main" uniqueCount="632">
  <si>
    <t>Status</t>
  </si>
  <si>
    <t>Bestell-nummer</t>
  </si>
  <si>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</si>
  <si>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</si>
  <si>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</si>
  <si>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</si>
  <si>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</si>
  <si>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</si>
  <si>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</si>
  <si>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</si>
  <si>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</si>
  <si>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</si>
  <si>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</si>
  <si>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Kurzliste</t>
  </si>
  <si>
    <t>abpacken?</t>
  </si>
  <si>
    <t>Zuständig</t>
  </si>
  <si>
    <t>Offene Fragen / Bemerkungen</t>
  </si>
  <si>
    <t>Tagliatone</t>
  </si>
  <si>
    <t>Frische Bio Hartweizen-Pasta mit Biss direkt aus Wiedikon (vegan)</t>
  </si>
  <si>
    <t>Pastificio Wiedikon</t>
  </si>
  <si>
    <t>Schweiz</t>
  </si>
  <si>
    <t>250g</t>
  </si>
  <si>
    <t>03) Pasta</t>
  </si>
  <si>
    <t>Lucca</t>
  </si>
  <si>
    <t>Azienda Agricola De Palma</t>
  </si>
  <si>
    <t>Olivenöl Monocultivar Coratina BIO</t>
  </si>
  <si>
    <t>Preisgekröntes Bio Olivenöl “extravergine” mit bitter und würzigen Noten</t>
  </si>
  <si>
    <t>Italien</t>
  </si>
  <si>
    <t>3L</t>
  </si>
  <si>
    <t>09) Essig/ÖL</t>
  </si>
  <si>
    <t>Olivenöl Monocultivar Coratina BIO, Kanister</t>
  </si>
  <si>
    <t>500ml</t>
  </si>
  <si>
    <t>Olivenöl Monocultivar Peranzana BIO</t>
  </si>
  <si>
    <t>Bio Olivenöl “extravergine” mit delikatem Charakter</t>
  </si>
  <si>
    <t>Olivenöl Monocultivar Peranzana BIO, Kanister</t>
  </si>
  <si>
    <t>NFD Bassetti</t>
  </si>
  <si>
    <t>Buchweizenmehl</t>
  </si>
  <si>
    <t>Bassetti</t>
  </si>
  <si>
    <t>Tessin</t>
  </si>
  <si>
    <t xml:space="preserve">1kg </t>
  </si>
  <si>
    <t>01) Getreide (Körner und Mehl)</t>
  </si>
  <si>
    <t>x</t>
  </si>
  <si>
    <t>Lobo</t>
  </si>
  <si>
    <t>Cornflakes</t>
  </si>
  <si>
    <t>5x400g</t>
  </si>
  <si>
    <t>08) Konserven/Fertigprodukte</t>
  </si>
  <si>
    <t>Dinkelflakes</t>
  </si>
  <si>
    <t>Farina Bona</t>
  </si>
  <si>
    <t>geröstetes Maismehl</t>
  </si>
  <si>
    <t xml:space="preserve">Hartweizenmehl </t>
  </si>
  <si>
    <t>für Pasta</t>
  </si>
  <si>
    <t>Kastanienmehl</t>
  </si>
  <si>
    <t>450g</t>
  </si>
  <si>
    <t>Polenta</t>
  </si>
  <si>
    <t>Polenta (Rosso del Ticino, Pro Specie Rara)</t>
  </si>
  <si>
    <t>Biofarm 10003</t>
  </si>
  <si>
    <t>Weizenkörner</t>
  </si>
  <si>
    <t>CH KN</t>
  </si>
  <si>
    <t>Biofarm</t>
  </si>
  <si>
    <t>CH</t>
  </si>
  <si>
    <t>1kg</t>
  </si>
  <si>
    <t>Manuela</t>
  </si>
  <si>
    <t>Biofarm 10103</t>
  </si>
  <si>
    <t>Roggenkörner</t>
  </si>
  <si>
    <t>Biofarm 10305</t>
  </si>
  <si>
    <t>Dinkelkörner</t>
  </si>
  <si>
    <t>Biofarm 10403</t>
  </si>
  <si>
    <t>Grünkernkörner</t>
  </si>
  <si>
    <t>EU KN</t>
  </si>
  <si>
    <t>EU</t>
  </si>
  <si>
    <t>Biofarm 10503</t>
  </si>
  <si>
    <t>Gerstekörner</t>
  </si>
  <si>
    <t>Biofarm 10603</t>
  </si>
  <si>
    <t>Haferkörner</t>
  </si>
  <si>
    <t>Biofarm 10823</t>
  </si>
  <si>
    <t>Risottoreis</t>
  </si>
  <si>
    <t>ITA KN</t>
  </si>
  <si>
    <t>ITA</t>
  </si>
  <si>
    <t>Biofarm 11014</t>
  </si>
  <si>
    <t>Goldhirse</t>
  </si>
  <si>
    <t>Biofarm 11107</t>
  </si>
  <si>
    <t>Buchweizenkörner</t>
  </si>
  <si>
    <t>500g</t>
  </si>
  <si>
    <t>Biofarm 11303</t>
  </si>
  <si>
    <t>Basmatireis (braun)</t>
  </si>
  <si>
    <t>IND BIO</t>
  </si>
  <si>
    <t>IND</t>
  </si>
  <si>
    <t>Biofarm 11403</t>
  </si>
  <si>
    <t>Quinoa</t>
  </si>
  <si>
    <t>BOL KN</t>
  </si>
  <si>
    <t>BOL</t>
  </si>
  <si>
    <t>Biofarm 11411</t>
  </si>
  <si>
    <t>Quinoa CH</t>
  </si>
  <si>
    <t>Biofarm 12013</t>
  </si>
  <si>
    <t>Leinsamen</t>
  </si>
  <si>
    <t>04) Nüsse/Kerne/Samen</t>
  </si>
  <si>
    <t>Biofarm 12211</t>
  </si>
  <si>
    <t>Kichererbsen</t>
  </si>
  <si>
    <t>02) Hülsenfrüchte/Soja</t>
  </si>
  <si>
    <t>Biofarm 12343</t>
  </si>
  <si>
    <t>Braune Linsen</t>
  </si>
  <si>
    <t>Biofarm 12353</t>
  </si>
  <si>
    <t>Grüne Linsen</t>
  </si>
  <si>
    <t>Biofarm 12413</t>
  </si>
  <si>
    <t>Schwarze Linsen</t>
  </si>
  <si>
    <t>Biofarm 12516</t>
  </si>
  <si>
    <t>Sonnenblumenkerne</t>
  </si>
  <si>
    <t>Biofarm 12628</t>
  </si>
  <si>
    <t>Senfkörner gelb</t>
  </si>
  <si>
    <t>Biofarm 12642</t>
  </si>
  <si>
    <t>Hanfsamen ungeschält</t>
  </si>
  <si>
    <t>Biofarm 12813</t>
  </si>
  <si>
    <t>Kürbiskerne</t>
  </si>
  <si>
    <t>Biofarm 12935</t>
  </si>
  <si>
    <t>Mohnsamen</t>
  </si>
  <si>
    <t>200g</t>
  </si>
  <si>
    <t>Biofarm 13103</t>
  </si>
  <si>
    <t xml:space="preserve">Haferflöckli fein </t>
  </si>
  <si>
    <t>Biofarm 13403</t>
  </si>
  <si>
    <t>Hirseflocken</t>
  </si>
  <si>
    <t>Biofarm 13603</t>
  </si>
  <si>
    <t>5-Korn-Flocken</t>
  </si>
  <si>
    <t>Biofarm 14603</t>
  </si>
  <si>
    <t>Couscous</t>
  </si>
  <si>
    <t>ITA BIO</t>
  </si>
  <si>
    <t>Biofarm 16203</t>
  </si>
  <si>
    <t>Roggenvollkornmehl</t>
  </si>
  <si>
    <t>Biofarm 16303</t>
  </si>
  <si>
    <t>Haushaltmehl</t>
  </si>
  <si>
    <t>Biofarm 16503</t>
  </si>
  <si>
    <t>Weissmehl</t>
  </si>
  <si>
    <t xml:space="preserve"> </t>
  </si>
  <si>
    <t>Biofarm 16703</t>
  </si>
  <si>
    <t>Dinkelvollmehl</t>
  </si>
  <si>
    <t>Biofarm 16723</t>
  </si>
  <si>
    <t>Dinkelruchmehl</t>
  </si>
  <si>
    <t>Biofarm 16743</t>
  </si>
  <si>
    <t>Dinkelweissmehl</t>
  </si>
  <si>
    <t>Biofarm 16803</t>
  </si>
  <si>
    <t>Maismehl</t>
  </si>
  <si>
    <t>Biofarm 31535</t>
  </si>
  <si>
    <t>Leinöl</t>
  </si>
  <si>
    <t>0.5L</t>
  </si>
  <si>
    <t>Biofarm 31711</t>
  </si>
  <si>
    <t>Senf fein</t>
  </si>
  <si>
    <t>10) Gewürze/Senf</t>
  </si>
  <si>
    <t>Biofarm 31721</t>
  </si>
  <si>
    <t>Senf grob</t>
  </si>
  <si>
    <t>Biofarm 31738</t>
  </si>
  <si>
    <t>Scharfer Senf</t>
  </si>
  <si>
    <t>100g</t>
  </si>
  <si>
    <t>Biofarm 33805</t>
  </si>
  <si>
    <t>Birnel</t>
  </si>
  <si>
    <t>850g</t>
  </si>
  <si>
    <t>06) Zucker/Honig/Süsses</t>
  </si>
  <si>
    <t>Biofarm11503</t>
  </si>
  <si>
    <t>Amarant</t>
  </si>
  <si>
    <t>NFD Biofruits</t>
  </si>
  <si>
    <t>Konfitüre Aprikosen</t>
  </si>
  <si>
    <t>Biofruits</t>
  </si>
  <si>
    <t>Wallis</t>
  </si>
  <si>
    <t>260g</t>
  </si>
  <si>
    <t>Konfitüre Williams Birne</t>
  </si>
  <si>
    <t>Cascina Le Roche</t>
  </si>
  <si>
    <t>Wein "Autin"</t>
  </si>
  <si>
    <t>Aus Dolcettotrauben gekeltert und im Eichenfass ausgebaut (2001)</t>
  </si>
  <si>
    <t>750ml</t>
  </si>
  <si>
    <t>13) alk. Getränke</t>
  </si>
  <si>
    <t>Wein "Còccu"</t>
  </si>
  <si>
    <t>Aus Dolcetto- und Barberatrauben gekeltert, Barriqueausbau (2006)</t>
  </si>
  <si>
    <t>Wein "Crsta"</t>
  </si>
  <si>
    <t>Aus Dolcettotrauben gekeltert und im Eichenfass ausgebaut (2003)</t>
  </si>
  <si>
    <t>Wein "Folèt"</t>
  </si>
  <si>
    <t>Marcello’s ganz persönliche Rotweinkreation, ungespritzt (2009)</t>
  </si>
  <si>
    <t>Wein "Ladiv"</t>
  </si>
  <si>
    <t>Orange Wine (2013)</t>
  </si>
  <si>
    <t>Wein "Roche"</t>
  </si>
  <si>
    <t>Aus Dolcettotrauben gekeltert und im Eichenfass ausgebaut (2004)</t>
  </si>
  <si>
    <t>Wein "Ruset"</t>
  </si>
  <si>
    <t>Heller, leichter Rotwein (2014)</t>
  </si>
  <si>
    <t>Daniels Dinkel Pasta</t>
  </si>
  <si>
    <t>Dinkel-Hörnli</t>
  </si>
  <si>
    <t>Schübelbach/SZ</t>
  </si>
  <si>
    <t>Beni</t>
  </si>
  <si>
    <t>Dinkel-Muscheln</t>
  </si>
  <si>
    <t>Dinkel-Spaghetti</t>
  </si>
  <si>
    <t>Dinkel-Strozzapreti</t>
  </si>
  <si>
    <t>NFD Domaine Olivier</t>
  </si>
  <si>
    <t>Calvados du Domfrontais AOC Hors d'âge 8 ans</t>
  </si>
  <si>
    <t>Domaine Olivier</t>
  </si>
  <si>
    <t>Frankreich (Normandie)</t>
  </si>
  <si>
    <t>70cl</t>
  </si>
  <si>
    <t xml:space="preserve">Cidre fermier brut </t>
  </si>
  <si>
    <t>75cl</t>
  </si>
  <si>
    <t xml:space="preserve">Cidre fermier doux </t>
  </si>
  <si>
    <t xml:space="preserve">Poiré fermier </t>
  </si>
  <si>
    <t>"Birnen-Cidre"</t>
  </si>
  <si>
    <t>Poiré L'or de la Poire A</t>
  </si>
  <si>
    <t>"Birnen-Cidre", premium</t>
  </si>
  <si>
    <t>DR. Goerg CJ500</t>
  </si>
  <si>
    <t>Kakao-Drink Coco Jambo</t>
  </si>
  <si>
    <t>DR. Goerg</t>
  </si>
  <si>
    <t>Phillipinen</t>
  </si>
  <si>
    <t>500gr</t>
  </si>
  <si>
    <t>DR. Goerg COF10</t>
  </si>
  <si>
    <t>Kokosspeisefett, 10l</t>
  </si>
  <si>
    <t>10L</t>
  </si>
  <si>
    <t>DR. Goerg COF3</t>
  </si>
  <si>
    <t>Kokosspeisefett, 3l</t>
  </si>
  <si>
    <t>echte Rohkost</t>
  </si>
  <si>
    <t>DR. Goerg COF500</t>
  </si>
  <si>
    <t>Kokosspeisefett</t>
  </si>
  <si>
    <t>DR. Goerg CP1000</t>
  </si>
  <si>
    <t>Kokosmilch</t>
  </si>
  <si>
    <t>1000ml</t>
  </si>
  <si>
    <t>12) Pflanzenmilch/ n. alk. Getränke</t>
  </si>
  <si>
    <t>DR. Goerg CP200</t>
  </si>
  <si>
    <t>Kokosmilch, klein</t>
  </si>
  <si>
    <t>200ml</t>
  </si>
  <si>
    <t>DR. Goerg CRMA1000</t>
  </si>
  <si>
    <t>Kokosraspel</t>
  </si>
  <si>
    <t>200gr</t>
  </si>
  <si>
    <t>05) Getrocknetes</t>
  </si>
  <si>
    <t>DR. Goerg VCO3000</t>
  </si>
  <si>
    <t>Kokosöl, 3l</t>
  </si>
  <si>
    <t>DR. Goerg VCO500</t>
  </si>
  <si>
    <t>Kokosöl</t>
  </si>
  <si>
    <t>NFD Finca el Paraíso</t>
  </si>
  <si>
    <t>Bananen, getrocknet</t>
  </si>
  <si>
    <t>entspr. 1kg frischen Bananen</t>
  </si>
  <si>
    <t>Finca el Paraíso</t>
  </si>
  <si>
    <t>Spanien (Kanarische Inseln)</t>
  </si>
  <si>
    <t>Fischzucht Bremgarten</t>
  </si>
  <si>
    <t>Bachforelle, ganz &amp; ausgenommen</t>
  </si>
  <si>
    <t>Kühlkette beachten</t>
  </si>
  <si>
    <t>Bremgarten</t>
  </si>
  <si>
    <t>ca. 280g</t>
  </si>
  <si>
    <t>07) Frische Produkte</t>
  </si>
  <si>
    <t>Lachsforelle, Filet mit Haut</t>
  </si>
  <si>
    <t>ca. 250g</t>
  </si>
  <si>
    <t>Lachsforelle, ganz &amp; ausgenommen</t>
  </si>
  <si>
    <t>ca. 600g</t>
  </si>
  <si>
    <t>Lachsforelle, Graved</t>
  </si>
  <si>
    <t>ca. 200g</t>
  </si>
  <si>
    <t>Lachsforelle, gross, ganz &amp; ausgenommen</t>
  </si>
  <si>
    <t>ca. 2000g</t>
  </si>
  <si>
    <t>Lachsforelle, kalt geräuchert</t>
  </si>
  <si>
    <t>ca. 160g</t>
  </si>
  <si>
    <t>Saibling, geräuchert</t>
  </si>
  <si>
    <t>ca. 80g</t>
  </si>
  <si>
    <t>NFD Funky Tomato</t>
  </si>
  <si>
    <t>Pelato (Tomaten in der grossen Dose)</t>
  </si>
  <si>
    <t>Funky Tomato</t>
  </si>
  <si>
    <t>Italien (Basilicata)</t>
  </si>
  <si>
    <t>2.55kg</t>
  </si>
  <si>
    <t>gebana</t>
  </si>
  <si>
    <t>Basmatireis (weiss)</t>
  </si>
  <si>
    <t>Indien</t>
  </si>
  <si>
    <t>Café RebelDía gemahlen</t>
  </si>
  <si>
    <t>Arabica</t>
  </si>
  <si>
    <t>Mexiko</t>
  </si>
  <si>
    <t>11) Kaffee/Tee</t>
  </si>
  <si>
    <t>Cashew Nüsse gesalzen/geröstet</t>
  </si>
  <si>
    <t>W. Africa</t>
  </si>
  <si>
    <t>Cashew Nüsse Nature</t>
  </si>
  <si>
    <t>ganz</t>
  </si>
  <si>
    <t>Cashew Paste</t>
  </si>
  <si>
    <t>Dattel-Walnuss-Riegel</t>
  </si>
  <si>
    <t>various</t>
  </si>
  <si>
    <t>24x40g</t>
  </si>
  <si>
    <t>Kokosblütenzucker</t>
  </si>
  <si>
    <t>Indonesien</t>
  </si>
  <si>
    <t>Langkornreis</t>
  </si>
  <si>
    <t>Macadamia Nüsse</t>
  </si>
  <si>
    <t>Bruch</t>
  </si>
  <si>
    <t>Kenia</t>
  </si>
  <si>
    <t>Macadamia Paste</t>
  </si>
  <si>
    <t>Mango säuerlich</t>
  </si>
  <si>
    <t>Burkina Faso</t>
  </si>
  <si>
    <t>Mango süss</t>
  </si>
  <si>
    <t>Nussmischung geröstet/gesalzen</t>
  </si>
  <si>
    <t>Paranüsse</t>
  </si>
  <si>
    <t>Bolivien</t>
  </si>
  <si>
    <t>Pekannüsse</t>
  </si>
  <si>
    <t>Peru</t>
  </si>
  <si>
    <t>Rohrohrzucker</t>
  </si>
  <si>
    <t>Paraguay</t>
  </si>
  <si>
    <t>Schokolade Milch</t>
  </si>
  <si>
    <t>Münzenform</t>
  </si>
  <si>
    <t>Togo</t>
  </si>
  <si>
    <t>2kg</t>
  </si>
  <si>
    <t>Schokolade Zartbitter</t>
  </si>
  <si>
    <t>Vollrohrzucker</t>
  </si>
  <si>
    <t>Philippinen</t>
  </si>
  <si>
    <t>Lieferprobleme</t>
  </si>
  <si>
    <t>Zedernüssli</t>
  </si>
  <si>
    <t>Russland</t>
  </si>
  <si>
    <t>Gewürzprofi</t>
  </si>
  <si>
    <t>Anissamen</t>
  </si>
  <si>
    <t>bio</t>
  </si>
  <si>
    <t>Türkei</t>
  </si>
  <si>
    <t>50g</t>
  </si>
  <si>
    <t>Bockshornklee (gemahlen)</t>
  </si>
  <si>
    <t xml:space="preserve">bio </t>
  </si>
  <si>
    <t>30g</t>
  </si>
  <si>
    <t>Chili "Pimont d'eseplette" AOC (Chili 4/10)</t>
  </si>
  <si>
    <t>Frankreich/Pays basque</t>
  </si>
  <si>
    <t>Lieferbarkeit prüfen</t>
  </si>
  <si>
    <t>Chili "Piri Piri" gemahlen (Birds Eye, Chili 9/10)</t>
  </si>
  <si>
    <t>Malawi</t>
  </si>
  <si>
    <t>Curry (Kerala)</t>
  </si>
  <si>
    <t>Feigen (wild)</t>
  </si>
  <si>
    <t>natürlich</t>
  </si>
  <si>
    <t>Iran</t>
  </si>
  <si>
    <t>Fleur de sel</t>
  </si>
  <si>
    <t>Frankreich/ Atlantikküste</t>
  </si>
  <si>
    <t>90g</t>
  </si>
  <si>
    <t>Kardamomkapseln grün</t>
  </si>
  <si>
    <t>Guatemala</t>
  </si>
  <si>
    <t>60g</t>
  </si>
  <si>
    <t>Kreuzkümmel</t>
  </si>
  <si>
    <t>Ägypten</t>
  </si>
  <si>
    <t>Kurkuma</t>
  </si>
  <si>
    <t>Meersalz, fein</t>
  </si>
  <si>
    <t>800g</t>
  </si>
  <si>
    <t>Muskatnüsse</t>
  </si>
  <si>
    <t>Grenada</t>
  </si>
  <si>
    <t>5 Stück</t>
  </si>
  <si>
    <t>Nelken ganz</t>
  </si>
  <si>
    <t>Madagaskar</t>
  </si>
  <si>
    <t>Paprika edelsüss (original ungarisch)</t>
  </si>
  <si>
    <t>Ungarn</t>
  </si>
  <si>
    <t>Pfeffer, grün</t>
  </si>
  <si>
    <t>Pfeffer, rosa</t>
  </si>
  <si>
    <t>Brasilien</t>
  </si>
  <si>
    <t>Pfeffer, schwarz</t>
  </si>
  <si>
    <t>Pfeffer, weiss</t>
  </si>
  <si>
    <t>Piment (All Spice)</t>
  </si>
  <si>
    <t>Jamaika</t>
  </si>
  <si>
    <t>Pimenton de la Vera (milder Rauchpaprika)</t>
  </si>
  <si>
    <t>Spanien/Extremadura</t>
  </si>
  <si>
    <t>Rauchsalz (Buchenholz)</t>
  </si>
  <si>
    <t>Dänemark</t>
  </si>
  <si>
    <t>110g</t>
  </si>
  <si>
    <t>Rooibusch</t>
  </si>
  <si>
    <t>Südafrika</t>
  </si>
  <si>
    <t>80g</t>
  </si>
  <si>
    <t>Safranfäden</t>
  </si>
  <si>
    <t>1g</t>
  </si>
  <si>
    <t>Schabzigerklee (gemahlen)</t>
  </si>
  <si>
    <t>Deutschland</t>
  </si>
  <si>
    <t>Schwarzkümmel</t>
  </si>
  <si>
    <t>Tee, "Cha Verde"</t>
  </si>
  <si>
    <t>Portugal/Azoren</t>
  </si>
  <si>
    <t>Tee, Assam (Schwarztee, stark)</t>
  </si>
  <si>
    <t>Tee, Earl Grey (Schwarztee mit Bergamotte)</t>
  </si>
  <si>
    <t>China</t>
  </si>
  <si>
    <t>Tee, Orange Pekoe (Schwarztee, leicht)</t>
  </si>
  <si>
    <t>Wachholderbeeren</t>
  </si>
  <si>
    <t>Mazedonien</t>
  </si>
  <si>
    <t>70g</t>
  </si>
  <si>
    <t>Yuzu-Pulver</t>
  </si>
  <si>
    <t>Japan</t>
  </si>
  <si>
    <t>20g</t>
  </si>
  <si>
    <t>Himalaya Ursalz, grobkörnig</t>
  </si>
  <si>
    <t>für die Mühle</t>
  </si>
  <si>
    <t>Pakistan</t>
  </si>
  <si>
    <t>Zimt, Ceylon (gemahlen)</t>
  </si>
  <si>
    <t>Sri Lanka</t>
  </si>
  <si>
    <t>Grünenfelder Herbs</t>
  </si>
  <si>
    <t>Basilikum</t>
  </si>
  <si>
    <t>Küchenkräuter</t>
  </si>
  <si>
    <t>Vaulion/VD</t>
  </si>
  <si>
    <t>16g</t>
  </si>
  <si>
    <t>Bohnenkraut</t>
  </si>
  <si>
    <t>18g</t>
  </si>
  <si>
    <t>Café de Paris (Kräuterbutter)</t>
  </si>
  <si>
    <t>Gewürzmischung</t>
  </si>
  <si>
    <t>Dill</t>
  </si>
  <si>
    <t>Estragon</t>
  </si>
  <si>
    <t>Fenchelsamen</t>
  </si>
  <si>
    <t>Kräutertee</t>
  </si>
  <si>
    <t>Herbes de Provence</t>
  </si>
  <si>
    <t>Kamille, echte</t>
  </si>
  <si>
    <t>15g</t>
  </si>
  <si>
    <t>Koriandergrün</t>
  </si>
  <si>
    <t>Koriandersamen</t>
  </si>
  <si>
    <t>Kräitertee "Drachenfeuer" (Halstee)</t>
  </si>
  <si>
    <t>Kräutertee "Gute-Nacht-Tee"</t>
  </si>
  <si>
    <t>Kräutertee "Morgentee"</t>
  </si>
  <si>
    <t>Kümmelsamen</t>
  </si>
  <si>
    <t>Lindenblüten</t>
  </si>
  <si>
    <t>Lorbeer</t>
  </si>
  <si>
    <t>Majoran</t>
  </si>
  <si>
    <t>Marokkanische Minze</t>
  </si>
  <si>
    <t>Origano</t>
  </si>
  <si>
    <t>Peterli</t>
  </si>
  <si>
    <t>Pizza-Kräuter</t>
  </si>
  <si>
    <t>Quarkmischung</t>
  </si>
  <si>
    <t>Salatkräuter</t>
  </si>
  <si>
    <t>Salbei</t>
  </si>
  <si>
    <t>Schnittlauch</t>
  </si>
  <si>
    <t>Thymian</t>
  </si>
  <si>
    <t>NFD Hofgut Storzeln</t>
  </si>
  <si>
    <t xml:space="preserve">Buchweizen Drink Natur Pur </t>
  </si>
  <si>
    <t>glutenfrei</t>
  </si>
  <si>
    <t>Hofgut Storzeln</t>
  </si>
  <si>
    <t>Deutschland, grad ennet der Grenze</t>
  </si>
  <si>
    <t>5x1l</t>
  </si>
  <si>
    <t xml:space="preserve">Dinkel Drink Natur Pur </t>
  </si>
  <si>
    <t xml:space="preserve">Hafer Drink Natur Pur </t>
  </si>
  <si>
    <t xml:space="preserve">Soja Drink Natur + Calcium </t>
  </si>
  <si>
    <t>KAFFEEPUR</t>
  </si>
  <si>
    <t>Kaffee "La Bomba"</t>
  </si>
  <si>
    <t>Espresso-Mischung, 60% Robusta, 40% Arabica</t>
  </si>
  <si>
    <t>Zürich Wiedikon</t>
  </si>
  <si>
    <t>Lobo/David</t>
  </si>
  <si>
    <t>Kaffee "Vulcano Nero"</t>
  </si>
  <si>
    <t>100% Arabica Mischung</t>
  </si>
  <si>
    <t>Les Ruchers du Bessillon</t>
  </si>
  <si>
    <t>Honig "Miel de garrigues"</t>
  </si>
  <si>
    <t>cremig</t>
  </si>
  <si>
    <t>Provence/FR</t>
  </si>
  <si>
    <t>Honig Akazien</t>
  </si>
  <si>
    <t>hell, flüssig</t>
  </si>
  <si>
    <t>Honig Blüten</t>
  </si>
  <si>
    <t>creming</t>
  </si>
  <si>
    <t>Honig Lavendel</t>
  </si>
  <si>
    <t>würzig</t>
  </si>
  <si>
    <t>Honig Tannen</t>
  </si>
  <si>
    <t>dunkel, flüssig</t>
  </si>
  <si>
    <t>Madame Fromage</t>
  </si>
  <si>
    <t>Alpkäse (Geissenmilch)</t>
  </si>
  <si>
    <t>sehr würzig</t>
  </si>
  <si>
    <t>Alpkäse (Kuhmilch, Sélection de Christine)</t>
  </si>
  <si>
    <t>Vertraut der Käsefrau!</t>
  </si>
  <si>
    <t>Schweiz, wechselnd</t>
  </si>
  <si>
    <t>Fondue Mischung (moitié moitié)</t>
  </si>
  <si>
    <t>der eine Klassiker</t>
  </si>
  <si>
    <t>Fribourg</t>
  </si>
  <si>
    <t>400g</t>
  </si>
  <si>
    <t xml:space="preserve">Gommerfee </t>
  </si>
  <si>
    <t>Camembert, bio</t>
  </si>
  <si>
    <t>1 Stück</t>
  </si>
  <si>
    <t>Gouda, 2 Jährig</t>
  </si>
  <si>
    <t>Geheimtipp</t>
  </si>
  <si>
    <t>Holland</t>
  </si>
  <si>
    <t>Raclette</t>
  </si>
  <si>
    <t>der andere Klassiker</t>
  </si>
  <si>
    <t>Simmentaler Alpkäse, alt</t>
  </si>
  <si>
    <t>zum Reiben geeignet</t>
  </si>
  <si>
    <t>Bern</t>
  </si>
  <si>
    <t>NFD Orliva</t>
  </si>
  <si>
    <t>Carobbrotaufstrich</t>
  </si>
  <si>
    <t>vegan</t>
  </si>
  <si>
    <t>Orliva</t>
  </si>
  <si>
    <t>Spanien (Katalonien)</t>
  </si>
  <si>
    <t>Beni / Lobo</t>
  </si>
  <si>
    <t>Carobbrotaufstrich Eco</t>
  </si>
  <si>
    <t>Carob-Schokolade Garrofina Haselnuss</t>
  </si>
  <si>
    <t>Carob-Schokolade Garrofina Mandel</t>
  </si>
  <si>
    <t>Carob-Schokolade Garrofina natur</t>
  </si>
  <si>
    <t>Haselnüsse geröstet</t>
  </si>
  <si>
    <t>vakuumiert</t>
  </si>
  <si>
    <t>Haselnüsse natur</t>
  </si>
  <si>
    <t>Mandeln geröstet und gesalzen</t>
  </si>
  <si>
    <t>Mandeln Marcona blanchiert</t>
  </si>
  <si>
    <t>Mandeln natur</t>
  </si>
  <si>
    <t>lose</t>
  </si>
  <si>
    <t>Menut Kichererbsen</t>
  </si>
  <si>
    <t>Oliven "Arbequina" in Salzwasser</t>
  </si>
  <si>
    <t>425ml</t>
  </si>
  <si>
    <t>Olivenpaste "Olivada" grün</t>
  </si>
  <si>
    <t>165g</t>
  </si>
  <si>
    <t>Olivenpaste "Olivada" schwarz</t>
  </si>
  <si>
    <t>Pistazien gesalzen</t>
  </si>
  <si>
    <t>Pistazien natur</t>
  </si>
  <si>
    <t>Rote Linsen</t>
  </si>
  <si>
    <t>NFD Porto-Muiños</t>
  </si>
  <si>
    <t>Agar Agar in Flocken</t>
  </si>
  <si>
    <t>Porto-Muiños</t>
  </si>
  <si>
    <t>Spanien (Galicia)</t>
  </si>
  <si>
    <t>25g</t>
  </si>
  <si>
    <t>Algen-Chimichurri</t>
  </si>
  <si>
    <t>170g</t>
  </si>
  <si>
    <t>Algen-Roiboos-Tee</t>
  </si>
  <si>
    <t>Algensalat Mix</t>
  </si>
  <si>
    <t>Nori (Blätter für Sushi)</t>
  </si>
  <si>
    <t>Wakame</t>
  </si>
  <si>
    <t>Sennerei Niderhus</t>
  </si>
  <si>
    <t xml:space="preserve">Bachtelkäse </t>
  </si>
  <si>
    <t>Halbhart, mild</t>
  </si>
  <si>
    <t>Züricher Oberland</t>
  </si>
  <si>
    <t>Heumilchbutter</t>
  </si>
  <si>
    <t>gefroren, hält nach dem Auftauen mind. 3 Wochen</t>
  </si>
  <si>
    <t xml:space="preserve">Schwarzer Peter </t>
  </si>
  <si>
    <t>Hartkäse, rezent</t>
  </si>
  <si>
    <t>NFD Tamneere</t>
  </si>
  <si>
    <t>Cashewnüsse Bruch</t>
  </si>
  <si>
    <t>über offenem Feuer verarbeitet (Rauchnote)</t>
  </si>
  <si>
    <t>Soglio</t>
  </si>
  <si>
    <t>Erdnussbutter</t>
  </si>
  <si>
    <t>330g</t>
  </si>
  <si>
    <t>Erdnüsse (geröstet in der Schale)</t>
  </si>
  <si>
    <t>Erdnüsse (geschält, gesalzen)</t>
  </si>
  <si>
    <t>Erdnussöl</t>
  </si>
  <si>
    <t>hoch erhitzbar</t>
  </si>
  <si>
    <t>0.5l</t>
  </si>
  <si>
    <t>Hibiskusblüten - Bissap</t>
  </si>
  <si>
    <t>Lemongrass - Citronelle</t>
  </si>
  <si>
    <t>Sesamöl, kaltgepresst</t>
  </si>
  <si>
    <t>Sesamsamen (natur, ungeröstet)</t>
  </si>
  <si>
    <t>Sheabutter (natur, unparfümiert)</t>
  </si>
  <si>
    <t>150g</t>
  </si>
  <si>
    <t>14) Non-food</t>
  </si>
  <si>
    <t>Soli Token</t>
  </si>
  <si>
    <t>Spende an Tamneere</t>
  </si>
  <si>
    <t>virtuell</t>
  </si>
  <si>
    <t>Tahin (Sesampaste)</t>
  </si>
  <si>
    <t>Zitronenverveine</t>
  </si>
  <si>
    <t>Bergkräuter-Seife</t>
  </si>
  <si>
    <t>Graubünden</t>
  </si>
  <si>
    <t>95g</t>
  </si>
  <si>
    <t>Calendula-Crème</t>
  </si>
  <si>
    <t>75ml</t>
  </si>
  <si>
    <t>Duschplus</t>
  </si>
  <si>
    <t>Duschplus (Nachfüllpack)</t>
  </si>
  <si>
    <t>Handspray - Desinfektion</t>
  </si>
  <si>
    <t>100ml</t>
  </si>
  <si>
    <t>Johannis-Öl</t>
  </si>
  <si>
    <t>Massageöl, vegan</t>
  </si>
  <si>
    <t>Lavendel-Öl</t>
  </si>
  <si>
    <t>Natur-Zahnpasta</t>
  </si>
  <si>
    <t>Shampoo für normales Haar</t>
  </si>
  <si>
    <t>Shampoo für normales Haar Nachfüllpack)</t>
  </si>
  <si>
    <t>Sonnencreme "Après-Solar"</t>
  </si>
  <si>
    <t>200m</t>
  </si>
  <si>
    <t>Sonnencreme "Après-Solar" (Reiseflasche)</t>
  </si>
  <si>
    <t xml:space="preserve">100ml </t>
  </si>
  <si>
    <t>Sonnenschutz "Solar 7"</t>
  </si>
  <si>
    <t>Spirea Sport-Öl</t>
  </si>
  <si>
    <t>Terra Verde 100.001.00</t>
  </si>
  <si>
    <t>Aceto Balsamico di Modena IGP "SUPERIORE"</t>
  </si>
  <si>
    <t>Terra Verde 100.007.00</t>
  </si>
  <si>
    <t>Balsamico bianco Condimento Classico</t>
  </si>
  <si>
    <t>Terra Verde</t>
  </si>
  <si>
    <t xml:space="preserve"> 5l</t>
  </si>
  <si>
    <t>Terra Verde 100.010.00</t>
  </si>
  <si>
    <t>Crema al Aceto Balsamico di Modena IGP</t>
  </si>
  <si>
    <t>150ml</t>
  </si>
  <si>
    <t>Terra Verde 100.018.00</t>
  </si>
  <si>
    <t>Crema al Balsamico Bianco</t>
  </si>
  <si>
    <t>Terra Verde 101.002.00</t>
  </si>
  <si>
    <t>Olive verdi Nocellara in Salamoia</t>
  </si>
  <si>
    <t>185g</t>
  </si>
  <si>
    <t>Terra Verde 101.012.00</t>
  </si>
  <si>
    <t>Pesto ai funghi con funghi porcini</t>
  </si>
  <si>
    <t>Terra Verde 101.034.00</t>
  </si>
  <si>
    <t>Riso Nerone</t>
  </si>
  <si>
    <t>Schwerzer Vollkornreis</t>
  </si>
  <si>
    <t>Terra Verde 101.049.00</t>
  </si>
  <si>
    <t>Riso Rosso Selvaggio</t>
  </si>
  <si>
    <t>Roter Wildreis</t>
  </si>
  <si>
    <t>Terra Verde 101.216.00</t>
  </si>
  <si>
    <t>Pesto vegan con Basilico</t>
  </si>
  <si>
    <t>130g</t>
  </si>
  <si>
    <t>Terra Verde 101.222.00</t>
  </si>
  <si>
    <t>Crema di Peperoncino piccante</t>
  </si>
  <si>
    <t>120g</t>
  </si>
  <si>
    <t>Terra Verde 101.223.00</t>
  </si>
  <si>
    <t>Crema di Carciofi</t>
  </si>
  <si>
    <t>Terra Verde 102.022.00</t>
  </si>
  <si>
    <t>Ketchup tradizionale</t>
  </si>
  <si>
    <t>350g</t>
  </si>
  <si>
    <t>Terra Verde 102.031.00</t>
  </si>
  <si>
    <t>Bouillon Brodo vegetale senza lievito (vegan)</t>
  </si>
  <si>
    <t>220g</t>
  </si>
  <si>
    <t>Terra Verde 108.001.00</t>
  </si>
  <si>
    <t>Passata di Pomodori</t>
  </si>
  <si>
    <t>6x 680g</t>
  </si>
  <si>
    <t>Terra Verde 108.003.00</t>
  </si>
  <si>
    <t>Pomodori Pelati</t>
  </si>
  <si>
    <t>550g</t>
  </si>
  <si>
    <t>Terra Verde 109.001.00</t>
  </si>
  <si>
    <t>Sugo al Basilico</t>
  </si>
  <si>
    <t>290g</t>
  </si>
  <si>
    <t>Terra Verde 112.103.00</t>
  </si>
  <si>
    <t>Marmellata di Arance Moro</t>
  </si>
  <si>
    <t>280g</t>
  </si>
  <si>
    <t>Terra Verde 114.003.50</t>
  </si>
  <si>
    <t>Salame di prosciutto Bio aus der Toscana</t>
  </si>
  <si>
    <t>Produzent SAVIGNI</t>
  </si>
  <si>
    <t>ca. 400g</t>
  </si>
  <si>
    <t>Terra Verde 119.202.00</t>
  </si>
  <si>
    <t>Olive nere in Olio extra vergine di Oliva</t>
  </si>
  <si>
    <t>190g</t>
  </si>
  <si>
    <t>Terra Verde 119.203.00</t>
  </si>
  <si>
    <t>Pomodori semi-secchi in Olio</t>
  </si>
  <si>
    <t>Terra Verde 205.004.00</t>
  </si>
  <si>
    <t>Pappardelle</t>
  </si>
  <si>
    <t>Terra Verde 205.116.00</t>
  </si>
  <si>
    <t>Spaghetti semola di grano duro</t>
  </si>
  <si>
    <t>Produzent IRIS</t>
  </si>
  <si>
    <t>12x 500g</t>
  </si>
  <si>
    <t>Terra Verde 205.117.00</t>
  </si>
  <si>
    <t>Penne semola di grano duro</t>
  </si>
  <si>
    <t>6x 500g</t>
  </si>
  <si>
    <t>Terra Verde 205.119.00</t>
  </si>
  <si>
    <t>Fusilli semola di grano duro</t>
  </si>
  <si>
    <t>Terra Verde 205.127.00</t>
  </si>
  <si>
    <t>Lasagne senza uove grano duro</t>
  </si>
  <si>
    <t>5x 250g</t>
  </si>
  <si>
    <t>Terra Verde 205.128.00</t>
  </si>
  <si>
    <t>Orecchiette semola di grano duro</t>
  </si>
  <si>
    <t>Terra Verde 205.149.00</t>
  </si>
  <si>
    <t xml:space="preserve">Vollreiswafeln </t>
  </si>
  <si>
    <t>6x120g</t>
  </si>
  <si>
    <t>Terra Verde 205.152.00</t>
  </si>
  <si>
    <t>Farfalle semola di grano duro</t>
  </si>
  <si>
    <t>Terra Verde 220.205.00</t>
  </si>
  <si>
    <t>Ceci neri Bio origine Italia</t>
  </si>
  <si>
    <t>Tofurei Engel</t>
  </si>
  <si>
    <t>Dinkel-Seitan</t>
  </si>
  <si>
    <t>Widen</t>
  </si>
  <si>
    <t>Soja Paneer</t>
  </si>
  <si>
    <t>Tofu, geräuchert</t>
  </si>
  <si>
    <t>Tofu, nature (Block)</t>
  </si>
  <si>
    <t>Tofu, nature</t>
  </si>
  <si>
    <t>Wabe3</t>
  </si>
  <si>
    <t>Honig "Züricher Stadthonig"</t>
  </si>
  <si>
    <t>Wiedikon</t>
  </si>
  <si>
    <t>Produktegruppe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</si>
</sst>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2"/>
      <color indexed="8"/>
      <name val="Calibri"/>
    </font>
    <font>
      <b val="1"/>
      <sz val="12"/>
      <color indexed="8"/>
      <name val="Arial"/>
    </font>
    <font>
      <sz val="12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dotted">
        <color indexed="2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21"/>
      </left>
      <right style="dotted">
        <color indexed="21"/>
      </right>
      <top style="dotted">
        <color indexed="21"/>
      </top>
      <bottom style="dotted">
        <color indexed="21"/>
      </bottom>
      <diagonal/>
    </border>
    <border>
      <left style="dotted">
        <color indexed="2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49" fontId="5" fillId="3" borderId="2" applyNumberFormat="1" applyFont="1" applyFill="1" applyBorder="1" applyAlignment="1" applyProtection="0">
      <alignment horizontal="center" vertical="bottom" wrapText="1"/>
    </xf>
    <xf numFmtId="49" fontId="5" fillId="4" borderId="2" applyNumberFormat="1" applyFont="1" applyFill="1" applyBorder="1" applyAlignment="1" applyProtection="0">
      <alignment horizontal="center" vertical="bottom" wrapText="1"/>
    </xf>
    <xf numFmtId="49" fontId="4" fillId="5" borderId="2" applyNumberFormat="1" applyFont="1" applyFill="1" applyBorder="1" applyAlignment="1" applyProtection="0">
      <alignment horizontal="center" vertical="center" wrapText="1"/>
    </xf>
    <xf numFmtId="49" fontId="4" fillId="5" borderId="3" applyNumberFormat="1" applyFont="1" applyFill="1" applyBorder="1" applyAlignment="1" applyProtection="0">
      <alignment horizontal="left" vertical="center" wrapText="1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2" fontId="0" fillId="6" borderId="6" applyNumberFormat="1" applyFont="1" applyFill="1" applyBorder="1" applyAlignment="1" applyProtection="0">
      <alignment vertical="bottom"/>
    </xf>
    <xf numFmtId="0" fontId="0" fillId="6" borderId="6" applyNumberFormat="0" applyFont="1" applyFill="1" applyBorder="1" applyAlignment="1" applyProtection="0">
      <alignment vertical="bottom"/>
    </xf>
    <xf numFmtId="0" fontId="0" fillId="6" borderId="6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0" fillId="7" borderId="6" applyNumberFormat="1" applyFont="1" applyFill="1" applyBorder="1" applyAlignment="1" applyProtection="0">
      <alignment vertical="bottom"/>
    </xf>
    <xf numFmtId="0" fontId="0" fillId="7" borderId="7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0" fontId="0" fillId="6" borderId="8" applyNumberFormat="0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horizontal="center" vertical="bottom"/>
    </xf>
    <xf numFmtId="49" fontId="0" fillId="7" borderId="7" applyNumberFormat="1" applyFont="1" applyFill="1" applyBorder="1" applyAlignment="1" applyProtection="0">
      <alignment vertical="bottom"/>
    </xf>
    <xf numFmtId="0" fontId="0" fillId="7" borderId="6" applyNumberFormat="0" applyFont="1" applyFill="1" applyBorder="1" applyAlignment="1" applyProtection="0">
      <alignment vertical="bottom"/>
    </xf>
    <xf numFmtId="0" fontId="0" fillId="6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8" borderId="10" applyNumberFormat="1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7" fillId="9" borderId="13" applyNumberFormat="1" applyFont="1" applyFill="1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</cellXfs>
  <cellStyles count="1">
    <cellStyle name="Normal" xfId="0" builtinId="0"/>
  </cellStyles>
  <dxfs count="4">
    <dxf>
      <fill>
        <patternFill patternType="solid">
          <fgColor indexed="13"/>
          <bgColor indexed="14"/>
        </patternFill>
      </fill>
    </dxf>
    <dxf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4"/>
        </patternFill>
      </fill>
    </dxf>
    <dxf>
      <fill>
        <patternFill patternType="solid">
          <fgColor indexed="13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6000"/>
      <rgbColor rgb="ffaaaaaa"/>
      <rgbColor rgb="ffffffff"/>
      <rgbColor rgb="ffdeeaf6"/>
      <rgbColor rgb="00000000"/>
      <rgbColor rgb="ff00b0f0"/>
      <rgbColor rgb="ffff9999"/>
      <rgbColor rgb="ffc00000"/>
      <rgbColor rgb="ff385623"/>
      <rgbColor rgb="fffff2cb"/>
      <rgbColor rgb="ffe2eeda"/>
      <rgbColor rgb="ffbfbfbf"/>
      <rgbColor rgb="ffa5a5a5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920"/>
  <sheetViews>
    <sheetView workbookViewId="0" showGridLines="0" defaultGridColor="1"/>
  </sheetViews>
  <sheetFormatPr defaultColWidth="38" defaultRowHeight="15" customHeight="1" outlineLevelRow="0" outlineLevelCol="0"/>
  <cols>
    <col min="1" max="1" hidden="1" width="38" style="1" customWidth="1"/>
    <col min="2" max="2" width="17.5" style="1" customWidth="1"/>
    <col min="3" max="3" width="43.5" style="1" customWidth="1"/>
    <col min="4" max="4" width="20.3516" style="1" customWidth="1"/>
    <col min="5" max="5" width="13.3516" style="1" customWidth="1"/>
    <col min="6" max="6" width="15.8516" style="1" customWidth="1"/>
    <col min="7" max="7" width="7.5" style="1" customWidth="1"/>
    <col min="8" max="8" width="10.3516" style="1" customWidth="1"/>
    <col min="9" max="10" hidden="1" width="38" style="1" customWidth="1"/>
    <col min="11" max="11" width="8.67188" style="1" customWidth="1"/>
    <col min="12" max="13" hidden="1" width="38" style="1" customWidth="1"/>
    <col min="14" max="14" width="29.6719" style="1" customWidth="1"/>
    <col min="15" max="16" width="5.5" style="1" customWidth="1"/>
    <col min="17" max="17" width="14.1719" style="1" customWidth="1"/>
    <col min="18" max="18" width="91.1719" style="1" customWidth="1"/>
    <col min="19" max="16384" width="38" style="1" customWidth="1"/>
  </cols>
  <sheetData>
    <row r="1" ht="60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11</v>
      </c>
      <c r="N1" t="s" s="3">
        <v>12</v>
      </c>
      <c r="O1" t="s" s="4">
        <v>13</v>
      </c>
      <c r="P1" t="s" s="5">
        <v>14</v>
      </c>
      <c r="Q1" t="s" s="6">
        <v>15</v>
      </c>
      <c r="R1" t="s" s="7">
        <v>16</v>
      </c>
    </row>
    <row r="2" ht="13.55" customHeight="1">
      <c r="A2" s="8"/>
      <c r="B2" s="9"/>
      <c r="C2" t="s" s="10">
        <v>17</v>
      </c>
      <c r="D2" t="s" s="10">
        <v>18</v>
      </c>
      <c r="E2" t="s" s="10">
        <v>19</v>
      </c>
      <c r="F2" t="s" s="10">
        <v>20</v>
      </c>
      <c r="G2" t="s" s="10">
        <v>21</v>
      </c>
      <c r="H2" s="11">
        <v>8</v>
      </c>
      <c r="I2" s="12"/>
      <c r="J2" s="12"/>
      <c r="K2" s="13">
        <v>1</v>
      </c>
      <c r="L2" s="12"/>
      <c r="M2" s="12"/>
      <c r="N2" t="s" s="10">
        <v>22</v>
      </c>
      <c r="O2" s="14"/>
      <c r="P2" s="15"/>
      <c r="Q2" t="s" s="16">
        <v>23</v>
      </c>
      <c r="R2" s="17"/>
    </row>
    <row r="3" ht="13.55" customHeight="1">
      <c r="A3" s="8"/>
      <c r="B3" t="s" s="18">
        <v>24</v>
      </c>
      <c r="C3" t="s" s="10">
        <v>25</v>
      </c>
      <c r="D3" t="s" s="10">
        <v>26</v>
      </c>
      <c r="E3" t="s" s="10">
        <v>24</v>
      </c>
      <c r="F3" t="s" s="10">
        <v>27</v>
      </c>
      <c r="G3" t="s" s="10">
        <v>28</v>
      </c>
      <c r="H3" s="11">
        <v>51.22</v>
      </c>
      <c r="I3" s="12"/>
      <c r="J3" s="12"/>
      <c r="K3" s="13">
        <v>1</v>
      </c>
      <c r="L3" s="12"/>
      <c r="M3" s="12"/>
      <c r="N3" t="s" s="10">
        <v>29</v>
      </c>
      <c r="O3" s="14"/>
      <c r="P3" s="15"/>
      <c r="Q3" t="s" s="16">
        <v>23</v>
      </c>
      <c r="R3" s="17"/>
    </row>
    <row r="4" ht="13.55" customHeight="1">
      <c r="A4" s="8"/>
      <c r="B4" t="s" s="18">
        <v>24</v>
      </c>
      <c r="C4" t="s" s="10">
        <v>30</v>
      </c>
      <c r="D4" t="s" s="10">
        <v>26</v>
      </c>
      <c r="E4" t="s" s="10">
        <v>24</v>
      </c>
      <c r="F4" t="s" s="10">
        <v>27</v>
      </c>
      <c r="G4" t="s" s="10">
        <v>31</v>
      </c>
      <c r="H4" s="11">
        <v>15.94</v>
      </c>
      <c r="I4" s="12"/>
      <c r="J4" s="12"/>
      <c r="K4" s="13">
        <v>6</v>
      </c>
      <c r="L4" s="12"/>
      <c r="M4" s="12"/>
      <c r="N4" t="s" s="10">
        <v>29</v>
      </c>
      <c r="O4" s="14"/>
      <c r="P4" s="15"/>
      <c r="Q4" t="s" s="16">
        <v>23</v>
      </c>
      <c r="R4" s="17"/>
    </row>
    <row r="5" ht="13.55" customHeight="1">
      <c r="A5" s="8"/>
      <c r="B5" t="s" s="18">
        <v>24</v>
      </c>
      <c r="C5" t="s" s="10">
        <v>32</v>
      </c>
      <c r="D5" t="s" s="10">
        <v>33</v>
      </c>
      <c r="E5" t="s" s="10">
        <v>24</v>
      </c>
      <c r="F5" t="s" s="10">
        <v>27</v>
      </c>
      <c r="G5" t="s" s="10">
        <v>28</v>
      </c>
      <c r="H5" s="11">
        <v>54.46</v>
      </c>
      <c r="I5" s="12"/>
      <c r="J5" s="12"/>
      <c r="K5" s="13">
        <v>1</v>
      </c>
      <c r="L5" s="12"/>
      <c r="M5" s="12"/>
      <c r="N5" t="s" s="10">
        <v>29</v>
      </c>
      <c r="O5" s="14"/>
      <c r="P5" s="15"/>
      <c r="Q5" t="s" s="16">
        <v>23</v>
      </c>
      <c r="R5" s="17"/>
    </row>
    <row r="6" ht="13.55" customHeight="1">
      <c r="A6" s="8"/>
      <c r="B6" t="s" s="18">
        <v>24</v>
      </c>
      <c r="C6" t="s" s="10">
        <v>34</v>
      </c>
      <c r="D6" t="s" s="10">
        <v>33</v>
      </c>
      <c r="E6" t="s" s="10">
        <v>24</v>
      </c>
      <c r="F6" t="s" s="10">
        <v>27</v>
      </c>
      <c r="G6" t="s" s="10">
        <v>31</v>
      </c>
      <c r="H6" s="11">
        <v>15.62</v>
      </c>
      <c r="I6" s="12"/>
      <c r="J6" s="12"/>
      <c r="K6" s="13">
        <v>6</v>
      </c>
      <c r="L6" s="12"/>
      <c r="M6" s="12"/>
      <c r="N6" t="s" s="10">
        <v>29</v>
      </c>
      <c r="O6" s="14"/>
      <c r="P6" s="15"/>
      <c r="Q6" t="s" s="16">
        <v>23</v>
      </c>
      <c r="R6" s="17"/>
    </row>
    <row r="7" ht="13.55" customHeight="1">
      <c r="A7" s="19"/>
      <c r="B7" t="s" s="10">
        <v>35</v>
      </c>
      <c r="C7" t="s" s="10">
        <v>36</v>
      </c>
      <c r="D7" s="12"/>
      <c r="E7" t="s" s="10">
        <v>37</v>
      </c>
      <c r="F7" t="s" s="10">
        <v>38</v>
      </c>
      <c r="G7" t="s" s="10">
        <v>39</v>
      </c>
      <c r="H7" s="11">
        <f>10*1.1</f>
        <v>11</v>
      </c>
      <c r="I7" s="12"/>
      <c r="J7" s="12"/>
      <c r="K7" s="13">
        <v>5</v>
      </c>
      <c r="L7" s="12"/>
      <c r="M7" s="12"/>
      <c r="N7" t="s" s="10">
        <v>40</v>
      </c>
      <c r="O7" s="14"/>
      <c r="P7" t="s" s="20">
        <v>41</v>
      </c>
      <c r="Q7" t="s" s="16">
        <v>42</v>
      </c>
      <c r="R7" s="17"/>
    </row>
    <row r="8" ht="13.55" customHeight="1">
      <c r="A8" s="19"/>
      <c r="B8" t="s" s="10">
        <v>35</v>
      </c>
      <c r="C8" t="s" s="10">
        <v>43</v>
      </c>
      <c r="D8" s="12"/>
      <c r="E8" t="s" s="10">
        <v>37</v>
      </c>
      <c r="F8" t="s" s="10">
        <v>38</v>
      </c>
      <c r="G8" t="s" s="10">
        <v>44</v>
      </c>
      <c r="H8" s="11">
        <f>4.8*5*1.1</f>
        <v>26.4</v>
      </c>
      <c r="I8" s="12"/>
      <c r="J8" s="12"/>
      <c r="K8" s="13">
        <v>2</v>
      </c>
      <c r="L8" s="12"/>
      <c r="M8" s="12"/>
      <c r="N8" t="s" s="10">
        <v>45</v>
      </c>
      <c r="O8" s="14"/>
      <c r="P8" s="15"/>
      <c r="Q8" t="s" s="16">
        <v>42</v>
      </c>
      <c r="R8" s="17"/>
    </row>
    <row r="9" ht="13.55" customHeight="1">
      <c r="A9" s="19"/>
      <c r="B9" t="s" s="10">
        <v>35</v>
      </c>
      <c r="C9" t="s" s="10">
        <v>46</v>
      </c>
      <c r="D9" s="12"/>
      <c r="E9" t="s" s="10">
        <v>37</v>
      </c>
      <c r="F9" t="s" s="10">
        <v>38</v>
      </c>
      <c r="G9" t="s" s="10">
        <v>44</v>
      </c>
      <c r="H9" s="11">
        <f>5.3*5*1.1</f>
        <v>29.15</v>
      </c>
      <c r="I9" s="12"/>
      <c r="J9" s="12"/>
      <c r="K9" s="13">
        <v>2</v>
      </c>
      <c r="L9" s="12"/>
      <c r="M9" s="12"/>
      <c r="N9" t="s" s="10">
        <v>45</v>
      </c>
      <c r="O9" s="14"/>
      <c r="P9" s="15"/>
      <c r="Q9" t="s" s="16">
        <v>42</v>
      </c>
      <c r="R9" s="17"/>
    </row>
    <row r="10" ht="13.55" customHeight="1">
      <c r="A10" s="19"/>
      <c r="B10" t="s" s="10">
        <v>35</v>
      </c>
      <c r="C10" t="s" s="10">
        <v>47</v>
      </c>
      <c r="D10" t="s" s="10">
        <v>48</v>
      </c>
      <c r="E10" t="s" s="10">
        <v>37</v>
      </c>
      <c r="F10" t="s" s="10">
        <v>38</v>
      </c>
      <c r="G10" t="s" s="10">
        <v>21</v>
      </c>
      <c r="H10" s="11">
        <f>3.85*1.1</f>
        <v>4.235</v>
      </c>
      <c r="I10" s="12"/>
      <c r="J10" s="12"/>
      <c r="K10" s="13">
        <v>1</v>
      </c>
      <c r="L10" s="12"/>
      <c r="M10" s="12"/>
      <c r="N10" t="s" s="10">
        <v>40</v>
      </c>
      <c r="O10" s="14"/>
      <c r="P10" s="15"/>
      <c r="Q10" t="s" s="16">
        <v>42</v>
      </c>
      <c r="R10" s="17"/>
    </row>
    <row r="11" ht="13.55" customHeight="1">
      <c r="A11" s="19"/>
      <c r="B11" t="s" s="10">
        <v>35</v>
      </c>
      <c r="C11" t="s" s="10">
        <v>49</v>
      </c>
      <c r="D11" t="s" s="10">
        <v>50</v>
      </c>
      <c r="E11" t="s" s="10">
        <v>37</v>
      </c>
      <c r="F11" t="s" s="10">
        <v>38</v>
      </c>
      <c r="G11" t="s" s="10">
        <v>39</v>
      </c>
      <c r="H11" s="11">
        <f>30/5*1.1</f>
        <v>6.6</v>
      </c>
      <c r="I11" s="12"/>
      <c r="J11" s="12"/>
      <c r="K11" s="13">
        <v>5</v>
      </c>
      <c r="L11" s="12"/>
      <c r="M11" s="12"/>
      <c r="N11" t="s" s="10">
        <v>40</v>
      </c>
      <c r="O11" s="14"/>
      <c r="P11" t="s" s="20">
        <v>41</v>
      </c>
      <c r="Q11" t="s" s="16">
        <v>42</v>
      </c>
      <c r="R11" s="17"/>
    </row>
    <row r="12" ht="13.55" customHeight="1">
      <c r="A12" s="19"/>
      <c r="B12" t="s" s="10">
        <v>35</v>
      </c>
      <c r="C12" t="s" s="10">
        <v>51</v>
      </c>
      <c r="D12" s="12"/>
      <c r="E12" t="s" s="10">
        <v>37</v>
      </c>
      <c r="F12" t="s" s="10">
        <v>38</v>
      </c>
      <c r="G12" t="s" s="10">
        <v>52</v>
      </c>
      <c r="H12" s="11">
        <f>7.65*1.1</f>
        <v>8.414999999999999</v>
      </c>
      <c r="I12" s="12"/>
      <c r="J12" s="12"/>
      <c r="K12" s="13">
        <v>10</v>
      </c>
      <c r="L12" s="12"/>
      <c r="M12" s="12"/>
      <c r="N12" t="s" s="10">
        <v>40</v>
      </c>
      <c r="O12" s="14"/>
      <c r="P12" s="15"/>
      <c r="Q12" t="s" s="16">
        <v>42</v>
      </c>
      <c r="R12" s="17"/>
    </row>
    <row r="13" ht="13.55" customHeight="1">
      <c r="A13" s="19"/>
      <c r="B13" t="s" s="10">
        <v>35</v>
      </c>
      <c r="C13" t="s" s="10">
        <v>53</v>
      </c>
      <c r="D13" s="12"/>
      <c r="E13" t="s" s="10">
        <v>37</v>
      </c>
      <c r="F13" t="s" s="10">
        <v>38</v>
      </c>
      <c r="G13" t="s" s="10">
        <v>39</v>
      </c>
      <c r="H13" s="11">
        <f>24/5*1.1</f>
        <v>5.28</v>
      </c>
      <c r="I13" s="12"/>
      <c r="J13" s="12"/>
      <c r="K13" s="13">
        <v>5</v>
      </c>
      <c r="L13" s="12"/>
      <c r="M13" s="12"/>
      <c r="N13" t="s" s="10">
        <v>40</v>
      </c>
      <c r="O13" t="s" s="21">
        <v>41</v>
      </c>
      <c r="P13" t="s" s="20">
        <v>41</v>
      </c>
      <c r="Q13" t="s" s="16">
        <v>42</v>
      </c>
      <c r="R13" s="17"/>
    </row>
    <row r="14" ht="13.55" customHeight="1">
      <c r="A14" s="19"/>
      <c r="B14" t="s" s="10">
        <v>35</v>
      </c>
      <c r="C14" t="s" s="10">
        <v>54</v>
      </c>
      <c r="D14" s="12"/>
      <c r="E14" t="s" s="10">
        <v>37</v>
      </c>
      <c r="F14" t="s" s="10">
        <v>38</v>
      </c>
      <c r="G14" t="s" s="10">
        <v>39</v>
      </c>
      <c r="H14" s="11">
        <f>52/5*1.1</f>
        <v>11.44</v>
      </c>
      <c r="I14" s="12"/>
      <c r="J14" s="12"/>
      <c r="K14" s="13">
        <v>5</v>
      </c>
      <c r="L14" s="12"/>
      <c r="M14" s="12"/>
      <c r="N14" t="s" s="10">
        <v>40</v>
      </c>
      <c r="O14" s="14"/>
      <c r="P14" t="s" s="20">
        <v>41</v>
      </c>
      <c r="Q14" t="s" s="16">
        <v>42</v>
      </c>
      <c r="R14" s="17"/>
    </row>
    <row r="15" ht="13.55" customHeight="1">
      <c r="A15" s="8"/>
      <c r="B15" t="s" s="18">
        <v>55</v>
      </c>
      <c r="C15" t="s" s="10">
        <v>56</v>
      </c>
      <c r="D15" t="s" s="10">
        <v>57</v>
      </c>
      <c r="E15" t="s" s="10">
        <v>58</v>
      </c>
      <c r="F15" t="s" s="10">
        <v>59</v>
      </c>
      <c r="G15" t="s" s="10">
        <v>60</v>
      </c>
      <c r="H15" s="11">
        <v>2.87</v>
      </c>
      <c r="I15" s="12"/>
      <c r="J15" s="12"/>
      <c r="K15" s="13">
        <v>5</v>
      </c>
      <c r="L15" s="12"/>
      <c r="M15" s="12"/>
      <c r="N15" t="s" s="10">
        <v>40</v>
      </c>
      <c r="O15" s="14"/>
      <c r="P15" t="s" s="20">
        <v>41</v>
      </c>
      <c r="Q15" t="s" s="16">
        <v>61</v>
      </c>
      <c r="R15" s="17"/>
    </row>
    <row r="16" ht="13.55" customHeight="1">
      <c r="A16" s="8"/>
      <c r="B16" t="s" s="18">
        <v>62</v>
      </c>
      <c r="C16" t="s" s="10">
        <v>63</v>
      </c>
      <c r="D16" t="s" s="10">
        <v>57</v>
      </c>
      <c r="E16" t="s" s="10">
        <v>58</v>
      </c>
      <c r="F16" t="s" s="10">
        <v>59</v>
      </c>
      <c r="G16" t="s" s="10">
        <v>60</v>
      </c>
      <c r="H16" s="11">
        <v>2.8</v>
      </c>
      <c r="I16" s="12"/>
      <c r="J16" s="12"/>
      <c r="K16" s="13">
        <v>5</v>
      </c>
      <c r="L16" s="12"/>
      <c r="M16" s="12"/>
      <c r="N16" t="s" s="10">
        <v>40</v>
      </c>
      <c r="O16" s="14"/>
      <c r="P16" t="s" s="20">
        <v>41</v>
      </c>
      <c r="Q16" t="s" s="16">
        <v>61</v>
      </c>
      <c r="R16" s="17"/>
    </row>
    <row r="17" ht="13.55" customHeight="1">
      <c r="A17" s="8"/>
      <c r="B17" t="s" s="18">
        <v>64</v>
      </c>
      <c r="C17" t="s" s="10">
        <v>65</v>
      </c>
      <c r="D17" t="s" s="10">
        <v>57</v>
      </c>
      <c r="E17" t="s" s="10">
        <v>58</v>
      </c>
      <c r="F17" t="s" s="10">
        <v>59</v>
      </c>
      <c r="G17" t="s" s="10">
        <v>60</v>
      </c>
      <c r="H17" s="13">
        <v>4.56</v>
      </c>
      <c r="I17" s="12"/>
      <c r="J17" s="12"/>
      <c r="K17" s="13">
        <v>5</v>
      </c>
      <c r="L17" s="12"/>
      <c r="M17" s="12"/>
      <c r="N17" t="s" s="10">
        <v>40</v>
      </c>
      <c r="O17" s="14"/>
      <c r="P17" t="s" s="20">
        <v>41</v>
      </c>
      <c r="Q17" t="s" s="16">
        <v>61</v>
      </c>
      <c r="R17" s="17"/>
    </row>
    <row r="18" ht="13.55" customHeight="1">
      <c r="A18" s="8"/>
      <c r="B18" t="s" s="18">
        <v>66</v>
      </c>
      <c r="C18" t="s" s="10">
        <v>67</v>
      </c>
      <c r="D18" t="s" s="10">
        <v>68</v>
      </c>
      <c r="E18" t="s" s="10">
        <v>58</v>
      </c>
      <c r="F18" t="s" s="10">
        <v>69</v>
      </c>
      <c r="G18" t="s" s="10">
        <v>60</v>
      </c>
      <c r="H18" s="11">
        <v>8.050000000000001</v>
      </c>
      <c r="I18" s="12"/>
      <c r="J18" s="12"/>
      <c r="K18" s="13">
        <v>5</v>
      </c>
      <c r="L18" s="12"/>
      <c r="M18" s="12"/>
      <c r="N18" t="s" s="10">
        <v>40</v>
      </c>
      <c r="O18" s="14"/>
      <c r="P18" t="s" s="20">
        <v>41</v>
      </c>
      <c r="Q18" t="s" s="16">
        <v>61</v>
      </c>
      <c r="R18" s="17"/>
    </row>
    <row r="19" ht="13.55" customHeight="1">
      <c r="A19" s="8"/>
      <c r="B19" t="s" s="18">
        <v>70</v>
      </c>
      <c r="C19" t="s" s="10">
        <v>71</v>
      </c>
      <c r="D19" t="s" s="10">
        <v>57</v>
      </c>
      <c r="E19" t="s" s="10">
        <v>58</v>
      </c>
      <c r="F19" t="s" s="10">
        <v>59</v>
      </c>
      <c r="G19" t="s" s="10">
        <v>60</v>
      </c>
      <c r="H19" s="11">
        <v>3.71</v>
      </c>
      <c r="I19" s="12"/>
      <c r="J19" s="12"/>
      <c r="K19" s="13">
        <v>5</v>
      </c>
      <c r="L19" s="12"/>
      <c r="M19" s="12"/>
      <c r="N19" t="s" s="10">
        <v>40</v>
      </c>
      <c r="O19" s="14"/>
      <c r="P19" t="s" s="20">
        <v>41</v>
      </c>
      <c r="Q19" t="s" s="16">
        <v>61</v>
      </c>
      <c r="R19" s="17"/>
    </row>
    <row r="20" ht="13.55" customHeight="1">
      <c r="A20" t="s" s="22">
        <v>58</v>
      </c>
      <c r="B20" t="s" s="18">
        <v>72</v>
      </c>
      <c r="C20" t="s" s="10">
        <v>73</v>
      </c>
      <c r="D20" t="s" s="10">
        <v>57</v>
      </c>
      <c r="E20" t="s" s="10">
        <v>58</v>
      </c>
      <c r="F20" t="s" s="10">
        <v>59</v>
      </c>
      <c r="G20" t="s" s="10">
        <v>60</v>
      </c>
      <c r="H20" s="11">
        <v>4.13</v>
      </c>
      <c r="I20" s="12"/>
      <c r="J20" s="12"/>
      <c r="K20" s="13">
        <v>5</v>
      </c>
      <c r="L20" s="12"/>
      <c r="M20" s="12"/>
      <c r="N20" t="s" s="10">
        <v>40</v>
      </c>
      <c r="O20" s="14"/>
      <c r="P20" t="s" s="20">
        <v>41</v>
      </c>
      <c r="Q20" t="s" s="16">
        <v>61</v>
      </c>
      <c r="R20" s="17"/>
    </row>
    <row r="21" ht="13.55" customHeight="1">
      <c r="A21" s="8"/>
      <c r="B21" t="s" s="18">
        <v>74</v>
      </c>
      <c r="C21" t="s" s="10">
        <v>75</v>
      </c>
      <c r="D21" t="s" s="10">
        <v>76</v>
      </c>
      <c r="E21" t="s" s="10">
        <v>58</v>
      </c>
      <c r="F21" t="s" s="10">
        <v>77</v>
      </c>
      <c r="G21" t="s" s="10">
        <v>60</v>
      </c>
      <c r="H21" s="11">
        <v>5.53</v>
      </c>
      <c r="I21" s="12"/>
      <c r="J21" s="12"/>
      <c r="K21" s="13">
        <v>5</v>
      </c>
      <c r="L21" s="12"/>
      <c r="M21" s="12"/>
      <c r="N21" t="s" s="10">
        <v>40</v>
      </c>
      <c r="O21" t="s" s="21">
        <v>41</v>
      </c>
      <c r="P21" t="s" s="20">
        <v>41</v>
      </c>
      <c r="Q21" t="s" s="16">
        <v>61</v>
      </c>
      <c r="R21" s="17"/>
    </row>
    <row r="22" ht="13.55" customHeight="1">
      <c r="A22" s="8"/>
      <c r="B22" t="s" s="18">
        <v>78</v>
      </c>
      <c r="C22" t="s" s="10">
        <v>79</v>
      </c>
      <c r="D22" t="s" s="10">
        <v>57</v>
      </c>
      <c r="E22" t="s" s="10">
        <v>58</v>
      </c>
      <c r="F22" t="s" s="10">
        <v>59</v>
      </c>
      <c r="G22" t="s" s="10">
        <v>60</v>
      </c>
      <c r="H22" s="11">
        <v>6.72</v>
      </c>
      <c r="I22" s="12"/>
      <c r="J22" s="12"/>
      <c r="K22" s="13">
        <v>5</v>
      </c>
      <c r="L22" s="12"/>
      <c r="M22" s="12"/>
      <c r="N22" t="s" s="10">
        <v>40</v>
      </c>
      <c r="O22" s="14"/>
      <c r="P22" t="s" s="20">
        <v>41</v>
      </c>
      <c r="Q22" t="s" s="16">
        <v>61</v>
      </c>
      <c r="R22" s="17"/>
    </row>
    <row r="23" ht="13.55" customHeight="1">
      <c r="A23" s="8"/>
      <c r="B23" t="s" s="18">
        <v>80</v>
      </c>
      <c r="C23" t="s" s="10">
        <v>81</v>
      </c>
      <c r="D23" t="s" s="10">
        <v>68</v>
      </c>
      <c r="E23" t="s" s="10">
        <v>58</v>
      </c>
      <c r="F23" t="s" s="10">
        <v>69</v>
      </c>
      <c r="G23" t="s" s="10">
        <v>82</v>
      </c>
      <c r="H23" s="13">
        <v>3.67</v>
      </c>
      <c r="I23" s="12"/>
      <c r="J23" s="12"/>
      <c r="K23" s="13">
        <v>6</v>
      </c>
      <c r="L23" s="12"/>
      <c r="M23" s="12"/>
      <c r="N23" t="s" s="10">
        <v>40</v>
      </c>
      <c r="O23" s="14"/>
      <c r="P23" s="15"/>
      <c r="Q23" t="s" s="16">
        <v>61</v>
      </c>
      <c r="R23" s="17"/>
    </row>
    <row r="24" ht="13.55" customHeight="1">
      <c r="A24" s="8"/>
      <c r="B24" t="s" s="18">
        <v>83</v>
      </c>
      <c r="C24" t="s" s="10">
        <v>84</v>
      </c>
      <c r="D24" t="s" s="10">
        <v>85</v>
      </c>
      <c r="E24" t="s" s="10">
        <v>58</v>
      </c>
      <c r="F24" t="s" s="10">
        <v>86</v>
      </c>
      <c r="G24" t="s" s="10">
        <v>60</v>
      </c>
      <c r="H24" s="13">
        <v>7.63</v>
      </c>
      <c r="I24" s="12"/>
      <c r="J24" s="12"/>
      <c r="K24" s="13">
        <v>5</v>
      </c>
      <c r="L24" s="12"/>
      <c r="M24" s="12"/>
      <c r="N24" t="s" s="10">
        <v>40</v>
      </c>
      <c r="O24" s="14"/>
      <c r="P24" t="s" s="20">
        <v>41</v>
      </c>
      <c r="Q24" t="s" s="16">
        <v>61</v>
      </c>
      <c r="R24" s="17"/>
    </row>
    <row r="25" ht="13.55" customHeight="1">
      <c r="A25" s="8"/>
      <c r="B25" t="s" s="18">
        <v>87</v>
      </c>
      <c r="C25" t="s" s="10">
        <v>88</v>
      </c>
      <c r="D25" t="s" s="10">
        <v>89</v>
      </c>
      <c r="E25" t="s" s="10">
        <v>58</v>
      </c>
      <c r="F25" t="s" s="10">
        <v>90</v>
      </c>
      <c r="G25" t="s" s="10">
        <v>60</v>
      </c>
      <c r="H25" s="11">
        <v>8.82</v>
      </c>
      <c r="I25" s="12"/>
      <c r="J25" s="12"/>
      <c r="K25" s="13">
        <v>5</v>
      </c>
      <c r="L25" s="12"/>
      <c r="M25" s="12"/>
      <c r="N25" t="s" s="10">
        <v>40</v>
      </c>
      <c r="O25" s="14"/>
      <c r="P25" t="s" s="20">
        <v>41</v>
      </c>
      <c r="Q25" t="s" s="16">
        <v>61</v>
      </c>
      <c r="R25" s="17"/>
    </row>
    <row r="26" ht="13.55" customHeight="1">
      <c r="A26" s="8"/>
      <c r="B26" t="s" s="18">
        <v>91</v>
      </c>
      <c r="C26" t="s" s="10">
        <v>92</v>
      </c>
      <c r="D26" t="s" s="10">
        <v>57</v>
      </c>
      <c r="E26" t="s" s="10">
        <v>58</v>
      </c>
      <c r="F26" t="s" s="10">
        <v>59</v>
      </c>
      <c r="G26" t="s" s="10">
        <v>60</v>
      </c>
      <c r="H26" s="11">
        <v>17.75</v>
      </c>
      <c r="I26" s="12"/>
      <c r="J26" s="12"/>
      <c r="K26" s="13">
        <v>5</v>
      </c>
      <c r="L26" s="12"/>
      <c r="M26" s="12"/>
      <c r="N26" t="s" s="10">
        <v>40</v>
      </c>
      <c r="O26" s="14"/>
      <c r="P26" t="s" s="20">
        <v>41</v>
      </c>
      <c r="Q26" t="s" s="16">
        <v>61</v>
      </c>
      <c r="R26" s="17"/>
    </row>
    <row r="27" ht="13.55" customHeight="1">
      <c r="A27" s="8"/>
      <c r="B27" t="s" s="18">
        <v>93</v>
      </c>
      <c r="C27" t="s" s="10">
        <v>94</v>
      </c>
      <c r="D27" t="s" s="10">
        <v>57</v>
      </c>
      <c r="E27" t="s" s="10">
        <v>58</v>
      </c>
      <c r="F27" t="s" s="10">
        <v>59</v>
      </c>
      <c r="G27" t="s" s="10">
        <v>60</v>
      </c>
      <c r="H27" s="11">
        <v>7.56</v>
      </c>
      <c r="I27" s="12"/>
      <c r="J27" s="12"/>
      <c r="K27" s="13">
        <v>5</v>
      </c>
      <c r="L27" s="12"/>
      <c r="M27" s="12"/>
      <c r="N27" t="s" s="10">
        <v>95</v>
      </c>
      <c r="O27" s="14"/>
      <c r="P27" t="s" s="20">
        <v>41</v>
      </c>
      <c r="Q27" t="s" s="16">
        <v>61</v>
      </c>
      <c r="R27" s="17"/>
    </row>
    <row r="28" ht="13.55" customHeight="1">
      <c r="A28" t="s" s="22">
        <v>58</v>
      </c>
      <c r="B28" t="s" s="18">
        <v>96</v>
      </c>
      <c r="C28" t="s" s="10">
        <v>97</v>
      </c>
      <c r="D28" t="s" s="10">
        <v>57</v>
      </c>
      <c r="E28" t="s" s="10">
        <v>58</v>
      </c>
      <c r="F28" t="s" s="10">
        <v>59</v>
      </c>
      <c r="G28" t="s" s="10">
        <v>60</v>
      </c>
      <c r="H28" s="11">
        <v>13.16</v>
      </c>
      <c r="I28" s="12"/>
      <c r="J28" s="12"/>
      <c r="K28" s="13">
        <v>5</v>
      </c>
      <c r="L28" s="12"/>
      <c r="M28" s="12"/>
      <c r="N28" t="s" s="10">
        <v>98</v>
      </c>
      <c r="O28" s="14"/>
      <c r="P28" t="s" s="20">
        <v>41</v>
      </c>
      <c r="Q28" t="s" s="16">
        <v>61</v>
      </c>
      <c r="R28" s="17"/>
    </row>
    <row r="29" ht="13.55" customHeight="1">
      <c r="A29" s="8"/>
      <c r="B29" t="s" s="18">
        <v>99</v>
      </c>
      <c r="C29" t="s" s="10">
        <v>100</v>
      </c>
      <c r="D29" t="s" s="10">
        <v>57</v>
      </c>
      <c r="E29" t="s" s="10">
        <v>58</v>
      </c>
      <c r="F29" t="s" s="10">
        <v>59</v>
      </c>
      <c r="G29" t="s" s="10">
        <v>60</v>
      </c>
      <c r="H29" s="13">
        <v>11.76</v>
      </c>
      <c r="I29" s="12"/>
      <c r="J29" s="12"/>
      <c r="K29" s="13">
        <v>5</v>
      </c>
      <c r="L29" s="12"/>
      <c r="M29" s="12"/>
      <c r="N29" t="s" s="10">
        <v>98</v>
      </c>
      <c r="O29" s="14"/>
      <c r="P29" t="s" s="20">
        <v>41</v>
      </c>
      <c r="Q29" t="s" s="16">
        <v>61</v>
      </c>
      <c r="R29" s="17"/>
    </row>
    <row r="30" ht="13.55" customHeight="1">
      <c r="A30" s="8"/>
      <c r="B30" t="s" s="18">
        <v>101</v>
      </c>
      <c r="C30" t="s" s="10">
        <v>102</v>
      </c>
      <c r="D30" t="s" s="10">
        <v>57</v>
      </c>
      <c r="E30" t="s" s="10">
        <v>58</v>
      </c>
      <c r="F30" t="s" s="10">
        <v>59</v>
      </c>
      <c r="G30" t="s" s="10">
        <v>60</v>
      </c>
      <c r="H30" s="11">
        <v>11.76</v>
      </c>
      <c r="I30" s="12"/>
      <c r="J30" s="12"/>
      <c r="K30" s="13">
        <v>5</v>
      </c>
      <c r="L30" s="12"/>
      <c r="M30" s="12"/>
      <c r="N30" t="s" s="10">
        <v>98</v>
      </c>
      <c r="O30" s="14"/>
      <c r="P30" t="s" s="20">
        <v>41</v>
      </c>
      <c r="Q30" t="s" s="16">
        <v>61</v>
      </c>
      <c r="R30" s="17"/>
    </row>
    <row r="31" ht="13.55" customHeight="1">
      <c r="A31" s="8"/>
      <c r="B31" t="s" s="18">
        <v>103</v>
      </c>
      <c r="C31" t="s" s="10">
        <v>104</v>
      </c>
      <c r="D31" t="s" s="10">
        <v>57</v>
      </c>
      <c r="E31" t="s" s="10">
        <v>58</v>
      </c>
      <c r="F31" t="s" s="10">
        <v>59</v>
      </c>
      <c r="G31" t="s" s="10">
        <v>60</v>
      </c>
      <c r="H31" s="11">
        <v>11.76</v>
      </c>
      <c r="I31" s="12"/>
      <c r="J31" s="12"/>
      <c r="K31" s="13">
        <v>5</v>
      </c>
      <c r="L31" s="12"/>
      <c r="M31" s="12"/>
      <c r="N31" t="s" s="10">
        <v>98</v>
      </c>
      <c r="O31" s="14"/>
      <c r="P31" t="s" s="20">
        <v>41</v>
      </c>
      <c r="Q31" t="s" s="16">
        <v>61</v>
      </c>
      <c r="R31" s="17"/>
    </row>
    <row r="32" ht="13.55" customHeight="1">
      <c r="A32" s="8"/>
      <c r="B32" t="s" s="18">
        <v>105</v>
      </c>
      <c r="C32" t="s" s="10">
        <v>106</v>
      </c>
      <c r="D32" t="s" s="10">
        <v>57</v>
      </c>
      <c r="E32" t="s" s="10">
        <v>58</v>
      </c>
      <c r="F32" t="s" s="10">
        <v>59</v>
      </c>
      <c r="G32" t="s" s="10">
        <v>60</v>
      </c>
      <c r="H32" s="11">
        <v>12.18</v>
      </c>
      <c r="I32" s="12"/>
      <c r="J32" s="12"/>
      <c r="K32" s="13">
        <v>5</v>
      </c>
      <c r="L32" s="12"/>
      <c r="M32" s="12"/>
      <c r="N32" t="s" s="10">
        <v>95</v>
      </c>
      <c r="O32" s="14"/>
      <c r="P32" t="s" s="20">
        <v>41</v>
      </c>
      <c r="Q32" t="s" s="16">
        <v>61</v>
      </c>
      <c r="R32" s="17"/>
    </row>
    <row r="33" ht="13.55" customHeight="1">
      <c r="A33" s="8"/>
      <c r="B33" t="s" s="18">
        <v>107</v>
      </c>
      <c r="C33" t="s" s="10">
        <v>108</v>
      </c>
      <c r="D33" t="s" s="10">
        <v>57</v>
      </c>
      <c r="E33" t="s" s="10">
        <v>58</v>
      </c>
      <c r="F33" t="s" s="10">
        <v>59</v>
      </c>
      <c r="G33" t="s" s="10">
        <v>60</v>
      </c>
      <c r="H33" s="11">
        <v>9.380000000000001</v>
      </c>
      <c r="I33" s="12"/>
      <c r="J33" s="12"/>
      <c r="K33" s="13">
        <v>5</v>
      </c>
      <c r="L33" s="12"/>
      <c r="M33" s="12"/>
      <c r="N33" t="s" s="10">
        <v>95</v>
      </c>
      <c r="O33" s="14"/>
      <c r="P33" t="s" s="20">
        <v>41</v>
      </c>
      <c r="Q33" t="s" s="16">
        <v>61</v>
      </c>
      <c r="R33" s="17"/>
    </row>
    <row r="34" ht="13.55" customHeight="1">
      <c r="A34" t="s" s="22">
        <v>58</v>
      </c>
      <c r="B34" t="s" s="18">
        <v>109</v>
      </c>
      <c r="C34" t="s" s="10">
        <v>110</v>
      </c>
      <c r="D34" t="s" s="10">
        <v>57</v>
      </c>
      <c r="E34" t="s" s="10">
        <v>58</v>
      </c>
      <c r="F34" t="s" s="10">
        <v>59</v>
      </c>
      <c r="G34" t="s" s="10">
        <v>60</v>
      </c>
      <c r="H34" s="11">
        <v>14.84</v>
      </c>
      <c r="I34" s="12"/>
      <c r="J34" s="12"/>
      <c r="K34" s="13">
        <v>5</v>
      </c>
      <c r="L34" s="12"/>
      <c r="M34" s="12"/>
      <c r="N34" t="s" s="10">
        <v>95</v>
      </c>
      <c r="O34" s="14"/>
      <c r="P34" t="s" s="20">
        <v>41</v>
      </c>
      <c r="Q34" t="s" s="16">
        <v>61</v>
      </c>
      <c r="R34" s="17"/>
    </row>
    <row r="35" ht="13.55" customHeight="1">
      <c r="A35" s="8"/>
      <c r="B35" t="s" s="18">
        <v>111</v>
      </c>
      <c r="C35" t="s" s="10">
        <v>112</v>
      </c>
      <c r="D35" t="s" s="10">
        <v>57</v>
      </c>
      <c r="E35" t="s" s="10">
        <v>58</v>
      </c>
      <c r="F35" t="s" s="10">
        <v>59</v>
      </c>
      <c r="G35" t="s" s="10">
        <v>60</v>
      </c>
      <c r="H35" s="11">
        <v>20.93</v>
      </c>
      <c r="I35" s="12"/>
      <c r="J35" s="12"/>
      <c r="K35" s="13">
        <v>5</v>
      </c>
      <c r="L35" s="12"/>
      <c r="M35" s="12"/>
      <c r="N35" t="s" s="10">
        <v>95</v>
      </c>
      <c r="O35" s="14"/>
      <c r="P35" t="s" s="20">
        <v>41</v>
      </c>
      <c r="Q35" t="s" s="16">
        <v>61</v>
      </c>
      <c r="R35" s="17"/>
    </row>
    <row r="36" ht="13.55" customHeight="1">
      <c r="A36" s="8"/>
      <c r="B36" t="s" s="18">
        <v>113</v>
      </c>
      <c r="C36" t="s" s="10">
        <v>114</v>
      </c>
      <c r="D36" t="s" s="10">
        <v>57</v>
      </c>
      <c r="E36" t="s" s="10">
        <v>58</v>
      </c>
      <c r="F36" t="s" s="10">
        <v>59</v>
      </c>
      <c r="G36" t="s" s="10">
        <v>115</v>
      </c>
      <c r="H36" s="11">
        <v>5.37</v>
      </c>
      <c r="I36" s="12"/>
      <c r="J36" s="12"/>
      <c r="K36" s="13">
        <v>8</v>
      </c>
      <c r="L36" s="12"/>
      <c r="M36" s="12"/>
      <c r="N36" t="s" s="10">
        <v>95</v>
      </c>
      <c r="O36" s="14"/>
      <c r="P36" s="15"/>
      <c r="Q36" t="s" s="16">
        <v>61</v>
      </c>
      <c r="R36" s="17"/>
    </row>
    <row r="37" ht="13.55" customHeight="1">
      <c r="A37" s="8"/>
      <c r="B37" t="s" s="18">
        <v>116</v>
      </c>
      <c r="C37" t="s" s="10">
        <v>117</v>
      </c>
      <c r="D37" t="s" s="10">
        <v>57</v>
      </c>
      <c r="E37" t="s" s="10">
        <v>58</v>
      </c>
      <c r="F37" t="s" s="10">
        <v>59</v>
      </c>
      <c r="G37" t="s" s="10">
        <v>60</v>
      </c>
      <c r="H37" s="11">
        <v>4.27</v>
      </c>
      <c r="I37" s="12"/>
      <c r="J37" s="12"/>
      <c r="K37" s="13">
        <v>5</v>
      </c>
      <c r="L37" s="12"/>
      <c r="M37" s="12"/>
      <c r="N37" t="s" s="10">
        <v>40</v>
      </c>
      <c r="O37" t="s" s="21">
        <v>41</v>
      </c>
      <c r="P37" t="s" s="20">
        <v>41</v>
      </c>
      <c r="Q37" t="s" s="16">
        <v>61</v>
      </c>
      <c r="R37" s="17"/>
    </row>
    <row r="38" ht="13.55" customHeight="1">
      <c r="A38" s="8"/>
      <c r="B38" t="s" s="18">
        <v>118</v>
      </c>
      <c r="C38" t="s" s="10">
        <v>119</v>
      </c>
      <c r="D38" t="s" s="10">
        <v>57</v>
      </c>
      <c r="E38" t="s" s="10">
        <v>58</v>
      </c>
      <c r="F38" t="s" s="10">
        <v>59</v>
      </c>
      <c r="G38" t="s" s="10">
        <v>60</v>
      </c>
      <c r="H38" s="11">
        <v>8.539999999999999</v>
      </c>
      <c r="I38" s="12"/>
      <c r="J38" s="12"/>
      <c r="K38" s="13">
        <v>5</v>
      </c>
      <c r="L38" s="12"/>
      <c r="M38" s="12"/>
      <c r="N38" t="s" s="10">
        <v>40</v>
      </c>
      <c r="O38" s="14"/>
      <c r="P38" t="s" s="20">
        <v>41</v>
      </c>
      <c r="Q38" t="s" s="16">
        <v>61</v>
      </c>
      <c r="R38" s="17"/>
    </row>
    <row r="39" ht="13.55" customHeight="1">
      <c r="A39" s="8"/>
      <c r="B39" t="s" s="18">
        <v>120</v>
      </c>
      <c r="C39" t="s" s="10">
        <v>121</v>
      </c>
      <c r="D39" t="s" s="10">
        <v>57</v>
      </c>
      <c r="E39" t="s" s="10">
        <v>58</v>
      </c>
      <c r="F39" t="s" s="10">
        <v>59</v>
      </c>
      <c r="G39" t="s" s="10">
        <v>60</v>
      </c>
      <c r="H39" s="13">
        <v>4.83</v>
      </c>
      <c r="I39" s="12"/>
      <c r="J39" s="12"/>
      <c r="K39" s="13">
        <v>5</v>
      </c>
      <c r="L39" s="12"/>
      <c r="M39" s="12"/>
      <c r="N39" t="s" s="10">
        <v>40</v>
      </c>
      <c r="O39" s="14"/>
      <c r="P39" t="s" s="20">
        <v>41</v>
      </c>
      <c r="Q39" t="s" s="16">
        <v>61</v>
      </c>
      <c r="R39" s="17"/>
    </row>
    <row r="40" ht="13.55" customHeight="1">
      <c r="A40" s="8"/>
      <c r="B40" t="s" s="18">
        <v>122</v>
      </c>
      <c r="C40" t="s" s="10">
        <v>123</v>
      </c>
      <c r="D40" t="s" s="10">
        <v>124</v>
      </c>
      <c r="E40" t="s" s="10">
        <v>58</v>
      </c>
      <c r="F40" t="s" s="10">
        <v>77</v>
      </c>
      <c r="G40" t="s" s="10">
        <v>60</v>
      </c>
      <c r="H40" s="13">
        <v>5.81</v>
      </c>
      <c r="I40" s="12"/>
      <c r="J40" s="12"/>
      <c r="K40" s="13">
        <v>5</v>
      </c>
      <c r="L40" s="12"/>
      <c r="M40" s="12"/>
      <c r="N40" t="s" s="10">
        <v>40</v>
      </c>
      <c r="O40" s="14"/>
      <c r="P40" t="s" s="20">
        <v>41</v>
      </c>
      <c r="Q40" t="s" s="16">
        <v>61</v>
      </c>
      <c r="R40" s="17"/>
    </row>
    <row r="41" ht="13.55" customHeight="1">
      <c r="A41" s="8"/>
      <c r="B41" t="s" s="18">
        <v>125</v>
      </c>
      <c r="C41" t="s" s="10">
        <v>126</v>
      </c>
      <c r="D41" t="s" s="10">
        <v>57</v>
      </c>
      <c r="E41" t="s" s="10">
        <v>58</v>
      </c>
      <c r="F41" t="s" s="10">
        <v>59</v>
      </c>
      <c r="G41" t="s" s="10">
        <v>60</v>
      </c>
      <c r="H41" s="11">
        <v>3.64</v>
      </c>
      <c r="I41" s="12"/>
      <c r="J41" s="12"/>
      <c r="K41" s="13">
        <v>5</v>
      </c>
      <c r="L41" s="12"/>
      <c r="M41" s="12"/>
      <c r="N41" t="s" s="10">
        <v>40</v>
      </c>
      <c r="O41" s="14"/>
      <c r="P41" t="s" s="20">
        <v>41</v>
      </c>
      <c r="Q41" t="s" s="16">
        <v>61</v>
      </c>
      <c r="R41" s="17"/>
    </row>
    <row r="42" ht="13.55" customHeight="1">
      <c r="A42" s="8"/>
      <c r="B42" t="s" s="18">
        <v>127</v>
      </c>
      <c r="C42" t="s" s="10">
        <v>128</v>
      </c>
      <c r="D42" t="s" s="10">
        <v>57</v>
      </c>
      <c r="E42" t="s" s="10">
        <v>58</v>
      </c>
      <c r="F42" t="s" s="10">
        <v>59</v>
      </c>
      <c r="G42" t="s" s="10">
        <v>60</v>
      </c>
      <c r="H42" s="11">
        <v>3.36</v>
      </c>
      <c r="I42" s="12"/>
      <c r="J42" s="12"/>
      <c r="K42" s="13">
        <v>5</v>
      </c>
      <c r="L42" s="12"/>
      <c r="M42" s="12"/>
      <c r="N42" t="s" s="10">
        <v>40</v>
      </c>
      <c r="O42" s="14"/>
      <c r="P42" t="s" s="20">
        <v>41</v>
      </c>
      <c r="Q42" t="s" s="16">
        <v>61</v>
      </c>
      <c r="R42" s="17"/>
    </row>
    <row r="43" ht="13.55" customHeight="1">
      <c r="A43" s="8"/>
      <c r="B43" t="s" s="18">
        <v>129</v>
      </c>
      <c r="C43" t="s" s="10">
        <v>130</v>
      </c>
      <c r="D43" t="s" s="10">
        <v>57</v>
      </c>
      <c r="E43" t="s" s="10">
        <v>58</v>
      </c>
      <c r="F43" t="s" s="10">
        <v>59</v>
      </c>
      <c r="G43" t="s" s="10">
        <v>60</v>
      </c>
      <c r="H43" s="11">
        <v>3.64</v>
      </c>
      <c r="I43" s="12"/>
      <c r="J43" s="12"/>
      <c r="K43" s="13">
        <v>5</v>
      </c>
      <c r="L43" s="12"/>
      <c r="M43" s="12"/>
      <c r="N43" t="s" s="10">
        <v>40</v>
      </c>
      <c r="O43" t="s" s="21">
        <v>41</v>
      </c>
      <c r="P43" t="s" s="20">
        <v>41</v>
      </c>
      <c r="Q43" t="s" s="16">
        <v>61</v>
      </c>
      <c r="R43" s="17"/>
    </row>
    <row r="44" ht="13.55" customHeight="1">
      <c r="A44" t="s" s="22">
        <v>131</v>
      </c>
      <c r="B44" t="s" s="18">
        <v>132</v>
      </c>
      <c r="C44" t="s" s="10">
        <v>133</v>
      </c>
      <c r="D44" t="s" s="10">
        <v>57</v>
      </c>
      <c r="E44" t="s" s="10">
        <v>58</v>
      </c>
      <c r="F44" t="s" s="10">
        <v>59</v>
      </c>
      <c r="G44" t="s" s="10">
        <v>60</v>
      </c>
      <c r="H44" s="13">
        <v>4.34</v>
      </c>
      <c r="I44" s="12"/>
      <c r="J44" s="12"/>
      <c r="K44" s="13">
        <v>5</v>
      </c>
      <c r="L44" s="12"/>
      <c r="M44" s="12"/>
      <c r="N44" t="s" s="10">
        <v>40</v>
      </c>
      <c r="O44" s="14"/>
      <c r="P44" t="s" s="20">
        <v>41</v>
      </c>
      <c r="Q44" t="s" s="16">
        <v>61</v>
      </c>
      <c r="R44" s="17"/>
    </row>
    <row r="45" ht="13.55" customHeight="1">
      <c r="A45" s="8"/>
      <c r="B45" t="s" s="18">
        <v>134</v>
      </c>
      <c r="C45" t="s" s="10">
        <v>135</v>
      </c>
      <c r="D45" t="s" s="10">
        <v>57</v>
      </c>
      <c r="E45" t="s" s="10">
        <v>58</v>
      </c>
      <c r="F45" t="s" s="10">
        <v>59</v>
      </c>
      <c r="G45" t="s" s="10">
        <v>60</v>
      </c>
      <c r="H45" s="13">
        <v>4.76</v>
      </c>
      <c r="I45" s="12"/>
      <c r="J45" s="12"/>
      <c r="K45" s="13">
        <v>5</v>
      </c>
      <c r="L45" s="12"/>
      <c r="M45" s="12"/>
      <c r="N45" t="s" s="10">
        <v>40</v>
      </c>
      <c r="O45" s="14"/>
      <c r="P45" t="s" s="20">
        <v>41</v>
      </c>
      <c r="Q45" t="s" s="16">
        <v>61</v>
      </c>
      <c r="R45" s="17"/>
    </row>
    <row r="46" ht="13.55" customHeight="1">
      <c r="A46" s="8"/>
      <c r="B46" t="s" s="18">
        <v>136</v>
      </c>
      <c r="C46" t="s" s="10">
        <v>137</v>
      </c>
      <c r="D46" t="s" s="10">
        <v>57</v>
      </c>
      <c r="E46" t="s" s="10">
        <v>58</v>
      </c>
      <c r="F46" t="s" s="10">
        <v>59</v>
      </c>
      <c r="G46" t="s" s="10">
        <v>60</v>
      </c>
      <c r="H46" s="13">
        <v>5.18</v>
      </c>
      <c r="I46" s="12"/>
      <c r="J46" s="12"/>
      <c r="K46" s="13">
        <v>5</v>
      </c>
      <c r="L46" s="12"/>
      <c r="M46" s="12"/>
      <c r="N46" t="s" s="10">
        <v>40</v>
      </c>
      <c r="O46" s="14"/>
      <c r="P46" t="s" s="20">
        <v>41</v>
      </c>
      <c r="Q46" t="s" s="16">
        <v>61</v>
      </c>
      <c r="R46" s="17"/>
    </row>
    <row r="47" ht="13.55" customHeight="1">
      <c r="A47" s="8"/>
      <c r="B47" t="s" s="18">
        <v>138</v>
      </c>
      <c r="C47" t="s" s="10">
        <v>139</v>
      </c>
      <c r="D47" t="s" s="10">
        <v>57</v>
      </c>
      <c r="E47" t="s" s="10">
        <v>58</v>
      </c>
      <c r="F47" t="s" s="10">
        <v>59</v>
      </c>
      <c r="G47" t="s" s="10">
        <v>60</v>
      </c>
      <c r="H47" s="11">
        <v>4.55</v>
      </c>
      <c r="I47" s="12"/>
      <c r="J47" s="12"/>
      <c r="K47" s="13">
        <v>5</v>
      </c>
      <c r="L47" s="12"/>
      <c r="M47" s="12"/>
      <c r="N47" t="s" s="10">
        <v>40</v>
      </c>
      <c r="O47" s="14"/>
      <c r="P47" t="s" s="20">
        <v>41</v>
      </c>
      <c r="Q47" t="s" s="16">
        <v>61</v>
      </c>
      <c r="R47" s="17"/>
    </row>
    <row r="48" ht="13.55" customHeight="1">
      <c r="A48" t="s" s="22">
        <v>131</v>
      </c>
      <c r="B48" t="s" s="18">
        <v>140</v>
      </c>
      <c r="C48" t="s" s="10">
        <v>141</v>
      </c>
      <c r="D48" t="s" s="10">
        <v>57</v>
      </c>
      <c r="E48" t="s" s="10">
        <v>58</v>
      </c>
      <c r="F48" t="s" s="10">
        <v>59</v>
      </c>
      <c r="G48" t="s" s="10">
        <v>142</v>
      </c>
      <c r="H48" s="11">
        <v>12.95</v>
      </c>
      <c r="I48" s="12"/>
      <c r="J48" s="12"/>
      <c r="K48" s="13">
        <v>6</v>
      </c>
      <c r="L48" s="12"/>
      <c r="M48" s="12"/>
      <c r="N48" t="s" s="10">
        <v>29</v>
      </c>
      <c r="O48" s="14"/>
      <c r="P48" t="s" s="20">
        <v>41</v>
      </c>
      <c r="Q48" t="s" s="16">
        <v>61</v>
      </c>
      <c r="R48" s="17"/>
    </row>
    <row r="49" ht="13.55" customHeight="1">
      <c r="A49" s="8"/>
      <c r="B49" t="s" s="18">
        <v>143</v>
      </c>
      <c r="C49" t="s" s="10">
        <v>144</v>
      </c>
      <c r="D49" t="s" s="10">
        <v>57</v>
      </c>
      <c r="E49" t="s" s="10">
        <v>58</v>
      </c>
      <c r="F49" t="s" s="10">
        <v>59</v>
      </c>
      <c r="G49" t="s" s="10">
        <v>115</v>
      </c>
      <c r="H49" s="11">
        <v>6.5</v>
      </c>
      <c r="I49" s="12"/>
      <c r="J49" s="12"/>
      <c r="K49" s="13">
        <v>6</v>
      </c>
      <c r="L49" s="12"/>
      <c r="M49" s="12"/>
      <c r="N49" t="s" s="10">
        <v>145</v>
      </c>
      <c r="O49" t="s" s="21">
        <v>41</v>
      </c>
      <c r="P49" s="15"/>
      <c r="Q49" t="s" s="16">
        <v>61</v>
      </c>
      <c r="R49" s="17"/>
    </row>
    <row r="50" ht="13.55" customHeight="1">
      <c r="A50" s="8"/>
      <c r="B50" t="s" s="18">
        <v>146</v>
      </c>
      <c r="C50" t="s" s="10">
        <v>147</v>
      </c>
      <c r="D50" t="s" s="10">
        <v>57</v>
      </c>
      <c r="E50" t="s" s="10">
        <v>58</v>
      </c>
      <c r="F50" t="s" s="10">
        <v>59</v>
      </c>
      <c r="G50" t="s" s="10">
        <v>115</v>
      </c>
      <c r="H50" s="11">
        <v>6.5</v>
      </c>
      <c r="I50" s="12"/>
      <c r="J50" s="12"/>
      <c r="K50" s="13">
        <v>6</v>
      </c>
      <c r="L50" s="12"/>
      <c r="M50" s="12"/>
      <c r="N50" t="s" s="10">
        <v>145</v>
      </c>
      <c r="O50" s="14"/>
      <c r="P50" s="15"/>
      <c r="Q50" t="s" s="16">
        <v>61</v>
      </c>
      <c r="R50" s="17"/>
    </row>
    <row r="51" ht="13.55" customHeight="1">
      <c r="A51" s="8"/>
      <c r="B51" t="s" s="18">
        <v>148</v>
      </c>
      <c r="C51" t="s" s="10">
        <v>149</v>
      </c>
      <c r="D51" t="s" s="10">
        <v>57</v>
      </c>
      <c r="E51" t="s" s="10">
        <v>58</v>
      </c>
      <c r="F51" t="s" s="10">
        <v>59</v>
      </c>
      <c r="G51" t="s" s="10">
        <v>150</v>
      </c>
      <c r="H51" s="11">
        <v>5.45</v>
      </c>
      <c r="I51" s="12"/>
      <c r="J51" s="12"/>
      <c r="K51" s="13">
        <v>6</v>
      </c>
      <c r="L51" s="12"/>
      <c r="M51" s="12"/>
      <c r="N51" t="s" s="10">
        <v>145</v>
      </c>
      <c r="O51" s="14"/>
      <c r="P51" s="15"/>
      <c r="Q51" t="s" s="16">
        <v>61</v>
      </c>
      <c r="R51" s="17"/>
    </row>
    <row r="52" ht="13.55" customHeight="1">
      <c r="A52" t="s" s="22">
        <v>131</v>
      </c>
      <c r="B52" t="s" s="18">
        <v>151</v>
      </c>
      <c r="C52" t="s" s="10">
        <v>152</v>
      </c>
      <c r="D52" t="s" s="10">
        <v>57</v>
      </c>
      <c r="E52" t="s" s="10">
        <v>58</v>
      </c>
      <c r="F52" t="s" s="10">
        <v>59</v>
      </c>
      <c r="G52" t="s" s="10">
        <v>153</v>
      </c>
      <c r="H52" s="13">
        <v>10.22</v>
      </c>
      <c r="I52" s="12"/>
      <c r="J52" s="12"/>
      <c r="K52" s="13">
        <v>12</v>
      </c>
      <c r="L52" s="12"/>
      <c r="M52" s="12"/>
      <c r="N52" t="s" s="10">
        <v>154</v>
      </c>
      <c r="O52" s="14"/>
      <c r="P52" s="15"/>
      <c r="Q52" t="s" s="16">
        <v>61</v>
      </c>
      <c r="R52" s="17"/>
    </row>
    <row r="53" ht="13.55" customHeight="1">
      <c r="A53" s="8"/>
      <c r="B53" t="s" s="18">
        <v>155</v>
      </c>
      <c r="C53" t="s" s="10">
        <v>156</v>
      </c>
      <c r="D53" t="s" s="10">
        <v>89</v>
      </c>
      <c r="E53" t="s" s="10">
        <v>58</v>
      </c>
      <c r="F53" t="s" s="10">
        <v>90</v>
      </c>
      <c r="G53" t="s" s="10">
        <v>60</v>
      </c>
      <c r="H53" s="13">
        <v>7.35</v>
      </c>
      <c r="I53" s="12"/>
      <c r="J53" s="12"/>
      <c r="K53" s="13">
        <v>5</v>
      </c>
      <c r="L53" s="12"/>
      <c r="M53" s="12"/>
      <c r="N53" t="s" s="10">
        <v>40</v>
      </c>
      <c r="O53" s="14"/>
      <c r="P53" t="s" s="20">
        <v>41</v>
      </c>
      <c r="Q53" t="s" s="16">
        <v>61</v>
      </c>
      <c r="R53" s="17"/>
    </row>
    <row r="54" ht="13.55" customHeight="1">
      <c r="A54" s="19"/>
      <c r="B54" t="s" s="10">
        <v>157</v>
      </c>
      <c r="C54" t="s" s="10">
        <v>158</v>
      </c>
      <c r="D54" s="12"/>
      <c r="E54" t="s" s="10">
        <v>159</v>
      </c>
      <c r="F54" t="s" s="10">
        <v>160</v>
      </c>
      <c r="G54" t="s" s="10">
        <v>161</v>
      </c>
      <c r="H54" s="11">
        <v>6.43</v>
      </c>
      <c r="I54" s="12"/>
      <c r="J54" s="12"/>
      <c r="K54" s="13">
        <v>1</v>
      </c>
      <c r="L54" s="12"/>
      <c r="M54" s="12"/>
      <c r="N54" t="s" s="10">
        <v>154</v>
      </c>
      <c r="O54" t="s" s="21">
        <v>41</v>
      </c>
      <c r="P54" s="15"/>
      <c r="Q54" t="s" s="16">
        <v>42</v>
      </c>
      <c r="R54" s="17"/>
    </row>
    <row r="55" ht="13.55" customHeight="1">
      <c r="A55" s="19"/>
      <c r="B55" t="s" s="10">
        <v>157</v>
      </c>
      <c r="C55" t="s" s="10">
        <v>162</v>
      </c>
      <c r="D55" s="12"/>
      <c r="E55" t="s" s="10">
        <v>159</v>
      </c>
      <c r="F55" t="s" s="10">
        <v>160</v>
      </c>
      <c r="G55" t="s" s="10">
        <v>161</v>
      </c>
      <c r="H55" s="11">
        <v>6.43</v>
      </c>
      <c r="I55" s="12"/>
      <c r="J55" s="12"/>
      <c r="K55" s="13">
        <v>1</v>
      </c>
      <c r="L55" s="12"/>
      <c r="M55" s="12"/>
      <c r="N55" t="s" s="10">
        <v>154</v>
      </c>
      <c r="O55" s="14"/>
      <c r="P55" s="15"/>
      <c r="Q55" t="s" s="16">
        <v>42</v>
      </c>
      <c r="R55" s="17"/>
    </row>
    <row r="56" ht="13.55" customHeight="1">
      <c r="A56" s="19"/>
      <c r="B56" t="s" s="10">
        <v>163</v>
      </c>
      <c r="C56" t="s" s="10">
        <v>164</v>
      </c>
      <c r="D56" t="s" s="10">
        <v>165</v>
      </c>
      <c r="E56" t="s" s="10">
        <v>163</v>
      </c>
      <c r="F56" t="s" s="10">
        <v>27</v>
      </c>
      <c r="G56" t="s" s="10">
        <v>166</v>
      </c>
      <c r="H56" s="11">
        <v>14.4</v>
      </c>
      <c r="I56" s="12"/>
      <c r="J56" s="12"/>
      <c r="K56" s="13">
        <v>1</v>
      </c>
      <c r="L56" s="12"/>
      <c r="M56" s="12"/>
      <c r="N56" t="s" s="10">
        <v>167</v>
      </c>
      <c r="O56" s="14"/>
      <c r="P56" s="15"/>
      <c r="Q56" t="s" s="16">
        <v>23</v>
      </c>
      <c r="R56" s="17"/>
    </row>
    <row r="57" ht="13.55" customHeight="1">
      <c r="A57" s="19"/>
      <c r="B57" t="s" s="10">
        <v>163</v>
      </c>
      <c r="C57" t="s" s="10">
        <v>168</v>
      </c>
      <c r="D57" t="s" s="10">
        <v>169</v>
      </c>
      <c r="E57" t="s" s="10">
        <v>163</v>
      </c>
      <c r="F57" t="s" s="10">
        <v>27</v>
      </c>
      <c r="G57" t="s" s="10">
        <v>166</v>
      </c>
      <c r="H57" s="11">
        <v>15.3</v>
      </c>
      <c r="I57" s="12"/>
      <c r="J57" s="12"/>
      <c r="K57" s="13">
        <v>1</v>
      </c>
      <c r="L57" s="12"/>
      <c r="M57" s="12"/>
      <c r="N57" t="s" s="10">
        <v>167</v>
      </c>
      <c r="O57" s="14"/>
      <c r="P57" s="15"/>
      <c r="Q57" t="s" s="16">
        <v>23</v>
      </c>
      <c r="R57" s="17"/>
    </row>
    <row r="58" ht="13.55" customHeight="1">
      <c r="A58" s="19"/>
      <c r="B58" t="s" s="10">
        <v>163</v>
      </c>
      <c r="C58" t="s" s="10">
        <v>170</v>
      </c>
      <c r="D58" t="s" s="10">
        <v>171</v>
      </c>
      <c r="E58" t="s" s="10">
        <v>163</v>
      </c>
      <c r="F58" t="s" s="10">
        <v>27</v>
      </c>
      <c r="G58" t="s" s="10">
        <v>166</v>
      </c>
      <c r="H58" s="11">
        <v>14.4</v>
      </c>
      <c r="I58" s="12"/>
      <c r="J58" s="12"/>
      <c r="K58" s="13">
        <v>1</v>
      </c>
      <c r="L58" s="12"/>
      <c r="M58" s="12"/>
      <c r="N58" t="s" s="10">
        <v>167</v>
      </c>
      <c r="O58" s="14"/>
      <c r="P58" s="15"/>
      <c r="Q58" t="s" s="16">
        <v>23</v>
      </c>
      <c r="R58" s="17"/>
    </row>
    <row r="59" ht="13.55" customHeight="1">
      <c r="A59" s="19"/>
      <c r="B59" t="s" s="10">
        <v>163</v>
      </c>
      <c r="C59" t="s" s="10">
        <v>172</v>
      </c>
      <c r="D59" t="s" s="10">
        <v>173</v>
      </c>
      <c r="E59" t="s" s="10">
        <v>163</v>
      </c>
      <c r="F59" t="s" s="10">
        <v>27</v>
      </c>
      <c r="G59" t="s" s="10">
        <v>166</v>
      </c>
      <c r="H59" s="11">
        <v>14.4</v>
      </c>
      <c r="I59" s="12"/>
      <c r="J59" s="12"/>
      <c r="K59" s="13">
        <v>1</v>
      </c>
      <c r="L59" s="12"/>
      <c r="M59" s="12"/>
      <c r="N59" t="s" s="10">
        <v>167</v>
      </c>
      <c r="O59" s="14"/>
      <c r="P59" s="15"/>
      <c r="Q59" t="s" s="16">
        <v>23</v>
      </c>
      <c r="R59" s="17"/>
    </row>
    <row r="60" ht="13.55" customHeight="1">
      <c r="A60" s="19"/>
      <c r="B60" t="s" s="10">
        <v>163</v>
      </c>
      <c r="C60" t="s" s="10">
        <v>174</v>
      </c>
      <c r="D60" t="s" s="10">
        <v>175</v>
      </c>
      <c r="E60" t="s" s="10">
        <v>163</v>
      </c>
      <c r="F60" t="s" s="10">
        <v>27</v>
      </c>
      <c r="G60" t="s" s="10">
        <v>166</v>
      </c>
      <c r="H60" s="11">
        <v>14.4</v>
      </c>
      <c r="I60" s="12"/>
      <c r="J60" s="12"/>
      <c r="K60" s="13">
        <v>1</v>
      </c>
      <c r="L60" s="12"/>
      <c r="M60" s="12"/>
      <c r="N60" t="s" s="10">
        <v>167</v>
      </c>
      <c r="O60" s="14"/>
      <c r="P60" s="15"/>
      <c r="Q60" t="s" s="16">
        <v>23</v>
      </c>
      <c r="R60" s="17"/>
    </row>
    <row r="61" ht="13.55" customHeight="1">
      <c r="A61" s="19"/>
      <c r="B61" t="s" s="10">
        <v>163</v>
      </c>
      <c r="C61" t="s" s="10">
        <v>176</v>
      </c>
      <c r="D61" t="s" s="10">
        <v>177</v>
      </c>
      <c r="E61" t="s" s="10">
        <v>163</v>
      </c>
      <c r="F61" t="s" s="10">
        <v>27</v>
      </c>
      <c r="G61" t="s" s="10">
        <v>166</v>
      </c>
      <c r="H61" s="11">
        <v>14.4</v>
      </c>
      <c r="I61" s="12"/>
      <c r="J61" s="12"/>
      <c r="K61" s="13">
        <v>1</v>
      </c>
      <c r="L61" s="12"/>
      <c r="M61" s="12"/>
      <c r="N61" t="s" s="10">
        <v>167</v>
      </c>
      <c r="O61" s="14"/>
      <c r="P61" s="15"/>
      <c r="Q61" t="s" s="16">
        <v>23</v>
      </c>
      <c r="R61" s="17"/>
    </row>
    <row r="62" ht="13.55" customHeight="1">
      <c r="A62" s="19"/>
      <c r="B62" t="s" s="10">
        <v>163</v>
      </c>
      <c r="C62" t="s" s="10">
        <v>178</v>
      </c>
      <c r="D62" t="s" s="10">
        <v>179</v>
      </c>
      <c r="E62" t="s" s="10">
        <v>163</v>
      </c>
      <c r="F62" t="s" s="10">
        <v>27</v>
      </c>
      <c r="G62" t="s" s="10">
        <v>166</v>
      </c>
      <c r="H62" s="11">
        <v>14.4</v>
      </c>
      <c r="I62" s="12"/>
      <c r="J62" s="12"/>
      <c r="K62" s="13">
        <v>1</v>
      </c>
      <c r="L62" s="12"/>
      <c r="M62" s="12"/>
      <c r="N62" t="s" s="10">
        <v>167</v>
      </c>
      <c r="O62" s="14"/>
      <c r="P62" s="15"/>
      <c r="Q62" t="s" s="16">
        <v>23</v>
      </c>
      <c r="R62" s="17"/>
    </row>
    <row r="63" ht="13.55" customHeight="1">
      <c r="A63" s="19"/>
      <c r="B63" t="s" s="10">
        <v>180</v>
      </c>
      <c r="C63" t="s" s="10">
        <v>181</v>
      </c>
      <c r="D63" s="12"/>
      <c r="E63" t="s" s="10">
        <v>180</v>
      </c>
      <c r="F63" t="s" s="10">
        <v>182</v>
      </c>
      <c r="G63" t="s" s="10">
        <v>82</v>
      </c>
      <c r="H63" s="11">
        <v>5</v>
      </c>
      <c r="I63" s="12"/>
      <c r="J63" s="12"/>
      <c r="K63" s="13">
        <v>1</v>
      </c>
      <c r="L63" s="12"/>
      <c r="M63" s="12"/>
      <c r="N63" t="s" s="10">
        <v>22</v>
      </c>
      <c r="O63" s="14"/>
      <c r="P63" s="15"/>
      <c r="Q63" t="s" s="16">
        <v>183</v>
      </c>
      <c r="R63" s="17"/>
    </row>
    <row r="64" ht="13.55" customHeight="1">
      <c r="A64" s="19"/>
      <c r="B64" t="s" s="10">
        <v>180</v>
      </c>
      <c r="C64" t="s" s="10">
        <v>184</v>
      </c>
      <c r="D64" s="12"/>
      <c r="E64" t="s" s="10">
        <v>180</v>
      </c>
      <c r="F64" t="s" s="10">
        <v>182</v>
      </c>
      <c r="G64" t="s" s="10">
        <v>82</v>
      </c>
      <c r="H64" s="13">
        <v>5</v>
      </c>
      <c r="I64" s="12"/>
      <c r="J64" s="12"/>
      <c r="K64" s="13">
        <v>1</v>
      </c>
      <c r="L64" s="12"/>
      <c r="M64" s="12"/>
      <c r="N64" t="s" s="10">
        <v>22</v>
      </c>
      <c r="O64" s="14"/>
      <c r="P64" s="15"/>
      <c r="Q64" t="s" s="16">
        <v>183</v>
      </c>
      <c r="R64" s="17"/>
    </row>
    <row r="65" ht="13.55" customHeight="1">
      <c r="A65" s="19"/>
      <c r="B65" t="s" s="10">
        <v>180</v>
      </c>
      <c r="C65" t="s" s="10">
        <v>185</v>
      </c>
      <c r="D65" s="12"/>
      <c r="E65" t="s" s="10">
        <v>180</v>
      </c>
      <c r="F65" t="s" s="10">
        <v>182</v>
      </c>
      <c r="G65" t="s" s="10">
        <v>82</v>
      </c>
      <c r="H65" s="13">
        <v>5</v>
      </c>
      <c r="I65" s="12"/>
      <c r="J65" s="12"/>
      <c r="K65" s="13">
        <v>1</v>
      </c>
      <c r="L65" s="12"/>
      <c r="M65" s="12"/>
      <c r="N65" t="s" s="10">
        <v>22</v>
      </c>
      <c r="O65" s="14"/>
      <c r="P65" s="15"/>
      <c r="Q65" t="s" s="16">
        <v>183</v>
      </c>
      <c r="R65" s="17"/>
    </row>
    <row r="66" ht="13.55" customHeight="1">
      <c r="A66" s="19"/>
      <c r="B66" t="s" s="10">
        <v>180</v>
      </c>
      <c r="C66" t="s" s="10">
        <v>186</v>
      </c>
      <c r="D66" s="12"/>
      <c r="E66" t="s" s="10">
        <v>180</v>
      </c>
      <c r="F66" t="s" s="10">
        <v>182</v>
      </c>
      <c r="G66" t="s" s="10">
        <v>82</v>
      </c>
      <c r="H66" s="13">
        <v>5</v>
      </c>
      <c r="I66" s="12"/>
      <c r="J66" s="12"/>
      <c r="K66" s="13">
        <v>1</v>
      </c>
      <c r="L66" s="12"/>
      <c r="M66" s="12"/>
      <c r="N66" t="s" s="10">
        <v>22</v>
      </c>
      <c r="O66" s="14"/>
      <c r="P66" s="15"/>
      <c r="Q66" t="s" s="16">
        <v>183</v>
      </c>
      <c r="R66" s="17"/>
    </row>
    <row r="67" ht="13.55" customHeight="1">
      <c r="A67" s="19"/>
      <c r="B67" t="s" s="10">
        <v>187</v>
      </c>
      <c r="C67" t="s" s="10">
        <v>188</v>
      </c>
      <c r="D67" s="12"/>
      <c r="E67" t="s" s="10">
        <v>189</v>
      </c>
      <c r="F67" t="s" s="10">
        <v>190</v>
      </c>
      <c r="G67" t="s" s="10">
        <v>191</v>
      </c>
      <c r="H67" s="11">
        <v>41.15</v>
      </c>
      <c r="I67" s="12"/>
      <c r="J67" s="12"/>
      <c r="K67" s="13">
        <v>1</v>
      </c>
      <c r="L67" s="12"/>
      <c r="M67" s="12"/>
      <c r="N67" t="s" s="10">
        <v>167</v>
      </c>
      <c r="O67" s="14"/>
      <c r="P67" s="15"/>
      <c r="Q67" t="s" s="16">
        <v>42</v>
      </c>
      <c r="R67" s="17"/>
    </row>
    <row r="68" ht="13.55" customHeight="1">
      <c r="A68" s="19"/>
      <c r="B68" t="s" s="10">
        <v>187</v>
      </c>
      <c r="C68" t="s" s="10">
        <v>192</v>
      </c>
      <c r="D68" s="12"/>
      <c r="E68" t="s" s="10">
        <v>189</v>
      </c>
      <c r="F68" t="s" s="10">
        <v>190</v>
      </c>
      <c r="G68" t="s" s="10">
        <v>193</v>
      </c>
      <c r="H68" s="11">
        <f t="shared" si="8" ref="H68:H69">6.38</f>
        <v>6.38</v>
      </c>
      <c r="I68" s="12"/>
      <c r="J68" s="12"/>
      <c r="K68" s="13">
        <v>6</v>
      </c>
      <c r="L68" s="12"/>
      <c r="M68" s="12"/>
      <c r="N68" t="s" s="10">
        <v>167</v>
      </c>
      <c r="O68" s="14"/>
      <c r="P68" s="15"/>
      <c r="Q68" t="s" s="16">
        <v>42</v>
      </c>
      <c r="R68" s="17"/>
    </row>
    <row r="69" ht="13.55" customHeight="1">
      <c r="A69" s="19"/>
      <c r="B69" t="s" s="10">
        <v>187</v>
      </c>
      <c r="C69" t="s" s="10">
        <v>194</v>
      </c>
      <c r="D69" s="12"/>
      <c r="E69" t="s" s="10">
        <v>189</v>
      </c>
      <c r="F69" t="s" s="10">
        <v>190</v>
      </c>
      <c r="G69" t="s" s="10">
        <v>193</v>
      </c>
      <c r="H69" s="11">
        <f t="shared" si="8"/>
        <v>6.38</v>
      </c>
      <c r="I69" s="12"/>
      <c r="J69" s="12"/>
      <c r="K69" s="13">
        <v>6</v>
      </c>
      <c r="L69" s="12"/>
      <c r="M69" s="12"/>
      <c r="N69" t="s" s="10">
        <v>167</v>
      </c>
      <c r="O69" s="14"/>
      <c r="P69" s="15"/>
      <c r="Q69" t="s" s="16">
        <v>42</v>
      </c>
      <c r="R69" s="17"/>
    </row>
    <row r="70" ht="13.55" customHeight="1">
      <c r="A70" s="19"/>
      <c r="B70" t="s" s="10">
        <v>187</v>
      </c>
      <c r="C70" t="s" s="10">
        <v>195</v>
      </c>
      <c r="D70" t="s" s="10">
        <v>196</v>
      </c>
      <c r="E70" t="s" s="10">
        <v>189</v>
      </c>
      <c r="F70" t="s" s="10">
        <v>190</v>
      </c>
      <c r="G70" t="s" s="10">
        <v>193</v>
      </c>
      <c r="H70" s="11">
        <f>6.56</f>
        <v>6.56</v>
      </c>
      <c r="I70" s="12"/>
      <c r="J70" s="12"/>
      <c r="K70" s="13">
        <v>6</v>
      </c>
      <c r="L70" s="12"/>
      <c r="M70" s="12"/>
      <c r="N70" t="s" s="10">
        <v>167</v>
      </c>
      <c r="O70" s="14"/>
      <c r="P70" s="15"/>
      <c r="Q70" t="s" s="16">
        <v>42</v>
      </c>
      <c r="R70" s="17"/>
    </row>
    <row r="71" ht="13.55" customHeight="1">
      <c r="A71" s="19"/>
      <c r="B71" t="s" s="10">
        <v>187</v>
      </c>
      <c r="C71" t="s" s="10">
        <v>197</v>
      </c>
      <c r="D71" t="s" s="10">
        <v>198</v>
      </c>
      <c r="E71" t="s" s="10">
        <v>189</v>
      </c>
      <c r="F71" t="s" s="10">
        <v>190</v>
      </c>
      <c r="G71" t="s" s="10">
        <v>193</v>
      </c>
      <c r="H71" s="11">
        <f>11.6</f>
        <v>11.6</v>
      </c>
      <c r="I71" s="12"/>
      <c r="J71" s="12"/>
      <c r="K71" s="13">
        <v>6</v>
      </c>
      <c r="L71" s="12"/>
      <c r="M71" s="12"/>
      <c r="N71" t="s" s="10">
        <v>167</v>
      </c>
      <c r="O71" s="14"/>
      <c r="P71" s="15"/>
      <c r="Q71" t="s" s="16">
        <v>42</v>
      </c>
      <c r="R71" s="17"/>
    </row>
    <row r="72" ht="13.55" customHeight="1">
      <c r="A72" s="8"/>
      <c r="B72" t="s" s="18">
        <v>199</v>
      </c>
      <c r="C72" t="s" s="10">
        <v>200</v>
      </c>
      <c r="D72" s="12"/>
      <c r="E72" t="s" s="10">
        <v>201</v>
      </c>
      <c r="F72" t="s" s="10">
        <v>202</v>
      </c>
      <c r="G72" t="s" s="10">
        <v>203</v>
      </c>
      <c r="H72" s="11">
        <v>6.924</v>
      </c>
      <c r="I72" s="11"/>
      <c r="J72" s="12"/>
      <c r="K72" s="13">
        <v>6</v>
      </c>
      <c r="L72" s="12"/>
      <c r="M72" s="12"/>
      <c r="N72" t="s" s="10">
        <v>154</v>
      </c>
      <c r="O72" s="14"/>
      <c r="P72" s="15"/>
      <c r="Q72" t="s" s="16">
        <v>61</v>
      </c>
      <c r="R72" s="17"/>
    </row>
    <row r="73" ht="13.55" customHeight="1">
      <c r="A73" s="8"/>
      <c r="B73" t="s" s="18">
        <v>204</v>
      </c>
      <c r="C73" t="s" s="10">
        <v>205</v>
      </c>
      <c r="D73" s="12"/>
      <c r="E73" t="s" s="10">
        <v>201</v>
      </c>
      <c r="F73" t="s" s="10">
        <v>202</v>
      </c>
      <c r="G73" t="s" s="10">
        <v>206</v>
      </c>
      <c r="H73" s="11">
        <v>92.04000000000001</v>
      </c>
      <c r="I73" s="11"/>
      <c r="J73" s="12"/>
      <c r="K73" s="13">
        <v>1</v>
      </c>
      <c r="L73" s="12"/>
      <c r="M73" s="12"/>
      <c r="N73" t="s" s="10">
        <v>29</v>
      </c>
      <c r="O73" s="14"/>
      <c r="P73" s="15"/>
      <c r="Q73" t="s" s="16">
        <v>61</v>
      </c>
      <c r="R73" s="17"/>
    </row>
    <row r="74" ht="13.55" customHeight="1">
      <c r="A74" s="8"/>
      <c r="B74" t="s" s="18">
        <v>207</v>
      </c>
      <c r="C74" t="s" s="10">
        <v>208</v>
      </c>
      <c r="D74" t="s" s="10">
        <v>209</v>
      </c>
      <c r="E74" t="s" s="10">
        <v>201</v>
      </c>
      <c r="F74" t="s" s="10">
        <v>202</v>
      </c>
      <c r="G74" t="s" s="10">
        <v>28</v>
      </c>
      <c r="H74" s="11">
        <v>30.9</v>
      </c>
      <c r="I74" s="11"/>
      <c r="J74" s="12"/>
      <c r="K74" s="13">
        <v>1</v>
      </c>
      <c r="L74" s="12"/>
      <c r="M74" s="12"/>
      <c r="N74" t="s" s="10">
        <v>29</v>
      </c>
      <c r="O74" s="14"/>
      <c r="P74" s="15"/>
      <c r="Q74" t="s" s="16">
        <v>61</v>
      </c>
      <c r="R74" s="17"/>
    </row>
    <row r="75" ht="13.55" customHeight="1">
      <c r="A75" s="8"/>
      <c r="B75" t="s" s="18">
        <v>210</v>
      </c>
      <c r="C75" t="s" s="10">
        <v>211</v>
      </c>
      <c r="D75" t="s" s="10">
        <v>209</v>
      </c>
      <c r="E75" t="s" s="10">
        <v>201</v>
      </c>
      <c r="F75" t="s" s="10">
        <v>202</v>
      </c>
      <c r="G75" t="s" s="10">
        <v>31</v>
      </c>
      <c r="H75" s="11">
        <v>7.692</v>
      </c>
      <c r="I75" s="11"/>
      <c r="J75" s="12"/>
      <c r="K75" s="13">
        <v>6</v>
      </c>
      <c r="L75" s="12"/>
      <c r="M75" s="12"/>
      <c r="N75" t="s" s="10">
        <v>29</v>
      </c>
      <c r="O75" s="14"/>
      <c r="P75" s="15"/>
      <c r="Q75" t="s" s="16">
        <v>61</v>
      </c>
      <c r="R75" s="17"/>
    </row>
    <row r="76" ht="13.55" customHeight="1">
      <c r="A76" s="8"/>
      <c r="B76" t="s" s="18">
        <v>212</v>
      </c>
      <c r="C76" t="s" s="10">
        <v>213</v>
      </c>
      <c r="D76" s="12"/>
      <c r="E76" t="s" s="10">
        <v>201</v>
      </c>
      <c r="F76" t="s" s="10">
        <v>202</v>
      </c>
      <c r="G76" t="s" s="10">
        <v>214</v>
      </c>
      <c r="H76" s="11">
        <v>4.86</v>
      </c>
      <c r="I76" s="11"/>
      <c r="J76" s="12"/>
      <c r="K76" s="13">
        <v>6</v>
      </c>
      <c r="L76" s="12"/>
      <c r="M76" s="12"/>
      <c r="N76" t="s" s="10">
        <v>215</v>
      </c>
      <c r="O76" s="14"/>
      <c r="P76" s="15"/>
      <c r="Q76" t="s" s="16">
        <v>61</v>
      </c>
      <c r="R76" s="17"/>
    </row>
    <row r="77" ht="13.55" customHeight="1">
      <c r="A77" s="8"/>
      <c r="B77" t="s" s="18">
        <v>216</v>
      </c>
      <c r="C77" t="s" s="10">
        <v>217</v>
      </c>
      <c r="D77" s="12"/>
      <c r="E77" t="s" s="10">
        <v>201</v>
      </c>
      <c r="F77" t="s" s="10">
        <v>202</v>
      </c>
      <c r="G77" t="s" s="10">
        <v>218</v>
      </c>
      <c r="H77" s="11">
        <v>1.104</v>
      </c>
      <c r="I77" s="11"/>
      <c r="J77" s="12"/>
      <c r="K77" s="13">
        <v>24</v>
      </c>
      <c r="L77" s="12"/>
      <c r="M77" s="12"/>
      <c r="N77" t="s" s="10">
        <v>215</v>
      </c>
      <c r="O77" s="14"/>
      <c r="P77" s="15"/>
      <c r="Q77" t="s" s="16">
        <v>61</v>
      </c>
      <c r="R77" s="17"/>
    </row>
    <row r="78" ht="13.55" customHeight="1">
      <c r="A78" s="8"/>
      <c r="B78" t="s" s="18">
        <v>219</v>
      </c>
      <c r="C78" t="s" s="10">
        <v>220</v>
      </c>
      <c r="D78" t="s" s="10">
        <v>209</v>
      </c>
      <c r="E78" t="s" s="10">
        <v>201</v>
      </c>
      <c r="F78" t="s" s="10">
        <v>202</v>
      </c>
      <c r="G78" t="s" s="10">
        <v>221</v>
      </c>
      <c r="H78" s="11">
        <v>2.004</v>
      </c>
      <c r="I78" s="11"/>
      <c r="J78" s="12"/>
      <c r="K78" s="13">
        <v>5</v>
      </c>
      <c r="L78" s="12"/>
      <c r="M78" s="12"/>
      <c r="N78" t="s" s="10">
        <v>222</v>
      </c>
      <c r="O78" s="14"/>
      <c r="P78" s="15"/>
      <c r="Q78" t="s" s="16">
        <v>61</v>
      </c>
      <c r="R78" s="17"/>
    </row>
    <row r="79" ht="13.55" customHeight="1">
      <c r="A79" s="8"/>
      <c r="B79" t="s" s="18">
        <v>223</v>
      </c>
      <c r="C79" t="s" s="10">
        <v>224</v>
      </c>
      <c r="D79" t="s" s="10">
        <v>209</v>
      </c>
      <c r="E79" t="s" s="10">
        <v>201</v>
      </c>
      <c r="F79" t="s" s="10">
        <v>202</v>
      </c>
      <c r="G79" t="s" s="10">
        <v>28</v>
      </c>
      <c r="H79" s="11">
        <v>53.328</v>
      </c>
      <c r="I79" s="11"/>
      <c r="J79" s="12"/>
      <c r="K79" s="13">
        <v>1</v>
      </c>
      <c r="L79" s="12"/>
      <c r="M79" s="12"/>
      <c r="N79" t="s" s="10">
        <v>29</v>
      </c>
      <c r="O79" s="14"/>
      <c r="P79" s="15"/>
      <c r="Q79" t="s" s="16">
        <v>61</v>
      </c>
      <c r="R79" s="17"/>
    </row>
    <row r="80" ht="13.55" customHeight="1">
      <c r="A80" s="8"/>
      <c r="B80" t="s" s="18">
        <v>225</v>
      </c>
      <c r="C80" t="s" s="10">
        <v>226</v>
      </c>
      <c r="D80" t="s" s="10">
        <v>209</v>
      </c>
      <c r="E80" t="s" s="10">
        <v>201</v>
      </c>
      <c r="F80" t="s" s="10">
        <v>202</v>
      </c>
      <c r="G80" t="s" s="10">
        <v>31</v>
      </c>
      <c r="H80" s="11">
        <v>11.568</v>
      </c>
      <c r="I80" s="11"/>
      <c r="J80" s="12"/>
      <c r="K80" s="13">
        <v>6</v>
      </c>
      <c r="L80" s="12"/>
      <c r="M80" s="12"/>
      <c r="N80" t="s" s="10">
        <v>29</v>
      </c>
      <c r="O80" s="14"/>
      <c r="P80" s="15"/>
      <c r="Q80" t="s" s="16">
        <v>61</v>
      </c>
      <c r="R80" s="17"/>
    </row>
    <row r="81" ht="13.55" customHeight="1">
      <c r="A81" s="19"/>
      <c r="B81" t="s" s="10">
        <v>227</v>
      </c>
      <c r="C81" t="s" s="10">
        <v>228</v>
      </c>
      <c r="D81" t="s" s="10">
        <v>229</v>
      </c>
      <c r="E81" t="s" s="10">
        <v>230</v>
      </c>
      <c r="F81" t="s" s="10">
        <v>231</v>
      </c>
      <c r="G81" t="s" s="10">
        <v>115</v>
      </c>
      <c r="H81" s="11">
        <v>5.38</v>
      </c>
      <c r="I81" s="12"/>
      <c r="J81" s="12"/>
      <c r="K81" s="13">
        <v>1</v>
      </c>
      <c r="L81" s="12"/>
      <c r="M81" s="12"/>
      <c r="N81" t="s" s="10">
        <v>222</v>
      </c>
      <c r="O81" s="14"/>
      <c r="P81" s="15"/>
      <c r="Q81" t="s" s="16">
        <v>42</v>
      </c>
      <c r="R81" s="17"/>
    </row>
    <row r="82" ht="13.55" customHeight="1">
      <c r="A82" s="19"/>
      <c r="B82" t="s" s="10">
        <v>232</v>
      </c>
      <c r="C82" t="s" s="10">
        <v>233</v>
      </c>
      <c r="D82" t="s" s="10">
        <v>234</v>
      </c>
      <c r="E82" t="s" s="10">
        <v>232</v>
      </c>
      <c r="F82" t="s" s="10">
        <v>235</v>
      </c>
      <c r="G82" t="s" s="23">
        <v>236</v>
      </c>
      <c r="H82" s="11">
        <f>0.28*19*102.5%+0.5</f>
        <v>5.953</v>
      </c>
      <c r="I82" s="12"/>
      <c r="J82" s="12"/>
      <c r="K82" s="13">
        <v>1</v>
      </c>
      <c r="L82" s="12"/>
      <c r="M82" s="12"/>
      <c r="N82" t="s" s="10">
        <v>237</v>
      </c>
      <c r="O82" s="14"/>
      <c r="P82" s="15"/>
      <c r="Q82" t="s" s="16">
        <v>42</v>
      </c>
      <c r="R82" s="17"/>
    </row>
    <row r="83" ht="13.55" customHeight="1">
      <c r="A83" s="19"/>
      <c r="B83" t="s" s="10">
        <v>232</v>
      </c>
      <c r="C83" t="s" s="10">
        <v>238</v>
      </c>
      <c r="D83" t="s" s="10">
        <v>234</v>
      </c>
      <c r="E83" t="s" s="10">
        <v>232</v>
      </c>
      <c r="F83" t="s" s="10">
        <v>235</v>
      </c>
      <c r="G83" t="s" s="23">
        <v>239</v>
      </c>
      <c r="H83" s="11">
        <f>0.25*34.5*102.5%+0.5</f>
        <v>9.340624999999999</v>
      </c>
      <c r="I83" s="12"/>
      <c r="J83" s="12"/>
      <c r="K83" s="13">
        <v>1</v>
      </c>
      <c r="L83" s="12"/>
      <c r="M83" s="12"/>
      <c r="N83" t="s" s="10">
        <v>237</v>
      </c>
      <c r="O83" s="14"/>
      <c r="P83" s="15"/>
      <c r="Q83" t="s" s="16">
        <v>42</v>
      </c>
      <c r="R83" s="17"/>
    </row>
    <row r="84" ht="13.55" customHeight="1">
      <c r="A84" s="19"/>
      <c r="B84" t="s" s="10">
        <v>232</v>
      </c>
      <c r="C84" t="s" s="10">
        <v>240</v>
      </c>
      <c r="D84" t="s" s="10">
        <v>234</v>
      </c>
      <c r="E84" t="s" s="10">
        <v>232</v>
      </c>
      <c r="F84" t="s" s="10">
        <v>235</v>
      </c>
      <c r="G84" t="s" s="23">
        <v>241</v>
      </c>
      <c r="H84" s="11">
        <f>0.6*18.5*102.5%+0.5</f>
        <v>11.8775</v>
      </c>
      <c r="I84" s="12"/>
      <c r="J84" s="12"/>
      <c r="K84" s="13">
        <v>1</v>
      </c>
      <c r="L84" s="12"/>
      <c r="M84" s="12"/>
      <c r="N84" t="s" s="10">
        <v>237</v>
      </c>
      <c r="O84" s="14"/>
      <c r="P84" s="15"/>
      <c r="Q84" t="s" s="16">
        <v>42</v>
      </c>
      <c r="R84" s="17"/>
    </row>
    <row r="85" ht="13.55" customHeight="1">
      <c r="A85" s="19"/>
      <c r="B85" t="s" s="10">
        <v>232</v>
      </c>
      <c r="C85" t="s" s="10">
        <v>242</v>
      </c>
      <c r="D85" t="s" s="10">
        <v>234</v>
      </c>
      <c r="E85" t="s" s="10">
        <v>232</v>
      </c>
      <c r="F85" t="s" s="10">
        <v>235</v>
      </c>
      <c r="G85" t="s" s="23">
        <v>243</v>
      </c>
      <c r="H85" s="11">
        <f>0.2*60*102.5%+0.5</f>
        <v>12.8</v>
      </c>
      <c r="I85" s="12"/>
      <c r="J85" s="12"/>
      <c r="K85" s="13">
        <v>1</v>
      </c>
      <c r="L85" s="12"/>
      <c r="M85" s="12"/>
      <c r="N85" t="s" s="10">
        <v>237</v>
      </c>
      <c r="O85" s="14"/>
      <c r="P85" s="15"/>
      <c r="Q85" t="s" s="16">
        <v>42</v>
      </c>
      <c r="R85" s="17"/>
    </row>
    <row r="86" ht="13.55" customHeight="1">
      <c r="A86" s="19"/>
      <c r="B86" t="s" s="10">
        <v>232</v>
      </c>
      <c r="C86" t="s" s="10">
        <v>244</v>
      </c>
      <c r="D86" t="s" s="10">
        <v>234</v>
      </c>
      <c r="E86" t="s" s="10">
        <v>232</v>
      </c>
      <c r="F86" t="s" s="10">
        <v>235</v>
      </c>
      <c r="G86" t="s" s="23">
        <v>245</v>
      </c>
      <c r="H86" s="11">
        <f>2*18.5*102.5%+1</f>
        <v>38.925</v>
      </c>
      <c r="I86" s="12"/>
      <c r="J86" s="12"/>
      <c r="K86" s="13">
        <v>1</v>
      </c>
      <c r="L86" s="12"/>
      <c r="M86" s="12"/>
      <c r="N86" t="s" s="10">
        <v>237</v>
      </c>
      <c r="O86" s="14"/>
      <c r="P86" s="15"/>
      <c r="Q86" t="s" s="16">
        <v>42</v>
      </c>
      <c r="R86" s="17"/>
    </row>
    <row r="87" ht="13.55" customHeight="1">
      <c r="A87" s="19"/>
      <c r="B87" t="s" s="10">
        <v>232</v>
      </c>
      <c r="C87" t="s" s="10">
        <v>246</v>
      </c>
      <c r="D87" s="12"/>
      <c r="E87" t="s" s="10">
        <v>232</v>
      </c>
      <c r="F87" t="s" s="10">
        <v>235</v>
      </c>
      <c r="G87" t="s" s="23">
        <v>247</v>
      </c>
      <c r="H87" s="11">
        <f>0.16*69*102.5%+0.5</f>
        <v>11.816</v>
      </c>
      <c r="I87" s="12"/>
      <c r="J87" s="12"/>
      <c r="K87" s="13">
        <v>1</v>
      </c>
      <c r="L87" s="12"/>
      <c r="M87" s="12"/>
      <c r="N87" t="s" s="10">
        <v>237</v>
      </c>
      <c r="O87" s="14"/>
      <c r="P87" s="15"/>
      <c r="Q87" t="s" s="16">
        <v>42</v>
      </c>
      <c r="R87" s="17"/>
    </row>
    <row r="88" ht="13.55" customHeight="1">
      <c r="A88" s="19"/>
      <c r="B88" t="s" s="10">
        <v>232</v>
      </c>
      <c r="C88" t="s" s="10">
        <v>248</v>
      </c>
      <c r="D88" s="12"/>
      <c r="E88" t="s" s="10">
        <v>232</v>
      </c>
      <c r="F88" t="s" s="10">
        <v>235</v>
      </c>
      <c r="G88" t="s" s="23">
        <v>249</v>
      </c>
      <c r="H88" s="11">
        <f>0.08*65*102.5%+0.5</f>
        <v>5.83</v>
      </c>
      <c r="I88" s="12"/>
      <c r="J88" s="12"/>
      <c r="K88" s="13">
        <v>1</v>
      </c>
      <c r="L88" s="12"/>
      <c r="M88" s="12"/>
      <c r="N88" t="s" s="10">
        <v>237</v>
      </c>
      <c r="O88" s="14"/>
      <c r="P88" s="15"/>
      <c r="Q88" t="s" s="16">
        <v>42</v>
      </c>
      <c r="R88" s="17"/>
    </row>
    <row r="89" ht="13.55" customHeight="1">
      <c r="A89" s="8"/>
      <c r="B89" t="s" s="18">
        <v>250</v>
      </c>
      <c r="C89" t="s" s="10">
        <v>251</v>
      </c>
      <c r="D89" s="12"/>
      <c r="E89" t="s" s="10">
        <v>252</v>
      </c>
      <c r="F89" t="s" s="10">
        <v>253</v>
      </c>
      <c r="G89" t="s" s="10">
        <v>254</v>
      </c>
      <c r="H89" s="11">
        <v>4.35</v>
      </c>
      <c r="I89" s="12"/>
      <c r="J89" s="12"/>
      <c r="K89" s="13">
        <v>1</v>
      </c>
      <c r="L89" s="12"/>
      <c r="M89" s="12"/>
      <c r="N89" t="s" s="10">
        <v>45</v>
      </c>
      <c r="O89" s="14"/>
      <c r="P89" s="15"/>
      <c r="Q89" t="s" s="16">
        <v>42</v>
      </c>
      <c r="R89" s="17"/>
    </row>
    <row r="90" ht="13.55" customHeight="1">
      <c r="A90" s="19"/>
      <c r="B90" t="s" s="10">
        <v>255</v>
      </c>
      <c r="C90" t="s" s="10">
        <v>256</v>
      </c>
      <c r="D90" s="12"/>
      <c r="E90" t="s" s="10">
        <v>255</v>
      </c>
      <c r="F90" t="s" s="10">
        <v>257</v>
      </c>
      <c r="G90" t="s" s="10">
        <v>60</v>
      </c>
      <c r="H90" s="11">
        <v>5.41</v>
      </c>
      <c r="I90" s="12"/>
      <c r="J90" s="12"/>
      <c r="K90" s="13">
        <v>5</v>
      </c>
      <c r="L90" s="12"/>
      <c r="M90" s="12"/>
      <c r="N90" t="s" s="10">
        <v>40</v>
      </c>
      <c r="O90" t="s" s="21">
        <v>41</v>
      </c>
      <c r="P90" t="s" s="20">
        <v>41</v>
      </c>
      <c r="Q90" t="s" s="16">
        <v>183</v>
      </c>
      <c r="R90" s="17"/>
    </row>
    <row r="91" ht="13.55" customHeight="1">
      <c r="A91" s="19"/>
      <c r="B91" t="s" s="10">
        <v>255</v>
      </c>
      <c r="C91" t="s" s="10">
        <v>258</v>
      </c>
      <c r="D91" t="s" s="10">
        <v>259</v>
      </c>
      <c r="E91" t="s" s="10">
        <v>255</v>
      </c>
      <c r="F91" t="s" s="10">
        <v>260</v>
      </c>
      <c r="G91" t="s" s="10">
        <v>82</v>
      </c>
      <c r="H91" s="11">
        <v>10.98</v>
      </c>
      <c r="I91" s="12"/>
      <c r="J91" s="12"/>
      <c r="K91" s="13">
        <v>1</v>
      </c>
      <c r="L91" s="12"/>
      <c r="M91" s="12"/>
      <c r="N91" t="s" s="10">
        <v>261</v>
      </c>
      <c r="O91" s="14"/>
      <c r="P91" s="15"/>
      <c r="Q91" t="s" s="16">
        <v>183</v>
      </c>
      <c r="R91" s="17"/>
    </row>
    <row r="92" ht="13.55" customHeight="1">
      <c r="A92" s="19"/>
      <c r="B92" t="s" s="10">
        <v>255</v>
      </c>
      <c r="C92" t="s" s="10">
        <v>262</v>
      </c>
      <c r="D92" s="12"/>
      <c r="E92" t="s" s="10">
        <v>255</v>
      </c>
      <c r="F92" t="s" s="10">
        <v>263</v>
      </c>
      <c r="G92" t="s" s="10">
        <v>60</v>
      </c>
      <c r="H92" s="11">
        <v>24.73</v>
      </c>
      <c r="I92" s="12"/>
      <c r="J92" s="12"/>
      <c r="K92" s="13">
        <v>1</v>
      </c>
      <c r="L92" s="12"/>
      <c r="M92" s="12"/>
      <c r="N92" t="s" s="10">
        <v>95</v>
      </c>
      <c r="O92" s="14"/>
      <c r="P92" s="15"/>
      <c r="Q92" t="s" s="16">
        <v>183</v>
      </c>
      <c r="R92" s="17"/>
    </row>
    <row r="93" ht="13.55" customHeight="1">
      <c r="A93" s="19"/>
      <c r="B93" t="s" s="10">
        <v>255</v>
      </c>
      <c r="C93" t="s" s="10">
        <v>264</v>
      </c>
      <c r="D93" t="s" s="10">
        <v>265</v>
      </c>
      <c r="E93" t="s" s="10">
        <v>255</v>
      </c>
      <c r="F93" t="s" s="10">
        <v>263</v>
      </c>
      <c r="G93" t="s" s="10">
        <v>60</v>
      </c>
      <c r="H93" s="11">
        <v>24.1</v>
      </c>
      <c r="I93" s="12"/>
      <c r="J93" s="12"/>
      <c r="K93" s="13">
        <v>1</v>
      </c>
      <c r="L93" s="12"/>
      <c r="M93" s="12"/>
      <c r="N93" t="s" s="10">
        <v>95</v>
      </c>
      <c r="O93" s="14"/>
      <c r="P93" s="15"/>
      <c r="Q93" t="s" s="16">
        <v>183</v>
      </c>
      <c r="R93" s="17"/>
    </row>
    <row r="94" ht="13.55" customHeight="1">
      <c r="A94" s="19"/>
      <c r="B94" t="s" s="10">
        <v>255</v>
      </c>
      <c r="C94" t="s" s="10">
        <v>266</v>
      </c>
      <c r="D94" s="12"/>
      <c r="E94" t="s" s="10">
        <v>255</v>
      </c>
      <c r="F94" t="s" s="10">
        <v>263</v>
      </c>
      <c r="G94" t="s" s="10">
        <v>82</v>
      </c>
      <c r="H94" s="11">
        <v>13.9</v>
      </c>
      <c r="I94" s="12"/>
      <c r="J94" s="12"/>
      <c r="K94" s="13">
        <v>1</v>
      </c>
      <c r="L94" s="12"/>
      <c r="M94" s="12"/>
      <c r="N94" t="s" s="10">
        <v>45</v>
      </c>
      <c r="O94" s="14"/>
      <c r="P94" s="15"/>
      <c r="Q94" t="s" s="16">
        <v>183</v>
      </c>
      <c r="R94" s="17"/>
    </row>
    <row r="95" ht="13.55" customHeight="1">
      <c r="A95" s="19"/>
      <c r="B95" t="s" s="10">
        <v>255</v>
      </c>
      <c r="C95" t="s" s="10">
        <v>267</v>
      </c>
      <c r="D95" s="12"/>
      <c r="E95" t="s" s="10">
        <v>255</v>
      </c>
      <c r="F95" t="s" s="10">
        <v>268</v>
      </c>
      <c r="G95" t="s" s="10">
        <v>269</v>
      </c>
      <c r="H95" s="11">
        <v>23.41</v>
      </c>
      <c r="I95" s="12"/>
      <c r="J95" s="12"/>
      <c r="K95" s="13">
        <v>1</v>
      </c>
      <c r="L95" s="12"/>
      <c r="M95" s="12"/>
      <c r="N95" t="s" s="10">
        <v>154</v>
      </c>
      <c r="O95" s="14"/>
      <c r="P95" s="15"/>
      <c r="Q95" t="s" s="16">
        <v>183</v>
      </c>
      <c r="R95" s="17"/>
    </row>
    <row r="96" ht="13.55" customHeight="1">
      <c r="A96" s="19"/>
      <c r="B96" t="s" s="10">
        <v>255</v>
      </c>
      <c r="C96" t="s" s="10">
        <v>270</v>
      </c>
      <c r="D96" s="12"/>
      <c r="E96" t="s" s="10">
        <v>255</v>
      </c>
      <c r="F96" t="s" s="10">
        <v>271</v>
      </c>
      <c r="G96" t="s" s="10">
        <v>60</v>
      </c>
      <c r="H96" s="11">
        <v>14.63</v>
      </c>
      <c r="I96" s="12"/>
      <c r="J96" s="12"/>
      <c r="K96" s="13">
        <v>1</v>
      </c>
      <c r="L96" s="12"/>
      <c r="M96" s="12"/>
      <c r="N96" t="s" s="10">
        <v>154</v>
      </c>
      <c r="O96" s="14"/>
      <c r="P96" s="15"/>
      <c r="Q96" t="s" s="16">
        <v>183</v>
      </c>
      <c r="R96" s="17"/>
    </row>
    <row r="97" ht="13.55" customHeight="1">
      <c r="A97" s="19"/>
      <c r="B97" t="s" s="10">
        <v>255</v>
      </c>
      <c r="C97" t="s" s="10">
        <v>272</v>
      </c>
      <c r="D97" s="12"/>
      <c r="E97" t="s" s="10">
        <v>255</v>
      </c>
      <c r="F97" t="s" s="10">
        <v>257</v>
      </c>
      <c r="G97" t="s" s="10">
        <v>60</v>
      </c>
      <c r="H97" s="11">
        <v>3.95</v>
      </c>
      <c r="I97" s="12"/>
      <c r="J97" s="12"/>
      <c r="K97" s="13">
        <v>5</v>
      </c>
      <c r="L97" s="12"/>
      <c r="M97" s="12"/>
      <c r="N97" t="s" s="10">
        <v>40</v>
      </c>
      <c r="O97" t="s" s="21">
        <v>41</v>
      </c>
      <c r="P97" t="s" s="20">
        <v>41</v>
      </c>
      <c r="Q97" t="s" s="16">
        <v>183</v>
      </c>
      <c r="R97" s="17"/>
    </row>
    <row r="98" ht="13.55" customHeight="1">
      <c r="A98" s="19"/>
      <c r="B98" t="s" s="10">
        <v>255</v>
      </c>
      <c r="C98" t="s" s="10">
        <v>273</v>
      </c>
      <c r="D98" t="s" s="10">
        <v>274</v>
      </c>
      <c r="E98" t="s" s="10">
        <v>255</v>
      </c>
      <c r="F98" t="s" s="10">
        <v>275</v>
      </c>
      <c r="G98" t="s" s="10">
        <v>60</v>
      </c>
      <c r="H98" s="11">
        <v>30.73</v>
      </c>
      <c r="I98" s="12"/>
      <c r="J98" s="12"/>
      <c r="K98" s="13">
        <v>1</v>
      </c>
      <c r="L98" s="12"/>
      <c r="M98" s="12"/>
      <c r="N98" t="s" s="10">
        <v>95</v>
      </c>
      <c r="O98" s="14"/>
      <c r="P98" s="15"/>
      <c r="Q98" t="s" s="16">
        <v>183</v>
      </c>
      <c r="R98" s="17"/>
    </row>
    <row r="99" ht="13.55" customHeight="1">
      <c r="A99" s="19"/>
      <c r="B99" t="s" s="10">
        <v>255</v>
      </c>
      <c r="C99" t="s" s="10">
        <v>276</v>
      </c>
      <c r="D99" s="12"/>
      <c r="E99" t="s" s="10">
        <v>255</v>
      </c>
      <c r="F99" t="s" s="10">
        <v>275</v>
      </c>
      <c r="G99" t="s" s="10">
        <v>82</v>
      </c>
      <c r="H99" s="11">
        <v>23.41</v>
      </c>
      <c r="I99" s="12"/>
      <c r="J99" s="12"/>
      <c r="K99" s="13">
        <v>1</v>
      </c>
      <c r="L99" s="12"/>
      <c r="M99" s="12"/>
      <c r="N99" t="s" s="10">
        <v>45</v>
      </c>
      <c r="O99" s="14"/>
      <c r="P99" s="15"/>
      <c r="Q99" t="s" s="16">
        <v>183</v>
      </c>
      <c r="R99" s="17"/>
    </row>
    <row r="100" ht="13.55" customHeight="1">
      <c r="A100" s="19"/>
      <c r="B100" t="s" s="10">
        <v>255</v>
      </c>
      <c r="C100" t="s" s="10">
        <v>277</v>
      </c>
      <c r="D100" s="12"/>
      <c r="E100" t="s" s="10">
        <v>255</v>
      </c>
      <c r="F100" t="s" s="10">
        <v>278</v>
      </c>
      <c r="G100" t="s" s="10">
        <v>60</v>
      </c>
      <c r="H100" s="11">
        <v>20.29</v>
      </c>
      <c r="I100" s="12"/>
      <c r="J100" s="12"/>
      <c r="K100" s="13">
        <v>1</v>
      </c>
      <c r="L100" s="12"/>
      <c r="M100" s="12"/>
      <c r="N100" t="s" s="10">
        <v>222</v>
      </c>
      <c r="O100" s="14"/>
      <c r="P100" s="15"/>
      <c r="Q100" t="s" s="16">
        <v>183</v>
      </c>
      <c r="R100" s="17"/>
    </row>
    <row r="101" ht="13.55" customHeight="1">
      <c r="A101" s="19"/>
      <c r="B101" t="s" s="10">
        <v>255</v>
      </c>
      <c r="C101" t="s" s="10">
        <v>279</v>
      </c>
      <c r="D101" s="12"/>
      <c r="E101" t="s" s="10">
        <v>255</v>
      </c>
      <c r="F101" t="s" s="10">
        <v>278</v>
      </c>
      <c r="G101" t="s" s="10">
        <v>60</v>
      </c>
      <c r="H101" s="11">
        <v>20.29</v>
      </c>
      <c r="I101" s="12"/>
      <c r="J101" s="12"/>
      <c r="K101" s="13">
        <v>1</v>
      </c>
      <c r="L101" s="12"/>
      <c r="M101" s="12"/>
      <c r="N101" t="s" s="10">
        <v>222</v>
      </c>
      <c r="O101" s="14"/>
      <c r="P101" s="15"/>
      <c r="Q101" t="s" s="16">
        <v>183</v>
      </c>
      <c r="R101" s="17"/>
    </row>
    <row r="102" ht="13.55" customHeight="1">
      <c r="A102" s="19"/>
      <c r="B102" t="s" s="10">
        <v>255</v>
      </c>
      <c r="C102" t="s" s="10">
        <v>280</v>
      </c>
      <c r="D102" s="12"/>
      <c r="E102" t="s" s="10">
        <v>255</v>
      </c>
      <c r="F102" t="s" s="10">
        <v>268</v>
      </c>
      <c r="G102" t="s" s="10">
        <v>60</v>
      </c>
      <c r="H102" s="11">
        <v>35.85</v>
      </c>
      <c r="I102" s="12"/>
      <c r="J102" s="12"/>
      <c r="K102" s="13">
        <v>1</v>
      </c>
      <c r="L102" s="12"/>
      <c r="M102" s="12"/>
      <c r="N102" t="s" s="10">
        <v>95</v>
      </c>
      <c r="O102" s="14"/>
      <c r="P102" s="15"/>
      <c r="Q102" t="s" s="16">
        <v>183</v>
      </c>
      <c r="R102" s="17"/>
    </row>
    <row r="103" ht="13.55" customHeight="1">
      <c r="A103" s="19"/>
      <c r="B103" t="s" s="10">
        <v>255</v>
      </c>
      <c r="C103" t="s" s="10">
        <v>281</v>
      </c>
      <c r="D103" s="12"/>
      <c r="E103" t="s" s="10">
        <v>255</v>
      </c>
      <c r="F103" t="s" s="10">
        <v>282</v>
      </c>
      <c r="G103" t="s" s="10">
        <v>60</v>
      </c>
      <c r="H103" s="11">
        <v>22.83</v>
      </c>
      <c r="I103" s="12"/>
      <c r="J103" s="12"/>
      <c r="K103" s="13">
        <v>1</v>
      </c>
      <c r="L103" s="12"/>
      <c r="M103" s="12"/>
      <c r="N103" t="s" s="10">
        <v>95</v>
      </c>
      <c r="O103" s="14"/>
      <c r="P103" s="15"/>
      <c r="Q103" t="s" s="16">
        <v>183</v>
      </c>
      <c r="R103" s="17"/>
    </row>
    <row r="104" ht="13.55" customHeight="1">
      <c r="A104" s="19"/>
      <c r="B104" t="s" s="10">
        <v>255</v>
      </c>
      <c r="C104" t="s" s="10">
        <v>283</v>
      </c>
      <c r="D104" s="12"/>
      <c r="E104" t="s" s="10">
        <v>255</v>
      </c>
      <c r="F104" t="s" s="10">
        <v>284</v>
      </c>
      <c r="G104" t="s" s="10">
        <v>82</v>
      </c>
      <c r="H104" s="11">
        <v>16.49</v>
      </c>
      <c r="I104" s="12"/>
      <c r="J104" s="12"/>
      <c r="K104" s="13">
        <v>1</v>
      </c>
      <c r="L104" s="12"/>
      <c r="M104" s="12"/>
      <c r="N104" t="s" s="10">
        <v>95</v>
      </c>
      <c r="O104" s="14"/>
      <c r="P104" s="15"/>
      <c r="Q104" t="s" s="16">
        <v>183</v>
      </c>
      <c r="R104" s="17"/>
    </row>
    <row r="105" ht="13.55" customHeight="1">
      <c r="A105" s="19"/>
      <c r="B105" t="s" s="10">
        <v>255</v>
      </c>
      <c r="C105" t="s" s="10">
        <v>285</v>
      </c>
      <c r="D105" s="12"/>
      <c r="E105" t="s" s="10">
        <v>255</v>
      </c>
      <c r="F105" t="s" s="10">
        <v>286</v>
      </c>
      <c r="G105" t="s" s="10">
        <v>60</v>
      </c>
      <c r="H105" s="11">
        <v>4.1</v>
      </c>
      <c r="I105" s="12"/>
      <c r="J105" s="12"/>
      <c r="K105" s="13">
        <v>5</v>
      </c>
      <c r="L105" s="12"/>
      <c r="M105" s="12"/>
      <c r="N105" t="s" s="10">
        <v>154</v>
      </c>
      <c r="O105" t="s" s="21">
        <v>41</v>
      </c>
      <c r="P105" t="s" s="20">
        <v>41</v>
      </c>
      <c r="Q105" t="s" s="16">
        <v>183</v>
      </c>
      <c r="R105" s="17"/>
    </row>
    <row r="106" ht="13.55" customHeight="1">
      <c r="A106" s="19"/>
      <c r="B106" t="s" s="10">
        <v>255</v>
      </c>
      <c r="C106" t="s" s="10">
        <v>287</v>
      </c>
      <c r="D106" t="s" s="10">
        <v>288</v>
      </c>
      <c r="E106" t="s" s="10">
        <v>255</v>
      </c>
      <c r="F106" t="s" s="10">
        <v>289</v>
      </c>
      <c r="G106" t="s" s="10">
        <v>290</v>
      </c>
      <c r="H106" s="11">
        <v>35.85</v>
      </c>
      <c r="I106" s="12"/>
      <c r="J106" s="12"/>
      <c r="K106" s="13">
        <v>1</v>
      </c>
      <c r="L106" s="12"/>
      <c r="M106" s="12"/>
      <c r="N106" t="s" s="10">
        <v>154</v>
      </c>
      <c r="O106" s="14"/>
      <c r="P106" s="15"/>
      <c r="Q106" t="s" s="16">
        <v>183</v>
      </c>
      <c r="R106" s="17"/>
    </row>
    <row r="107" ht="13.55" customHeight="1">
      <c r="A107" s="19"/>
      <c r="B107" t="s" s="10">
        <v>255</v>
      </c>
      <c r="C107" t="s" s="10">
        <v>291</v>
      </c>
      <c r="D107" t="s" s="10">
        <v>288</v>
      </c>
      <c r="E107" t="s" s="10">
        <v>255</v>
      </c>
      <c r="F107" t="s" s="10">
        <v>289</v>
      </c>
      <c r="G107" t="s" s="10">
        <v>290</v>
      </c>
      <c r="H107" s="11">
        <v>32.93</v>
      </c>
      <c r="I107" s="12"/>
      <c r="J107" s="12"/>
      <c r="K107" s="13">
        <v>1</v>
      </c>
      <c r="L107" s="12"/>
      <c r="M107" s="12"/>
      <c r="N107" t="s" s="10">
        <v>154</v>
      </c>
      <c r="O107" s="14"/>
      <c r="P107" s="15"/>
      <c r="Q107" t="s" s="16">
        <v>183</v>
      </c>
      <c r="R107" s="17"/>
    </row>
    <row r="108" ht="13.55" customHeight="1">
      <c r="A108" s="19"/>
      <c r="B108" t="s" s="10">
        <v>255</v>
      </c>
      <c r="C108" t="s" s="10">
        <v>292</v>
      </c>
      <c r="D108" s="12"/>
      <c r="E108" t="s" s="10">
        <v>255</v>
      </c>
      <c r="F108" t="s" s="10">
        <v>293</v>
      </c>
      <c r="G108" t="s" s="10">
        <v>60</v>
      </c>
      <c r="H108" s="11">
        <v>4.98</v>
      </c>
      <c r="I108" s="12"/>
      <c r="J108" s="12"/>
      <c r="K108" s="13">
        <v>5</v>
      </c>
      <c r="L108" s="12"/>
      <c r="M108" s="12"/>
      <c r="N108" t="s" s="10">
        <v>154</v>
      </c>
      <c r="O108" s="14"/>
      <c r="P108" t="s" s="20">
        <v>41</v>
      </c>
      <c r="Q108" t="s" s="16">
        <v>183</v>
      </c>
      <c r="R108" t="s" s="24">
        <v>294</v>
      </c>
    </row>
    <row r="109" ht="13.55" customHeight="1">
      <c r="A109" s="19"/>
      <c r="B109" t="s" s="10">
        <v>255</v>
      </c>
      <c r="C109" t="s" s="10">
        <v>295</v>
      </c>
      <c r="D109" s="12"/>
      <c r="E109" t="s" s="10">
        <v>255</v>
      </c>
      <c r="F109" t="s" s="10">
        <v>296</v>
      </c>
      <c r="G109" t="s" s="10">
        <v>82</v>
      </c>
      <c r="H109" s="11">
        <v>21</v>
      </c>
      <c r="I109" s="12"/>
      <c r="J109" s="12"/>
      <c r="K109" s="13">
        <v>1</v>
      </c>
      <c r="L109" s="12"/>
      <c r="M109" s="12"/>
      <c r="N109" t="s" s="10">
        <v>95</v>
      </c>
      <c r="O109" s="14"/>
      <c r="P109" s="15"/>
      <c r="Q109" t="s" s="16">
        <v>183</v>
      </c>
      <c r="R109" s="17"/>
    </row>
    <row r="110" ht="13.55" customHeight="1">
      <c r="A110" s="19"/>
      <c r="B110" t="s" s="10">
        <v>297</v>
      </c>
      <c r="C110" t="s" s="10">
        <v>298</v>
      </c>
      <c r="D110" t="s" s="10">
        <v>299</v>
      </c>
      <c r="E110" t="s" s="10">
        <v>297</v>
      </c>
      <c r="F110" t="s" s="10">
        <v>300</v>
      </c>
      <c r="G110" t="s" s="10">
        <v>301</v>
      </c>
      <c r="H110" s="11">
        <v>3.75</v>
      </c>
      <c r="I110" s="12"/>
      <c r="J110" s="12"/>
      <c r="K110" s="13">
        <v>1</v>
      </c>
      <c r="L110" s="12"/>
      <c r="M110" s="12"/>
      <c r="N110" t="s" s="10">
        <v>145</v>
      </c>
      <c r="O110" s="14"/>
      <c r="P110" s="15"/>
      <c r="Q110" t="s" s="16">
        <v>42</v>
      </c>
      <c r="R110" s="17"/>
    </row>
    <row r="111" ht="13.55" customHeight="1">
      <c r="A111" s="19"/>
      <c r="B111" t="s" s="10">
        <v>297</v>
      </c>
      <c r="C111" t="s" s="10">
        <v>302</v>
      </c>
      <c r="D111" t="s" s="10">
        <v>303</v>
      </c>
      <c r="E111" t="s" s="10">
        <v>297</v>
      </c>
      <c r="F111" t="s" s="10">
        <v>257</v>
      </c>
      <c r="G111" t="s" s="10">
        <v>304</v>
      </c>
      <c r="H111" s="11">
        <v>2.85</v>
      </c>
      <c r="I111" s="12"/>
      <c r="J111" s="12"/>
      <c r="K111" s="13">
        <v>1</v>
      </c>
      <c r="L111" s="12"/>
      <c r="M111" s="12"/>
      <c r="N111" t="s" s="10">
        <v>145</v>
      </c>
      <c r="O111" s="14"/>
      <c r="P111" s="15"/>
      <c r="Q111" t="s" s="16">
        <v>42</v>
      </c>
      <c r="R111" s="17"/>
    </row>
    <row r="112" ht="13.55" customHeight="1">
      <c r="A112" s="19"/>
      <c r="B112" t="s" s="10">
        <v>297</v>
      </c>
      <c r="C112" t="s" s="10">
        <v>305</v>
      </c>
      <c r="D112" s="12"/>
      <c r="E112" t="s" s="10">
        <v>297</v>
      </c>
      <c r="F112" t="s" s="10">
        <v>306</v>
      </c>
      <c r="G112" t="s" s="10">
        <v>301</v>
      </c>
      <c r="H112" s="11">
        <v>11.63</v>
      </c>
      <c r="I112" s="12"/>
      <c r="J112" s="12"/>
      <c r="K112" s="13">
        <v>1</v>
      </c>
      <c r="L112" s="12"/>
      <c r="M112" s="12"/>
      <c r="N112" t="s" s="10">
        <v>145</v>
      </c>
      <c r="O112" s="14"/>
      <c r="P112" s="15"/>
      <c r="Q112" t="s" s="16">
        <v>42</v>
      </c>
      <c r="R112" t="s" s="24">
        <v>307</v>
      </c>
    </row>
    <row r="113" ht="13.55" customHeight="1">
      <c r="A113" s="19"/>
      <c r="B113" t="s" s="10">
        <v>297</v>
      </c>
      <c r="C113" t="s" s="10">
        <v>308</v>
      </c>
      <c r="D113" s="12"/>
      <c r="E113" t="s" s="10">
        <v>297</v>
      </c>
      <c r="F113" t="s" s="10">
        <v>309</v>
      </c>
      <c r="G113" t="s" s="10">
        <v>301</v>
      </c>
      <c r="H113" s="11">
        <v>5.93</v>
      </c>
      <c r="I113" s="12"/>
      <c r="J113" s="12"/>
      <c r="K113" s="13">
        <v>1</v>
      </c>
      <c r="L113" s="12"/>
      <c r="M113" s="12"/>
      <c r="N113" t="s" s="10">
        <v>145</v>
      </c>
      <c r="O113" s="14"/>
      <c r="P113" s="15"/>
      <c r="Q113" t="s" s="16">
        <v>42</v>
      </c>
      <c r="R113" s="17"/>
    </row>
    <row r="114" ht="13.55" customHeight="1">
      <c r="A114" s="19"/>
      <c r="B114" t="s" s="10">
        <v>297</v>
      </c>
      <c r="C114" t="s" s="10">
        <v>310</v>
      </c>
      <c r="D114" t="s" s="10">
        <v>299</v>
      </c>
      <c r="E114" t="s" s="10">
        <v>297</v>
      </c>
      <c r="F114" t="s" s="10">
        <v>257</v>
      </c>
      <c r="G114" t="s" s="10">
        <v>150</v>
      </c>
      <c r="H114" s="11">
        <v>6.38</v>
      </c>
      <c r="I114" s="12"/>
      <c r="J114" s="12"/>
      <c r="K114" s="13">
        <v>1</v>
      </c>
      <c r="L114" s="12"/>
      <c r="M114" s="12"/>
      <c r="N114" t="s" s="10">
        <v>145</v>
      </c>
      <c r="O114" t="s" s="21">
        <v>41</v>
      </c>
      <c r="P114" s="15"/>
      <c r="Q114" t="s" s="16">
        <v>42</v>
      </c>
      <c r="R114" s="17"/>
    </row>
    <row r="115" ht="13.55" customHeight="1">
      <c r="A115" s="19"/>
      <c r="B115" t="s" s="10">
        <v>297</v>
      </c>
      <c r="C115" t="s" s="10">
        <v>311</v>
      </c>
      <c r="D115" t="s" s="10">
        <v>312</v>
      </c>
      <c r="E115" t="s" s="10">
        <v>297</v>
      </c>
      <c r="F115" t="s" s="10">
        <v>313</v>
      </c>
      <c r="G115" t="s" s="10">
        <v>150</v>
      </c>
      <c r="H115" s="11">
        <v>3.75</v>
      </c>
      <c r="I115" s="12"/>
      <c r="J115" s="12"/>
      <c r="K115" s="13">
        <v>1</v>
      </c>
      <c r="L115" s="12"/>
      <c r="M115" s="12"/>
      <c r="N115" t="s" s="10">
        <v>222</v>
      </c>
      <c r="O115" s="14"/>
      <c r="P115" s="15"/>
      <c r="Q115" t="s" s="16">
        <v>42</v>
      </c>
      <c r="R115" s="17"/>
    </row>
    <row r="116" ht="13.55" customHeight="1">
      <c r="A116" s="19"/>
      <c r="B116" t="s" s="10">
        <v>297</v>
      </c>
      <c r="C116" t="s" s="10">
        <v>314</v>
      </c>
      <c r="D116" t="s" s="10">
        <v>312</v>
      </c>
      <c r="E116" t="s" s="10">
        <v>297</v>
      </c>
      <c r="F116" t="s" s="10">
        <v>315</v>
      </c>
      <c r="G116" t="s" s="10">
        <v>316</v>
      </c>
      <c r="H116" s="11">
        <v>7.35</v>
      </c>
      <c r="I116" s="12"/>
      <c r="J116" s="12"/>
      <c r="K116" s="13">
        <v>1</v>
      </c>
      <c r="L116" s="12"/>
      <c r="M116" s="12"/>
      <c r="N116" t="s" s="10">
        <v>145</v>
      </c>
      <c r="O116" s="14"/>
      <c r="P116" s="15"/>
      <c r="Q116" t="s" s="16">
        <v>42</v>
      </c>
      <c r="R116" s="17"/>
    </row>
    <row r="117" ht="13.55" customHeight="1">
      <c r="A117" s="19"/>
      <c r="B117" t="s" s="10">
        <v>297</v>
      </c>
      <c r="C117" t="s" s="10">
        <v>317</v>
      </c>
      <c r="D117" t="s" s="10">
        <v>299</v>
      </c>
      <c r="E117" t="s" s="10">
        <v>297</v>
      </c>
      <c r="F117" t="s" s="10">
        <v>318</v>
      </c>
      <c r="G117" t="s" s="10">
        <v>319</v>
      </c>
      <c r="H117" s="11">
        <v>5.63</v>
      </c>
      <c r="I117" s="12"/>
      <c r="J117" s="12"/>
      <c r="K117" s="13">
        <v>1</v>
      </c>
      <c r="L117" s="12"/>
      <c r="M117" s="12"/>
      <c r="N117" t="s" s="10">
        <v>145</v>
      </c>
      <c r="O117" s="14"/>
      <c r="P117" s="15"/>
      <c r="Q117" t="s" s="16">
        <v>42</v>
      </c>
      <c r="R117" s="17"/>
    </row>
    <row r="118" ht="13.55" customHeight="1">
      <c r="A118" s="19"/>
      <c r="B118" t="s" s="10">
        <v>297</v>
      </c>
      <c r="C118" t="s" s="10">
        <v>320</v>
      </c>
      <c r="D118" s="12"/>
      <c r="E118" t="s" s="10">
        <v>297</v>
      </c>
      <c r="F118" t="s" s="10">
        <v>321</v>
      </c>
      <c r="G118" t="s" s="10">
        <v>150</v>
      </c>
      <c r="H118" s="11">
        <v>5.63</v>
      </c>
      <c r="I118" s="12"/>
      <c r="J118" s="12"/>
      <c r="K118" s="13">
        <v>1</v>
      </c>
      <c r="L118" s="12"/>
      <c r="M118" s="12"/>
      <c r="N118" t="s" s="10">
        <v>145</v>
      </c>
      <c r="O118" s="14"/>
      <c r="P118" s="15"/>
      <c r="Q118" t="s" s="16">
        <v>42</v>
      </c>
      <c r="R118" s="17"/>
    </row>
    <row r="119" ht="13.55" customHeight="1">
      <c r="A119" s="19"/>
      <c r="B119" t="s" s="10">
        <v>297</v>
      </c>
      <c r="C119" t="s" s="10">
        <v>322</v>
      </c>
      <c r="D119" t="s" s="10">
        <v>299</v>
      </c>
      <c r="E119" t="s" s="10">
        <v>297</v>
      </c>
      <c r="F119" t="s" s="10">
        <v>257</v>
      </c>
      <c r="G119" t="s" s="10">
        <v>150</v>
      </c>
      <c r="H119" s="11">
        <v>5.63</v>
      </c>
      <c r="I119" s="12"/>
      <c r="J119" s="12"/>
      <c r="K119" s="13">
        <v>1</v>
      </c>
      <c r="L119" s="12"/>
      <c r="M119" s="12"/>
      <c r="N119" t="s" s="10">
        <v>145</v>
      </c>
      <c r="O119" s="14"/>
      <c r="P119" s="15"/>
      <c r="Q119" t="s" s="16">
        <v>42</v>
      </c>
      <c r="R119" s="17"/>
    </row>
    <row r="120" ht="13.55" customHeight="1">
      <c r="A120" s="19"/>
      <c r="B120" t="s" s="10">
        <v>297</v>
      </c>
      <c r="C120" t="s" s="10">
        <v>323</v>
      </c>
      <c r="D120" t="s" s="10">
        <v>312</v>
      </c>
      <c r="E120" t="s" s="10">
        <v>297</v>
      </c>
      <c r="F120" t="s" s="10">
        <v>315</v>
      </c>
      <c r="G120" t="s" s="10">
        <v>324</v>
      </c>
      <c r="H120" s="11">
        <v>6.9</v>
      </c>
      <c r="I120" s="12"/>
      <c r="J120" s="12"/>
      <c r="K120" s="13">
        <v>1</v>
      </c>
      <c r="L120" s="12"/>
      <c r="M120" s="12"/>
      <c r="N120" t="s" s="10">
        <v>145</v>
      </c>
      <c r="O120" s="14"/>
      <c r="P120" s="15"/>
      <c r="Q120" t="s" s="16">
        <v>42</v>
      </c>
      <c r="R120" s="17"/>
    </row>
    <row r="121" ht="13.55" customHeight="1">
      <c r="A121" s="19"/>
      <c r="B121" t="s" s="10">
        <v>297</v>
      </c>
      <c r="C121" t="s" s="10">
        <v>325</v>
      </c>
      <c r="D121" s="12"/>
      <c r="E121" t="s" s="10">
        <v>297</v>
      </c>
      <c r="F121" t="s" s="10">
        <v>326</v>
      </c>
      <c r="G121" t="s" s="10">
        <v>327</v>
      </c>
      <c r="H121" s="11">
        <v>3.3</v>
      </c>
      <c r="I121" s="12"/>
      <c r="J121" s="12"/>
      <c r="K121" s="13">
        <v>1</v>
      </c>
      <c r="L121" s="12"/>
      <c r="M121" s="12"/>
      <c r="N121" t="s" s="10">
        <v>145</v>
      </c>
      <c r="O121" s="14"/>
      <c r="P121" s="15"/>
      <c r="Q121" t="s" s="16">
        <v>42</v>
      </c>
      <c r="R121" s="17"/>
    </row>
    <row r="122" ht="13.55" customHeight="1">
      <c r="A122" s="19"/>
      <c r="B122" t="s" s="10">
        <v>297</v>
      </c>
      <c r="C122" t="s" s="10">
        <v>328</v>
      </c>
      <c r="D122" t="s" s="10">
        <v>299</v>
      </c>
      <c r="E122" t="s" s="10">
        <v>297</v>
      </c>
      <c r="F122" t="s" s="10">
        <v>329</v>
      </c>
      <c r="G122" t="s" s="10">
        <v>304</v>
      </c>
      <c r="H122" s="11">
        <v>3</v>
      </c>
      <c r="I122" s="12"/>
      <c r="J122" s="12"/>
      <c r="K122" s="13">
        <v>1</v>
      </c>
      <c r="L122" s="12"/>
      <c r="M122" s="12"/>
      <c r="N122" t="s" s="10">
        <v>145</v>
      </c>
      <c r="O122" s="14"/>
      <c r="P122" s="15"/>
      <c r="Q122" t="s" s="16">
        <v>42</v>
      </c>
      <c r="R122" s="17"/>
    </row>
    <row r="123" ht="13.55" customHeight="1">
      <c r="A123" s="19"/>
      <c r="B123" t="s" s="10">
        <v>297</v>
      </c>
      <c r="C123" t="s" s="10">
        <v>330</v>
      </c>
      <c r="D123" t="s" s="10">
        <v>299</v>
      </c>
      <c r="E123" t="s" s="10">
        <v>297</v>
      </c>
      <c r="F123" t="s" s="10">
        <v>331</v>
      </c>
      <c r="G123" t="s" s="10">
        <v>150</v>
      </c>
      <c r="H123" s="11">
        <v>6.75</v>
      </c>
      <c r="I123" s="12"/>
      <c r="J123" s="12"/>
      <c r="K123" s="13">
        <v>1</v>
      </c>
      <c r="L123" s="12"/>
      <c r="M123" s="12"/>
      <c r="N123" t="s" s="10">
        <v>145</v>
      </c>
      <c r="O123" t="s" s="21">
        <v>41</v>
      </c>
      <c r="P123" s="15"/>
      <c r="Q123" t="s" s="16">
        <v>42</v>
      </c>
      <c r="R123" s="17"/>
    </row>
    <row r="124" ht="13.55" customHeight="1">
      <c r="A124" s="19"/>
      <c r="B124" t="s" s="10">
        <v>297</v>
      </c>
      <c r="C124" t="s" s="10">
        <v>332</v>
      </c>
      <c r="D124" t="s" s="10">
        <v>299</v>
      </c>
      <c r="E124" t="s" s="10">
        <v>297</v>
      </c>
      <c r="F124" t="s" s="10">
        <v>257</v>
      </c>
      <c r="G124" t="s" s="10">
        <v>301</v>
      </c>
      <c r="H124" s="11">
        <v>4.5</v>
      </c>
      <c r="I124" s="12"/>
      <c r="J124" s="12"/>
      <c r="K124" s="13">
        <v>1</v>
      </c>
      <c r="L124" s="12"/>
      <c r="M124" s="12"/>
      <c r="N124" t="s" s="10">
        <v>145</v>
      </c>
      <c r="O124" s="14"/>
      <c r="P124" s="15"/>
      <c r="Q124" t="s" s="16">
        <v>42</v>
      </c>
      <c r="R124" s="17"/>
    </row>
    <row r="125" ht="13.55" customHeight="1">
      <c r="A125" s="19"/>
      <c r="B125" t="s" s="10">
        <v>297</v>
      </c>
      <c r="C125" t="s" s="10">
        <v>333</v>
      </c>
      <c r="D125" t="s" s="10">
        <v>299</v>
      </c>
      <c r="E125" t="s" s="10">
        <v>297</v>
      </c>
      <c r="F125" t="s" s="10">
        <v>334</v>
      </c>
      <c r="G125" t="s" s="10">
        <v>301</v>
      </c>
      <c r="H125" s="11">
        <v>5.63</v>
      </c>
      <c r="I125" s="12"/>
      <c r="J125" s="12"/>
      <c r="K125" s="13">
        <v>1</v>
      </c>
      <c r="L125" s="12"/>
      <c r="M125" s="12"/>
      <c r="N125" t="s" s="10">
        <v>145</v>
      </c>
      <c r="O125" s="14"/>
      <c r="P125" s="15"/>
      <c r="Q125" t="s" s="16">
        <v>42</v>
      </c>
      <c r="R125" s="17"/>
    </row>
    <row r="126" ht="13.55" customHeight="1">
      <c r="A126" s="19"/>
      <c r="B126" t="s" s="10">
        <v>297</v>
      </c>
      <c r="C126" t="s" s="10">
        <v>335</v>
      </c>
      <c r="D126" t="s" s="10">
        <v>299</v>
      </c>
      <c r="E126" t="s" s="10">
        <v>297</v>
      </c>
      <c r="F126" t="s" s="10">
        <v>257</v>
      </c>
      <c r="G126" t="s" s="10">
        <v>150</v>
      </c>
      <c r="H126" s="11">
        <v>7.13</v>
      </c>
      <c r="I126" s="12"/>
      <c r="J126" s="12"/>
      <c r="K126" s="13">
        <v>1</v>
      </c>
      <c r="L126" s="12"/>
      <c r="M126" s="12"/>
      <c r="N126" t="s" s="10">
        <v>145</v>
      </c>
      <c r="O126" t="s" s="21">
        <v>41</v>
      </c>
      <c r="P126" s="15"/>
      <c r="Q126" t="s" s="16">
        <v>42</v>
      </c>
      <c r="R126" s="17"/>
    </row>
    <row r="127" ht="13.55" customHeight="1">
      <c r="A127" s="19"/>
      <c r="B127" t="s" s="10">
        <v>297</v>
      </c>
      <c r="C127" t="s" s="10">
        <v>336</v>
      </c>
      <c r="D127" t="s" s="10">
        <v>299</v>
      </c>
      <c r="E127" t="s" s="10">
        <v>297</v>
      </c>
      <c r="F127" t="s" s="10">
        <v>257</v>
      </c>
      <c r="G127" t="s" s="10">
        <v>150</v>
      </c>
      <c r="H127" s="11">
        <v>7.13</v>
      </c>
      <c r="I127" s="12"/>
      <c r="J127" s="12"/>
      <c r="K127" s="13">
        <v>1</v>
      </c>
      <c r="L127" s="12"/>
      <c r="M127" s="12"/>
      <c r="N127" t="s" s="10">
        <v>145</v>
      </c>
      <c r="O127" s="14"/>
      <c r="P127" s="15"/>
      <c r="Q127" t="s" s="16">
        <v>42</v>
      </c>
      <c r="R127" s="17"/>
    </row>
    <row r="128" ht="13.55" customHeight="1">
      <c r="A128" s="19"/>
      <c r="B128" t="s" s="10">
        <v>297</v>
      </c>
      <c r="C128" t="s" s="10">
        <v>337</v>
      </c>
      <c r="D128" s="12"/>
      <c r="E128" t="s" s="10">
        <v>297</v>
      </c>
      <c r="F128" t="s" s="10">
        <v>338</v>
      </c>
      <c r="G128" t="s" s="10">
        <v>301</v>
      </c>
      <c r="H128" s="11">
        <v>4.5</v>
      </c>
      <c r="I128" s="12"/>
      <c r="J128" s="12"/>
      <c r="K128" s="13">
        <v>1</v>
      </c>
      <c r="L128" s="12"/>
      <c r="M128" s="12"/>
      <c r="N128" t="s" s="10">
        <v>145</v>
      </c>
      <c r="O128" s="14"/>
      <c r="P128" s="15"/>
      <c r="Q128" t="s" s="16">
        <v>42</v>
      </c>
      <c r="R128" s="17"/>
    </row>
    <row r="129" ht="13.55" customHeight="1">
      <c r="A129" s="19"/>
      <c r="B129" t="s" s="10">
        <v>297</v>
      </c>
      <c r="C129" t="s" s="10">
        <v>339</v>
      </c>
      <c r="D129" t="s" s="10">
        <v>299</v>
      </c>
      <c r="E129" t="s" s="10">
        <v>297</v>
      </c>
      <c r="F129" t="s" s="10">
        <v>340</v>
      </c>
      <c r="G129" t="s" s="10">
        <v>150</v>
      </c>
      <c r="H129" s="11">
        <v>6.75</v>
      </c>
      <c r="I129" s="12"/>
      <c r="J129" s="12"/>
      <c r="K129" s="13">
        <v>1</v>
      </c>
      <c r="L129" s="12"/>
      <c r="M129" s="12"/>
      <c r="N129" t="s" s="10">
        <v>145</v>
      </c>
      <c r="O129" s="14"/>
      <c r="P129" s="15"/>
      <c r="Q129" t="s" s="16">
        <v>42</v>
      </c>
      <c r="R129" s="17"/>
    </row>
    <row r="130" ht="13.55" customHeight="1">
      <c r="A130" s="19"/>
      <c r="B130" t="s" s="10">
        <v>297</v>
      </c>
      <c r="C130" t="s" s="10">
        <v>341</v>
      </c>
      <c r="D130" s="12"/>
      <c r="E130" t="s" s="10">
        <v>297</v>
      </c>
      <c r="F130" t="s" s="10">
        <v>342</v>
      </c>
      <c r="G130" t="s" s="10">
        <v>343</v>
      </c>
      <c r="H130" s="11">
        <v>6</v>
      </c>
      <c r="I130" s="12"/>
      <c r="J130" s="12"/>
      <c r="K130" s="13">
        <v>1</v>
      </c>
      <c r="L130" s="12"/>
      <c r="M130" s="12"/>
      <c r="N130" t="s" s="10">
        <v>145</v>
      </c>
      <c r="O130" s="14"/>
      <c r="P130" s="15"/>
      <c r="Q130" t="s" s="16">
        <v>42</v>
      </c>
      <c r="R130" s="17"/>
    </row>
    <row r="131" ht="13.55" customHeight="1">
      <c r="A131" s="19"/>
      <c r="B131" t="s" s="10">
        <v>297</v>
      </c>
      <c r="C131" t="s" s="10">
        <v>344</v>
      </c>
      <c r="D131" t="s" s="10">
        <v>299</v>
      </c>
      <c r="E131" t="s" s="10">
        <v>297</v>
      </c>
      <c r="F131" t="s" s="10">
        <v>345</v>
      </c>
      <c r="G131" t="s" s="10">
        <v>346</v>
      </c>
      <c r="H131" s="11">
        <v>6</v>
      </c>
      <c r="I131" s="12"/>
      <c r="J131" s="12"/>
      <c r="K131" s="13">
        <v>1</v>
      </c>
      <c r="L131" s="12"/>
      <c r="M131" s="12"/>
      <c r="N131" t="s" s="10">
        <v>261</v>
      </c>
      <c r="O131" s="14"/>
      <c r="P131" s="15"/>
      <c r="Q131" t="s" s="16">
        <v>42</v>
      </c>
      <c r="R131" s="17"/>
    </row>
    <row r="132" ht="13.55" customHeight="1">
      <c r="A132" s="19"/>
      <c r="B132" t="s" s="10">
        <v>297</v>
      </c>
      <c r="C132" t="s" s="10">
        <v>347</v>
      </c>
      <c r="D132" s="12"/>
      <c r="E132" t="s" s="10">
        <v>297</v>
      </c>
      <c r="F132" t="s" s="10">
        <v>313</v>
      </c>
      <c r="G132" t="s" s="10">
        <v>348</v>
      </c>
      <c r="H132" s="11">
        <v>9.380000000000001</v>
      </c>
      <c r="I132" s="12"/>
      <c r="J132" s="12"/>
      <c r="K132" s="13">
        <v>1</v>
      </c>
      <c r="L132" s="12"/>
      <c r="M132" s="12"/>
      <c r="N132" t="s" s="10">
        <v>145</v>
      </c>
      <c r="O132" s="14"/>
      <c r="P132" s="15"/>
      <c r="Q132" t="s" s="16">
        <v>42</v>
      </c>
      <c r="R132" s="17"/>
    </row>
    <row r="133" ht="13.55" customHeight="1">
      <c r="A133" s="19"/>
      <c r="B133" t="s" s="10">
        <v>297</v>
      </c>
      <c r="C133" t="s" s="10">
        <v>349</v>
      </c>
      <c r="D133" s="12"/>
      <c r="E133" t="s" s="10">
        <v>297</v>
      </c>
      <c r="F133" t="s" s="10">
        <v>350</v>
      </c>
      <c r="G133" t="s" s="10">
        <v>304</v>
      </c>
      <c r="H133" s="11">
        <v>4.43</v>
      </c>
      <c r="I133" s="12"/>
      <c r="J133" s="12"/>
      <c r="K133" s="13">
        <v>1</v>
      </c>
      <c r="L133" s="12"/>
      <c r="M133" s="12"/>
      <c r="N133" t="s" s="10">
        <v>145</v>
      </c>
      <c r="O133" s="14"/>
      <c r="P133" s="15"/>
      <c r="Q133" t="s" s="16">
        <v>42</v>
      </c>
      <c r="R133" s="17"/>
    </row>
    <row r="134" ht="13.55" customHeight="1">
      <c r="A134" s="19"/>
      <c r="B134" t="s" s="10">
        <v>297</v>
      </c>
      <c r="C134" t="s" s="10">
        <v>351</v>
      </c>
      <c r="D134" s="12"/>
      <c r="E134" t="s" s="10">
        <v>297</v>
      </c>
      <c r="F134" t="s" s="10">
        <v>321</v>
      </c>
      <c r="G134" t="s" s="10">
        <v>346</v>
      </c>
      <c r="H134" s="11">
        <v>5.25</v>
      </c>
      <c r="I134" s="12"/>
      <c r="J134" s="12"/>
      <c r="K134" s="13">
        <v>1</v>
      </c>
      <c r="L134" s="12"/>
      <c r="M134" s="12"/>
      <c r="N134" t="s" s="10">
        <v>145</v>
      </c>
      <c r="O134" s="14"/>
      <c r="P134" s="15"/>
      <c r="Q134" t="s" s="16">
        <v>42</v>
      </c>
      <c r="R134" s="17"/>
    </row>
    <row r="135" ht="13.55" customHeight="1">
      <c r="A135" s="19"/>
      <c r="B135" t="s" s="10">
        <v>297</v>
      </c>
      <c r="C135" t="s" s="10">
        <v>352</v>
      </c>
      <c r="D135" t="s" s="10">
        <v>299</v>
      </c>
      <c r="E135" t="s" s="10">
        <v>297</v>
      </c>
      <c r="F135" t="s" s="10">
        <v>353</v>
      </c>
      <c r="G135" t="s" s="10">
        <v>346</v>
      </c>
      <c r="H135" s="11">
        <v>7.35</v>
      </c>
      <c r="I135" s="12"/>
      <c r="J135" s="12"/>
      <c r="K135" s="13">
        <v>1</v>
      </c>
      <c r="L135" s="12"/>
      <c r="M135" s="12"/>
      <c r="N135" t="s" s="10">
        <v>261</v>
      </c>
      <c r="O135" s="14"/>
      <c r="P135" s="15"/>
      <c r="Q135" t="s" s="16">
        <v>42</v>
      </c>
      <c r="R135" s="17"/>
    </row>
    <row r="136" ht="13.55" customHeight="1">
      <c r="A136" s="19"/>
      <c r="B136" t="s" s="10">
        <v>297</v>
      </c>
      <c r="C136" t="s" s="10">
        <v>354</v>
      </c>
      <c r="D136" s="12"/>
      <c r="E136" t="s" s="10">
        <v>297</v>
      </c>
      <c r="F136" t="s" s="10">
        <v>257</v>
      </c>
      <c r="G136" t="s" s="10">
        <v>346</v>
      </c>
      <c r="H136" s="11">
        <v>5.25</v>
      </c>
      <c r="I136" s="12"/>
      <c r="J136" s="12"/>
      <c r="K136" s="13">
        <v>1</v>
      </c>
      <c r="L136" s="12"/>
      <c r="M136" s="12"/>
      <c r="N136" t="s" s="10">
        <v>261</v>
      </c>
      <c r="O136" s="14"/>
      <c r="P136" s="15"/>
      <c r="Q136" t="s" s="16">
        <v>42</v>
      </c>
      <c r="R136" s="17"/>
    </row>
    <row r="137" ht="13.55" customHeight="1">
      <c r="A137" s="19"/>
      <c r="B137" t="s" s="10">
        <v>297</v>
      </c>
      <c r="C137" t="s" s="10">
        <v>355</v>
      </c>
      <c r="D137" s="12"/>
      <c r="E137" t="s" s="10">
        <v>297</v>
      </c>
      <c r="F137" t="s" s="10">
        <v>356</v>
      </c>
      <c r="G137" t="s" s="10">
        <v>346</v>
      </c>
      <c r="H137" s="11">
        <v>6</v>
      </c>
      <c r="I137" s="12"/>
      <c r="J137" s="12"/>
      <c r="K137" s="13">
        <v>1</v>
      </c>
      <c r="L137" s="12"/>
      <c r="M137" s="12"/>
      <c r="N137" t="s" s="10">
        <v>261</v>
      </c>
      <c r="O137" s="14"/>
      <c r="P137" s="15"/>
      <c r="Q137" t="s" s="16">
        <v>42</v>
      </c>
      <c r="R137" s="17"/>
    </row>
    <row r="138" ht="13.55" customHeight="1">
      <c r="A138" s="19"/>
      <c r="B138" t="s" s="10">
        <v>297</v>
      </c>
      <c r="C138" t="s" s="10">
        <v>357</v>
      </c>
      <c r="D138" t="s" s="10">
        <v>299</v>
      </c>
      <c r="E138" t="s" s="10">
        <v>297</v>
      </c>
      <c r="F138" t="s" s="10">
        <v>353</v>
      </c>
      <c r="G138" t="s" s="10">
        <v>346</v>
      </c>
      <c r="H138" s="11">
        <v>7.35</v>
      </c>
      <c r="I138" s="12"/>
      <c r="J138" s="12"/>
      <c r="K138" s="13">
        <v>1</v>
      </c>
      <c r="L138" s="12"/>
      <c r="M138" s="12"/>
      <c r="N138" t="s" s="10">
        <v>261</v>
      </c>
      <c r="O138" s="14"/>
      <c r="P138" s="15"/>
      <c r="Q138" t="s" s="16">
        <v>42</v>
      </c>
      <c r="R138" t="s" s="24">
        <v>307</v>
      </c>
    </row>
    <row r="139" ht="13.55" customHeight="1">
      <c r="A139" s="19"/>
      <c r="B139" t="s" s="10">
        <v>297</v>
      </c>
      <c r="C139" t="s" s="10">
        <v>358</v>
      </c>
      <c r="D139" t="s" s="10">
        <v>299</v>
      </c>
      <c r="E139" t="s" s="10">
        <v>297</v>
      </c>
      <c r="F139" t="s" s="10">
        <v>359</v>
      </c>
      <c r="G139" t="s" s="10">
        <v>360</v>
      </c>
      <c r="H139" s="11">
        <v>4.5</v>
      </c>
      <c r="I139" s="12"/>
      <c r="J139" s="12"/>
      <c r="K139" s="13">
        <v>1</v>
      </c>
      <c r="L139" s="12"/>
      <c r="M139" s="12"/>
      <c r="N139" t="s" s="10">
        <v>145</v>
      </c>
      <c r="O139" s="14"/>
      <c r="P139" s="15"/>
      <c r="Q139" t="s" s="16">
        <v>42</v>
      </c>
      <c r="R139" s="17"/>
    </row>
    <row r="140" ht="13.55" customHeight="1">
      <c r="A140" s="19"/>
      <c r="B140" t="s" s="10">
        <v>297</v>
      </c>
      <c r="C140" t="s" s="10">
        <v>361</v>
      </c>
      <c r="D140" s="12"/>
      <c r="E140" t="s" s="10">
        <v>297</v>
      </c>
      <c r="F140" t="s" s="10">
        <v>362</v>
      </c>
      <c r="G140" t="s" s="10">
        <v>363</v>
      </c>
      <c r="H140" s="11">
        <v>10.88</v>
      </c>
      <c r="I140" s="12"/>
      <c r="J140" s="12"/>
      <c r="K140" s="13">
        <v>1</v>
      </c>
      <c r="L140" s="12"/>
      <c r="M140" s="12"/>
      <c r="N140" t="s" s="10">
        <v>145</v>
      </c>
      <c r="O140" s="14"/>
      <c r="P140" s="15"/>
      <c r="Q140" t="s" s="16">
        <v>42</v>
      </c>
      <c r="R140" s="17"/>
    </row>
    <row r="141" ht="13.55" customHeight="1">
      <c r="A141" s="19"/>
      <c r="B141" t="s" s="10">
        <v>297</v>
      </c>
      <c r="C141" t="s" s="10">
        <v>364</v>
      </c>
      <c r="D141" t="s" s="10">
        <v>365</v>
      </c>
      <c r="E141" t="s" s="10">
        <v>297</v>
      </c>
      <c r="F141" t="s" s="10">
        <v>366</v>
      </c>
      <c r="G141" t="s" s="10">
        <v>324</v>
      </c>
      <c r="H141" s="11">
        <v>11.7</v>
      </c>
      <c r="I141" s="12"/>
      <c r="J141" s="12"/>
      <c r="K141" s="13">
        <v>1</v>
      </c>
      <c r="L141" s="12"/>
      <c r="M141" s="12"/>
      <c r="N141" t="s" s="10">
        <v>145</v>
      </c>
      <c r="O141" s="14"/>
      <c r="P141" s="15"/>
      <c r="Q141" t="s" s="16">
        <v>42</v>
      </c>
      <c r="R141" s="17"/>
    </row>
    <row r="142" ht="13.55" customHeight="1">
      <c r="A142" s="19"/>
      <c r="B142" t="s" s="10">
        <v>297</v>
      </c>
      <c r="C142" t="s" s="10">
        <v>367</v>
      </c>
      <c r="D142" s="12"/>
      <c r="E142" t="s" s="10">
        <v>297</v>
      </c>
      <c r="F142" t="s" s="10">
        <v>368</v>
      </c>
      <c r="G142" t="s" s="10">
        <v>301</v>
      </c>
      <c r="H142" s="11">
        <v>4.28</v>
      </c>
      <c r="I142" s="12"/>
      <c r="J142" s="12"/>
      <c r="K142" s="13">
        <v>1</v>
      </c>
      <c r="L142" s="12"/>
      <c r="M142" s="12"/>
      <c r="N142" t="s" s="10">
        <v>145</v>
      </c>
      <c r="O142" s="14"/>
      <c r="P142" s="15"/>
      <c r="Q142" t="s" s="16">
        <v>42</v>
      </c>
      <c r="R142" s="17"/>
    </row>
    <row r="143" ht="13.55" customHeight="1">
      <c r="A143" s="19"/>
      <c r="B143" t="s" s="10">
        <v>369</v>
      </c>
      <c r="C143" t="s" s="10">
        <v>370</v>
      </c>
      <c r="D143" t="s" s="10">
        <v>371</v>
      </c>
      <c r="E143" t="s" s="10">
        <v>369</v>
      </c>
      <c r="F143" t="s" s="10">
        <v>372</v>
      </c>
      <c r="G143" t="s" s="10">
        <v>373</v>
      </c>
      <c r="H143" s="11">
        <f t="shared" si="19" ref="H143:H168">7*70%</f>
        <v>4.9</v>
      </c>
      <c r="I143" s="12"/>
      <c r="J143" s="12"/>
      <c r="K143" s="13">
        <v>1</v>
      </c>
      <c r="L143" s="12"/>
      <c r="M143" s="12"/>
      <c r="N143" t="s" s="10">
        <v>145</v>
      </c>
      <c r="O143" s="14"/>
      <c r="P143" s="15"/>
      <c r="Q143" t="s" s="16">
        <v>42</v>
      </c>
      <c r="R143" s="17"/>
    </row>
    <row r="144" ht="13.55" customHeight="1">
      <c r="A144" s="19"/>
      <c r="B144" t="s" s="10">
        <v>369</v>
      </c>
      <c r="C144" t="s" s="10">
        <v>374</v>
      </c>
      <c r="D144" t="s" s="10">
        <v>371</v>
      </c>
      <c r="E144" t="s" s="10">
        <v>369</v>
      </c>
      <c r="F144" t="s" s="10">
        <v>372</v>
      </c>
      <c r="G144" t="s" s="10">
        <v>375</v>
      </c>
      <c r="H144" s="11">
        <f t="shared" si="20" ref="H144:H167">6*70%</f>
        <v>4.2</v>
      </c>
      <c r="I144" s="12"/>
      <c r="J144" s="12"/>
      <c r="K144" s="13">
        <v>1</v>
      </c>
      <c r="L144" s="12"/>
      <c r="M144" s="12"/>
      <c r="N144" t="s" s="10">
        <v>145</v>
      </c>
      <c r="O144" s="14"/>
      <c r="P144" s="15"/>
      <c r="Q144" t="s" s="16">
        <v>42</v>
      </c>
      <c r="R144" s="17"/>
    </row>
    <row r="145" ht="13.55" customHeight="1">
      <c r="A145" s="19"/>
      <c r="B145" t="s" s="10">
        <v>369</v>
      </c>
      <c r="C145" t="s" s="10">
        <v>376</v>
      </c>
      <c r="D145" t="s" s="10">
        <v>377</v>
      </c>
      <c r="E145" t="s" s="10">
        <v>369</v>
      </c>
      <c r="F145" t="s" s="10">
        <v>372</v>
      </c>
      <c r="G145" t="s" s="10">
        <v>301</v>
      </c>
      <c r="H145" s="11">
        <f t="shared" si="21" ref="H145:H150">9*70%</f>
        <v>6.3</v>
      </c>
      <c r="I145" s="12"/>
      <c r="J145" s="12"/>
      <c r="K145" s="13">
        <v>1</v>
      </c>
      <c r="L145" s="12"/>
      <c r="M145" s="12"/>
      <c r="N145" t="s" s="10">
        <v>145</v>
      </c>
      <c r="O145" s="14"/>
      <c r="P145" s="15"/>
      <c r="Q145" t="s" s="16">
        <v>42</v>
      </c>
      <c r="R145" s="17"/>
    </row>
    <row r="146" ht="13.55" customHeight="1">
      <c r="A146" s="19"/>
      <c r="B146" t="s" s="10">
        <v>369</v>
      </c>
      <c r="C146" t="s" s="10">
        <v>378</v>
      </c>
      <c r="D146" t="s" s="10">
        <v>371</v>
      </c>
      <c r="E146" t="s" s="10">
        <v>369</v>
      </c>
      <c r="F146" t="s" s="10">
        <v>372</v>
      </c>
      <c r="G146" t="s" s="10">
        <v>363</v>
      </c>
      <c r="H146" s="11">
        <f t="shared" si="19"/>
        <v>4.9</v>
      </c>
      <c r="I146" s="12"/>
      <c r="J146" s="12"/>
      <c r="K146" s="13">
        <v>1</v>
      </c>
      <c r="L146" s="12"/>
      <c r="M146" s="12"/>
      <c r="N146" t="s" s="10">
        <v>145</v>
      </c>
      <c r="O146" s="14"/>
      <c r="P146" s="15"/>
      <c r="Q146" t="s" s="16">
        <v>42</v>
      </c>
      <c r="R146" s="17"/>
    </row>
    <row r="147" ht="13.55" customHeight="1">
      <c r="A147" s="19"/>
      <c r="B147" t="s" s="10">
        <v>369</v>
      </c>
      <c r="C147" t="s" s="10">
        <v>379</v>
      </c>
      <c r="D147" t="s" s="10">
        <v>371</v>
      </c>
      <c r="E147" t="s" s="10">
        <v>369</v>
      </c>
      <c r="F147" t="s" s="10">
        <v>372</v>
      </c>
      <c r="G147" t="s" s="10">
        <v>373</v>
      </c>
      <c r="H147" s="11">
        <f t="shared" si="20"/>
        <v>4.2</v>
      </c>
      <c r="I147" s="12"/>
      <c r="J147" s="12"/>
      <c r="K147" s="13">
        <v>1</v>
      </c>
      <c r="L147" s="12"/>
      <c r="M147" s="12"/>
      <c r="N147" t="s" s="10">
        <v>145</v>
      </c>
      <c r="O147" s="14"/>
      <c r="P147" s="15"/>
      <c r="Q147" t="s" s="16">
        <v>42</v>
      </c>
      <c r="R147" s="17"/>
    </row>
    <row r="148" ht="13.55" customHeight="1">
      <c r="A148" s="19"/>
      <c r="B148" t="s" s="10">
        <v>369</v>
      </c>
      <c r="C148" t="s" s="10">
        <v>380</v>
      </c>
      <c r="D148" t="s" s="10">
        <v>381</v>
      </c>
      <c r="E148" t="s" s="10">
        <v>369</v>
      </c>
      <c r="F148" t="s" s="10">
        <v>372</v>
      </c>
      <c r="G148" t="s" s="10">
        <v>150</v>
      </c>
      <c r="H148" s="11">
        <f>11*70%</f>
        <v>7.7</v>
      </c>
      <c r="I148" s="12"/>
      <c r="J148" s="12"/>
      <c r="K148" s="13">
        <v>1</v>
      </c>
      <c r="L148" s="12"/>
      <c r="M148" s="12"/>
      <c r="N148" t="s" s="10">
        <v>261</v>
      </c>
      <c r="O148" s="14"/>
      <c r="P148" s="15"/>
      <c r="Q148" t="s" s="16">
        <v>42</v>
      </c>
      <c r="R148" s="17"/>
    </row>
    <row r="149" ht="13.55" customHeight="1">
      <c r="A149" s="19"/>
      <c r="B149" t="s" s="10">
        <v>369</v>
      </c>
      <c r="C149" t="s" s="10">
        <v>382</v>
      </c>
      <c r="D149" t="s" s="10">
        <v>377</v>
      </c>
      <c r="E149" t="s" s="10">
        <v>369</v>
      </c>
      <c r="F149" t="s" s="10">
        <v>372</v>
      </c>
      <c r="G149" t="s" s="10">
        <v>363</v>
      </c>
      <c r="H149" s="11">
        <f t="shared" si="20"/>
        <v>4.2</v>
      </c>
      <c r="I149" s="12"/>
      <c r="J149" s="12"/>
      <c r="K149" s="13">
        <v>1</v>
      </c>
      <c r="L149" s="12"/>
      <c r="M149" s="12"/>
      <c r="N149" t="s" s="10">
        <v>145</v>
      </c>
      <c r="O149" t="s" s="21">
        <v>41</v>
      </c>
      <c r="P149" s="15"/>
      <c r="Q149" t="s" s="16">
        <v>42</v>
      </c>
      <c r="R149" s="17"/>
    </row>
    <row r="150" ht="13.55" customHeight="1">
      <c r="A150" s="19"/>
      <c r="B150" t="s" s="10">
        <v>369</v>
      </c>
      <c r="C150" t="s" s="10">
        <v>383</v>
      </c>
      <c r="D150" t="s" s="10">
        <v>381</v>
      </c>
      <c r="E150" t="s" s="10">
        <v>369</v>
      </c>
      <c r="F150" t="s" s="10">
        <v>372</v>
      </c>
      <c r="G150" t="s" s="10">
        <v>384</v>
      </c>
      <c r="H150" s="11">
        <f t="shared" si="21"/>
        <v>6.3</v>
      </c>
      <c r="I150" s="12"/>
      <c r="J150" s="12"/>
      <c r="K150" s="13">
        <v>1</v>
      </c>
      <c r="L150" s="12"/>
      <c r="M150" s="12"/>
      <c r="N150" t="s" s="10">
        <v>261</v>
      </c>
      <c r="O150" s="14"/>
      <c r="P150" s="15"/>
      <c r="Q150" t="s" s="16">
        <v>42</v>
      </c>
      <c r="R150" s="17"/>
    </row>
    <row r="151" ht="13.55" customHeight="1">
      <c r="A151" s="19"/>
      <c r="B151" t="s" s="10">
        <v>369</v>
      </c>
      <c r="C151" t="s" s="10">
        <v>385</v>
      </c>
      <c r="D151" t="s" s="10">
        <v>371</v>
      </c>
      <c r="E151" t="s" s="10">
        <v>369</v>
      </c>
      <c r="F151" t="s" s="10">
        <v>372</v>
      </c>
      <c r="G151" t="s" s="10">
        <v>375</v>
      </c>
      <c r="H151" s="11">
        <f t="shared" si="20"/>
        <v>4.2</v>
      </c>
      <c r="I151" s="12"/>
      <c r="J151" s="12"/>
      <c r="K151" s="13">
        <v>1</v>
      </c>
      <c r="L151" s="12"/>
      <c r="M151" s="12"/>
      <c r="N151" t="s" s="10">
        <v>145</v>
      </c>
      <c r="O151" s="14"/>
      <c r="P151" s="15"/>
      <c r="Q151" t="s" s="16">
        <v>42</v>
      </c>
      <c r="R151" s="17"/>
    </row>
    <row r="152" ht="13.55" customHeight="1">
      <c r="A152" s="19"/>
      <c r="B152" t="s" s="10">
        <v>369</v>
      </c>
      <c r="C152" t="s" s="10">
        <v>386</v>
      </c>
      <c r="D152" t="s" s="10">
        <v>371</v>
      </c>
      <c r="E152" t="s" s="10">
        <v>369</v>
      </c>
      <c r="F152" t="s" s="10">
        <v>372</v>
      </c>
      <c r="G152" t="s" s="10">
        <v>301</v>
      </c>
      <c r="H152" s="11">
        <f t="shared" si="20"/>
        <v>4.2</v>
      </c>
      <c r="I152" s="12"/>
      <c r="J152" s="12"/>
      <c r="K152" s="13">
        <v>1</v>
      </c>
      <c r="L152" s="12"/>
      <c r="M152" s="12"/>
      <c r="N152" t="s" s="10">
        <v>145</v>
      </c>
      <c r="O152" s="14"/>
      <c r="P152" s="15"/>
      <c r="Q152" t="s" s="16">
        <v>42</v>
      </c>
      <c r="R152" s="17"/>
    </row>
    <row r="153" ht="13.55" customHeight="1">
      <c r="A153" s="19"/>
      <c r="B153" t="s" s="10">
        <v>369</v>
      </c>
      <c r="C153" t="s" s="10">
        <v>387</v>
      </c>
      <c r="D153" s="12"/>
      <c r="E153" t="s" s="10">
        <v>369</v>
      </c>
      <c r="F153" t="s" s="10">
        <v>372</v>
      </c>
      <c r="G153" t="s" s="10">
        <v>301</v>
      </c>
      <c r="H153" s="11">
        <f>12.5*70%</f>
        <v>8.75</v>
      </c>
      <c r="I153" s="12"/>
      <c r="J153" s="12"/>
      <c r="K153" s="13">
        <v>1</v>
      </c>
      <c r="L153" s="12"/>
      <c r="M153" s="12"/>
      <c r="N153" t="s" s="10">
        <v>261</v>
      </c>
      <c r="O153" s="14"/>
      <c r="P153" s="15"/>
      <c r="Q153" t="s" s="16">
        <v>42</v>
      </c>
      <c r="R153" t="s" s="24">
        <v>307</v>
      </c>
    </row>
    <row r="154" ht="13.55" customHeight="1">
      <c r="A154" s="19"/>
      <c r="B154" t="s" s="10">
        <v>369</v>
      </c>
      <c r="C154" t="s" s="10">
        <v>388</v>
      </c>
      <c r="D154" s="12"/>
      <c r="E154" t="s" s="10">
        <v>369</v>
      </c>
      <c r="F154" t="s" s="10">
        <v>372</v>
      </c>
      <c r="G154" t="s" s="10">
        <v>301</v>
      </c>
      <c r="H154" s="11">
        <f>13.5*70%</f>
        <v>9.449999999999999</v>
      </c>
      <c r="I154" s="12"/>
      <c r="J154" s="12"/>
      <c r="K154" s="13">
        <v>1</v>
      </c>
      <c r="L154" s="12"/>
      <c r="M154" s="12"/>
      <c r="N154" t="s" s="10">
        <v>261</v>
      </c>
      <c r="O154" s="14"/>
      <c r="P154" s="15"/>
      <c r="Q154" t="s" s="16">
        <v>42</v>
      </c>
      <c r="R154" s="17"/>
    </row>
    <row r="155" ht="13.55" customHeight="1">
      <c r="A155" s="19"/>
      <c r="B155" t="s" s="10">
        <v>369</v>
      </c>
      <c r="C155" t="s" s="10">
        <v>389</v>
      </c>
      <c r="D155" s="12"/>
      <c r="E155" t="s" s="10">
        <v>369</v>
      </c>
      <c r="F155" t="s" s="10">
        <v>372</v>
      </c>
      <c r="G155" t="s" s="10">
        <v>301</v>
      </c>
      <c r="H155" s="11">
        <f>9.5*70%</f>
        <v>6.65</v>
      </c>
      <c r="I155" s="12"/>
      <c r="J155" s="12"/>
      <c r="K155" s="13">
        <v>1</v>
      </c>
      <c r="L155" s="12"/>
      <c r="M155" s="12"/>
      <c r="N155" t="s" s="10">
        <v>261</v>
      </c>
      <c r="O155" s="14"/>
      <c r="P155" s="15"/>
      <c r="Q155" t="s" s="16">
        <v>42</v>
      </c>
      <c r="R155" s="17"/>
    </row>
    <row r="156" ht="13.55" customHeight="1">
      <c r="A156" s="19"/>
      <c r="B156" t="s" s="10">
        <v>369</v>
      </c>
      <c r="C156" t="s" s="10">
        <v>390</v>
      </c>
      <c r="D156" t="s" s="10">
        <v>371</v>
      </c>
      <c r="E156" t="s" s="10">
        <v>369</v>
      </c>
      <c r="F156" t="s" s="10">
        <v>372</v>
      </c>
      <c r="G156" t="s" s="10">
        <v>319</v>
      </c>
      <c r="H156" s="11">
        <f t="shared" si="32" ref="H156:H160">8*70%</f>
        <v>5.6</v>
      </c>
      <c r="I156" s="12"/>
      <c r="J156" s="12"/>
      <c r="K156" s="13">
        <v>1</v>
      </c>
      <c r="L156" s="12"/>
      <c r="M156" s="12"/>
      <c r="N156" t="s" s="10">
        <v>145</v>
      </c>
      <c r="O156" s="14"/>
      <c r="P156" s="15"/>
      <c r="Q156" t="s" s="16">
        <v>42</v>
      </c>
      <c r="R156" t="s" s="24">
        <v>307</v>
      </c>
    </row>
    <row r="157" ht="13.55" customHeight="1">
      <c r="A157" s="19"/>
      <c r="B157" t="s" s="10">
        <v>369</v>
      </c>
      <c r="C157" t="s" s="10">
        <v>391</v>
      </c>
      <c r="D157" t="s" s="10">
        <v>381</v>
      </c>
      <c r="E157" t="s" s="10">
        <v>369</v>
      </c>
      <c r="F157" t="s" s="10">
        <v>372</v>
      </c>
      <c r="G157" t="s" s="10">
        <v>363</v>
      </c>
      <c r="H157" s="11">
        <f t="shared" si="32"/>
        <v>5.6</v>
      </c>
      <c r="I157" s="12"/>
      <c r="J157" s="12"/>
      <c r="K157" s="13">
        <v>1</v>
      </c>
      <c r="L157" s="12"/>
      <c r="M157" s="12"/>
      <c r="N157" t="s" s="10">
        <v>261</v>
      </c>
      <c r="O157" s="14"/>
      <c r="P157" s="15"/>
      <c r="Q157" t="s" s="16">
        <v>42</v>
      </c>
      <c r="R157" s="17"/>
    </row>
    <row r="158" ht="13.55" customHeight="1">
      <c r="A158" s="19"/>
      <c r="B158" t="s" s="10">
        <v>369</v>
      </c>
      <c r="C158" t="s" s="10">
        <v>392</v>
      </c>
      <c r="D158" t="s" s="10">
        <v>371</v>
      </c>
      <c r="E158" t="s" s="10">
        <v>369</v>
      </c>
      <c r="F158" t="s" s="10">
        <v>372</v>
      </c>
      <c r="G158" t="s" s="10">
        <v>384</v>
      </c>
      <c r="H158" s="11">
        <f t="shared" si="20"/>
        <v>4.2</v>
      </c>
      <c r="I158" s="12"/>
      <c r="J158" s="12"/>
      <c r="K158" s="13">
        <v>1</v>
      </c>
      <c r="L158" s="12"/>
      <c r="M158" s="12"/>
      <c r="N158" t="s" s="10">
        <v>145</v>
      </c>
      <c r="O158" s="14"/>
      <c r="P158" s="15"/>
      <c r="Q158" t="s" s="16">
        <v>42</v>
      </c>
      <c r="R158" s="17"/>
    </row>
    <row r="159" ht="13.55" customHeight="1">
      <c r="A159" s="19"/>
      <c r="B159" t="s" s="10">
        <v>369</v>
      </c>
      <c r="C159" t="s" s="10">
        <v>393</v>
      </c>
      <c r="D159" t="s" s="10">
        <v>371</v>
      </c>
      <c r="E159" t="s" s="10">
        <v>369</v>
      </c>
      <c r="F159" t="s" s="10">
        <v>372</v>
      </c>
      <c r="G159" t="s" s="10">
        <v>363</v>
      </c>
      <c r="H159" s="11">
        <f t="shared" si="19"/>
        <v>4.9</v>
      </c>
      <c r="I159" s="12"/>
      <c r="J159" s="12"/>
      <c r="K159" s="13">
        <v>1</v>
      </c>
      <c r="L159" s="12"/>
      <c r="M159" s="12"/>
      <c r="N159" t="s" s="10">
        <v>145</v>
      </c>
      <c r="O159" s="14"/>
      <c r="P159" s="15"/>
      <c r="Q159" t="s" s="16">
        <v>42</v>
      </c>
      <c r="R159" s="17"/>
    </row>
    <row r="160" ht="13.55" customHeight="1">
      <c r="A160" s="19"/>
      <c r="B160" t="s" s="10">
        <v>369</v>
      </c>
      <c r="C160" t="s" s="10">
        <v>394</v>
      </c>
      <c r="D160" t="s" s="10">
        <v>381</v>
      </c>
      <c r="E160" t="s" s="10">
        <v>369</v>
      </c>
      <c r="F160" t="s" s="10">
        <v>372</v>
      </c>
      <c r="G160" t="s" s="10">
        <v>304</v>
      </c>
      <c r="H160" s="11">
        <f t="shared" si="32"/>
        <v>5.6</v>
      </c>
      <c r="I160" s="12"/>
      <c r="J160" s="12"/>
      <c r="K160" s="13">
        <v>1</v>
      </c>
      <c r="L160" s="12"/>
      <c r="M160" s="12"/>
      <c r="N160" t="s" s="10">
        <v>261</v>
      </c>
      <c r="O160" s="14"/>
      <c r="P160" s="15"/>
      <c r="Q160" t="s" s="16">
        <v>42</v>
      </c>
      <c r="R160" s="17"/>
    </row>
    <row r="161" ht="13.55" customHeight="1">
      <c r="A161" s="19"/>
      <c r="B161" t="s" s="10">
        <v>369</v>
      </c>
      <c r="C161" t="s" s="10">
        <v>395</v>
      </c>
      <c r="D161" t="s" s="10">
        <v>371</v>
      </c>
      <c r="E161" t="s" s="10">
        <v>369</v>
      </c>
      <c r="F161" t="s" s="10">
        <v>372</v>
      </c>
      <c r="G161" t="s" s="10">
        <v>375</v>
      </c>
      <c r="H161" s="11">
        <f t="shared" si="20"/>
        <v>4.2</v>
      </c>
      <c r="I161" s="12"/>
      <c r="J161" s="12"/>
      <c r="K161" s="13">
        <v>1</v>
      </c>
      <c r="L161" s="12"/>
      <c r="M161" s="12"/>
      <c r="N161" t="s" s="10">
        <v>145</v>
      </c>
      <c r="O161" s="14"/>
      <c r="P161" s="15"/>
      <c r="Q161" t="s" s="16">
        <v>42</v>
      </c>
      <c r="R161" s="17"/>
    </row>
    <row r="162" ht="13.55" customHeight="1">
      <c r="A162" s="19"/>
      <c r="B162" t="s" s="10">
        <v>369</v>
      </c>
      <c r="C162" t="s" s="10">
        <v>396</v>
      </c>
      <c r="D162" t="s" s="10">
        <v>371</v>
      </c>
      <c r="E162" t="s" s="10">
        <v>369</v>
      </c>
      <c r="F162" t="s" s="10">
        <v>372</v>
      </c>
      <c r="G162" t="s" s="10">
        <v>373</v>
      </c>
      <c r="H162" s="11">
        <f t="shared" si="20"/>
        <v>4.2</v>
      </c>
      <c r="I162" s="12"/>
      <c r="J162" s="12"/>
      <c r="K162" s="13">
        <v>1</v>
      </c>
      <c r="L162" s="12"/>
      <c r="M162" s="12"/>
      <c r="N162" t="s" s="10">
        <v>145</v>
      </c>
      <c r="O162" s="14"/>
      <c r="P162" s="15"/>
      <c r="Q162" t="s" s="16">
        <v>42</v>
      </c>
      <c r="R162" s="17"/>
    </row>
    <row r="163" ht="13.55" customHeight="1">
      <c r="A163" s="19"/>
      <c r="B163" t="s" s="10">
        <v>369</v>
      </c>
      <c r="C163" t="s" s="10">
        <v>397</v>
      </c>
      <c r="D163" t="s" s="10">
        <v>377</v>
      </c>
      <c r="E163" t="s" s="10">
        <v>369</v>
      </c>
      <c r="F163" t="s" s="10">
        <v>372</v>
      </c>
      <c r="G163" t="s" s="10">
        <v>363</v>
      </c>
      <c r="H163" s="11">
        <f t="shared" si="20"/>
        <v>4.2</v>
      </c>
      <c r="I163" s="12"/>
      <c r="J163" s="12"/>
      <c r="K163" s="13">
        <v>1</v>
      </c>
      <c r="L163" s="12"/>
      <c r="M163" s="12"/>
      <c r="N163" t="s" s="10">
        <v>145</v>
      </c>
      <c r="O163" s="14"/>
      <c r="P163" s="15"/>
      <c r="Q163" t="s" s="16">
        <v>42</v>
      </c>
      <c r="R163" s="17"/>
    </row>
    <row r="164" ht="13.55" customHeight="1">
      <c r="A164" s="19"/>
      <c r="B164" t="s" s="10">
        <v>369</v>
      </c>
      <c r="C164" t="s" s="10">
        <v>398</v>
      </c>
      <c r="D164" t="s" s="10">
        <v>377</v>
      </c>
      <c r="E164" t="s" s="10">
        <v>369</v>
      </c>
      <c r="F164" t="s" s="10">
        <v>372</v>
      </c>
      <c r="G164" t="s" s="10">
        <v>363</v>
      </c>
      <c r="H164" s="11">
        <f t="shared" si="20"/>
        <v>4.2</v>
      </c>
      <c r="I164" s="12"/>
      <c r="J164" s="12"/>
      <c r="K164" s="13">
        <v>1</v>
      </c>
      <c r="L164" s="12"/>
      <c r="M164" s="12"/>
      <c r="N164" t="s" s="10">
        <v>145</v>
      </c>
      <c r="O164" s="14"/>
      <c r="P164" s="15"/>
      <c r="Q164" t="s" s="16">
        <v>42</v>
      </c>
      <c r="R164" s="17"/>
    </row>
    <row r="165" ht="13.55" customHeight="1">
      <c r="A165" s="19"/>
      <c r="B165" t="s" s="10">
        <v>369</v>
      </c>
      <c r="C165" t="s" s="10">
        <v>399</v>
      </c>
      <c r="D165" t="s" s="10">
        <v>377</v>
      </c>
      <c r="E165" t="s" s="10">
        <v>369</v>
      </c>
      <c r="F165" t="s" s="10">
        <v>372</v>
      </c>
      <c r="G165" t="s" s="10">
        <v>363</v>
      </c>
      <c r="H165" s="11">
        <f t="shared" si="20"/>
        <v>4.2</v>
      </c>
      <c r="I165" s="12"/>
      <c r="J165" s="12"/>
      <c r="K165" s="13">
        <v>1</v>
      </c>
      <c r="L165" s="12"/>
      <c r="M165" s="12"/>
      <c r="N165" t="s" s="10">
        <v>145</v>
      </c>
      <c r="O165" t="s" s="21">
        <v>41</v>
      </c>
      <c r="P165" s="15"/>
      <c r="Q165" t="s" s="16">
        <v>42</v>
      </c>
      <c r="R165" s="17"/>
    </row>
    <row r="166" ht="13.55" customHeight="1">
      <c r="A166" s="19"/>
      <c r="B166" t="s" s="10">
        <v>369</v>
      </c>
      <c r="C166" t="s" s="10">
        <v>400</v>
      </c>
      <c r="D166" t="s" s="10">
        <v>371</v>
      </c>
      <c r="E166" t="s" s="10">
        <v>369</v>
      </c>
      <c r="F166" t="s" s="10">
        <v>372</v>
      </c>
      <c r="G166" t="s" s="10">
        <v>304</v>
      </c>
      <c r="H166" s="11">
        <f t="shared" si="19"/>
        <v>4.9</v>
      </c>
      <c r="I166" s="12"/>
      <c r="J166" s="12"/>
      <c r="K166" s="13">
        <v>1</v>
      </c>
      <c r="L166" s="12"/>
      <c r="M166" s="12"/>
      <c r="N166" t="s" s="10">
        <v>145</v>
      </c>
      <c r="O166" s="14"/>
      <c r="P166" s="15"/>
      <c r="Q166" t="s" s="16">
        <v>42</v>
      </c>
      <c r="R166" s="17"/>
    </row>
    <row r="167" ht="13.55" customHeight="1">
      <c r="A167" s="19"/>
      <c r="B167" t="s" s="10">
        <v>369</v>
      </c>
      <c r="C167" t="s" s="10">
        <v>401</v>
      </c>
      <c r="D167" t="s" s="10">
        <v>371</v>
      </c>
      <c r="E167" t="s" s="10">
        <v>369</v>
      </c>
      <c r="F167" t="s" s="10">
        <v>372</v>
      </c>
      <c r="G167" t="s" s="10">
        <v>375</v>
      </c>
      <c r="H167" s="11">
        <f t="shared" si="20"/>
        <v>4.2</v>
      </c>
      <c r="I167" s="12"/>
      <c r="J167" s="12"/>
      <c r="K167" s="13">
        <v>1</v>
      </c>
      <c r="L167" s="12"/>
      <c r="M167" s="12"/>
      <c r="N167" t="s" s="10">
        <v>145</v>
      </c>
      <c r="O167" s="14"/>
      <c r="P167" s="15"/>
      <c r="Q167" t="s" s="16">
        <v>42</v>
      </c>
      <c r="R167" s="17"/>
    </row>
    <row r="168" ht="13.55" customHeight="1">
      <c r="A168" s="19"/>
      <c r="B168" t="s" s="10">
        <v>369</v>
      </c>
      <c r="C168" t="s" s="10">
        <v>402</v>
      </c>
      <c r="D168" t="s" s="10">
        <v>371</v>
      </c>
      <c r="E168" t="s" s="10">
        <v>369</v>
      </c>
      <c r="F168" t="s" s="10">
        <v>372</v>
      </c>
      <c r="G168" t="s" s="10">
        <v>363</v>
      </c>
      <c r="H168" s="11">
        <f t="shared" si="19"/>
        <v>4.9</v>
      </c>
      <c r="I168" s="12"/>
      <c r="J168" s="12"/>
      <c r="K168" s="13">
        <v>1</v>
      </c>
      <c r="L168" s="12"/>
      <c r="M168" s="12"/>
      <c r="N168" t="s" s="10">
        <v>145</v>
      </c>
      <c r="O168" s="14"/>
      <c r="P168" s="15"/>
      <c r="Q168" t="s" s="16">
        <v>42</v>
      </c>
      <c r="R168" s="17"/>
    </row>
    <row r="169" ht="13.55" customHeight="1">
      <c r="A169" s="8"/>
      <c r="B169" t="s" s="18">
        <v>403</v>
      </c>
      <c r="C169" t="s" s="10">
        <v>404</v>
      </c>
      <c r="D169" t="s" s="10">
        <v>405</v>
      </c>
      <c r="E169" t="s" s="10">
        <v>406</v>
      </c>
      <c r="F169" t="s" s="10">
        <v>407</v>
      </c>
      <c r="G169" t="s" s="10">
        <v>408</v>
      </c>
      <c r="H169" s="11">
        <f>5*2.74</f>
        <v>13.7</v>
      </c>
      <c r="I169" s="12"/>
      <c r="J169" s="12"/>
      <c r="K169" s="13">
        <v>2</v>
      </c>
      <c r="L169" s="12"/>
      <c r="M169" s="12"/>
      <c r="N169" t="s" s="10">
        <v>215</v>
      </c>
      <c r="O169" s="14"/>
      <c r="P169" s="15"/>
      <c r="Q169" t="s" s="16">
        <v>42</v>
      </c>
      <c r="R169" s="17"/>
    </row>
    <row r="170" ht="13.55" customHeight="1">
      <c r="A170" s="8"/>
      <c r="B170" t="s" s="18">
        <v>403</v>
      </c>
      <c r="C170" t="s" s="10">
        <v>409</v>
      </c>
      <c r="D170" s="12"/>
      <c r="E170" t="s" s="10">
        <v>406</v>
      </c>
      <c r="F170" t="s" s="10">
        <v>407</v>
      </c>
      <c r="G170" t="s" s="10">
        <v>408</v>
      </c>
      <c r="H170" s="11">
        <f>5*2.38</f>
        <v>11.9</v>
      </c>
      <c r="I170" s="12"/>
      <c r="J170" s="12"/>
      <c r="K170" s="13">
        <v>2</v>
      </c>
      <c r="L170" s="12"/>
      <c r="M170" s="12"/>
      <c r="N170" t="s" s="10">
        <v>215</v>
      </c>
      <c r="O170" s="14"/>
      <c r="P170" s="15"/>
      <c r="Q170" t="s" s="16">
        <v>42</v>
      </c>
      <c r="R170" s="17"/>
    </row>
    <row r="171" ht="13.55" customHeight="1">
      <c r="A171" s="8"/>
      <c r="B171" t="s" s="18">
        <v>403</v>
      </c>
      <c r="C171" t="s" s="10">
        <v>410</v>
      </c>
      <c r="D171" s="12"/>
      <c r="E171" t="s" s="10">
        <v>406</v>
      </c>
      <c r="F171" t="s" s="10">
        <v>407</v>
      </c>
      <c r="G171" t="s" s="10">
        <v>408</v>
      </c>
      <c r="H171" s="11">
        <f t="shared" si="47" ref="H171:H172">5*2.31</f>
        <v>11.55</v>
      </c>
      <c r="I171" s="12"/>
      <c r="J171" s="12"/>
      <c r="K171" s="13">
        <v>2</v>
      </c>
      <c r="L171" s="12"/>
      <c r="M171" s="12"/>
      <c r="N171" t="s" s="10">
        <v>215</v>
      </c>
      <c r="O171" t="s" s="21">
        <v>41</v>
      </c>
      <c r="P171" s="15"/>
      <c r="Q171" t="s" s="16">
        <v>42</v>
      </c>
      <c r="R171" s="17"/>
    </row>
    <row r="172" ht="13.55" customHeight="1">
      <c r="A172" s="8"/>
      <c r="B172" t="s" s="18">
        <v>403</v>
      </c>
      <c r="C172" t="s" s="10">
        <v>411</v>
      </c>
      <c r="D172" s="12"/>
      <c r="E172" t="s" s="10">
        <v>406</v>
      </c>
      <c r="F172" t="s" s="10">
        <v>407</v>
      </c>
      <c r="G172" t="s" s="10">
        <v>408</v>
      </c>
      <c r="H172" s="11">
        <f t="shared" si="47"/>
        <v>11.55</v>
      </c>
      <c r="I172" s="12"/>
      <c r="J172" s="12"/>
      <c r="K172" s="13">
        <v>2</v>
      </c>
      <c r="L172" s="12"/>
      <c r="M172" s="12"/>
      <c r="N172" t="s" s="10">
        <v>215</v>
      </c>
      <c r="O172" s="14"/>
      <c r="P172" s="15"/>
      <c r="Q172" t="s" s="16">
        <v>42</v>
      </c>
      <c r="R172" s="17"/>
    </row>
    <row r="173" ht="13.55" customHeight="1">
      <c r="A173" s="19"/>
      <c r="B173" t="s" s="10">
        <v>412</v>
      </c>
      <c r="C173" t="s" s="10">
        <v>413</v>
      </c>
      <c r="D173" t="s" s="10">
        <v>414</v>
      </c>
      <c r="E173" t="s" s="10">
        <v>412</v>
      </c>
      <c r="F173" t="s" s="10">
        <v>415</v>
      </c>
      <c r="G173" t="s" s="10">
        <v>60</v>
      </c>
      <c r="H173" s="11">
        <v>19.2</v>
      </c>
      <c r="I173" s="12"/>
      <c r="J173" s="12"/>
      <c r="K173" s="13">
        <v>5</v>
      </c>
      <c r="L173" s="12"/>
      <c r="M173" s="12"/>
      <c r="N173" t="s" s="10">
        <v>261</v>
      </c>
      <c r="O173" s="14"/>
      <c r="P173" s="15"/>
      <c r="Q173" t="s" s="16">
        <v>416</v>
      </c>
      <c r="R173" s="17"/>
    </row>
    <row r="174" ht="13.55" customHeight="1">
      <c r="A174" s="19"/>
      <c r="B174" t="s" s="10">
        <v>412</v>
      </c>
      <c r="C174" t="s" s="10">
        <v>417</v>
      </c>
      <c r="D174" t="s" s="10">
        <v>418</v>
      </c>
      <c r="E174" t="s" s="10">
        <v>412</v>
      </c>
      <c r="F174" t="s" s="10">
        <v>415</v>
      </c>
      <c r="G174" t="s" s="10">
        <v>60</v>
      </c>
      <c r="H174" s="11">
        <v>20.8</v>
      </c>
      <c r="I174" s="12"/>
      <c r="J174" s="12"/>
      <c r="K174" s="13">
        <v>5</v>
      </c>
      <c r="L174" s="12"/>
      <c r="M174" s="12"/>
      <c r="N174" t="s" s="10">
        <v>261</v>
      </c>
      <c r="O174" s="14"/>
      <c r="P174" s="15"/>
      <c r="Q174" t="s" s="16">
        <v>416</v>
      </c>
      <c r="R174" s="17"/>
    </row>
    <row r="175" ht="13.55" customHeight="1">
      <c r="A175" s="19"/>
      <c r="B175" t="s" s="10">
        <v>419</v>
      </c>
      <c r="C175" t="s" s="10">
        <v>420</v>
      </c>
      <c r="D175" t="s" s="10">
        <v>421</v>
      </c>
      <c r="E175" t="s" s="10">
        <v>419</v>
      </c>
      <c r="F175" t="s" s="10">
        <v>422</v>
      </c>
      <c r="G175" t="s" s="10">
        <v>82</v>
      </c>
      <c r="H175" s="11">
        <f t="shared" si="49" ref="H175:H179">12*1.1+2</f>
        <v>15.2</v>
      </c>
      <c r="I175" s="12"/>
      <c r="J175" s="12"/>
      <c r="K175" s="13">
        <v>1</v>
      </c>
      <c r="L175" s="12"/>
      <c r="M175" s="12"/>
      <c r="N175" t="s" s="10">
        <v>154</v>
      </c>
      <c r="O175" s="14"/>
      <c r="P175" s="15"/>
      <c r="Q175" t="s" s="16">
        <v>42</v>
      </c>
      <c r="R175" s="17"/>
    </row>
    <row r="176" ht="13.55" customHeight="1">
      <c r="A176" s="19"/>
      <c r="B176" t="s" s="10">
        <v>419</v>
      </c>
      <c r="C176" t="s" s="10">
        <v>423</v>
      </c>
      <c r="D176" t="s" s="10">
        <v>424</v>
      </c>
      <c r="E176" t="s" s="10">
        <v>419</v>
      </c>
      <c r="F176" t="s" s="10">
        <v>422</v>
      </c>
      <c r="G176" t="s" s="10">
        <v>82</v>
      </c>
      <c r="H176" s="11">
        <f>10.5*1.1+2</f>
        <v>13.55</v>
      </c>
      <c r="I176" s="12"/>
      <c r="J176" s="12"/>
      <c r="K176" s="13">
        <v>1</v>
      </c>
      <c r="L176" s="12"/>
      <c r="M176" s="12"/>
      <c r="N176" t="s" s="10">
        <v>154</v>
      </c>
      <c r="O176" s="14"/>
      <c r="P176" s="15"/>
      <c r="Q176" t="s" s="16">
        <v>42</v>
      </c>
      <c r="R176" s="17"/>
    </row>
    <row r="177" ht="13.55" customHeight="1">
      <c r="A177" s="19"/>
      <c r="B177" t="s" s="10">
        <v>419</v>
      </c>
      <c r="C177" t="s" s="10">
        <v>425</v>
      </c>
      <c r="D177" t="s" s="10">
        <v>426</v>
      </c>
      <c r="E177" t="s" s="10">
        <v>419</v>
      </c>
      <c r="F177" t="s" s="10">
        <v>422</v>
      </c>
      <c r="G177" t="s" s="10">
        <v>82</v>
      </c>
      <c r="H177" s="11">
        <f>8*1.1+2</f>
        <v>10.8</v>
      </c>
      <c r="I177" s="12"/>
      <c r="J177" s="12"/>
      <c r="K177" s="13">
        <v>1</v>
      </c>
      <c r="L177" s="12"/>
      <c r="M177" s="12"/>
      <c r="N177" t="s" s="10">
        <v>154</v>
      </c>
      <c r="O177" t="s" s="21">
        <v>41</v>
      </c>
      <c r="P177" s="15"/>
      <c r="Q177" t="s" s="16">
        <v>42</v>
      </c>
      <c r="R177" s="17"/>
    </row>
    <row r="178" ht="13.55" customHeight="1">
      <c r="A178" s="19"/>
      <c r="B178" t="s" s="10">
        <v>419</v>
      </c>
      <c r="C178" t="s" s="10">
        <v>427</v>
      </c>
      <c r="D178" t="s" s="10">
        <v>428</v>
      </c>
      <c r="E178" t="s" s="10">
        <v>419</v>
      </c>
      <c r="F178" t="s" s="10">
        <v>422</v>
      </c>
      <c r="G178" t="s" s="10">
        <v>82</v>
      </c>
      <c r="H178" s="11">
        <f>10*1.1+2</f>
        <v>13</v>
      </c>
      <c r="I178" s="12"/>
      <c r="J178" s="12"/>
      <c r="K178" s="13">
        <v>1</v>
      </c>
      <c r="L178" s="12"/>
      <c r="M178" s="12"/>
      <c r="N178" t="s" s="10">
        <v>154</v>
      </c>
      <c r="O178" s="14"/>
      <c r="P178" s="15"/>
      <c r="Q178" t="s" s="16">
        <v>42</v>
      </c>
      <c r="R178" s="17"/>
    </row>
    <row r="179" ht="13.55" customHeight="1">
      <c r="A179" s="19"/>
      <c r="B179" t="s" s="10">
        <v>419</v>
      </c>
      <c r="C179" t="s" s="10">
        <v>429</v>
      </c>
      <c r="D179" t="s" s="10">
        <v>430</v>
      </c>
      <c r="E179" t="s" s="10">
        <v>419</v>
      </c>
      <c r="F179" t="s" s="10">
        <v>422</v>
      </c>
      <c r="G179" t="s" s="10">
        <v>82</v>
      </c>
      <c r="H179" s="11">
        <f t="shared" si="49"/>
        <v>15.2</v>
      </c>
      <c r="I179" s="12"/>
      <c r="J179" s="12"/>
      <c r="K179" s="13">
        <v>1</v>
      </c>
      <c r="L179" s="12"/>
      <c r="M179" s="12"/>
      <c r="N179" t="s" s="10">
        <v>154</v>
      </c>
      <c r="O179" s="14"/>
      <c r="P179" s="15"/>
      <c r="Q179" t="s" s="16">
        <v>42</v>
      </c>
      <c r="R179" s="17"/>
    </row>
    <row r="180" ht="13.55" customHeight="1">
      <c r="A180" s="19"/>
      <c r="B180" t="s" s="10">
        <v>431</v>
      </c>
      <c r="C180" t="s" s="10">
        <v>432</v>
      </c>
      <c r="D180" t="s" s="10">
        <v>433</v>
      </c>
      <c r="E180" t="s" s="10">
        <v>431</v>
      </c>
      <c r="F180" t="s" s="10">
        <v>38</v>
      </c>
      <c r="G180" t="s" s="23">
        <v>21</v>
      </c>
      <c r="H180" s="11">
        <v>12</v>
      </c>
      <c r="I180" s="12"/>
      <c r="J180" s="12"/>
      <c r="K180" s="13">
        <v>1</v>
      </c>
      <c r="L180" s="12"/>
      <c r="M180" s="12"/>
      <c r="N180" t="s" s="10">
        <v>237</v>
      </c>
      <c r="O180" s="14"/>
      <c r="P180" s="15"/>
      <c r="Q180" t="s" s="16">
        <v>42</v>
      </c>
      <c r="R180" s="17"/>
    </row>
    <row r="181" ht="13.55" customHeight="1">
      <c r="A181" s="19"/>
      <c r="B181" t="s" s="10">
        <v>431</v>
      </c>
      <c r="C181" t="s" s="10">
        <v>434</v>
      </c>
      <c r="D181" t="s" s="10">
        <v>435</v>
      </c>
      <c r="E181" t="s" s="10">
        <v>431</v>
      </c>
      <c r="F181" t="s" s="10">
        <v>436</v>
      </c>
      <c r="G181" t="s" s="23">
        <v>21</v>
      </c>
      <c r="H181" s="11">
        <v>8</v>
      </c>
      <c r="I181" s="12"/>
      <c r="J181" s="12"/>
      <c r="K181" s="13">
        <v>1</v>
      </c>
      <c r="L181" s="12"/>
      <c r="M181" s="12"/>
      <c r="N181" t="s" s="10">
        <v>237</v>
      </c>
      <c r="O181" t="s" s="21">
        <v>41</v>
      </c>
      <c r="P181" s="15"/>
      <c r="Q181" t="s" s="16">
        <v>42</v>
      </c>
      <c r="R181" s="17"/>
    </row>
    <row r="182" ht="13.55" customHeight="1">
      <c r="A182" s="19"/>
      <c r="B182" t="s" s="10">
        <v>431</v>
      </c>
      <c r="C182" t="s" s="10">
        <v>437</v>
      </c>
      <c r="D182" t="s" s="10">
        <v>438</v>
      </c>
      <c r="E182" t="s" s="10">
        <v>431</v>
      </c>
      <c r="F182" t="s" s="10">
        <v>439</v>
      </c>
      <c r="G182" t="s" s="23">
        <v>440</v>
      </c>
      <c r="H182" s="11">
        <v>13</v>
      </c>
      <c r="I182" s="12"/>
      <c r="J182" s="12"/>
      <c r="K182" s="13">
        <v>1</v>
      </c>
      <c r="L182" s="12"/>
      <c r="M182" s="12"/>
      <c r="N182" t="s" s="10">
        <v>237</v>
      </c>
      <c r="O182" s="14"/>
      <c r="P182" s="15"/>
      <c r="Q182" t="s" s="16">
        <v>42</v>
      </c>
      <c r="R182" s="17"/>
    </row>
    <row r="183" ht="13.55" customHeight="1">
      <c r="A183" s="19"/>
      <c r="B183" t="s" s="10">
        <v>431</v>
      </c>
      <c r="C183" t="s" s="10">
        <v>441</v>
      </c>
      <c r="D183" t="s" s="10">
        <v>442</v>
      </c>
      <c r="E183" t="s" s="10">
        <v>431</v>
      </c>
      <c r="F183" t="s" s="10">
        <v>160</v>
      </c>
      <c r="G183" t="s" s="23">
        <v>443</v>
      </c>
      <c r="H183" s="11">
        <v>11</v>
      </c>
      <c r="I183" s="12"/>
      <c r="J183" s="12"/>
      <c r="K183" s="13">
        <v>1</v>
      </c>
      <c r="L183" s="12"/>
      <c r="M183" s="12"/>
      <c r="N183" t="s" s="10">
        <v>237</v>
      </c>
      <c r="O183" s="14"/>
      <c r="P183" s="15"/>
      <c r="Q183" t="s" s="16">
        <v>42</v>
      </c>
      <c r="R183" s="17"/>
    </row>
    <row r="184" ht="13.55" customHeight="1">
      <c r="A184" s="19"/>
      <c r="B184" t="s" s="10">
        <v>431</v>
      </c>
      <c r="C184" t="s" s="10">
        <v>444</v>
      </c>
      <c r="D184" t="s" s="10">
        <v>445</v>
      </c>
      <c r="E184" t="s" s="10">
        <v>431</v>
      </c>
      <c r="F184" t="s" s="10">
        <v>446</v>
      </c>
      <c r="G184" t="s" s="23">
        <v>21</v>
      </c>
      <c r="H184" s="11">
        <v>10.5</v>
      </c>
      <c r="I184" s="12"/>
      <c r="J184" s="12"/>
      <c r="K184" s="13">
        <v>1</v>
      </c>
      <c r="L184" s="12"/>
      <c r="M184" s="12"/>
      <c r="N184" t="s" s="10">
        <v>237</v>
      </c>
      <c r="O184" s="14"/>
      <c r="P184" s="15"/>
      <c r="Q184" t="s" s="16">
        <v>42</v>
      </c>
      <c r="R184" s="17"/>
    </row>
    <row r="185" ht="13.55" customHeight="1">
      <c r="A185" s="19"/>
      <c r="B185" t="s" s="10">
        <v>431</v>
      </c>
      <c r="C185" t="s" s="10">
        <v>447</v>
      </c>
      <c r="D185" t="s" s="10">
        <v>448</v>
      </c>
      <c r="E185" t="s" s="10">
        <v>431</v>
      </c>
      <c r="F185" t="s" s="10">
        <v>160</v>
      </c>
      <c r="G185" t="s" s="23">
        <v>21</v>
      </c>
      <c r="H185" s="11">
        <v>7.25</v>
      </c>
      <c r="I185" s="12"/>
      <c r="J185" s="12"/>
      <c r="K185" s="13">
        <v>1</v>
      </c>
      <c r="L185" s="12"/>
      <c r="M185" s="12"/>
      <c r="N185" t="s" s="10">
        <v>237</v>
      </c>
      <c r="O185" s="14"/>
      <c r="P185" s="15"/>
      <c r="Q185" t="s" s="16">
        <v>42</v>
      </c>
      <c r="R185" s="17"/>
    </row>
    <row r="186" ht="13.55" customHeight="1">
      <c r="A186" s="19"/>
      <c r="B186" t="s" s="10">
        <v>431</v>
      </c>
      <c r="C186" t="s" s="10">
        <v>449</v>
      </c>
      <c r="D186" t="s" s="10">
        <v>450</v>
      </c>
      <c r="E186" t="s" s="10">
        <v>431</v>
      </c>
      <c r="F186" t="s" s="10">
        <v>451</v>
      </c>
      <c r="G186" t="s" s="23">
        <v>21</v>
      </c>
      <c r="H186" s="11">
        <v>8.75</v>
      </c>
      <c r="I186" s="12"/>
      <c r="J186" s="12"/>
      <c r="K186" s="13">
        <v>1</v>
      </c>
      <c r="L186" s="12"/>
      <c r="M186" s="12"/>
      <c r="N186" t="s" s="10">
        <v>237</v>
      </c>
      <c r="O186" s="14"/>
      <c r="P186" s="15"/>
      <c r="Q186" t="s" s="16">
        <v>42</v>
      </c>
      <c r="R186" s="17"/>
    </row>
    <row r="187" ht="13.55" customHeight="1">
      <c r="A187" s="8"/>
      <c r="B187" t="s" s="18">
        <v>452</v>
      </c>
      <c r="C187" t="s" s="10">
        <v>453</v>
      </c>
      <c r="D187" t="s" s="10">
        <v>454</v>
      </c>
      <c r="E187" t="s" s="10">
        <v>455</v>
      </c>
      <c r="F187" t="s" s="10">
        <v>456</v>
      </c>
      <c r="G187" t="s" s="10">
        <v>115</v>
      </c>
      <c r="H187" s="13">
        <v>9.6</v>
      </c>
      <c r="I187" s="12"/>
      <c r="J187" s="12"/>
      <c r="K187" s="13">
        <v>1</v>
      </c>
      <c r="L187" s="12"/>
      <c r="M187" s="12"/>
      <c r="N187" t="s" s="10">
        <v>154</v>
      </c>
      <c r="O187" s="14"/>
      <c r="P187" s="15"/>
      <c r="Q187" t="s" s="16">
        <v>457</v>
      </c>
      <c r="R187" s="17"/>
    </row>
    <row r="188" ht="13.55" customHeight="1">
      <c r="A188" s="8"/>
      <c r="B188" t="s" s="18">
        <v>452</v>
      </c>
      <c r="C188" t="s" s="10">
        <v>458</v>
      </c>
      <c r="D188" s="12"/>
      <c r="E188" t="s" s="10">
        <v>455</v>
      </c>
      <c r="F188" t="s" s="10">
        <v>456</v>
      </c>
      <c r="G188" t="s" s="10">
        <v>115</v>
      </c>
      <c r="H188" s="13">
        <v>12</v>
      </c>
      <c r="I188" s="12"/>
      <c r="J188" s="12"/>
      <c r="K188" s="13">
        <v>1</v>
      </c>
      <c r="L188" s="12"/>
      <c r="M188" s="12"/>
      <c r="N188" t="s" s="10">
        <v>154</v>
      </c>
      <c r="O188" s="14"/>
      <c r="P188" s="15"/>
      <c r="Q188" t="s" s="16">
        <v>457</v>
      </c>
      <c r="R188" s="17"/>
    </row>
    <row r="189" ht="13.55" customHeight="1">
      <c r="A189" s="8"/>
      <c r="B189" t="s" s="18">
        <v>452</v>
      </c>
      <c r="C189" t="s" s="10">
        <v>459</v>
      </c>
      <c r="D189" s="12"/>
      <c r="E189" t="s" s="10">
        <v>455</v>
      </c>
      <c r="F189" t="s" s="10">
        <v>456</v>
      </c>
      <c r="G189" t="s" s="10">
        <v>150</v>
      </c>
      <c r="H189" s="13">
        <v>5.4</v>
      </c>
      <c r="I189" s="12"/>
      <c r="J189" s="12"/>
      <c r="K189" s="13">
        <v>1</v>
      </c>
      <c r="L189" s="12"/>
      <c r="M189" s="12"/>
      <c r="N189" t="s" s="10">
        <v>154</v>
      </c>
      <c r="O189" s="14"/>
      <c r="P189" s="15"/>
      <c r="Q189" t="s" s="16">
        <v>457</v>
      </c>
      <c r="R189" s="17"/>
    </row>
    <row r="190" ht="13.55" customHeight="1">
      <c r="A190" s="8"/>
      <c r="B190" t="s" s="18">
        <v>452</v>
      </c>
      <c r="C190" t="s" s="10">
        <v>460</v>
      </c>
      <c r="D190" s="12"/>
      <c r="E190" t="s" s="10">
        <v>455</v>
      </c>
      <c r="F190" t="s" s="10">
        <v>456</v>
      </c>
      <c r="G190" t="s" s="10">
        <v>150</v>
      </c>
      <c r="H190" s="13">
        <v>5.4</v>
      </c>
      <c r="I190" s="12"/>
      <c r="J190" s="12"/>
      <c r="K190" s="13">
        <v>1</v>
      </c>
      <c r="L190" s="12"/>
      <c r="M190" s="12"/>
      <c r="N190" t="s" s="10">
        <v>154</v>
      </c>
      <c r="O190" s="14"/>
      <c r="P190" s="15"/>
      <c r="Q190" t="s" s="16">
        <v>457</v>
      </c>
      <c r="R190" s="17"/>
    </row>
    <row r="191" ht="13.55" customHeight="1">
      <c r="A191" s="8"/>
      <c r="B191" t="s" s="18">
        <v>452</v>
      </c>
      <c r="C191" t="s" s="10">
        <v>461</v>
      </c>
      <c r="D191" s="12"/>
      <c r="E191" t="s" s="10">
        <v>455</v>
      </c>
      <c r="F191" t="s" s="10">
        <v>456</v>
      </c>
      <c r="G191" t="s" s="10">
        <v>150</v>
      </c>
      <c r="H191" s="13">
        <v>5.4</v>
      </c>
      <c r="I191" s="12"/>
      <c r="J191" s="12"/>
      <c r="K191" s="13">
        <v>1</v>
      </c>
      <c r="L191" s="12"/>
      <c r="M191" s="12"/>
      <c r="N191" t="s" s="10">
        <v>154</v>
      </c>
      <c r="O191" s="14"/>
      <c r="P191" s="15"/>
      <c r="Q191" t="s" s="16">
        <v>457</v>
      </c>
      <c r="R191" s="17"/>
    </row>
    <row r="192" ht="13.55" customHeight="1">
      <c r="A192" s="8"/>
      <c r="B192" t="s" s="18">
        <v>452</v>
      </c>
      <c r="C192" t="s" s="10">
        <v>462</v>
      </c>
      <c r="D192" t="s" s="10">
        <v>463</v>
      </c>
      <c r="E192" t="s" s="10">
        <v>455</v>
      </c>
      <c r="F192" t="s" s="10">
        <v>456</v>
      </c>
      <c r="G192" t="s" s="10">
        <v>60</v>
      </c>
      <c r="H192" s="11">
        <v>36</v>
      </c>
      <c r="I192" s="12"/>
      <c r="J192" s="12"/>
      <c r="K192" s="13">
        <v>1</v>
      </c>
      <c r="L192" s="12"/>
      <c r="M192" s="12"/>
      <c r="N192" t="s" s="10">
        <v>95</v>
      </c>
      <c r="O192" s="14"/>
      <c r="P192" s="15"/>
      <c r="Q192" t="s" s="16">
        <v>457</v>
      </c>
      <c r="R192" s="17"/>
    </row>
    <row r="193" ht="13.55" customHeight="1">
      <c r="A193" s="8"/>
      <c r="B193" t="s" s="18">
        <v>452</v>
      </c>
      <c r="C193" t="s" s="10">
        <v>464</v>
      </c>
      <c r="D193" t="s" s="10">
        <v>463</v>
      </c>
      <c r="E193" t="s" s="10">
        <v>455</v>
      </c>
      <c r="F193" t="s" s="10">
        <v>456</v>
      </c>
      <c r="G193" t="s" s="10">
        <v>60</v>
      </c>
      <c r="H193" s="11">
        <v>26.4</v>
      </c>
      <c r="I193" s="12"/>
      <c r="J193" s="12"/>
      <c r="K193" s="13">
        <v>1</v>
      </c>
      <c r="L193" s="12"/>
      <c r="M193" s="12"/>
      <c r="N193" t="s" s="10">
        <v>95</v>
      </c>
      <c r="O193" s="14"/>
      <c r="P193" s="15"/>
      <c r="Q193" t="s" s="16">
        <v>457</v>
      </c>
      <c r="R193" s="17"/>
    </row>
    <row r="194" ht="13.55" customHeight="1">
      <c r="A194" s="8"/>
      <c r="B194" t="s" s="18">
        <v>452</v>
      </c>
      <c r="C194" t="s" s="10">
        <v>465</v>
      </c>
      <c r="D194" t="s" s="10">
        <v>463</v>
      </c>
      <c r="E194" t="s" s="10">
        <v>455</v>
      </c>
      <c r="F194" t="s" s="10">
        <v>456</v>
      </c>
      <c r="G194" t="s" s="10">
        <v>60</v>
      </c>
      <c r="H194" s="11">
        <v>38.4</v>
      </c>
      <c r="I194" s="12"/>
      <c r="J194" s="12"/>
      <c r="K194" s="13">
        <v>1</v>
      </c>
      <c r="L194" s="12"/>
      <c r="M194" s="12"/>
      <c r="N194" t="s" s="10">
        <v>95</v>
      </c>
      <c r="O194" s="14"/>
      <c r="P194" s="15"/>
      <c r="Q194" t="s" s="16">
        <v>457</v>
      </c>
      <c r="R194" s="17"/>
    </row>
    <row r="195" ht="13.55" customHeight="1">
      <c r="A195" s="8"/>
      <c r="B195" t="s" s="18">
        <v>452</v>
      </c>
      <c r="C195" t="s" s="10">
        <v>466</v>
      </c>
      <c r="D195" t="s" s="10">
        <v>463</v>
      </c>
      <c r="E195" t="s" s="10">
        <v>455</v>
      </c>
      <c r="F195" t="s" s="10">
        <v>456</v>
      </c>
      <c r="G195" t="s" s="10">
        <v>82</v>
      </c>
      <c r="H195" s="11">
        <v>17.4</v>
      </c>
      <c r="I195" s="12"/>
      <c r="J195" s="12"/>
      <c r="K195" s="13">
        <v>1</v>
      </c>
      <c r="L195" s="12"/>
      <c r="M195" s="12"/>
      <c r="N195" t="s" s="10">
        <v>95</v>
      </c>
      <c r="O195" s="14"/>
      <c r="P195" s="15"/>
      <c r="Q195" t="s" s="16">
        <v>457</v>
      </c>
      <c r="R195" s="17"/>
    </row>
    <row r="196" ht="13.55" customHeight="1">
      <c r="A196" s="8"/>
      <c r="B196" t="s" s="18">
        <v>452</v>
      </c>
      <c r="C196" t="s" s="10">
        <v>467</v>
      </c>
      <c r="D196" t="s" s="10">
        <v>468</v>
      </c>
      <c r="E196" t="s" s="10">
        <v>455</v>
      </c>
      <c r="F196" t="s" s="10">
        <v>456</v>
      </c>
      <c r="G196" t="s" s="10">
        <v>60</v>
      </c>
      <c r="H196" s="11">
        <v>24</v>
      </c>
      <c r="I196" s="12"/>
      <c r="J196" s="12"/>
      <c r="K196" s="13">
        <v>5</v>
      </c>
      <c r="L196" s="12"/>
      <c r="M196" s="12"/>
      <c r="N196" t="s" s="10">
        <v>95</v>
      </c>
      <c r="O196" s="14"/>
      <c r="P196" t="s" s="20">
        <v>41</v>
      </c>
      <c r="Q196" t="s" s="16">
        <v>457</v>
      </c>
      <c r="R196" s="17"/>
    </row>
    <row r="197" ht="13.55" customHeight="1">
      <c r="A197" s="8"/>
      <c r="B197" t="s" s="18">
        <v>452</v>
      </c>
      <c r="C197" t="s" s="10">
        <v>469</v>
      </c>
      <c r="D197" s="12"/>
      <c r="E197" t="s" s="10">
        <v>455</v>
      </c>
      <c r="F197" t="s" s="10">
        <v>456</v>
      </c>
      <c r="G197" t="s" s="10">
        <v>60</v>
      </c>
      <c r="H197" s="11">
        <v>8.58</v>
      </c>
      <c r="I197" s="12"/>
      <c r="J197" s="12"/>
      <c r="K197" s="13">
        <v>5</v>
      </c>
      <c r="L197" s="12"/>
      <c r="M197" s="12"/>
      <c r="N197" t="s" s="10">
        <v>98</v>
      </c>
      <c r="O197" s="14"/>
      <c r="P197" t="s" s="20">
        <v>41</v>
      </c>
      <c r="Q197" t="s" s="16">
        <v>457</v>
      </c>
      <c r="R197" s="17"/>
    </row>
    <row r="198" ht="13.55" customHeight="1">
      <c r="A198" s="8"/>
      <c r="B198" t="s" s="18">
        <v>452</v>
      </c>
      <c r="C198" t="s" s="10">
        <v>470</v>
      </c>
      <c r="D198" s="12"/>
      <c r="E198" t="s" s="10">
        <v>455</v>
      </c>
      <c r="F198" t="s" s="10">
        <v>456</v>
      </c>
      <c r="G198" t="s" s="10">
        <v>471</v>
      </c>
      <c r="H198" s="11">
        <v>12</v>
      </c>
      <c r="I198" s="12"/>
      <c r="J198" s="12"/>
      <c r="K198" s="13">
        <v>1</v>
      </c>
      <c r="L198" s="12"/>
      <c r="M198" s="12"/>
      <c r="N198" t="s" s="10">
        <v>45</v>
      </c>
      <c r="O198" s="14"/>
      <c r="P198" s="15"/>
      <c r="Q198" t="s" s="16">
        <v>457</v>
      </c>
      <c r="R198" s="17"/>
    </row>
    <row r="199" ht="13.55" customHeight="1">
      <c r="A199" s="8"/>
      <c r="B199" t="s" s="18">
        <v>452</v>
      </c>
      <c r="C199" t="s" s="10">
        <v>472</v>
      </c>
      <c r="D199" s="12"/>
      <c r="E199" t="s" s="10">
        <v>455</v>
      </c>
      <c r="F199" t="s" s="10">
        <v>456</v>
      </c>
      <c r="G199" t="s" s="10">
        <v>473</v>
      </c>
      <c r="H199" s="11">
        <v>8.4</v>
      </c>
      <c r="I199" s="12"/>
      <c r="J199" s="12"/>
      <c r="K199" s="13">
        <v>1</v>
      </c>
      <c r="L199" s="12"/>
      <c r="M199" s="12"/>
      <c r="N199" t="s" s="10">
        <v>45</v>
      </c>
      <c r="O199" s="14"/>
      <c r="P199" s="15"/>
      <c r="Q199" t="s" s="16">
        <v>457</v>
      </c>
      <c r="R199" s="17"/>
    </row>
    <row r="200" ht="13.55" customHeight="1">
      <c r="A200" s="8"/>
      <c r="B200" t="s" s="18">
        <v>452</v>
      </c>
      <c r="C200" t="s" s="10">
        <v>474</v>
      </c>
      <c r="D200" s="12"/>
      <c r="E200" t="s" s="10">
        <v>455</v>
      </c>
      <c r="F200" t="s" s="10">
        <v>456</v>
      </c>
      <c r="G200" t="s" s="10">
        <v>473</v>
      </c>
      <c r="H200" s="11">
        <v>9</v>
      </c>
      <c r="I200" s="12"/>
      <c r="J200" s="12"/>
      <c r="K200" s="13">
        <v>1</v>
      </c>
      <c r="L200" s="12"/>
      <c r="M200" s="12"/>
      <c r="N200" t="s" s="10">
        <v>45</v>
      </c>
      <c r="O200" s="14"/>
      <c r="P200" s="15"/>
      <c r="Q200" t="s" s="16">
        <v>457</v>
      </c>
      <c r="R200" s="17"/>
    </row>
    <row r="201" ht="13.55" customHeight="1">
      <c r="A201" s="8"/>
      <c r="B201" t="s" s="18">
        <v>452</v>
      </c>
      <c r="C201" t="s" s="10">
        <v>475</v>
      </c>
      <c r="D201" s="12"/>
      <c r="E201" t="s" s="10">
        <v>455</v>
      </c>
      <c r="F201" t="s" s="10">
        <v>456</v>
      </c>
      <c r="G201" t="s" s="10">
        <v>60</v>
      </c>
      <c r="H201" s="11">
        <v>34.8</v>
      </c>
      <c r="I201" s="12"/>
      <c r="J201" s="12"/>
      <c r="K201" s="13">
        <v>5</v>
      </c>
      <c r="L201" s="12"/>
      <c r="M201" s="12"/>
      <c r="N201" t="s" s="10">
        <v>95</v>
      </c>
      <c r="O201" s="14"/>
      <c r="P201" t="s" s="20">
        <v>41</v>
      </c>
      <c r="Q201" t="s" s="16">
        <v>457</v>
      </c>
      <c r="R201" s="17"/>
    </row>
    <row r="202" ht="13.55" customHeight="1">
      <c r="A202" s="8"/>
      <c r="B202" t="s" s="18">
        <v>452</v>
      </c>
      <c r="C202" t="s" s="10">
        <v>476</v>
      </c>
      <c r="D202" s="12"/>
      <c r="E202" t="s" s="10">
        <v>455</v>
      </c>
      <c r="F202" t="s" s="10">
        <v>456</v>
      </c>
      <c r="G202" t="s" s="10">
        <v>60</v>
      </c>
      <c r="H202" s="11">
        <v>57.6</v>
      </c>
      <c r="I202" s="12"/>
      <c r="J202" s="12"/>
      <c r="K202" s="13">
        <v>5</v>
      </c>
      <c r="L202" s="12"/>
      <c r="M202" s="12"/>
      <c r="N202" t="s" s="10">
        <v>95</v>
      </c>
      <c r="O202" s="14"/>
      <c r="P202" t="s" s="20">
        <v>41</v>
      </c>
      <c r="Q202" t="s" s="16">
        <v>457</v>
      </c>
      <c r="R202" s="17"/>
    </row>
    <row r="203" ht="13.55" customHeight="1">
      <c r="A203" s="8"/>
      <c r="B203" t="s" s="18">
        <v>452</v>
      </c>
      <c r="C203" t="s" s="10">
        <v>477</v>
      </c>
      <c r="D203" s="12"/>
      <c r="E203" t="s" s="10">
        <v>455</v>
      </c>
      <c r="F203" t="s" s="10">
        <v>456</v>
      </c>
      <c r="G203" t="s" s="10">
        <v>60</v>
      </c>
      <c r="H203" s="11">
        <v>8.220000000000001</v>
      </c>
      <c r="I203" s="12"/>
      <c r="J203" s="12"/>
      <c r="K203" s="13">
        <v>5</v>
      </c>
      <c r="L203" s="12"/>
      <c r="M203" s="12"/>
      <c r="N203" t="s" s="10">
        <v>98</v>
      </c>
      <c r="O203" s="14"/>
      <c r="P203" t="s" s="20">
        <v>41</v>
      </c>
      <c r="Q203" t="s" s="16">
        <v>457</v>
      </c>
      <c r="R203" s="17"/>
    </row>
    <row r="204" ht="13.55" customHeight="1">
      <c r="A204" s="8"/>
      <c r="B204" t="s" s="18">
        <v>478</v>
      </c>
      <c r="C204" t="s" s="10">
        <v>479</v>
      </c>
      <c r="D204" s="12"/>
      <c r="E204" t="s" s="10">
        <v>480</v>
      </c>
      <c r="F204" t="s" s="10">
        <v>481</v>
      </c>
      <c r="G204" t="s" s="10">
        <v>482</v>
      </c>
      <c r="H204" s="11">
        <v>3.66</v>
      </c>
      <c r="I204" s="12"/>
      <c r="J204" s="12"/>
      <c r="K204" s="13">
        <v>1</v>
      </c>
      <c r="L204" s="12"/>
      <c r="M204" s="12"/>
      <c r="N204" t="s" s="10">
        <v>222</v>
      </c>
      <c r="O204" s="14"/>
      <c r="P204" s="15"/>
      <c r="Q204" t="s" s="16">
        <v>42</v>
      </c>
      <c r="R204" s="17"/>
    </row>
    <row r="205" ht="13.55" customHeight="1">
      <c r="A205" s="8"/>
      <c r="B205" t="s" s="18">
        <v>478</v>
      </c>
      <c r="C205" t="s" s="10">
        <v>483</v>
      </c>
      <c r="D205" s="12"/>
      <c r="E205" t="s" s="10">
        <v>480</v>
      </c>
      <c r="F205" t="s" s="10">
        <v>481</v>
      </c>
      <c r="G205" t="s" s="10">
        <v>484</v>
      </c>
      <c r="H205" s="11">
        <v>5.33</v>
      </c>
      <c r="I205" s="12"/>
      <c r="J205" s="12"/>
      <c r="K205" s="13">
        <v>1</v>
      </c>
      <c r="L205" s="12"/>
      <c r="M205" s="12"/>
      <c r="N205" t="s" s="10">
        <v>45</v>
      </c>
      <c r="O205" s="14"/>
      <c r="P205" s="15"/>
      <c r="Q205" t="s" s="16">
        <v>42</v>
      </c>
      <c r="R205" s="17"/>
    </row>
    <row r="206" ht="13.55" customHeight="1">
      <c r="A206" s="8"/>
      <c r="B206" t="s" s="18">
        <v>478</v>
      </c>
      <c r="C206" t="s" s="10">
        <v>485</v>
      </c>
      <c r="D206" s="12"/>
      <c r="E206" t="s" s="10">
        <v>480</v>
      </c>
      <c r="F206" t="s" s="10">
        <v>481</v>
      </c>
      <c r="G206" t="s" s="10">
        <v>150</v>
      </c>
      <c r="H206" s="11">
        <v>6.78</v>
      </c>
      <c r="I206" s="12"/>
      <c r="J206" s="12"/>
      <c r="K206" s="13">
        <v>1</v>
      </c>
      <c r="L206" s="12"/>
      <c r="M206" s="12"/>
      <c r="N206" t="s" s="10">
        <v>261</v>
      </c>
      <c r="O206" s="14"/>
      <c r="P206" s="15"/>
      <c r="Q206" t="s" s="16">
        <v>42</v>
      </c>
      <c r="R206" s="17"/>
    </row>
    <row r="207" ht="13.55" customHeight="1">
      <c r="A207" s="8"/>
      <c r="B207" t="s" s="18">
        <v>478</v>
      </c>
      <c r="C207" t="s" s="10">
        <v>486</v>
      </c>
      <c r="D207" s="12"/>
      <c r="E207" t="s" s="10">
        <v>480</v>
      </c>
      <c r="F207" t="s" s="10">
        <v>481</v>
      </c>
      <c r="G207" t="s" s="10">
        <v>482</v>
      </c>
      <c r="H207" s="11">
        <v>3.44</v>
      </c>
      <c r="I207" s="12"/>
      <c r="J207" s="12"/>
      <c r="K207" s="13">
        <v>1</v>
      </c>
      <c r="L207" s="12"/>
      <c r="M207" s="12"/>
      <c r="N207" t="s" s="10">
        <v>222</v>
      </c>
      <c r="O207" s="14"/>
      <c r="P207" s="15"/>
      <c r="Q207" t="s" s="16">
        <v>42</v>
      </c>
      <c r="R207" s="17"/>
    </row>
    <row r="208" ht="13.55" customHeight="1">
      <c r="A208" s="8"/>
      <c r="B208" t="s" s="18">
        <v>478</v>
      </c>
      <c r="C208" t="s" s="10">
        <v>487</v>
      </c>
      <c r="D208" s="12"/>
      <c r="E208" t="s" s="10">
        <v>480</v>
      </c>
      <c r="F208" t="s" s="10">
        <v>481</v>
      </c>
      <c r="G208" t="s" s="10">
        <v>384</v>
      </c>
      <c r="H208" s="11">
        <v>4.04</v>
      </c>
      <c r="I208" s="12"/>
      <c r="J208" s="12"/>
      <c r="K208" s="13">
        <v>1</v>
      </c>
      <c r="L208" s="12"/>
      <c r="M208" s="12"/>
      <c r="N208" t="s" s="10">
        <v>222</v>
      </c>
      <c r="O208" s="14"/>
      <c r="P208" s="15"/>
      <c r="Q208" t="s" s="16">
        <v>42</v>
      </c>
      <c r="R208" s="17"/>
    </row>
    <row r="209" ht="13.55" customHeight="1">
      <c r="A209" s="8"/>
      <c r="B209" t="s" s="18">
        <v>478</v>
      </c>
      <c r="C209" t="s" s="10">
        <v>488</v>
      </c>
      <c r="D209" s="12"/>
      <c r="E209" t="s" s="10">
        <v>480</v>
      </c>
      <c r="F209" t="s" s="10">
        <v>481</v>
      </c>
      <c r="G209" t="s" s="10">
        <v>301</v>
      </c>
      <c r="H209" s="11">
        <v>5.11</v>
      </c>
      <c r="I209" s="12"/>
      <c r="J209" s="12"/>
      <c r="K209" s="13">
        <v>1</v>
      </c>
      <c r="L209" s="12"/>
      <c r="M209" s="12"/>
      <c r="N209" t="s" s="10">
        <v>222</v>
      </c>
      <c r="O209" s="14"/>
      <c r="P209" s="15"/>
      <c r="Q209" t="s" s="16">
        <v>42</v>
      </c>
      <c r="R209" s="17"/>
    </row>
    <row r="210" ht="13.55" customHeight="1">
      <c r="A210" s="19"/>
      <c r="B210" t="s" s="10">
        <v>489</v>
      </c>
      <c r="C210" t="s" s="10">
        <v>490</v>
      </c>
      <c r="D210" t="s" s="10">
        <v>491</v>
      </c>
      <c r="E210" t="s" s="10">
        <v>489</v>
      </c>
      <c r="F210" t="s" s="10">
        <v>492</v>
      </c>
      <c r="G210" t="s" s="23">
        <v>21</v>
      </c>
      <c r="H210" s="11">
        <f>2*2.5</f>
        <v>5</v>
      </c>
      <c r="I210" s="12"/>
      <c r="J210" s="12"/>
      <c r="K210" s="13">
        <v>1</v>
      </c>
      <c r="L210" s="12"/>
      <c r="M210" s="12"/>
      <c r="N210" t="s" s="10">
        <v>237</v>
      </c>
      <c r="O210" s="14"/>
      <c r="P210" s="15"/>
      <c r="Q210" t="s" s="16">
        <v>42</v>
      </c>
      <c r="R210" s="17"/>
    </row>
    <row r="211" ht="13.55" customHeight="1">
      <c r="A211" s="19"/>
      <c r="B211" t="s" s="10">
        <v>489</v>
      </c>
      <c r="C211" t="s" s="10">
        <v>493</v>
      </c>
      <c r="D211" t="s" s="10">
        <v>494</v>
      </c>
      <c r="E211" t="s" s="10">
        <v>489</v>
      </c>
      <c r="F211" t="s" s="10">
        <v>492</v>
      </c>
      <c r="G211" t="s" s="23">
        <v>115</v>
      </c>
      <c r="H211" s="11">
        <v>4</v>
      </c>
      <c r="I211" s="12"/>
      <c r="J211" s="12"/>
      <c r="K211" s="13">
        <v>1</v>
      </c>
      <c r="L211" s="12"/>
      <c r="M211" s="12"/>
      <c r="N211" t="s" s="10">
        <v>237</v>
      </c>
      <c r="O211" t="s" s="21">
        <v>41</v>
      </c>
      <c r="P211" s="15"/>
      <c r="Q211" t="s" s="16">
        <v>42</v>
      </c>
      <c r="R211" s="17"/>
    </row>
    <row r="212" ht="13.55" customHeight="1">
      <c r="A212" s="19"/>
      <c r="B212" t="s" s="10">
        <v>489</v>
      </c>
      <c r="C212" t="s" s="10">
        <v>495</v>
      </c>
      <c r="D212" t="s" s="10">
        <v>496</v>
      </c>
      <c r="E212" t="s" s="10">
        <v>489</v>
      </c>
      <c r="F212" t="s" s="10">
        <v>492</v>
      </c>
      <c r="G212" t="s" s="23">
        <v>21</v>
      </c>
      <c r="H212" s="11">
        <f>2.2*2.5</f>
        <v>5.5</v>
      </c>
      <c r="I212" s="12"/>
      <c r="J212" s="12"/>
      <c r="K212" s="13">
        <v>1</v>
      </c>
      <c r="L212" s="12"/>
      <c r="M212" s="12"/>
      <c r="N212" t="s" s="10">
        <v>237</v>
      </c>
      <c r="O212" s="14"/>
      <c r="P212" s="15"/>
      <c r="Q212" t="s" s="16">
        <v>42</v>
      </c>
      <c r="R212" s="17"/>
    </row>
    <row r="213" ht="13.55" customHeight="1">
      <c r="A213" s="19"/>
      <c r="B213" t="s" s="10">
        <v>497</v>
      </c>
      <c r="C213" t="s" s="10">
        <v>498</v>
      </c>
      <c r="D213" t="s" s="10">
        <v>499</v>
      </c>
      <c r="E213" t="s" s="10">
        <v>500</v>
      </c>
      <c r="F213" t="s" s="10">
        <v>278</v>
      </c>
      <c r="G213" t="s" s="10">
        <v>82</v>
      </c>
      <c r="H213" s="11">
        <f>22.16/2</f>
        <v>11.08</v>
      </c>
      <c r="I213" s="12"/>
      <c r="J213" s="12"/>
      <c r="K213" s="13">
        <v>1</v>
      </c>
      <c r="L213" s="12"/>
      <c r="M213" s="12"/>
      <c r="N213" t="s" s="10">
        <v>95</v>
      </c>
      <c r="O213" s="14"/>
      <c r="P213" t="s" s="20">
        <v>41</v>
      </c>
      <c r="Q213" t="s" s="16">
        <v>42</v>
      </c>
      <c r="R213" s="17"/>
    </row>
    <row r="214" ht="13.55" customHeight="1">
      <c r="A214" s="19"/>
      <c r="B214" t="s" s="10">
        <v>497</v>
      </c>
      <c r="C214" t="s" s="10">
        <v>501</v>
      </c>
      <c r="D214" s="12"/>
      <c r="E214" t="s" s="10">
        <v>500</v>
      </c>
      <c r="F214" t="s" s="10">
        <v>278</v>
      </c>
      <c r="G214" t="s" s="10">
        <v>502</v>
      </c>
      <c r="H214" s="11">
        <v>5.24</v>
      </c>
      <c r="I214" s="12"/>
      <c r="J214" s="12"/>
      <c r="K214" s="13">
        <v>1</v>
      </c>
      <c r="L214" s="12"/>
      <c r="M214" s="12"/>
      <c r="N214" t="s" s="10">
        <v>45</v>
      </c>
      <c r="O214" s="14"/>
      <c r="P214" s="15"/>
      <c r="Q214" t="s" s="16">
        <v>42</v>
      </c>
      <c r="R214" s="17"/>
    </row>
    <row r="215" ht="13.55" customHeight="1">
      <c r="A215" s="19"/>
      <c r="B215" t="s" s="10">
        <v>497</v>
      </c>
      <c r="C215" t="s" s="10">
        <v>503</v>
      </c>
      <c r="D215" s="12"/>
      <c r="E215" t="s" s="10">
        <v>500</v>
      </c>
      <c r="F215" t="s" s="10">
        <v>278</v>
      </c>
      <c r="G215" t="s" s="10">
        <v>82</v>
      </c>
      <c r="H215" s="11">
        <f>8.83/2</f>
        <v>4.415</v>
      </c>
      <c r="I215" s="12"/>
      <c r="J215" s="12"/>
      <c r="K215" s="13">
        <v>1</v>
      </c>
      <c r="L215" s="12"/>
      <c r="M215" s="12"/>
      <c r="N215" t="s" s="10">
        <v>95</v>
      </c>
      <c r="O215" s="14"/>
      <c r="P215" t="s" s="20">
        <v>41</v>
      </c>
      <c r="Q215" t="s" s="16">
        <v>42</v>
      </c>
      <c r="R215" s="17"/>
    </row>
    <row r="216" ht="13.55" customHeight="1">
      <c r="A216" s="19"/>
      <c r="B216" t="s" s="10">
        <v>497</v>
      </c>
      <c r="C216" t="s" s="10">
        <v>504</v>
      </c>
      <c r="D216" s="12"/>
      <c r="E216" t="s" s="10">
        <v>500</v>
      </c>
      <c r="F216" t="s" s="10">
        <v>278</v>
      </c>
      <c r="G216" t="s" s="10">
        <v>82</v>
      </c>
      <c r="H216" s="11">
        <f>17.5/2</f>
        <v>8.75</v>
      </c>
      <c r="I216" s="12"/>
      <c r="J216" s="12"/>
      <c r="K216" s="13">
        <v>1</v>
      </c>
      <c r="L216" s="12"/>
      <c r="M216" s="12"/>
      <c r="N216" t="s" s="10">
        <v>95</v>
      </c>
      <c r="O216" s="14"/>
      <c r="P216" t="s" s="20">
        <v>41</v>
      </c>
      <c r="Q216" t="s" s="16">
        <v>42</v>
      </c>
      <c r="R216" s="17"/>
    </row>
    <row r="217" ht="13.55" customHeight="1">
      <c r="A217" s="19"/>
      <c r="B217" t="s" s="10">
        <v>497</v>
      </c>
      <c r="C217" t="s" s="10">
        <v>505</v>
      </c>
      <c r="D217" t="s" s="10">
        <v>506</v>
      </c>
      <c r="E217" t="s" s="10">
        <v>500</v>
      </c>
      <c r="F217" t="s" s="10">
        <v>278</v>
      </c>
      <c r="G217" t="s" s="10">
        <v>507</v>
      </c>
      <c r="H217" s="11">
        <v>9.369999999999999</v>
      </c>
      <c r="I217" s="12"/>
      <c r="J217" s="12"/>
      <c r="K217" s="13">
        <v>1</v>
      </c>
      <c r="L217" s="12"/>
      <c r="M217" s="12"/>
      <c r="N217" t="s" s="10">
        <v>29</v>
      </c>
      <c r="O217" s="14"/>
      <c r="P217" s="15"/>
      <c r="Q217" t="s" s="16">
        <v>42</v>
      </c>
      <c r="R217" s="17"/>
    </row>
    <row r="218" ht="13.55" customHeight="1">
      <c r="A218" s="19"/>
      <c r="B218" t="s" s="10">
        <v>497</v>
      </c>
      <c r="C218" t="s" s="10">
        <v>508</v>
      </c>
      <c r="D218" s="12"/>
      <c r="E218" t="s" s="10">
        <v>500</v>
      </c>
      <c r="F218" t="s" s="10">
        <v>278</v>
      </c>
      <c r="G218" t="s" s="10">
        <v>150</v>
      </c>
      <c r="H218" s="11">
        <v>2.84</v>
      </c>
      <c r="I218" s="12"/>
      <c r="J218" s="12"/>
      <c r="K218" s="13">
        <v>1</v>
      </c>
      <c r="L218" s="12"/>
      <c r="M218" s="12"/>
      <c r="N218" t="s" s="10">
        <v>261</v>
      </c>
      <c r="O218" s="14"/>
      <c r="P218" t="s" s="20">
        <v>41</v>
      </c>
      <c r="Q218" t="s" s="16">
        <v>42</v>
      </c>
      <c r="R218" s="17"/>
    </row>
    <row r="219" ht="13.55" customHeight="1">
      <c r="A219" s="19"/>
      <c r="B219" t="s" s="10">
        <v>497</v>
      </c>
      <c r="C219" t="s" s="10">
        <v>509</v>
      </c>
      <c r="D219" s="12"/>
      <c r="E219" t="s" s="10">
        <v>500</v>
      </c>
      <c r="F219" t="s" s="10">
        <v>278</v>
      </c>
      <c r="G219" t="s" s="10">
        <v>150</v>
      </c>
      <c r="H219" s="11">
        <v>5.67</v>
      </c>
      <c r="I219" s="12"/>
      <c r="J219" s="12"/>
      <c r="K219" s="13">
        <v>1</v>
      </c>
      <c r="L219" s="12"/>
      <c r="M219" s="12"/>
      <c r="N219" t="s" s="10">
        <v>261</v>
      </c>
      <c r="O219" s="14"/>
      <c r="P219" t="s" s="20">
        <v>41</v>
      </c>
      <c r="Q219" t="s" s="16">
        <v>42</v>
      </c>
      <c r="R219" s="17"/>
    </row>
    <row r="220" ht="13.55" customHeight="1">
      <c r="A220" s="19"/>
      <c r="B220" t="s" s="10">
        <v>497</v>
      </c>
      <c r="C220" t="s" s="10">
        <v>510</v>
      </c>
      <c r="D220" s="12"/>
      <c r="E220" t="s" s="10">
        <v>500</v>
      </c>
      <c r="F220" t="s" s="10">
        <v>278</v>
      </c>
      <c r="G220" t="s" s="10">
        <v>507</v>
      </c>
      <c r="H220" s="11">
        <v>14.9</v>
      </c>
      <c r="I220" s="12"/>
      <c r="J220" s="12"/>
      <c r="K220" s="13">
        <v>1</v>
      </c>
      <c r="L220" s="12"/>
      <c r="M220" s="12"/>
      <c r="N220" t="s" s="10">
        <v>29</v>
      </c>
      <c r="O220" s="14"/>
      <c r="P220" s="15"/>
      <c r="Q220" t="s" s="16">
        <v>42</v>
      </c>
      <c r="R220" s="17"/>
    </row>
    <row r="221" ht="13.55" customHeight="1">
      <c r="A221" s="19"/>
      <c r="B221" t="s" s="10">
        <v>497</v>
      </c>
      <c r="C221" t="s" s="10">
        <v>511</v>
      </c>
      <c r="D221" s="12"/>
      <c r="E221" t="s" s="10">
        <v>500</v>
      </c>
      <c r="F221" t="s" s="10">
        <v>278</v>
      </c>
      <c r="G221" t="s" s="10">
        <v>82</v>
      </c>
      <c r="H221" s="11">
        <f>14.2/2</f>
        <v>7.1</v>
      </c>
      <c r="I221" s="12"/>
      <c r="J221" s="12"/>
      <c r="K221" s="13">
        <v>1</v>
      </c>
      <c r="L221" s="12"/>
      <c r="M221" s="12"/>
      <c r="N221" t="s" s="10">
        <v>95</v>
      </c>
      <c r="O221" s="14"/>
      <c r="P221" t="s" s="20">
        <v>41</v>
      </c>
      <c r="Q221" t="s" s="16">
        <v>42</v>
      </c>
      <c r="R221" s="17"/>
    </row>
    <row r="222" ht="13.55" customHeight="1">
      <c r="A222" s="19"/>
      <c r="B222" t="s" s="10">
        <v>497</v>
      </c>
      <c r="C222" t="s" s="10">
        <v>512</v>
      </c>
      <c r="D222" s="12"/>
      <c r="E222" t="s" s="10">
        <v>500</v>
      </c>
      <c r="F222" t="s" s="10">
        <v>278</v>
      </c>
      <c r="G222" t="s" s="10">
        <v>513</v>
      </c>
      <c r="H222" s="11">
        <v>9.49</v>
      </c>
      <c r="I222" s="12"/>
      <c r="J222" s="12"/>
      <c r="K222" s="13">
        <v>1</v>
      </c>
      <c r="L222" s="12"/>
      <c r="M222" s="12"/>
      <c r="N222" t="s" s="10">
        <v>514</v>
      </c>
      <c r="O222" s="14"/>
      <c r="P222" t="s" s="20">
        <v>41</v>
      </c>
      <c r="Q222" t="s" s="16">
        <v>42</v>
      </c>
      <c r="R222" s="17"/>
    </row>
    <row r="223" ht="13.55" customHeight="1">
      <c r="A223" s="19"/>
      <c r="B223" t="s" s="10">
        <v>497</v>
      </c>
      <c r="C223" t="s" s="10">
        <v>515</v>
      </c>
      <c r="D223" t="s" s="10">
        <v>516</v>
      </c>
      <c r="E223" t="s" s="10">
        <v>500</v>
      </c>
      <c r="F223" t="s" s="10">
        <v>278</v>
      </c>
      <c r="G223" t="s" s="10">
        <v>517</v>
      </c>
      <c r="H223" s="11">
        <v>1</v>
      </c>
      <c r="I223" s="12"/>
      <c r="J223" s="12"/>
      <c r="K223" s="13">
        <v>1</v>
      </c>
      <c r="L223" s="12"/>
      <c r="M223" s="12"/>
      <c r="N223" t="s" s="10">
        <v>514</v>
      </c>
      <c r="O223" s="14"/>
      <c r="P223" s="15"/>
      <c r="Q223" t="s" s="16">
        <v>42</v>
      </c>
      <c r="R223" s="17"/>
    </row>
    <row r="224" ht="13.55" customHeight="1">
      <c r="A224" s="19"/>
      <c r="B224" t="s" s="10">
        <v>497</v>
      </c>
      <c r="C224" t="s" s="10">
        <v>518</v>
      </c>
      <c r="D224" s="12"/>
      <c r="E224" t="s" s="10">
        <v>500</v>
      </c>
      <c r="F224" t="s" s="10">
        <v>278</v>
      </c>
      <c r="G224" t="s" s="10">
        <v>502</v>
      </c>
      <c r="H224" s="11">
        <v>6.38</v>
      </c>
      <c r="I224" s="12"/>
      <c r="J224" s="12"/>
      <c r="K224" s="13">
        <v>1</v>
      </c>
      <c r="L224" s="12"/>
      <c r="M224" s="12"/>
      <c r="N224" t="s" s="10">
        <v>45</v>
      </c>
      <c r="O224" s="14"/>
      <c r="P224" s="15"/>
      <c r="Q224" t="s" s="16">
        <v>42</v>
      </c>
      <c r="R224" s="17"/>
    </row>
    <row r="225" ht="13.55" customHeight="1">
      <c r="A225" s="19"/>
      <c r="B225" t="s" s="10">
        <v>497</v>
      </c>
      <c r="C225" t="s" s="10">
        <v>519</v>
      </c>
      <c r="D225" s="12"/>
      <c r="E225" t="s" s="10">
        <v>500</v>
      </c>
      <c r="F225" t="s" s="10">
        <v>278</v>
      </c>
      <c r="G225" t="s" s="10">
        <v>150</v>
      </c>
      <c r="H225" s="11">
        <v>5.67</v>
      </c>
      <c r="I225" s="12"/>
      <c r="J225" s="12"/>
      <c r="K225" s="13">
        <v>1</v>
      </c>
      <c r="L225" s="12"/>
      <c r="M225" s="12"/>
      <c r="N225" t="s" s="10">
        <v>261</v>
      </c>
      <c r="O225" s="14"/>
      <c r="P225" t="s" s="20">
        <v>41</v>
      </c>
      <c r="Q225" t="s" s="16">
        <v>42</v>
      </c>
      <c r="R225" s="17"/>
    </row>
    <row r="226" ht="13.55" customHeight="1">
      <c r="A226" s="19"/>
      <c r="B226" t="s" s="10">
        <v>500</v>
      </c>
      <c r="C226" t="s" s="10">
        <v>520</v>
      </c>
      <c r="D226" t="s" s="10">
        <v>454</v>
      </c>
      <c r="E226" t="s" s="10">
        <v>500</v>
      </c>
      <c r="F226" t="s" s="10">
        <v>521</v>
      </c>
      <c r="G226" t="s" s="10">
        <v>522</v>
      </c>
      <c r="H226" s="13">
        <v>4.2</v>
      </c>
      <c r="I226" s="12"/>
      <c r="J226" s="12"/>
      <c r="K226" s="13">
        <v>1</v>
      </c>
      <c r="L226" s="12"/>
      <c r="M226" s="12"/>
      <c r="N226" t="s" s="10">
        <v>514</v>
      </c>
      <c r="O226" s="14"/>
      <c r="P226" s="15"/>
      <c r="Q226" t="s" s="16">
        <v>183</v>
      </c>
      <c r="R226" s="17"/>
    </row>
    <row r="227" ht="13.55" customHeight="1">
      <c r="A227" s="8"/>
      <c r="B227" t="s" s="18">
        <v>500</v>
      </c>
      <c r="C227" t="s" s="10">
        <v>523</v>
      </c>
      <c r="D227" s="12"/>
      <c r="E227" t="s" s="10">
        <v>500</v>
      </c>
      <c r="F227" t="s" s="10">
        <v>521</v>
      </c>
      <c r="G227" t="s" s="10">
        <v>524</v>
      </c>
      <c r="H227" s="13">
        <v>11.9</v>
      </c>
      <c r="I227" s="12"/>
      <c r="J227" s="12"/>
      <c r="K227" s="13">
        <v>1</v>
      </c>
      <c r="L227" s="12"/>
      <c r="M227" s="12"/>
      <c r="N227" t="s" s="10">
        <v>514</v>
      </c>
      <c r="O227" s="14"/>
      <c r="P227" s="15"/>
      <c r="Q227" t="s" s="16">
        <v>183</v>
      </c>
      <c r="R227" s="17"/>
    </row>
    <row r="228" ht="13.55" customHeight="1">
      <c r="A228" s="8"/>
      <c r="B228" t="s" s="18">
        <v>500</v>
      </c>
      <c r="C228" t="s" s="10">
        <v>525</v>
      </c>
      <c r="D228" t="s" s="10">
        <v>454</v>
      </c>
      <c r="E228" t="s" s="10">
        <v>500</v>
      </c>
      <c r="F228" t="s" s="10">
        <v>521</v>
      </c>
      <c r="G228" t="s" s="10">
        <v>218</v>
      </c>
      <c r="H228" s="13">
        <v>8.9</v>
      </c>
      <c r="I228" s="12"/>
      <c r="J228" s="12"/>
      <c r="K228" s="13">
        <v>1</v>
      </c>
      <c r="L228" s="12"/>
      <c r="M228" s="12"/>
      <c r="N228" t="s" s="10">
        <v>514</v>
      </c>
      <c r="O228" s="14"/>
      <c r="P228" s="15"/>
      <c r="Q228" t="s" s="16">
        <v>183</v>
      </c>
      <c r="R228" s="17"/>
    </row>
    <row r="229" ht="13.55" customHeight="1">
      <c r="A229" s="8"/>
      <c r="B229" t="s" s="18">
        <v>500</v>
      </c>
      <c r="C229" t="s" s="10">
        <v>526</v>
      </c>
      <c r="D229" t="s" s="10">
        <v>454</v>
      </c>
      <c r="E229" t="s" s="10">
        <v>500</v>
      </c>
      <c r="F229" t="s" s="10">
        <v>521</v>
      </c>
      <c r="G229" t="s" s="10">
        <v>214</v>
      </c>
      <c r="H229" s="13">
        <v>35</v>
      </c>
      <c r="I229" s="12"/>
      <c r="J229" s="12"/>
      <c r="K229" s="13">
        <v>1</v>
      </c>
      <c r="L229" s="12"/>
      <c r="M229" s="12"/>
      <c r="N229" t="s" s="10">
        <v>514</v>
      </c>
      <c r="O229" s="14"/>
      <c r="P229" s="15"/>
      <c r="Q229" t="s" s="16">
        <v>183</v>
      </c>
      <c r="R229" s="17"/>
    </row>
    <row r="230" ht="13.55" customHeight="1">
      <c r="A230" s="8"/>
      <c r="B230" t="s" s="18">
        <v>500</v>
      </c>
      <c r="C230" t="s" s="10">
        <v>527</v>
      </c>
      <c r="D230" t="s" s="10">
        <v>454</v>
      </c>
      <c r="E230" t="s" s="10">
        <v>500</v>
      </c>
      <c r="F230" t="s" s="10">
        <v>521</v>
      </c>
      <c r="G230" t="s" s="10">
        <v>528</v>
      </c>
      <c r="H230" s="11">
        <v>7.5</v>
      </c>
      <c r="I230" s="12"/>
      <c r="J230" s="12"/>
      <c r="K230" s="13">
        <v>1</v>
      </c>
      <c r="L230" s="12"/>
      <c r="M230" s="12"/>
      <c r="N230" t="s" s="10">
        <v>514</v>
      </c>
      <c r="O230" s="14"/>
      <c r="P230" s="15"/>
      <c r="Q230" t="s" s="16">
        <v>183</v>
      </c>
      <c r="R230" s="17"/>
    </row>
    <row r="231" ht="13.55" customHeight="1">
      <c r="A231" s="8"/>
      <c r="B231" t="s" s="18">
        <v>500</v>
      </c>
      <c r="C231" t="s" s="10">
        <v>529</v>
      </c>
      <c r="D231" t="s" s="10">
        <v>530</v>
      </c>
      <c r="E231" t="s" s="10">
        <v>500</v>
      </c>
      <c r="F231" t="s" s="10">
        <v>521</v>
      </c>
      <c r="G231" t="s" s="10">
        <v>528</v>
      </c>
      <c r="H231" s="11">
        <v>11.9</v>
      </c>
      <c r="I231" s="12"/>
      <c r="J231" s="12"/>
      <c r="K231" s="13">
        <v>1</v>
      </c>
      <c r="L231" s="12"/>
      <c r="M231" s="12"/>
      <c r="N231" t="s" s="10">
        <v>514</v>
      </c>
      <c r="O231" s="14"/>
      <c r="P231" s="15"/>
      <c r="Q231" t="s" s="16">
        <v>183</v>
      </c>
      <c r="R231" s="17"/>
    </row>
    <row r="232" ht="13.55" customHeight="1">
      <c r="A232" s="8"/>
      <c r="B232" t="s" s="18">
        <v>500</v>
      </c>
      <c r="C232" t="s" s="10">
        <v>531</v>
      </c>
      <c r="D232" t="s" s="10">
        <v>530</v>
      </c>
      <c r="E232" t="s" s="10">
        <v>500</v>
      </c>
      <c r="F232" t="s" s="10">
        <v>521</v>
      </c>
      <c r="G232" t="s" s="10">
        <v>528</v>
      </c>
      <c r="H232" s="11">
        <v>11.9</v>
      </c>
      <c r="I232" s="12"/>
      <c r="J232" s="12"/>
      <c r="K232" s="13">
        <v>1</v>
      </c>
      <c r="L232" s="12"/>
      <c r="M232" s="12"/>
      <c r="N232" t="s" s="10">
        <v>514</v>
      </c>
      <c r="O232" s="14"/>
      <c r="P232" s="15"/>
      <c r="Q232" t="s" s="16">
        <v>183</v>
      </c>
      <c r="R232" s="17"/>
    </row>
    <row r="233" ht="13.55" customHeight="1">
      <c r="A233" s="8"/>
      <c r="B233" t="s" s="18">
        <v>500</v>
      </c>
      <c r="C233" t="s" s="10">
        <v>532</v>
      </c>
      <c r="D233" t="s" s="10">
        <v>454</v>
      </c>
      <c r="E233" t="s" s="10">
        <v>500</v>
      </c>
      <c r="F233" t="s" s="10">
        <v>521</v>
      </c>
      <c r="G233" t="s" s="10">
        <v>524</v>
      </c>
      <c r="H233" s="11">
        <v>4.5</v>
      </c>
      <c r="I233" s="12"/>
      <c r="J233" s="12"/>
      <c r="K233" s="13">
        <v>1</v>
      </c>
      <c r="L233" s="12"/>
      <c r="M233" s="12"/>
      <c r="N233" t="s" s="10">
        <v>514</v>
      </c>
      <c r="O233" s="14"/>
      <c r="P233" s="15"/>
      <c r="Q233" t="s" s="16">
        <v>183</v>
      </c>
      <c r="R233" s="17"/>
    </row>
    <row r="234" ht="13.55" customHeight="1">
      <c r="A234" s="8"/>
      <c r="B234" t="s" s="18">
        <v>500</v>
      </c>
      <c r="C234" t="s" s="10">
        <v>533</v>
      </c>
      <c r="D234" t="s" s="10">
        <v>454</v>
      </c>
      <c r="E234" t="s" s="10">
        <v>500</v>
      </c>
      <c r="F234" t="s" s="10">
        <v>521</v>
      </c>
      <c r="G234" t="s" s="10">
        <v>218</v>
      </c>
      <c r="H234" s="11">
        <v>8.9</v>
      </c>
      <c r="I234" s="12"/>
      <c r="J234" s="12"/>
      <c r="K234" s="13">
        <v>1</v>
      </c>
      <c r="L234" s="12"/>
      <c r="M234" s="12"/>
      <c r="N234" t="s" s="10">
        <v>514</v>
      </c>
      <c r="O234" s="14"/>
      <c r="P234" s="15"/>
      <c r="Q234" t="s" s="16">
        <v>183</v>
      </c>
      <c r="R234" s="17"/>
    </row>
    <row r="235" ht="13.55" customHeight="1">
      <c r="A235" s="8"/>
      <c r="B235" t="s" s="18">
        <v>500</v>
      </c>
      <c r="C235" t="s" s="10">
        <v>534</v>
      </c>
      <c r="D235" t="s" s="10">
        <v>454</v>
      </c>
      <c r="E235" t="s" s="10">
        <v>500</v>
      </c>
      <c r="F235" t="s" s="10">
        <v>521</v>
      </c>
      <c r="G235" t="s" s="10">
        <v>214</v>
      </c>
      <c r="H235" s="11">
        <v>35</v>
      </c>
      <c r="I235" s="12"/>
      <c r="J235" s="12"/>
      <c r="K235" s="13">
        <v>1</v>
      </c>
      <c r="L235" s="12"/>
      <c r="M235" s="12"/>
      <c r="N235" t="s" s="10">
        <v>514</v>
      </c>
      <c r="O235" s="14"/>
      <c r="P235" s="15"/>
      <c r="Q235" t="s" s="16">
        <v>183</v>
      </c>
      <c r="R235" s="17"/>
    </row>
    <row r="236" ht="13.55" customHeight="1">
      <c r="A236" s="8"/>
      <c r="B236" t="s" s="18">
        <v>500</v>
      </c>
      <c r="C236" t="s" s="10">
        <v>535</v>
      </c>
      <c r="D236" t="s" s="10">
        <v>454</v>
      </c>
      <c r="E236" t="s" s="10">
        <v>500</v>
      </c>
      <c r="F236" t="s" s="10">
        <v>521</v>
      </c>
      <c r="G236" t="s" s="10">
        <v>536</v>
      </c>
      <c r="H236" s="11">
        <v>16.8</v>
      </c>
      <c r="I236" s="12"/>
      <c r="J236" s="12"/>
      <c r="K236" s="13">
        <v>1</v>
      </c>
      <c r="L236" s="12"/>
      <c r="M236" s="12"/>
      <c r="N236" t="s" s="10">
        <v>514</v>
      </c>
      <c r="O236" s="14"/>
      <c r="P236" s="15"/>
      <c r="Q236" t="s" s="16">
        <v>183</v>
      </c>
      <c r="R236" s="17"/>
    </row>
    <row r="237" ht="13.55" customHeight="1">
      <c r="A237" s="8"/>
      <c r="B237" t="s" s="18">
        <v>500</v>
      </c>
      <c r="C237" t="s" s="10">
        <v>537</v>
      </c>
      <c r="D237" t="s" s="10">
        <v>454</v>
      </c>
      <c r="E237" t="s" s="10">
        <v>500</v>
      </c>
      <c r="F237" t="s" s="10">
        <v>521</v>
      </c>
      <c r="G237" t="s" s="10">
        <v>538</v>
      </c>
      <c r="H237" s="11">
        <v>8.9</v>
      </c>
      <c r="I237" s="12"/>
      <c r="J237" s="12"/>
      <c r="K237" s="13">
        <v>1</v>
      </c>
      <c r="L237" s="12"/>
      <c r="M237" s="12"/>
      <c r="N237" t="s" s="10">
        <v>514</v>
      </c>
      <c r="O237" s="14"/>
      <c r="P237" s="15"/>
      <c r="Q237" t="s" s="16">
        <v>183</v>
      </c>
      <c r="R237" s="17"/>
    </row>
    <row r="238" ht="13.55" customHeight="1">
      <c r="A238" s="8"/>
      <c r="B238" t="s" s="18">
        <v>500</v>
      </c>
      <c r="C238" t="s" s="10">
        <v>539</v>
      </c>
      <c r="D238" t="s" s="10">
        <v>454</v>
      </c>
      <c r="E238" t="s" s="10">
        <v>500</v>
      </c>
      <c r="F238" t="s" s="10">
        <v>521</v>
      </c>
      <c r="G238" t="s" s="10">
        <v>524</v>
      </c>
      <c r="H238" s="11">
        <v>8.300000000000001</v>
      </c>
      <c r="I238" s="12"/>
      <c r="J238" s="12"/>
      <c r="K238" s="13">
        <v>1</v>
      </c>
      <c r="L238" s="12"/>
      <c r="M238" s="12"/>
      <c r="N238" t="s" s="10">
        <v>514</v>
      </c>
      <c r="O238" s="14"/>
      <c r="P238" s="15"/>
      <c r="Q238" t="s" s="16">
        <v>183</v>
      </c>
      <c r="R238" s="17"/>
    </row>
    <row r="239" ht="13.55" customHeight="1">
      <c r="A239" s="8"/>
      <c r="B239" t="s" s="18">
        <v>500</v>
      </c>
      <c r="C239" t="s" s="10">
        <v>540</v>
      </c>
      <c r="D239" t="s" s="10">
        <v>454</v>
      </c>
      <c r="E239" t="s" s="10">
        <v>500</v>
      </c>
      <c r="F239" t="s" s="10">
        <v>521</v>
      </c>
      <c r="G239" t="s" s="10">
        <v>528</v>
      </c>
      <c r="H239" s="11">
        <v>10.9</v>
      </c>
      <c r="I239" s="12"/>
      <c r="J239" s="12"/>
      <c r="K239" s="13">
        <v>1</v>
      </c>
      <c r="L239" s="12"/>
      <c r="M239" s="12"/>
      <c r="N239" t="s" s="10">
        <v>514</v>
      </c>
      <c r="O239" s="14"/>
      <c r="P239" s="15"/>
      <c r="Q239" t="s" s="16">
        <v>183</v>
      </c>
      <c r="R239" s="17"/>
    </row>
    <row r="240" ht="13.55" customHeight="1">
      <c r="A240" s="8"/>
      <c r="B240" t="s" s="18">
        <v>541</v>
      </c>
      <c r="C240" t="s" s="10">
        <v>542</v>
      </c>
      <c r="D240" s="12"/>
      <c r="E240" t="s" s="10">
        <v>500</v>
      </c>
      <c r="F240" t="s" s="10">
        <v>27</v>
      </c>
      <c r="G240" t="s" s="10">
        <v>31</v>
      </c>
      <c r="H240" s="13">
        <v>7.34</v>
      </c>
      <c r="I240" s="12"/>
      <c r="J240" s="12"/>
      <c r="K240" s="13">
        <v>6</v>
      </c>
      <c r="L240" s="12"/>
      <c r="M240" s="12"/>
      <c r="N240" t="s" s="10">
        <v>29</v>
      </c>
      <c r="O240" t="s" s="21">
        <v>41</v>
      </c>
      <c r="P240" s="15"/>
      <c r="Q240" t="s" s="16">
        <v>42</v>
      </c>
      <c r="R240" s="17"/>
    </row>
    <row r="241" ht="13.55" customHeight="1">
      <c r="A241" s="8"/>
      <c r="B241" t="s" s="18">
        <v>543</v>
      </c>
      <c r="C241" t="s" s="10">
        <v>544</v>
      </c>
      <c r="D241" s="12"/>
      <c r="E241" t="s" s="10">
        <v>545</v>
      </c>
      <c r="F241" t="s" s="10">
        <v>27</v>
      </c>
      <c r="G241" t="s" s="10">
        <v>546</v>
      </c>
      <c r="H241" s="13">
        <v>30.97</v>
      </c>
      <c r="I241" s="12"/>
      <c r="J241" s="12"/>
      <c r="K241" s="13">
        <v>2</v>
      </c>
      <c r="L241" s="12"/>
      <c r="M241" s="12"/>
      <c r="N241" t="s" s="10">
        <v>29</v>
      </c>
      <c r="O241" s="14"/>
      <c r="P241" s="15"/>
      <c r="Q241" t="s" s="16">
        <v>42</v>
      </c>
      <c r="R241" s="17"/>
    </row>
    <row r="242" ht="13.55" customHeight="1">
      <c r="A242" s="8"/>
      <c r="B242" t="s" s="18">
        <v>547</v>
      </c>
      <c r="C242" t="s" s="10">
        <v>548</v>
      </c>
      <c r="D242" s="12"/>
      <c r="E242" t="s" s="10">
        <v>545</v>
      </c>
      <c r="F242" t="s" s="10">
        <v>27</v>
      </c>
      <c r="G242" t="s" s="10">
        <v>549</v>
      </c>
      <c r="H242" s="13">
        <v>3.97</v>
      </c>
      <c r="I242" s="12"/>
      <c r="J242" s="12"/>
      <c r="K242" s="13">
        <v>6</v>
      </c>
      <c r="L242" s="12"/>
      <c r="M242" s="12"/>
      <c r="N242" t="s" s="10">
        <v>29</v>
      </c>
      <c r="O242" s="14"/>
      <c r="P242" s="15"/>
      <c r="Q242" t="s" s="16">
        <v>42</v>
      </c>
      <c r="R242" s="17"/>
    </row>
    <row r="243" ht="13.55" customHeight="1">
      <c r="A243" s="8"/>
      <c r="B243" t="s" s="18">
        <v>550</v>
      </c>
      <c r="C243" t="s" s="10">
        <v>551</v>
      </c>
      <c r="D243" s="12"/>
      <c r="E243" t="s" s="10">
        <v>545</v>
      </c>
      <c r="F243" t="s" s="10">
        <v>27</v>
      </c>
      <c r="G243" t="s" s="10">
        <v>549</v>
      </c>
      <c r="H243" s="13">
        <v>3.97</v>
      </c>
      <c r="I243" s="12"/>
      <c r="J243" s="12"/>
      <c r="K243" s="13">
        <v>6</v>
      </c>
      <c r="L243" s="12"/>
      <c r="M243" s="12"/>
      <c r="N243" t="s" s="10">
        <v>29</v>
      </c>
      <c r="O243" s="14"/>
      <c r="P243" s="15"/>
      <c r="Q243" t="s" s="16">
        <v>42</v>
      </c>
      <c r="R243" s="17"/>
    </row>
    <row r="244" ht="13.55" customHeight="1">
      <c r="A244" s="8"/>
      <c r="B244" t="s" s="18">
        <v>552</v>
      </c>
      <c r="C244" t="s" s="10">
        <v>553</v>
      </c>
      <c r="D244" s="12"/>
      <c r="E244" t="s" s="10">
        <v>545</v>
      </c>
      <c r="F244" t="s" s="10">
        <v>27</v>
      </c>
      <c r="G244" t="s" s="10">
        <v>554</v>
      </c>
      <c r="H244" s="11">
        <v>3.03</v>
      </c>
      <c r="I244" s="12"/>
      <c r="J244" s="12"/>
      <c r="K244" s="13">
        <v>6</v>
      </c>
      <c r="L244" s="12"/>
      <c r="M244" s="12"/>
      <c r="N244" t="s" s="10">
        <v>45</v>
      </c>
      <c r="O244" s="14"/>
      <c r="P244" s="15"/>
      <c r="Q244" t="s" s="16">
        <v>42</v>
      </c>
      <c r="R244" s="17"/>
    </row>
    <row r="245" ht="13.55" customHeight="1">
      <c r="A245" s="8"/>
      <c r="B245" t="s" s="18">
        <v>555</v>
      </c>
      <c r="C245" t="s" s="10">
        <v>556</v>
      </c>
      <c r="D245" s="12"/>
      <c r="E245" t="s" s="10">
        <v>545</v>
      </c>
      <c r="F245" t="s" s="10">
        <v>27</v>
      </c>
      <c r="G245" t="s" s="10">
        <v>484</v>
      </c>
      <c r="H245" s="11">
        <v>5.05</v>
      </c>
      <c r="I245" s="12"/>
      <c r="J245" s="12"/>
      <c r="K245" s="13">
        <v>6</v>
      </c>
      <c r="L245" s="12"/>
      <c r="M245" s="12"/>
      <c r="N245" t="s" s="10">
        <v>45</v>
      </c>
      <c r="O245" s="14"/>
      <c r="P245" s="15"/>
      <c r="Q245" t="s" s="16">
        <v>42</v>
      </c>
      <c r="R245" s="17"/>
    </row>
    <row r="246" ht="13.55" customHeight="1">
      <c r="A246" s="8"/>
      <c r="B246" t="s" s="18">
        <v>557</v>
      </c>
      <c r="C246" t="s" s="10">
        <v>558</v>
      </c>
      <c r="D246" t="s" s="10">
        <v>559</v>
      </c>
      <c r="E246" t="s" s="10">
        <v>545</v>
      </c>
      <c r="F246" t="s" s="10">
        <v>27</v>
      </c>
      <c r="G246" t="s" s="10">
        <v>82</v>
      </c>
      <c r="H246" s="11">
        <v>3.7</v>
      </c>
      <c r="I246" s="12"/>
      <c r="J246" s="12"/>
      <c r="K246" s="13">
        <v>6</v>
      </c>
      <c r="L246" s="12"/>
      <c r="M246" s="12"/>
      <c r="N246" t="s" s="10">
        <v>40</v>
      </c>
      <c r="O246" s="14"/>
      <c r="P246" s="15"/>
      <c r="Q246" t="s" s="16">
        <v>42</v>
      </c>
      <c r="R246" s="17"/>
    </row>
    <row r="247" ht="13.55" customHeight="1">
      <c r="A247" s="8"/>
      <c r="B247" t="s" s="18">
        <v>560</v>
      </c>
      <c r="C247" t="s" s="10">
        <v>561</v>
      </c>
      <c r="D247" t="s" s="10">
        <v>562</v>
      </c>
      <c r="E247" t="s" s="10">
        <v>545</v>
      </c>
      <c r="F247" t="s" s="10">
        <v>27</v>
      </c>
      <c r="G247" t="s" s="10">
        <v>82</v>
      </c>
      <c r="H247" s="11">
        <v>3.7</v>
      </c>
      <c r="I247" s="12"/>
      <c r="J247" s="12"/>
      <c r="K247" s="13">
        <v>6</v>
      </c>
      <c r="L247" s="12"/>
      <c r="M247" s="12"/>
      <c r="N247" t="s" s="10">
        <v>40</v>
      </c>
      <c r="O247" s="14"/>
      <c r="P247" s="15"/>
      <c r="Q247" t="s" s="16">
        <v>42</v>
      </c>
      <c r="R247" s="17"/>
    </row>
    <row r="248" ht="13.55" customHeight="1">
      <c r="A248" s="8"/>
      <c r="B248" t="s" s="18">
        <v>563</v>
      </c>
      <c r="C248" t="s" s="10">
        <v>564</v>
      </c>
      <c r="D248" s="12"/>
      <c r="E248" t="s" s="10">
        <v>545</v>
      </c>
      <c r="F248" t="s" s="10">
        <v>27</v>
      </c>
      <c r="G248" t="s" s="10">
        <v>565</v>
      </c>
      <c r="H248" s="11">
        <v>3.7</v>
      </c>
      <c r="I248" s="12"/>
      <c r="J248" s="12"/>
      <c r="K248" s="13">
        <v>6</v>
      </c>
      <c r="L248" s="12"/>
      <c r="M248" s="12"/>
      <c r="N248" t="s" s="10">
        <v>45</v>
      </c>
      <c r="O248" s="14"/>
      <c r="P248" s="15"/>
      <c r="Q248" t="s" s="16">
        <v>42</v>
      </c>
      <c r="R248" s="17"/>
    </row>
    <row r="249" ht="13.55" customHeight="1">
      <c r="A249" s="8"/>
      <c r="B249" t="s" s="18">
        <v>566</v>
      </c>
      <c r="C249" t="s" s="10">
        <v>567</v>
      </c>
      <c r="D249" s="12"/>
      <c r="E249" t="s" s="10">
        <v>545</v>
      </c>
      <c r="F249" t="s" s="10">
        <v>27</v>
      </c>
      <c r="G249" t="s" s="10">
        <v>568</v>
      </c>
      <c r="H249" s="13">
        <v>2.63</v>
      </c>
      <c r="I249" s="12"/>
      <c r="J249" s="12"/>
      <c r="K249" s="13">
        <v>6</v>
      </c>
      <c r="L249" s="12"/>
      <c r="M249" s="12"/>
      <c r="N249" t="s" s="10">
        <v>45</v>
      </c>
      <c r="O249" s="14"/>
      <c r="P249" s="15"/>
      <c r="Q249" t="s" s="16">
        <v>42</v>
      </c>
      <c r="R249" s="17"/>
    </row>
    <row r="250" ht="13.55" customHeight="1">
      <c r="A250" s="8"/>
      <c r="B250" t="s" s="18">
        <v>569</v>
      </c>
      <c r="C250" t="s" s="10">
        <v>570</v>
      </c>
      <c r="D250" s="12"/>
      <c r="E250" t="s" s="10">
        <v>545</v>
      </c>
      <c r="F250" t="s" s="10">
        <v>27</v>
      </c>
      <c r="G250" t="s" s="10">
        <v>565</v>
      </c>
      <c r="H250" s="13">
        <v>4.64</v>
      </c>
      <c r="I250" s="12"/>
      <c r="J250" s="12"/>
      <c r="K250" s="13">
        <v>6</v>
      </c>
      <c r="L250" s="12"/>
      <c r="M250" s="12"/>
      <c r="N250" t="s" s="10">
        <v>45</v>
      </c>
      <c r="O250" s="14"/>
      <c r="P250" s="15"/>
      <c r="Q250" t="s" s="16">
        <v>42</v>
      </c>
      <c r="R250" s="17"/>
    </row>
    <row r="251" ht="13.55" customHeight="1">
      <c r="A251" s="8"/>
      <c r="B251" t="s" s="18">
        <v>571</v>
      </c>
      <c r="C251" t="s" s="10">
        <v>572</v>
      </c>
      <c r="D251" s="12"/>
      <c r="E251" t="s" s="10">
        <v>545</v>
      </c>
      <c r="F251" t="s" s="10">
        <v>27</v>
      </c>
      <c r="G251" t="s" s="10">
        <v>573</v>
      </c>
      <c r="H251" s="11">
        <v>3.71</v>
      </c>
      <c r="I251" s="12"/>
      <c r="J251" s="12"/>
      <c r="K251" s="13">
        <v>6</v>
      </c>
      <c r="L251" s="12"/>
      <c r="M251" s="12"/>
      <c r="N251" t="s" s="10">
        <v>45</v>
      </c>
      <c r="O251" s="14"/>
      <c r="P251" s="15"/>
      <c r="Q251" t="s" s="16">
        <v>42</v>
      </c>
      <c r="R251" s="17"/>
    </row>
    <row r="252" ht="13.55" customHeight="1">
      <c r="A252" s="8"/>
      <c r="B252" t="s" s="18">
        <v>574</v>
      </c>
      <c r="C252" t="s" s="10">
        <v>575</v>
      </c>
      <c r="D252" s="12"/>
      <c r="E252" t="s" s="10">
        <v>545</v>
      </c>
      <c r="F252" t="s" s="10">
        <v>27</v>
      </c>
      <c r="G252" t="s" s="10">
        <v>576</v>
      </c>
      <c r="H252" s="13">
        <v>5.05</v>
      </c>
      <c r="I252" s="12"/>
      <c r="J252" s="12"/>
      <c r="K252" s="13">
        <v>6</v>
      </c>
      <c r="L252" s="12"/>
      <c r="M252" s="12"/>
      <c r="N252" t="s" s="10">
        <v>145</v>
      </c>
      <c r="O252" s="14"/>
      <c r="P252" s="15"/>
      <c r="Q252" t="s" s="16">
        <v>42</v>
      </c>
      <c r="R252" s="17"/>
    </row>
    <row r="253" ht="13.55" customHeight="1">
      <c r="A253" s="8"/>
      <c r="B253" t="s" s="18">
        <v>577</v>
      </c>
      <c r="C253" t="s" s="10">
        <v>578</v>
      </c>
      <c r="D253" s="12"/>
      <c r="E253" t="s" s="10">
        <v>545</v>
      </c>
      <c r="F253" t="s" s="10">
        <v>27</v>
      </c>
      <c r="G253" t="s" s="10">
        <v>579</v>
      </c>
      <c r="H253" s="11">
        <f>2.36*6</f>
        <v>14.16</v>
      </c>
      <c r="I253" s="12"/>
      <c r="J253" s="12"/>
      <c r="K253" s="13">
        <v>2</v>
      </c>
      <c r="L253" s="12"/>
      <c r="M253" s="12"/>
      <c r="N253" t="s" s="10">
        <v>45</v>
      </c>
      <c r="O253" t="s" s="21">
        <v>41</v>
      </c>
      <c r="P253" s="15"/>
      <c r="Q253" t="s" s="16">
        <v>42</v>
      </c>
      <c r="R253" s="17"/>
    </row>
    <row r="254" ht="13.55" customHeight="1">
      <c r="A254" s="8"/>
      <c r="B254" t="s" s="18">
        <v>580</v>
      </c>
      <c r="C254" t="s" s="10">
        <v>581</v>
      </c>
      <c r="D254" s="12"/>
      <c r="E254" t="s" s="10">
        <v>545</v>
      </c>
      <c r="F254" t="s" s="10">
        <v>27</v>
      </c>
      <c r="G254" t="s" s="10">
        <v>582</v>
      </c>
      <c r="H254" s="11">
        <f>3.3*6</f>
        <v>19.8</v>
      </c>
      <c r="I254" s="12"/>
      <c r="J254" s="12"/>
      <c r="K254" s="13">
        <v>1</v>
      </c>
      <c r="L254" s="12"/>
      <c r="M254" s="12"/>
      <c r="N254" t="s" s="10">
        <v>45</v>
      </c>
      <c r="O254" t="s" s="21">
        <v>41</v>
      </c>
      <c r="P254" s="15"/>
      <c r="Q254" t="s" s="16">
        <v>42</v>
      </c>
      <c r="R254" s="17"/>
    </row>
    <row r="255" ht="13.55" customHeight="1">
      <c r="A255" s="8"/>
      <c r="B255" t="s" s="18">
        <v>583</v>
      </c>
      <c r="C255" t="s" s="10">
        <v>584</v>
      </c>
      <c r="D255" s="12"/>
      <c r="E255" t="s" s="10">
        <v>545</v>
      </c>
      <c r="F255" t="s" s="10">
        <v>27</v>
      </c>
      <c r="G255" t="s" s="10">
        <v>585</v>
      </c>
      <c r="H255" s="11">
        <v>3.03</v>
      </c>
      <c r="I255" s="12"/>
      <c r="J255" s="12"/>
      <c r="K255" s="13">
        <v>6</v>
      </c>
      <c r="L255" s="12"/>
      <c r="M255" s="12"/>
      <c r="N255" t="s" s="10">
        <v>45</v>
      </c>
      <c r="O255" s="14"/>
      <c r="P255" s="15"/>
      <c r="Q255" t="s" s="16">
        <v>42</v>
      </c>
      <c r="R255" s="17"/>
    </row>
    <row r="256" ht="13.55" customHeight="1">
      <c r="A256" t="s" s="22">
        <v>545</v>
      </c>
      <c r="B256" t="s" s="18">
        <v>586</v>
      </c>
      <c r="C256" t="s" s="10">
        <v>587</v>
      </c>
      <c r="D256" s="12"/>
      <c r="E256" t="s" s="10">
        <v>545</v>
      </c>
      <c r="F256" t="s" s="10">
        <v>27</v>
      </c>
      <c r="G256" t="s" s="10">
        <v>588</v>
      </c>
      <c r="H256" s="11">
        <v>3.97</v>
      </c>
      <c r="I256" s="12"/>
      <c r="J256" s="12"/>
      <c r="K256" s="13">
        <v>6</v>
      </c>
      <c r="L256" s="12"/>
      <c r="M256" s="12"/>
      <c r="N256" t="s" s="10">
        <v>154</v>
      </c>
      <c r="O256" s="14"/>
      <c r="P256" s="15"/>
      <c r="Q256" t="s" s="16">
        <v>42</v>
      </c>
      <c r="R256" s="17"/>
    </row>
    <row r="257" ht="13.55" customHeight="1">
      <c r="A257" s="8"/>
      <c r="B257" t="s" s="18">
        <v>589</v>
      </c>
      <c r="C257" t="s" s="10">
        <v>590</v>
      </c>
      <c r="D257" t="s" s="10">
        <v>591</v>
      </c>
      <c r="E257" t="s" s="10">
        <v>545</v>
      </c>
      <c r="F257" t="s" s="10">
        <v>27</v>
      </c>
      <c r="G257" t="s" s="10">
        <v>592</v>
      </c>
      <c r="H257" s="11">
        <v>19.65</v>
      </c>
      <c r="I257" s="12"/>
      <c r="J257" s="12"/>
      <c r="K257" s="13">
        <v>1</v>
      </c>
      <c r="L257" s="12"/>
      <c r="M257" s="12"/>
      <c r="N257" t="s" s="10">
        <v>237</v>
      </c>
      <c r="O257" s="14"/>
      <c r="P257" s="15"/>
      <c r="Q257" t="s" s="16">
        <v>42</v>
      </c>
      <c r="R257" s="17"/>
    </row>
    <row r="258" ht="13.55" customHeight="1">
      <c r="A258" s="8"/>
      <c r="B258" t="s" s="18">
        <v>593</v>
      </c>
      <c r="C258" t="s" s="10">
        <v>594</v>
      </c>
      <c r="D258" s="12"/>
      <c r="E258" t="s" s="10">
        <v>545</v>
      </c>
      <c r="F258" t="s" s="10">
        <v>27</v>
      </c>
      <c r="G258" t="s" s="10">
        <v>595</v>
      </c>
      <c r="H258" s="11">
        <v>3.7</v>
      </c>
      <c r="I258" s="12"/>
      <c r="J258" s="12"/>
      <c r="K258" s="13">
        <v>6</v>
      </c>
      <c r="L258" s="12"/>
      <c r="M258" s="12"/>
      <c r="N258" t="s" s="10">
        <v>45</v>
      </c>
      <c r="O258" s="14"/>
      <c r="P258" s="15"/>
      <c r="Q258" t="s" s="16">
        <v>42</v>
      </c>
      <c r="R258" s="17"/>
    </row>
    <row r="259" ht="13.55" customHeight="1">
      <c r="A259" t="s" s="22">
        <v>545</v>
      </c>
      <c r="B259" t="s" s="18">
        <v>596</v>
      </c>
      <c r="C259" t="s" s="10">
        <v>597</v>
      </c>
      <c r="D259" s="12"/>
      <c r="E259" t="s" s="10">
        <v>545</v>
      </c>
      <c r="F259" t="s" s="10">
        <v>27</v>
      </c>
      <c r="G259" t="s" s="10">
        <v>595</v>
      </c>
      <c r="H259" s="11">
        <v>5.72</v>
      </c>
      <c r="I259" s="12"/>
      <c r="J259" s="12"/>
      <c r="K259" s="13">
        <v>6</v>
      </c>
      <c r="L259" s="12"/>
      <c r="M259" s="12"/>
      <c r="N259" t="s" s="10">
        <v>45</v>
      </c>
      <c r="O259" s="14"/>
      <c r="P259" s="15"/>
      <c r="Q259" t="s" s="16">
        <v>42</v>
      </c>
      <c r="R259" s="17"/>
    </row>
    <row r="260" ht="13.55" customHeight="1">
      <c r="A260" s="8"/>
      <c r="B260" t="s" s="18">
        <v>598</v>
      </c>
      <c r="C260" t="s" s="10">
        <v>599</v>
      </c>
      <c r="D260" s="12"/>
      <c r="E260" t="s" s="10">
        <v>545</v>
      </c>
      <c r="F260" t="s" s="10">
        <v>27</v>
      </c>
      <c r="G260" t="s" s="10">
        <v>21</v>
      </c>
      <c r="H260" s="11">
        <v>3.3</v>
      </c>
      <c r="I260" s="12"/>
      <c r="J260" s="12"/>
      <c r="K260" s="13">
        <v>6</v>
      </c>
      <c r="L260" s="12"/>
      <c r="M260" s="12"/>
      <c r="N260" t="s" s="10">
        <v>22</v>
      </c>
      <c r="O260" s="14"/>
      <c r="P260" s="15"/>
      <c r="Q260" t="s" s="16">
        <v>42</v>
      </c>
      <c r="R260" s="17"/>
    </row>
    <row r="261" ht="13.55" customHeight="1">
      <c r="A261" s="8"/>
      <c r="B261" t="s" s="18">
        <v>600</v>
      </c>
      <c r="C261" t="s" s="10">
        <v>601</v>
      </c>
      <c r="D261" t="s" s="10">
        <v>602</v>
      </c>
      <c r="E261" t="s" s="10">
        <v>545</v>
      </c>
      <c r="F261" t="s" s="10">
        <v>27</v>
      </c>
      <c r="G261" t="s" s="10">
        <v>603</v>
      </c>
      <c r="H261" s="11">
        <f>10*1.86</f>
        <v>18.6</v>
      </c>
      <c r="I261" s="12"/>
      <c r="J261" s="12"/>
      <c r="K261" s="13">
        <v>1</v>
      </c>
      <c r="L261" s="12"/>
      <c r="M261" s="12"/>
      <c r="N261" t="s" s="10">
        <v>22</v>
      </c>
      <c r="O261" t="s" s="21">
        <v>41</v>
      </c>
      <c r="P261" s="15"/>
      <c r="Q261" t="s" s="16">
        <v>42</v>
      </c>
      <c r="R261" s="17"/>
    </row>
    <row r="262" ht="13.55" customHeight="1">
      <c r="A262" s="8"/>
      <c r="B262" t="s" s="18">
        <v>604</v>
      </c>
      <c r="C262" t="s" s="10">
        <v>605</v>
      </c>
      <c r="D262" t="s" s="10">
        <v>602</v>
      </c>
      <c r="E262" t="s" s="10">
        <v>545</v>
      </c>
      <c r="F262" t="s" s="10">
        <v>27</v>
      </c>
      <c r="G262" t="s" s="10">
        <v>606</v>
      </c>
      <c r="H262" s="11">
        <f t="shared" si="63" ref="H262:H267">5*2.24</f>
        <v>11.2</v>
      </c>
      <c r="I262" s="12"/>
      <c r="J262" s="12"/>
      <c r="K262" s="13">
        <v>2</v>
      </c>
      <c r="L262" s="12"/>
      <c r="M262" s="12"/>
      <c r="N262" t="s" s="10">
        <v>22</v>
      </c>
      <c r="O262" t="s" s="21">
        <v>41</v>
      </c>
      <c r="P262" s="15"/>
      <c r="Q262" t="s" s="16">
        <v>42</v>
      </c>
      <c r="R262" s="17"/>
    </row>
    <row r="263" ht="13.55" customHeight="1">
      <c r="A263" s="8"/>
      <c r="B263" t="s" s="18">
        <v>607</v>
      </c>
      <c r="C263" t="s" s="10">
        <v>608</v>
      </c>
      <c r="D263" t="s" s="10">
        <v>602</v>
      </c>
      <c r="E263" t="s" s="10">
        <v>545</v>
      </c>
      <c r="F263" t="s" s="10">
        <v>27</v>
      </c>
      <c r="G263" t="s" s="10">
        <v>606</v>
      </c>
      <c r="H263" s="11">
        <f t="shared" si="63"/>
        <v>11.2</v>
      </c>
      <c r="I263" s="12"/>
      <c r="J263" s="12"/>
      <c r="K263" s="13">
        <v>2</v>
      </c>
      <c r="L263" s="12"/>
      <c r="M263" s="12"/>
      <c r="N263" t="s" s="10">
        <v>22</v>
      </c>
      <c r="O263" s="14"/>
      <c r="P263" s="15"/>
      <c r="Q263" t="s" s="16">
        <v>42</v>
      </c>
      <c r="R263" s="17"/>
    </row>
    <row r="264" ht="13.55" customHeight="1">
      <c r="A264" t="s" s="22">
        <v>131</v>
      </c>
      <c r="B264" t="s" s="18">
        <v>609</v>
      </c>
      <c r="C264" t="s" s="10">
        <v>610</v>
      </c>
      <c r="D264" t="s" s="10">
        <v>602</v>
      </c>
      <c r="E264" t="s" s="10">
        <v>545</v>
      </c>
      <c r="F264" t="s" s="10">
        <v>27</v>
      </c>
      <c r="G264" t="s" s="10">
        <v>611</v>
      </c>
      <c r="H264" s="11">
        <f>5*1.86</f>
        <v>9.300000000000001</v>
      </c>
      <c r="I264" s="12"/>
      <c r="J264" s="12"/>
      <c r="K264" s="13">
        <v>2</v>
      </c>
      <c r="L264" s="12"/>
      <c r="M264" s="12"/>
      <c r="N264" t="s" s="10">
        <v>22</v>
      </c>
      <c r="O264" s="14"/>
      <c r="P264" s="15"/>
      <c r="Q264" t="s" s="16">
        <v>42</v>
      </c>
      <c r="R264" s="17"/>
    </row>
    <row r="265" ht="13.55" customHeight="1">
      <c r="A265" s="8"/>
      <c r="B265" t="s" s="18">
        <v>612</v>
      </c>
      <c r="C265" t="s" s="10">
        <v>613</v>
      </c>
      <c r="D265" t="s" s="10">
        <v>602</v>
      </c>
      <c r="E265" t="s" s="10">
        <v>545</v>
      </c>
      <c r="F265" t="s" s="10">
        <v>27</v>
      </c>
      <c r="G265" t="s" s="10">
        <v>606</v>
      </c>
      <c r="H265" s="11">
        <f>5*3.14</f>
        <v>15.7</v>
      </c>
      <c r="I265" s="12"/>
      <c r="J265" s="12"/>
      <c r="K265" s="13">
        <v>2</v>
      </c>
      <c r="L265" s="12"/>
      <c r="M265" s="12"/>
      <c r="N265" t="s" s="10">
        <v>22</v>
      </c>
      <c r="O265" s="14"/>
      <c r="P265" s="15"/>
      <c r="Q265" t="s" s="16">
        <v>42</v>
      </c>
      <c r="R265" s="17"/>
    </row>
    <row r="266" ht="13.55" customHeight="1">
      <c r="A266" s="8"/>
      <c r="B266" t="s" s="18">
        <v>614</v>
      </c>
      <c r="C266" t="s" s="10">
        <v>615</v>
      </c>
      <c r="D266" t="s" s="10">
        <v>602</v>
      </c>
      <c r="E266" t="s" s="10">
        <v>545</v>
      </c>
      <c r="F266" t="s" s="10">
        <v>27</v>
      </c>
      <c r="G266" t="s" s="10">
        <v>616</v>
      </c>
      <c r="H266" s="11">
        <f>6*3.18</f>
        <v>19.08</v>
      </c>
      <c r="I266" s="12"/>
      <c r="J266" s="12"/>
      <c r="K266" s="13">
        <v>2</v>
      </c>
      <c r="L266" s="12"/>
      <c r="M266" s="12"/>
      <c r="N266" t="s" s="10">
        <v>45</v>
      </c>
      <c r="O266" s="14"/>
      <c r="P266" s="15"/>
      <c r="Q266" t="s" s="16">
        <v>42</v>
      </c>
      <c r="R266" s="17"/>
    </row>
    <row r="267" ht="13.55" customHeight="1">
      <c r="A267" s="8"/>
      <c r="B267" t="s" s="18">
        <v>617</v>
      </c>
      <c r="C267" t="s" s="10">
        <v>618</v>
      </c>
      <c r="D267" t="s" s="10">
        <v>602</v>
      </c>
      <c r="E267" t="s" s="10">
        <v>545</v>
      </c>
      <c r="F267" t="s" s="10">
        <v>27</v>
      </c>
      <c r="G267" t="s" s="10">
        <v>606</v>
      </c>
      <c r="H267" s="11">
        <f t="shared" si="63"/>
        <v>11.2</v>
      </c>
      <c r="I267" s="12"/>
      <c r="J267" s="12"/>
      <c r="K267" s="13">
        <v>2</v>
      </c>
      <c r="L267" s="12"/>
      <c r="M267" s="12"/>
      <c r="N267" t="s" s="10">
        <v>22</v>
      </c>
      <c r="O267" s="14"/>
      <c r="P267" s="15"/>
      <c r="Q267" t="s" s="16">
        <v>42</v>
      </c>
      <c r="R267" s="17"/>
    </row>
    <row r="268" ht="13.55" customHeight="1">
      <c r="A268" s="8"/>
      <c r="B268" t="s" s="18">
        <v>619</v>
      </c>
      <c r="C268" t="s" s="10">
        <v>620</v>
      </c>
      <c r="D268" s="12"/>
      <c r="E268" t="s" s="10">
        <v>545</v>
      </c>
      <c r="F268" t="s" s="10">
        <v>27</v>
      </c>
      <c r="G268" t="s" s="10">
        <v>82</v>
      </c>
      <c r="H268" s="13">
        <v>2.88</v>
      </c>
      <c r="I268" s="12"/>
      <c r="J268" s="12"/>
      <c r="K268" s="13">
        <v>6</v>
      </c>
      <c r="L268" s="12"/>
      <c r="M268" s="12"/>
      <c r="N268" t="s" s="10">
        <v>98</v>
      </c>
      <c r="O268" s="14"/>
      <c r="P268" s="15"/>
      <c r="Q268" t="s" s="16">
        <v>42</v>
      </c>
      <c r="R268" s="17"/>
    </row>
    <row r="269" ht="13.55" customHeight="1">
      <c r="A269" s="19"/>
      <c r="B269" t="s" s="10">
        <v>621</v>
      </c>
      <c r="C269" t="s" s="10">
        <v>622</v>
      </c>
      <c r="D269" s="12"/>
      <c r="E269" t="s" s="10">
        <v>621</v>
      </c>
      <c r="F269" t="s" s="10">
        <v>623</v>
      </c>
      <c r="G269" t="s" s="23">
        <v>115</v>
      </c>
      <c r="H269" s="11">
        <f>4.1*102.5%+0.5</f>
        <v>4.7025</v>
      </c>
      <c r="I269" s="12"/>
      <c r="J269" s="12"/>
      <c r="K269" s="13">
        <v>1</v>
      </c>
      <c r="L269" s="12"/>
      <c r="M269" s="12"/>
      <c r="N269" t="s" s="10">
        <v>237</v>
      </c>
      <c r="O269" s="14"/>
      <c r="P269" s="15"/>
      <c r="Q269" t="s" s="16">
        <v>42</v>
      </c>
      <c r="R269" s="17"/>
    </row>
    <row r="270" ht="13.55" customHeight="1">
      <c r="A270" s="19"/>
      <c r="B270" t="s" s="10">
        <v>621</v>
      </c>
      <c r="C270" t="s" s="10">
        <v>624</v>
      </c>
      <c r="D270" s="12"/>
      <c r="E270" t="s" s="10">
        <v>621</v>
      </c>
      <c r="F270" t="s" s="10">
        <v>623</v>
      </c>
      <c r="G270" t="s" s="23">
        <v>115</v>
      </c>
      <c r="H270" s="11">
        <f>3.36*102.5%+0.5</f>
        <v>3.944</v>
      </c>
      <c r="I270" s="12"/>
      <c r="J270" s="12"/>
      <c r="K270" s="13">
        <v>1</v>
      </c>
      <c r="L270" s="12"/>
      <c r="M270" s="12"/>
      <c r="N270" t="s" s="10">
        <v>237</v>
      </c>
      <c r="O270" s="14"/>
      <c r="P270" s="15"/>
      <c r="Q270" t="s" s="16">
        <v>42</v>
      </c>
      <c r="R270" s="17"/>
    </row>
    <row r="271" ht="13.55" customHeight="1">
      <c r="A271" s="19"/>
      <c r="B271" t="s" s="10">
        <v>621</v>
      </c>
      <c r="C271" t="s" s="10">
        <v>625</v>
      </c>
      <c r="D271" s="12"/>
      <c r="E271" t="s" s="10">
        <v>621</v>
      </c>
      <c r="F271" t="s" s="10">
        <v>623</v>
      </c>
      <c r="G271" t="s" s="23">
        <v>343</v>
      </c>
      <c r="H271" s="11">
        <f>2.42*102.5%+0.5</f>
        <v>2.9805</v>
      </c>
      <c r="I271" s="12"/>
      <c r="J271" s="12"/>
      <c r="K271" s="13">
        <v>1</v>
      </c>
      <c r="L271" s="12"/>
      <c r="M271" s="12"/>
      <c r="N271" t="s" s="10">
        <v>237</v>
      </c>
      <c r="O271" s="14"/>
      <c r="P271" s="15"/>
      <c r="Q271" t="s" s="16">
        <v>42</v>
      </c>
      <c r="R271" s="17"/>
    </row>
    <row r="272" ht="13.55" customHeight="1">
      <c r="A272" s="19"/>
      <c r="B272" t="s" s="10">
        <v>621</v>
      </c>
      <c r="C272" t="s" s="10">
        <v>626</v>
      </c>
      <c r="D272" s="12"/>
      <c r="E272" t="s" s="10">
        <v>621</v>
      </c>
      <c r="F272" t="s" s="10">
        <v>623</v>
      </c>
      <c r="G272" t="s" s="23">
        <v>60</v>
      </c>
      <c r="H272" s="11">
        <f>11.4*102.5%+1</f>
        <v>12.685</v>
      </c>
      <c r="I272" s="12"/>
      <c r="J272" s="12"/>
      <c r="K272" s="13">
        <v>1</v>
      </c>
      <c r="L272" s="12"/>
      <c r="M272" s="12"/>
      <c r="N272" t="s" s="10">
        <v>237</v>
      </c>
      <c r="O272" s="14"/>
      <c r="P272" s="15"/>
      <c r="Q272" t="s" s="16">
        <v>42</v>
      </c>
      <c r="R272" s="17"/>
    </row>
    <row r="273" ht="13.55" customHeight="1">
      <c r="A273" s="19"/>
      <c r="B273" t="s" s="10">
        <v>621</v>
      </c>
      <c r="C273" t="s" s="10">
        <v>627</v>
      </c>
      <c r="D273" s="12"/>
      <c r="E273" t="s" s="10">
        <v>621</v>
      </c>
      <c r="F273" t="s" s="10">
        <v>623</v>
      </c>
      <c r="G273" t="s" s="23">
        <v>595</v>
      </c>
      <c r="H273" s="11">
        <f>3*102.5%+0.5</f>
        <v>3.575</v>
      </c>
      <c r="I273" s="12"/>
      <c r="J273" s="12"/>
      <c r="K273" s="13">
        <v>1</v>
      </c>
      <c r="L273" s="12"/>
      <c r="M273" s="12"/>
      <c r="N273" t="s" s="10">
        <v>237</v>
      </c>
      <c r="O273" s="14"/>
      <c r="P273" s="15"/>
      <c r="Q273" t="s" s="16">
        <v>42</v>
      </c>
      <c r="R273" s="17"/>
    </row>
    <row r="274" ht="13.55" customHeight="1">
      <c r="A274" s="19"/>
      <c r="B274" t="s" s="10">
        <v>628</v>
      </c>
      <c r="C274" t="s" s="10">
        <v>629</v>
      </c>
      <c r="D274" s="12"/>
      <c r="E274" t="s" s="10">
        <v>628</v>
      </c>
      <c r="F274" t="s" s="10">
        <v>630</v>
      </c>
      <c r="G274" t="s" s="10">
        <v>21</v>
      </c>
      <c r="H274" s="11">
        <v>14.5</v>
      </c>
      <c r="I274" s="12"/>
      <c r="J274" s="12"/>
      <c r="K274" s="13">
        <v>1</v>
      </c>
      <c r="L274" s="12"/>
      <c r="M274" s="12"/>
      <c r="N274" t="s" s="10">
        <v>154</v>
      </c>
      <c r="O274" s="14"/>
      <c r="P274" s="15"/>
      <c r="Q274" t="s" s="16">
        <v>42</v>
      </c>
      <c r="R274" s="17"/>
    </row>
    <row r="275" ht="13.55" customHeight="1">
      <c r="A275" s="8"/>
      <c r="B275" s="9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4"/>
      <c r="P275" s="15"/>
      <c r="Q275" s="25"/>
      <c r="R275" s="17"/>
    </row>
    <row r="276" ht="13.55" customHeight="1">
      <c r="A276" s="8"/>
      <c r="B276" s="9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4"/>
      <c r="P276" s="15"/>
      <c r="Q276" s="25"/>
      <c r="R276" s="17"/>
    </row>
    <row r="277" ht="13.55" customHeight="1">
      <c r="A277" s="8"/>
      <c r="B277" s="9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4"/>
      <c r="P277" s="15"/>
      <c r="Q277" s="25"/>
      <c r="R277" s="17"/>
    </row>
    <row r="278" ht="13.55" customHeight="1">
      <c r="A278" s="8"/>
      <c r="B278" s="9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4"/>
      <c r="P278" s="15"/>
      <c r="Q278" s="25"/>
      <c r="R278" s="17"/>
    </row>
    <row r="279" ht="13.55" customHeight="1">
      <c r="A279" s="8"/>
      <c r="B279" s="9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4"/>
      <c r="P279" s="15"/>
      <c r="Q279" s="25"/>
      <c r="R279" s="17"/>
    </row>
    <row r="280" ht="13.55" customHeight="1">
      <c r="A280" s="8"/>
      <c r="B280" s="9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4"/>
      <c r="P280" s="15"/>
      <c r="Q280" s="25"/>
      <c r="R280" s="17"/>
    </row>
    <row r="281" ht="13.55" customHeight="1">
      <c r="A281" s="8"/>
      <c r="B281" s="9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4"/>
      <c r="P281" s="15"/>
      <c r="Q281" s="25"/>
      <c r="R281" s="17"/>
    </row>
    <row r="282" ht="13.55" customHeight="1">
      <c r="A282" s="8"/>
      <c r="B282" s="9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4"/>
      <c r="P282" s="15"/>
      <c r="Q282" s="25"/>
      <c r="R282" s="17"/>
    </row>
    <row r="283" ht="13.55" customHeight="1">
      <c r="A283" s="8"/>
      <c r="B283" s="9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4"/>
      <c r="P283" s="15"/>
      <c r="Q283" s="25"/>
      <c r="R283" s="17"/>
    </row>
    <row r="284" ht="13.55" customHeight="1">
      <c r="A284" s="8"/>
      <c r="B284" s="9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4"/>
      <c r="P284" s="15"/>
      <c r="Q284" s="25"/>
      <c r="R284" s="17"/>
    </row>
    <row r="285" ht="13.55" customHeight="1">
      <c r="A285" s="8"/>
      <c r="B285" s="9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4"/>
      <c r="P285" s="15"/>
      <c r="Q285" s="25"/>
      <c r="R285" s="17"/>
    </row>
    <row r="286" ht="13.55" customHeight="1">
      <c r="A286" s="8"/>
      <c r="B286" s="9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4"/>
      <c r="P286" s="15"/>
      <c r="Q286" s="25"/>
      <c r="R286" s="17"/>
    </row>
    <row r="287" ht="13.55" customHeight="1">
      <c r="A287" s="8"/>
      <c r="B287" s="9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4"/>
      <c r="P287" s="15"/>
      <c r="Q287" s="25"/>
      <c r="R287" s="17"/>
    </row>
    <row r="288" ht="13.55" customHeight="1">
      <c r="A288" s="8"/>
      <c r="B288" s="9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4"/>
      <c r="P288" s="15"/>
      <c r="Q288" s="25"/>
      <c r="R288" s="17"/>
    </row>
    <row r="289" ht="13.55" customHeight="1">
      <c r="A289" s="8"/>
      <c r="B289" s="9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4"/>
      <c r="P289" s="15"/>
      <c r="Q289" s="25"/>
      <c r="R289" s="17"/>
    </row>
    <row r="290" ht="13.55" customHeight="1">
      <c r="A290" s="8"/>
      <c r="B290" s="9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4"/>
      <c r="P290" s="15"/>
      <c r="Q290" s="25"/>
      <c r="R290" s="17"/>
    </row>
    <row r="291" ht="13.55" customHeight="1">
      <c r="A291" s="8"/>
      <c r="B291" s="9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4"/>
      <c r="P291" s="15"/>
      <c r="Q291" s="25"/>
      <c r="R291" s="17"/>
    </row>
    <row r="292" ht="13.55" customHeight="1">
      <c r="A292" s="8"/>
      <c r="B292" s="9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4"/>
      <c r="P292" s="15"/>
      <c r="Q292" s="25"/>
      <c r="R292" s="17"/>
    </row>
    <row r="293" ht="13.55" customHeight="1">
      <c r="A293" s="8"/>
      <c r="B293" s="9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4"/>
      <c r="P293" s="15"/>
      <c r="Q293" s="25"/>
      <c r="R293" s="17"/>
    </row>
    <row r="294" ht="13.55" customHeight="1">
      <c r="A294" s="8"/>
      <c r="B294" s="9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4"/>
      <c r="P294" s="15"/>
      <c r="Q294" s="25"/>
      <c r="R294" s="17"/>
    </row>
    <row r="295" ht="13.55" customHeight="1">
      <c r="A295" s="8"/>
      <c r="B295" s="9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4"/>
      <c r="P295" s="15"/>
      <c r="Q295" s="25"/>
      <c r="R295" s="17"/>
    </row>
    <row r="296" ht="13.55" customHeight="1">
      <c r="A296" s="8"/>
      <c r="B296" s="9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4"/>
      <c r="P296" s="15"/>
      <c r="Q296" s="25"/>
      <c r="R296" s="17"/>
    </row>
    <row r="297" ht="13.55" customHeight="1">
      <c r="A297" s="8"/>
      <c r="B297" s="9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4"/>
      <c r="P297" s="15"/>
      <c r="Q297" s="25"/>
      <c r="R297" s="17"/>
    </row>
    <row r="298" ht="13.55" customHeight="1">
      <c r="A298" s="8"/>
      <c r="B298" s="9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4"/>
      <c r="P298" s="15"/>
      <c r="Q298" s="25"/>
      <c r="R298" s="17"/>
    </row>
    <row r="299" ht="13.55" customHeight="1">
      <c r="A299" s="8"/>
      <c r="B299" s="9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4"/>
      <c r="P299" s="15"/>
      <c r="Q299" s="25"/>
      <c r="R299" s="17"/>
    </row>
    <row r="300" ht="13.55" customHeight="1">
      <c r="A300" s="8"/>
      <c r="B300" s="9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4"/>
      <c r="P300" s="15"/>
      <c r="Q300" s="25"/>
      <c r="R300" s="17"/>
    </row>
    <row r="301" ht="13.55" customHeight="1">
      <c r="A301" s="8"/>
      <c r="B301" s="9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4"/>
      <c r="P301" s="15"/>
      <c r="Q301" s="25"/>
      <c r="R301" s="17"/>
    </row>
    <row r="302" ht="13.55" customHeight="1">
      <c r="A302" s="8"/>
      <c r="B302" s="9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4"/>
      <c r="P302" s="15"/>
      <c r="Q302" s="25"/>
      <c r="R302" s="17"/>
    </row>
    <row r="303" ht="13.55" customHeight="1">
      <c r="A303" s="8"/>
      <c r="B303" s="9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4"/>
      <c r="P303" s="15"/>
      <c r="Q303" s="25"/>
      <c r="R303" s="17"/>
    </row>
    <row r="304" ht="13.55" customHeight="1">
      <c r="A304" s="8"/>
      <c r="B304" s="9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4"/>
      <c r="P304" s="15"/>
      <c r="Q304" s="25"/>
      <c r="R304" s="17"/>
    </row>
    <row r="305" ht="13.55" customHeight="1">
      <c r="A305" s="8"/>
      <c r="B305" s="9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4"/>
      <c r="P305" s="15"/>
      <c r="Q305" s="25"/>
      <c r="R305" s="17"/>
    </row>
    <row r="306" ht="13.55" customHeight="1">
      <c r="A306" s="8"/>
      <c r="B306" s="9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4"/>
      <c r="P306" s="15"/>
      <c r="Q306" s="25"/>
      <c r="R306" s="17"/>
    </row>
    <row r="307" ht="13.55" customHeight="1">
      <c r="A307" s="8"/>
      <c r="B307" s="9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4"/>
      <c r="P307" s="15"/>
      <c r="Q307" s="25"/>
      <c r="R307" s="17"/>
    </row>
    <row r="308" ht="13.55" customHeight="1">
      <c r="A308" s="8"/>
      <c r="B308" s="9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4"/>
      <c r="P308" s="15"/>
      <c r="Q308" s="25"/>
      <c r="R308" s="17"/>
    </row>
    <row r="309" ht="13.55" customHeight="1">
      <c r="A309" s="8"/>
      <c r="B309" s="9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4"/>
      <c r="P309" s="15"/>
      <c r="Q309" s="25"/>
      <c r="R309" s="17"/>
    </row>
    <row r="310" ht="13.55" customHeight="1">
      <c r="A310" s="8"/>
      <c r="B310" s="9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4"/>
      <c r="P310" s="15"/>
      <c r="Q310" s="25"/>
      <c r="R310" s="17"/>
    </row>
    <row r="311" ht="13.55" customHeight="1">
      <c r="A311" s="8"/>
      <c r="B311" s="9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4"/>
      <c r="P311" s="15"/>
      <c r="Q311" s="25"/>
      <c r="R311" s="17"/>
    </row>
    <row r="312" ht="13.55" customHeight="1">
      <c r="A312" s="8"/>
      <c r="B312" s="9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4"/>
      <c r="P312" s="15"/>
      <c r="Q312" s="25"/>
      <c r="R312" s="17"/>
    </row>
    <row r="313" ht="13.55" customHeight="1">
      <c r="A313" s="8"/>
      <c r="B313" s="9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4"/>
      <c r="P313" s="15"/>
      <c r="Q313" s="25"/>
      <c r="R313" s="17"/>
    </row>
    <row r="314" ht="13.55" customHeight="1">
      <c r="A314" s="8"/>
      <c r="B314" s="9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4"/>
      <c r="P314" s="15"/>
      <c r="Q314" s="25"/>
      <c r="R314" s="17"/>
    </row>
    <row r="315" ht="13.55" customHeight="1">
      <c r="A315" s="8"/>
      <c r="B315" s="9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4"/>
      <c r="P315" s="15"/>
      <c r="Q315" s="25"/>
      <c r="R315" s="17"/>
    </row>
    <row r="316" ht="13.55" customHeight="1">
      <c r="A316" s="8"/>
      <c r="B316" s="9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4"/>
      <c r="P316" s="15"/>
      <c r="Q316" s="25"/>
      <c r="R316" s="17"/>
    </row>
    <row r="317" ht="13.55" customHeight="1">
      <c r="A317" s="8"/>
      <c r="B317" s="9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4"/>
      <c r="P317" s="15"/>
      <c r="Q317" s="25"/>
      <c r="R317" s="17"/>
    </row>
    <row r="318" ht="13.55" customHeight="1">
      <c r="A318" s="8"/>
      <c r="B318" s="9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4"/>
      <c r="P318" s="15"/>
      <c r="Q318" s="25"/>
      <c r="R318" s="17"/>
    </row>
    <row r="319" ht="13.55" customHeight="1">
      <c r="A319" s="8"/>
      <c r="B319" s="9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4"/>
      <c r="P319" s="15"/>
      <c r="Q319" s="25"/>
      <c r="R319" s="17"/>
    </row>
    <row r="320" ht="13.55" customHeight="1">
      <c r="A320" s="8"/>
      <c r="B320" s="9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4"/>
      <c r="P320" s="15"/>
      <c r="Q320" s="25"/>
      <c r="R320" s="17"/>
    </row>
    <row r="321" ht="13.55" customHeight="1">
      <c r="A321" s="8"/>
      <c r="B321" s="9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4"/>
      <c r="P321" s="15"/>
      <c r="Q321" s="25"/>
      <c r="R321" s="17"/>
    </row>
    <row r="322" ht="13.55" customHeight="1">
      <c r="A322" s="8"/>
      <c r="B322" s="9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4"/>
      <c r="P322" s="15"/>
      <c r="Q322" s="25"/>
      <c r="R322" s="17"/>
    </row>
    <row r="323" ht="13.55" customHeight="1">
      <c r="A323" s="8"/>
      <c r="B323" s="9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4"/>
      <c r="P323" s="15"/>
      <c r="Q323" s="25"/>
      <c r="R323" s="17"/>
    </row>
    <row r="324" ht="13.55" customHeight="1">
      <c r="A324" s="8"/>
      <c r="B324" s="9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4"/>
      <c r="P324" s="15"/>
      <c r="Q324" s="25"/>
      <c r="R324" s="17"/>
    </row>
    <row r="325" ht="13.55" customHeight="1">
      <c r="A325" s="8"/>
      <c r="B325" s="9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4"/>
      <c r="P325" s="15"/>
      <c r="Q325" s="25"/>
      <c r="R325" s="17"/>
    </row>
    <row r="326" ht="13.55" customHeight="1">
      <c r="A326" s="8"/>
      <c r="B326" s="9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4"/>
      <c r="P326" s="15"/>
      <c r="Q326" s="25"/>
      <c r="R326" s="17"/>
    </row>
    <row r="327" ht="13.55" customHeight="1">
      <c r="A327" s="8"/>
      <c r="B327" s="9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4"/>
      <c r="P327" s="15"/>
      <c r="Q327" s="25"/>
      <c r="R327" s="17"/>
    </row>
    <row r="328" ht="13.55" customHeight="1">
      <c r="A328" s="8"/>
      <c r="B328" s="9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4"/>
      <c r="P328" s="15"/>
      <c r="Q328" s="25"/>
      <c r="R328" s="17"/>
    </row>
    <row r="329" ht="13.55" customHeight="1">
      <c r="A329" s="8"/>
      <c r="B329" s="9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4"/>
      <c r="P329" s="15"/>
      <c r="Q329" s="25"/>
      <c r="R329" s="17"/>
    </row>
    <row r="330" ht="13.55" customHeight="1">
      <c r="A330" s="8"/>
      <c r="B330" s="9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4"/>
      <c r="P330" s="15"/>
      <c r="Q330" s="25"/>
      <c r="R330" s="17"/>
    </row>
    <row r="331" ht="13.55" customHeight="1">
      <c r="A331" s="8"/>
      <c r="B331" s="9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4"/>
      <c r="P331" s="15"/>
      <c r="Q331" s="25"/>
      <c r="R331" s="17"/>
    </row>
    <row r="332" ht="13.55" customHeight="1">
      <c r="A332" s="8"/>
      <c r="B332" s="9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4"/>
      <c r="P332" s="15"/>
      <c r="Q332" s="25"/>
      <c r="R332" s="17"/>
    </row>
    <row r="333" ht="13.55" customHeight="1">
      <c r="A333" s="8"/>
      <c r="B333" s="9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4"/>
      <c r="P333" s="15"/>
      <c r="Q333" s="25"/>
      <c r="R333" s="17"/>
    </row>
    <row r="334" ht="13.55" customHeight="1">
      <c r="A334" s="8"/>
      <c r="B334" s="9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4"/>
      <c r="P334" s="15"/>
      <c r="Q334" s="25"/>
      <c r="R334" s="17"/>
    </row>
    <row r="335" ht="13.55" customHeight="1">
      <c r="A335" s="8"/>
      <c r="B335" s="9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4"/>
      <c r="P335" s="15"/>
      <c r="Q335" s="25"/>
      <c r="R335" s="17"/>
    </row>
    <row r="336" ht="13.55" customHeight="1">
      <c r="A336" s="8"/>
      <c r="B336" s="9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4"/>
      <c r="P336" s="15"/>
      <c r="Q336" s="25"/>
      <c r="R336" s="17"/>
    </row>
    <row r="337" ht="13.55" customHeight="1">
      <c r="A337" s="8"/>
      <c r="B337" s="9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4"/>
      <c r="P337" s="15"/>
      <c r="Q337" s="25"/>
      <c r="R337" s="17"/>
    </row>
    <row r="338" ht="13.55" customHeight="1">
      <c r="A338" s="8"/>
      <c r="B338" s="9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4"/>
      <c r="P338" s="15"/>
      <c r="Q338" s="25"/>
      <c r="R338" s="17"/>
    </row>
    <row r="339" ht="13.55" customHeight="1">
      <c r="A339" s="8"/>
      <c r="B339" s="9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4"/>
      <c r="P339" s="15"/>
      <c r="Q339" s="25"/>
      <c r="R339" s="17"/>
    </row>
    <row r="340" ht="13.55" customHeight="1">
      <c r="A340" s="8"/>
      <c r="B340" s="9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4"/>
      <c r="P340" s="15"/>
      <c r="Q340" s="25"/>
      <c r="R340" s="17"/>
    </row>
    <row r="341" ht="13.55" customHeight="1">
      <c r="A341" s="8"/>
      <c r="B341" s="9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4"/>
      <c r="P341" s="15"/>
      <c r="Q341" s="25"/>
      <c r="R341" s="17"/>
    </row>
    <row r="342" ht="13.55" customHeight="1">
      <c r="A342" s="8"/>
      <c r="B342" s="9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4"/>
      <c r="P342" s="15"/>
      <c r="Q342" s="25"/>
      <c r="R342" s="17"/>
    </row>
    <row r="343" ht="13.55" customHeight="1">
      <c r="A343" s="8"/>
      <c r="B343" s="9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4"/>
      <c r="P343" s="15"/>
      <c r="Q343" s="25"/>
      <c r="R343" s="17"/>
    </row>
    <row r="344" ht="13.55" customHeight="1">
      <c r="A344" s="8"/>
      <c r="B344" s="9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4"/>
      <c r="P344" s="15"/>
      <c r="Q344" s="25"/>
      <c r="R344" s="17"/>
    </row>
    <row r="345" ht="13.55" customHeight="1">
      <c r="A345" s="8"/>
      <c r="B345" s="9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4"/>
      <c r="P345" s="15"/>
      <c r="Q345" s="25"/>
      <c r="R345" s="17"/>
    </row>
    <row r="346" ht="13.55" customHeight="1">
      <c r="A346" s="8"/>
      <c r="B346" s="9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4"/>
      <c r="P346" s="15"/>
      <c r="Q346" s="25"/>
      <c r="R346" s="17"/>
    </row>
    <row r="347" ht="13.55" customHeight="1">
      <c r="A347" s="8"/>
      <c r="B347" s="9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4"/>
      <c r="P347" s="15"/>
      <c r="Q347" s="25"/>
      <c r="R347" s="17"/>
    </row>
    <row r="348" ht="13.55" customHeight="1">
      <c r="A348" s="8"/>
      <c r="B348" s="9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4"/>
      <c r="P348" s="15"/>
      <c r="Q348" s="25"/>
      <c r="R348" s="17"/>
    </row>
    <row r="349" ht="13.55" customHeight="1">
      <c r="A349" s="8"/>
      <c r="B349" s="9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4"/>
      <c r="P349" s="15"/>
      <c r="Q349" s="25"/>
      <c r="R349" s="17"/>
    </row>
    <row r="350" ht="13.55" customHeight="1">
      <c r="A350" s="8"/>
      <c r="B350" s="9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4"/>
      <c r="P350" s="15"/>
      <c r="Q350" s="25"/>
      <c r="R350" s="17"/>
    </row>
    <row r="351" ht="13.55" customHeight="1">
      <c r="A351" s="8"/>
      <c r="B351" s="9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4"/>
      <c r="P351" s="15"/>
      <c r="Q351" s="25"/>
      <c r="R351" s="17"/>
    </row>
    <row r="352" ht="13.55" customHeight="1">
      <c r="A352" s="8"/>
      <c r="B352" s="9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4"/>
      <c r="P352" s="15"/>
      <c r="Q352" s="25"/>
      <c r="R352" s="17"/>
    </row>
    <row r="353" ht="13.55" customHeight="1">
      <c r="A353" s="8"/>
      <c r="B353" s="9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4"/>
      <c r="P353" s="15"/>
      <c r="Q353" s="25"/>
      <c r="R353" s="17"/>
    </row>
    <row r="354" ht="13.55" customHeight="1">
      <c r="A354" s="8"/>
      <c r="B354" s="9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4"/>
      <c r="P354" s="15"/>
      <c r="Q354" s="25"/>
      <c r="R354" s="17"/>
    </row>
    <row r="355" ht="13.55" customHeight="1">
      <c r="A355" s="8"/>
      <c r="B355" s="9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4"/>
      <c r="P355" s="15"/>
      <c r="Q355" s="25"/>
      <c r="R355" s="17"/>
    </row>
    <row r="356" ht="13.55" customHeight="1">
      <c r="A356" s="8"/>
      <c r="B356" s="9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4"/>
      <c r="P356" s="15"/>
      <c r="Q356" s="25"/>
      <c r="R356" s="17"/>
    </row>
    <row r="357" ht="13.55" customHeight="1">
      <c r="A357" s="8"/>
      <c r="B357" s="9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4"/>
      <c r="P357" s="15"/>
      <c r="Q357" s="25"/>
      <c r="R357" s="17"/>
    </row>
    <row r="358" ht="13.55" customHeight="1">
      <c r="A358" s="8"/>
      <c r="B358" s="9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4"/>
      <c r="P358" s="15"/>
      <c r="Q358" s="25"/>
      <c r="R358" s="17"/>
    </row>
    <row r="359" ht="13.55" customHeight="1">
      <c r="A359" s="8"/>
      <c r="B359" s="9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4"/>
      <c r="P359" s="15"/>
      <c r="Q359" s="25"/>
      <c r="R359" s="17"/>
    </row>
    <row r="360" ht="13.55" customHeight="1">
      <c r="A360" s="8"/>
      <c r="B360" s="9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4"/>
      <c r="P360" s="15"/>
      <c r="Q360" s="25"/>
      <c r="R360" s="17"/>
    </row>
    <row r="361" ht="13.55" customHeight="1">
      <c r="A361" s="8"/>
      <c r="B361" s="9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4"/>
      <c r="P361" s="15"/>
      <c r="Q361" s="25"/>
      <c r="R361" s="17"/>
    </row>
    <row r="362" ht="13.55" customHeight="1">
      <c r="A362" s="8"/>
      <c r="B362" s="9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4"/>
      <c r="P362" s="15"/>
      <c r="Q362" s="25"/>
      <c r="R362" s="17"/>
    </row>
    <row r="363" ht="13.55" customHeight="1">
      <c r="A363" s="8"/>
      <c r="B363" s="9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4"/>
      <c r="P363" s="15"/>
      <c r="Q363" s="25"/>
      <c r="R363" s="17"/>
    </row>
    <row r="364" ht="13.55" customHeight="1">
      <c r="A364" s="8"/>
      <c r="B364" s="9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4"/>
      <c r="P364" s="15"/>
      <c r="Q364" s="25"/>
      <c r="R364" s="17"/>
    </row>
    <row r="365" ht="13.55" customHeight="1">
      <c r="A365" s="8"/>
      <c r="B365" s="9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4"/>
      <c r="P365" s="15"/>
      <c r="Q365" s="25"/>
      <c r="R365" s="17"/>
    </row>
    <row r="366" ht="13.55" customHeight="1">
      <c r="A366" s="8"/>
      <c r="B366" s="9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4"/>
      <c r="P366" s="15"/>
      <c r="Q366" s="25"/>
      <c r="R366" s="17"/>
    </row>
    <row r="367" ht="13.55" customHeight="1">
      <c r="A367" s="8"/>
      <c r="B367" s="9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4"/>
      <c r="P367" s="15"/>
      <c r="Q367" s="25"/>
      <c r="R367" s="17"/>
    </row>
    <row r="368" ht="13.55" customHeight="1">
      <c r="A368" s="8"/>
      <c r="B368" s="9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4"/>
      <c r="P368" s="15"/>
      <c r="Q368" s="25"/>
      <c r="R368" s="17"/>
    </row>
    <row r="369" ht="13.55" customHeight="1">
      <c r="A369" s="8"/>
      <c r="B369" s="9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4"/>
      <c r="P369" s="15"/>
      <c r="Q369" s="25"/>
      <c r="R369" s="17"/>
    </row>
    <row r="370" ht="13.55" customHeight="1">
      <c r="A370" s="8"/>
      <c r="B370" s="9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4"/>
      <c r="P370" s="15"/>
      <c r="Q370" s="25"/>
      <c r="R370" s="17"/>
    </row>
    <row r="371" ht="13.55" customHeight="1">
      <c r="A371" s="8"/>
      <c r="B371" s="9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4"/>
      <c r="P371" s="15"/>
      <c r="Q371" s="25"/>
      <c r="R371" s="17"/>
    </row>
    <row r="372" ht="13.55" customHeight="1">
      <c r="A372" s="8"/>
      <c r="B372" s="9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4"/>
      <c r="P372" s="15"/>
      <c r="Q372" s="25"/>
      <c r="R372" s="17"/>
    </row>
    <row r="373" ht="13.55" customHeight="1">
      <c r="A373" s="8"/>
      <c r="B373" s="9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4"/>
      <c r="P373" s="15"/>
      <c r="Q373" s="25"/>
      <c r="R373" s="17"/>
    </row>
    <row r="374" ht="13.55" customHeight="1">
      <c r="A374" s="8"/>
      <c r="B374" s="9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4"/>
      <c r="P374" s="15"/>
      <c r="Q374" s="25"/>
      <c r="R374" s="17"/>
    </row>
    <row r="375" ht="13.55" customHeight="1">
      <c r="A375" s="8"/>
      <c r="B375" s="9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4"/>
      <c r="P375" s="15"/>
      <c r="Q375" s="25"/>
      <c r="R375" s="17"/>
    </row>
    <row r="376" ht="13.55" customHeight="1">
      <c r="A376" s="8"/>
      <c r="B376" s="9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4"/>
      <c r="P376" s="15"/>
      <c r="Q376" s="25"/>
      <c r="R376" s="17"/>
    </row>
    <row r="377" ht="13.55" customHeight="1">
      <c r="A377" s="8"/>
      <c r="B377" s="9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4"/>
      <c r="P377" s="15"/>
      <c r="Q377" s="25"/>
      <c r="R377" s="17"/>
    </row>
    <row r="378" ht="13.55" customHeight="1">
      <c r="A378" s="8"/>
      <c r="B378" s="9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4"/>
      <c r="P378" s="15"/>
      <c r="Q378" s="25"/>
      <c r="R378" s="17"/>
    </row>
    <row r="379" ht="13.55" customHeight="1">
      <c r="A379" s="8"/>
      <c r="B379" s="9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4"/>
      <c r="P379" s="15"/>
      <c r="Q379" s="25"/>
      <c r="R379" s="17"/>
    </row>
    <row r="380" ht="13.55" customHeight="1">
      <c r="A380" s="8"/>
      <c r="B380" s="9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4"/>
      <c r="P380" s="15"/>
      <c r="Q380" s="25"/>
      <c r="R380" s="17"/>
    </row>
    <row r="381" ht="13.55" customHeight="1">
      <c r="A381" s="8"/>
      <c r="B381" s="9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4"/>
      <c r="P381" s="15"/>
      <c r="Q381" s="25"/>
      <c r="R381" s="17"/>
    </row>
    <row r="382" ht="13.55" customHeight="1">
      <c r="A382" s="8"/>
      <c r="B382" s="9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4"/>
      <c r="P382" s="15"/>
      <c r="Q382" s="25"/>
      <c r="R382" s="17"/>
    </row>
    <row r="383" ht="13.55" customHeight="1">
      <c r="A383" s="8"/>
      <c r="B383" s="9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4"/>
      <c r="P383" s="15"/>
      <c r="Q383" s="25"/>
      <c r="R383" s="17"/>
    </row>
    <row r="384" ht="13.55" customHeight="1">
      <c r="A384" s="8"/>
      <c r="B384" s="9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4"/>
      <c r="P384" s="15"/>
      <c r="Q384" s="25"/>
      <c r="R384" s="17"/>
    </row>
    <row r="385" ht="13.55" customHeight="1">
      <c r="A385" s="8"/>
      <c r="B385" s="9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4"/>
      <c r="P385" s="15"/>
      <c r="Q385" s="25"/>
      <c r="R385" s="17"/>
    </row>
    <row r="386" ht="13.55" customHeight="1">
      <c r="A386" s="8"/>
      <c r="B386" s="9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4"/>
      <c r="P386" s="15"/>
      <c r="Q386" s="25"/>
      <c r="R386" s="17"/>
    </row>
    <row r="387" ht="13.55" customHeight="1">
      <c r="A387" s="8"/>
      <c r="B387" s="9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4"/>
      <c r="P387" s="15"/>
      <c r="Q387" s="25"/>
      <c r="R387" s="17"/>
    </row>
    <row r="388" ht="13.55" customHeight="1">
      <c r="A388" s="8"/>
      <c r="B388" s="9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4"/>
      <c r="P388" s="15"/>
      <c r="Q388" s="25"/>
      <c r="R388" s="17"/>
    </row>
    <row r="389" ht="13.55" customHeight="1">
      <c r="A389" s="8"/>
      <c r="B389" s="9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4"/>
      <c r="P389" s="15"/>
      <c r="Q389" s="25"/>
      <c r="R389" s="17"/>
    </row>
    <row r="390" ht="13.55" customHeight="1">
      <c r="A390" s="8"/>
      <c r="B390" s="9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4"/>
      <c r="P390" s="15"/>
      <c r="Q390" s="25"/>
      <c r="R390" s="17"/>
    </row>
    <row r="391" ht="13.55" customHeight="1">
      <c r="A391" s="8"/>
      <c r="B391" s="9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4"/>
      <c r="P391" s="15"/>
      <c r="Q391" s="25"/>
      <c r="R391" s="17"/>
    </row>
    <row r="392" ht="13.55" customHeight="1">
      <c r="A392" s="8"/>
      <c r="B392" s="9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4"/>
      <c r="P392" s="15"/>
      <c r="Q392" s="25"/>
      <c r="R392" s="17"/>
    </row>
    <row r="393" ht="13.55" customHeight="1">
      <c r="A393" s="8"/>
      <c r="B393" s="9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4"/>
      <c r="P393" s="15"/>
      <c r="Q393" s="25"/>
      <c r="R393" s="17"/>
    </row>
    <row r="394" ht="13.55" customHeight="1">
      <c r="A394" s="8"/>
      <c r="B394" s="9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4"/>
      <c r="P394" s="15"/>
      <c r="Q394" s="25"/>
      <c r="R394" s="17"/>
    </row>
    <row r="395" ht="13.55" customHeight="1">
      <c r="A395" s="8"/>
      <c r="B395" s="9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4"/>
      <c r="P395" s="15"/>
      <c r="Q395" s="25"/>
      <c r="R395" s="17"/>
    </row>
    <row r="396" ht="13.55" customHeight="1">
      <c r="A396" s="8"/>
      <c r="B396" s="9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4"/>
      <c r="P396" s="15"/>
      <c r="Q396" s="25"/>
      <c r="R396" s="17"/>
    </row>
    <row r="397" ht="13.55" customHeight="1">
      <c r="A397" s="8"/>
      <c r="B397" s="9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4"/>
      <c r="P397" s="15"/>
      <c r="Q397" s="25"/>
      <c r="R397" s="17"/>
    </row>
    <row r="398" ht="13.55" customHeight="1">
      <c r="A398" s="8"/>
      <c r="B398" s="9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4"/>
      <c r="P398" s="15"/>
      <c r="Q398" s="25"/>
      <c r="R398" s="17"/>
    </row>
    <row r="399" ht="13.55" customHeight="1">
      <c r="A399" s="8"/>
      <c r="B399" s="9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4"/>
      <c r="P399" s="15"/>
      <c r="Q399" s="25"/>
      <c r="R399" s="17"/>
    </row>
    <row r="400" ht="13.55" customHeight="1">
      <c r="A400" s="8"/>
      <c r="B400" s="9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4"/>
      <c r="P400" s="15"/>
      <c r="Q400" s="25"/>
      <c r="R400" s="17"/>
    </row>
    <row r="401" ht="13.55" customHeight="1">
      <c r="A401" s="8"/>
      <c r="B401" s="9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4"/>
      <c r="P401" s="15"/>
      <c r="Q401" s="25"/>
      <c r="R401" s="17"/>
    </row>
    <row r="402" ht="13.55" customHeight="1">
      <c r="A402" s="8"/>
      <c r="B402" s="9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4"/>
      <c r="P402" s="15"/>
      <c r="Q402" s="25"/>
      <c r="R402" s="17"/>
    </row>
    <row r="403" ht="13.55" customHeight="1">
      <c r="A403" s="8"/>
      <c r="B403" s="9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4"/>
      <c r="P403" s="15"/>
      <c r="Q403" s="25"/>
      <c r="R403" s="17"/>
    </row>
    <row r="404" ht="13.55" customHeight="1">
      <c r="A404" s="8"/>
      <c r="B404" s="9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4"/>
      <c r="P404" s="15"/>
      <c r="Q404" s="25"/>
      <c r="R404" s="17"/>
    </row>
    <row r="405" ht="13.55" customHeight="1">
      <c r="A405" s="8"/>
      <c r="B405" s="9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4"/>
      <c r="P405" s="15"/>
      <c r="Q405" s="25"/>
      <c r="R405" s="17"/>
    </row>
    <row r="406" ht="13.55" customHeight="1">
      <c r="A406" s="8"/>
      <c r="B406" s="9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4"/>
      <c r="P406" s="15"/>
      <c r="Q406" s="25"/>
      <c r="R406" s="17"/>
    </row>
    <row r="407" ht="13.55" customHeight="1">
      <c r="A407" s="8"/>
      <c r="B407" s="9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4"/>
      <c r="P407" s="15"/>
      <c r="Q407" s="25"/>
      <c r="R407" s="17"/>
    </row>
    <row r="408" ht="13.55" customHeight="1">
      <c r="A408" s="8"/>
      <c r="B408" s="9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4"/>
      <c r="P408" s="15"/>
      <c r="Q408" s="25"/>
      <c r="R408" s="17"/>
    </row>
    <row r="409" ht="13.55" customHeight="1">
      <c r="A409" s="8"/>
      <c r="B409" s="9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4"/>
      <c r="P409" s="15"/>
      <c r="Q409" s="25"/>
      <c r="R409" s="17"/>
    </row>
    <row r="410" ht="13.55" customHeight="1">
      <c r="A410" s="8"/>
      <c r="B410" s="9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4"/>
      <c r="P410" s="15"/>
      <c r="Q410" s="25"/>
      <c r="R410" s="17"/>
    </row>
    <row r="411" ht="13.55" customHeight="1">
      <c r="A411" s="8"/>
      <c r="B411" s="9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4"/>
      <c r="P411" s="15"/>
      <c r="Q411" s="25"/>
      <c r="R411" s="17"/>
    </row>
    <row r="412" ht="13.55" customHeight="1">
      <c r="A412" s="8"/>
      <c r="B412" s="9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4"/>
      <c r="P412" s="15"/>
      <c r="Q412" s="25"/>
      <c r="R412" s="17"/>
    </row>
    <row r="413" ht="13.55" customHeight="1">
      <c r="A413" s="8"/>
      <c r="B413" s="9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4"/>
      <c r="P413" s="15"/>
      <c r="Q413" s="25"/>
      <c r="R413" s="17"/>
    </row>
    <row r="414" ht="13.55" customHeight="1">
      <c r="A414" s="8"/>
      <c r="B414" s="9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4"/>
      <c r="P414" s="15"/>
      <c r="Q414" s="25"/>
      <c r="R414" s="17"/>
    </row>
    <row r="415" ht="13.55" customHeight="1">
      <c r="A415" s="8"/>
      <c r="B415" s="9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4"/>
      <c r="P415" s="15"/>
      <c r="Q415" s="25"/>
      <c r="R415" s="17"/>
    </row>
    <row r="416" ht="13.55" customHeight="1">
      <c r="A416" s="8"/>
      <c r="B416" s="9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4"/>
      <c r="P416" s="15"/>
      <c r="Q416" s="25"/>
      <c r="R416" s="17"/>
    </row>
    <row r="417" ht="13.55" customHeight="1">
      <c r="A417" s="8"/>
      <c r="B417" s="9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4"/>
      <c r="P417" s="15"/>
      <c r="Q417" s="25"/>
      <c r="R417" s="17"/>
    </row>
    <row r="418" ht="13.55" customHeight="1">
      <c r="A418" s="8"/>
      <c r="B418" s="9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4"/>
      <c r="P418" s="15"/>
      <c r="Q418" s="25"/>
      <c r="R418" s="17"/>
    </row>
    <row r="419" ht="13.55" customHeight="1">
      <c r="A419" s="8"/>
      <c r="B419" s="9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4"/>
      <c r="P419" s="15"/>
      <c r="Q419" s="25"/>
      <c r="R419" s="17"/>
    </row>
    <row r="420" ht="13.55" customHeight="1">
      <c r="A420" s="8"/>
      <c r="B420" s="9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4"/>
      <c r="P420" s="15"/>
      <c r="Q420" s="25"/>
      <c r="R420" s="17"/>
    </row>
    <row r="421" ht="13.55" customHeight="1">
      <c r="A421" s="8"/>
      <c r="B421" s="9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4"/>
      <c r="P421" s="15"/>
      <c r="Q421" s="25"/>
      <c r="R421" s="17"/>
    </row>
    <row r="422" ht="13.55" customHeight="1">
      <c r="A422" s="8"/>
      <c r="B422" s="9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4"/>
      <c r="P422" s="15"/>
      <c r="Q422" s="25"/>
      <c r="R422" s="17"/>
    </row>
    <row r="423" ht="13.55" customHeight="1">
      <c r="A423" s="8"/>
      <c r="B423" s="9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4"/>
      <c r="P423" s="15"/>
      <c r="Q423" s="25"/>
      <c r="R423" s="17"/>
    </row>
    <row r="424" ht="13.55" customHeight="1">
      <c r="A424" s="8"/>
      <c r="B424" s="9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4"/>
      <c r="P424" s="15"/>
      <c r="Q424" s="25"/>
      <c r="R424" s="17"/>
    </row>
    <row r="425" ht="13.55" customHeight="1">
      <c r="A425" s="8"/>
      <c r="B425" s="9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4"/>
      <c r="P425" s="15"/>
      <c r="Q425" s="25"/>
      <c r="R425" s="17"/>
    </row>
    <row r="426" ht="13.55" customHeight="1">
      <c r="A426" s="8"/>
      <c r="B426" s="9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4"/>
      <c r="P426" s="15"/>
      <c r="Q426" s="25"/>
      <c r="R426" s="17"/>
    </row>
    <row r="427" ht="13.55" customHeight="1">
      <c r="A427" s="8"/>
      <c r="B427" s="9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4"/>
      <c r="P427" s="15"/>
      <c r="Q427" s="25"/>
      <c r="R427" s="17"/>
    </row>
    <row r="428" ht="13.55" customHeight="1">
      <c r="A428" s="8"/>
      <c r="B428" s="9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4"/>
      <c r="P428" s="15"/>
      <c r="Q428" s="25"/>
      <c r="R428" s="17"/>
    </row>
    <row r="429" ht="13.55" customHeight="1">
      <c r="A429" s="8"/>
      <c r="B429" s="9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4"/>
      <c r="P429" s="15"/>
      <c r="Q429" s="25"/>
      <c r="R429" s="17"/>
    </row>
    <row r="430" ht="13.55" customHeight="1">
      <c r="A430" s="8"/>
      <c r="B430" s="9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4"/>
      <c r="P430" s="15"/>
      <c r="Q430" s="25"/>
      <c r="R430" s="17"/>
    </row>
    <row r="431" ht="13.55" customHeight="1">
      <c r="A431" s="8"/>
      <c r="B431" s="9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4"/>
      <c r="P431" s="15"/>
      <c r="Q431" s="25"/>
      <c r="R431" s="17"/>
    </row>
    <row r="432" ht="13.55" customHeight="1">
      <c r="A432" s="8"/>
      <c r="B432" s="9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4"/>
      <c r="P432" s="15"/>
      <c r="Q432" s="25"/>
      <c r="R432" s="17"/>
    </row>
    <row r="433" ht="13.55" customHeight="1">
      <c r="A433" s="8"/>
      <c r="B433" s="9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4"/>
      <c r="P433" s="15"/>
      <c r="Q433" s="25"/>
      <c r="R433" s="17"/>
    </row>
    <row r="434" ht="13.55" customHeight="1">
      <c r="A434" s="8"/>
      <c r="B434" s="9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4"/>
      <c r="P434" s="15"/>
      <c r="Q434" s="25"/>
      <c r="R434" s="17"/>
    </row>
    <row r="435" ht="13.55" customHeight="1">
      <c r="A435" s="8"/>
      <c r="B435" s="9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4"/>
      <c r="P435" s="15"/>
      <c r="Q435" s="25"/>
      <c r="R435" s="17"/>
    </row>
    <row r="436" ht="13.55" customHeight="1">
      <c r="A436" s="8"/>
      <c r="B436" s="9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4"/>
      <c r="P436" s="15"/>
      <c r="Q436" s="25"/>
      <c r="R436" s="17"/>
    </row>
    <row r="437" ht="13.55" customHeight="1">
      <c r="A437" s="8"/>
      <c r="B437" s="9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4"/>
      <c r="P437" s="15"/>
      <c r="Q437" s="25"/>
      <c r="R437" s="17"/>
    </row>
    <row r="438" ht="13.55" customHeight="1">
      <c r="A438" s="8"/>
      <c r="B438" s="9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4"/>
      <c r="P438" s="15"/>
      <c r="Q438" s="25"/>
      <c r="R438" s="17"/>
    </row>
    <row r="439" ht="13.55" customHeight="1">
      <c r="A439" s="8"/>
      <c r="B439" s="9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4"/>
      <c r="P439" s="15"/>
      <c r="Q439" s="25"/>
      <c r="R439" s="17"/>
    </row>
    <row r="440" ht="13.55" customHeight="1">
      <c r="A440" s="8"/>
      <c r="B440" s="9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4"/>
      <c r="P440" s="15"/>
      <c r="Q440" s="25"/>
      <c r="R440" s="17"/>
    </row>
    <row r="441" ht="13.55" customHeight="1">
      <c r="A441" s="8"/>
      <c r="B441" s="9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4"/>
      <c r="P441" s="15"/>
      <c r="Q441" s="25"/>
      <c r="R441" s="17"/>
    </row>
    <row r="442" ht="13.55" customHeight="1">
      <c r="A442" s="8"/>
      <c r="B442" s="9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4"/>
      <c r="P442" s="15"/>
      <c r="Q442" s="25"/>
      <c r="R442" s="17"/>
    </row>
    <row r="443" ht="13.55" customHeight="1">
      <c r="A443" s="8"/>
      <c r="B443" s="9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4"/>
      <c r="P443" s="15"/>
      <c r="Q443" s="25"/>
      <c r="R443" s="17"/>
    </row>
    <row r="444" ht="13.55" customHeight="1">
      <c r="A444" s="8"/>
      <c r="B444" s="9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4"/>
      <c r="P444" s="15"/>
      <c r="Q444" s="25"/>
      <c r="R444" s="17"/>
    </row>
    <row r="445" ht="13.55" customHeight="1">
      <c r="A445" s="8"/>
      <c r="B445" s="9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4"/>
      <c r="P445" s="15"/>
      <c r="Q445" s="25"/>
      <c r="R445" s="17"/>
    </row>
    <row r="446" ht="13.55" customHeight="1">
      <c r="A446" s="8"/>
      <c r="B446" s="9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4"/>
      <c r="P446" s="15"/>
      <c r="Q446" s="25"/>
      <c r="R446" s="17"/>
    </row>
    <row r="447" ht="13.55" customHeight="1">
      <c r="A447" s="8"/>
      <c r="B447" s="9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4"/>
      <c r="P447" s="15"/>
      <c r="Q447" s="25"/>
      <c r="R447" s="17"/>
    </row>
    <row r="448" ht="13.55" customHeight="1">
      <c r="A448" s="8"/>
      <c r="B448" s="9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4"/>
      <c r="P448" s="15"/>
      <c r="Q448" s="25"/>
      <c r="R448" s="17"/>
    </row>
    <row r="449" ht="13.55" customHeight="1">
      <c r="A449" s="8"/>
      <c r="B449" s="9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4"/>
      <c r="P449" s="15"/>
      <c r="Q449" s="25"/>
      <c r="R449" s="17"/>
    </row>
    <row r="450" ht="13.55" customHeight="1">
      <c r="A450" s="8"/>
      <c r="B450" s="9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4"/>
      <c r="P450" s="15"/>
      <c r="Q450" s="25"/>
      <c r="R450" s="17"/>
    </row>
    <row r="451" ht="13.55" customHeight="1">
      <c r="A451" s="8"/>
      <c r="B451" s="9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4"/>
      <c r="P451" s="15"/>
      <c r="Q451" s="25"/>
      <c r="R451" s="17"/>
    </row>
    <row r="452" ht="13.55" customHeight="1">
      <c r="A452" s="8"/>
      <c r="B452" s="9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4"/>
      <c r="P452" s="15"/>
      <c r="Q452" s="25"/>
      <c r="R452" s="17"/>
    </row>
    <row r="453" ht="13.55" customHeight="1">
      <c r="A453" s="8"/>
      <c r="B453" s="9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4"/>
      <c r="P453" s="15"/>
      <c r="Q453" s="25"/>
      <c r="R453" s="17"/>
    </row>
    <row r="454" ht="13.55" customHeight="1">
      <c r="A454" s="8"/>
      <c r="B454" s="9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4"/>
      <c r="P454" s="15"/>
      <c r="Q454" s="25"/>
      <c r="R454" s="17"/>
    </row>
    <row r="455" ht="13.55" customHeight="1">
      <c r="A455" s="8"/>
      <c r="B455" s="9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4"/>
      <c r="P455" s="15"/>
      <c r="Q455" s="25"/>
      <c r="R455" s="17"/>
    </row>
    <row r="456" ht="13.55" customHeight="1">
      <c r="A456" s="8"/>
      <c r="B456" s="9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4"/>
      <c r="P456" s="15"/>
      <c r="Q456" s="25"/>
      <c r="R456" s="17"/>
    </row>
    <row r="457" ht="13.55" customHeight="1">
      <c r="A457" s="8"/>
      <c r="B457" s="9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4"/>
      <c r="P457" s="15"/>
      <c r="Q457" s="25"/>
      <c r="R457" s="17"/>
    </row>
    <row r="458" ht="13.55" customHeight="1">
      <c r="A458" s="8"/>
      <c r="B458" s="9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4"/>
      <c r="P458" s="15"/>
      <c r="Q458" s="25"/>
      <c r="R458" s="17"/>
    </row>
    <row r="459" ht="13.55" customHeight="1">
      <c r="A459" s="8"/>
      <c r="B459" s="9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4"/>
      <c r="P459" s="15"/>
      <c r="Q459" s="25"/>
      <c r="R459" s="17"/>
    </row>
    <row r="460" ht="13.55" customHeight="1">
      <c r="A460" s="8"/>
      <c r="B460" s="9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4"/>
      <c r="P460" s="15"/>
      <c r="Q460" s="25"/>
      <c r="R460" s="17"/>
    </row>
    <row r="461" ht="13.55" customHeight="1">
      <c r="A461" s="8"/>
      <c r="B461" s="9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4"/>
      <c r="P461" s="15"/>
      <c r="Q461" s="25"/>
      <c r="R461" s="17"/>
    </row>
    <row r="462" ht="13.55" customHeight="1">
      <c r="A462" s="8"/>
      <c r="B462" s="9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4"/>
      <c r="P462" s="15"/>
      <c r="Q462" s="25"/>
      <c r="R462" s="17"/>
    </row>
    <row r="463" ht="13.55" customHeight="1">
      <c r="A463" s="8"/>
      <c r="B463" s="9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4"/>
      <c r="P463" s="15"/>
      <c r="Q463" s="25"/>
      <c r="R463" s="17"/>
    </row>
    <row r="464" ht="13.55" customHeight="1">
      <c r="A464" s="8"/>
      <c r="B464" s="9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4"/>
      <c r="P464" s="15"/>
      <c r="Q464" s="25"/>
      <c r="R464" s="17"/>
    </row>
    <row r="465" ht="13.55" customHeight="1">
      <c r="A465" s="8"/>
      <c r="B465" s="9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4"/>
      <c r="P465" s="15"/>
      <c r="Q465" s="25"/>
      <c r="R465" s="17"/>
    </row>
    <row r="466" ht="13.55" customHeight="1">
      <c r="A466" s="8"/>
      <c r="B466" s="9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4"/>
      <c r="P466" s="15"/>
      <c r="Q466" s="25"/>
      <c r="R466" s="17"/>
    </row>
    <row r="467" ht="13.55" customHeight="1">
      <c r="A467" s="8"/>
      <c r="B467" s="9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4"/>
      <c r="P467" s="15"/>
      <c r="Q467" s="25"/>
      <c r="R467" s="17"/>
    </row>
    <row r="468" ht="13.55" customHeight="1">
      <c r="A468" s="8"/>
      <c r="B468" s="9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4"/>
      <c r="P468" s="15"/>
      <c r="Q468" s="25"/>
      <c r="R468" s="17"/>
    </row>
    <row r="469" ht="13.55" customHeight="1">
      <c r="A469" s="8"/>
      <c r="B469" s="9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4"/>
      <c r="P469" s="15"/>
      <c r="Q469" s="25"/>
      <c r="R469" s="17"/>
    </row>
    <row r="470" ht="13.55" customHeight="1">
      <c r="A470" s="8"/>
      <c r="B470" s="9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4"/>
      <c r="P470" s="15"/>
      <c r="Q470" s="25"/>
      <c r="R470" s="17"/>
    </row>
    <row r="471" ht="13.55" customHeight="1">
      <c r="A471" s="8"/>
      <c r="B471" s="9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4"/>
      <c r="P471" s="15"/>
      <c r="Q471" s="25"/>
      <c r="R471" s="17"/>
    </row>
    <row r="472" ht="13.55" customHeight="1">
      <c r="A472" s="8"/>
      <c r="B472" s="9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4"/>
      <c r="P472" s="15"/>
      <c r="Q472" s="25"/>
      <c r="R472" s="17"/>
    </row>
    <row r="473" ht="13.55" customHeight="1">
      <c r="A473" s="8"/>
      <c r="B473" s="9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4"/>
      <c r="P473" s="15"/>
      <c r="Q473" s="25"/>
      <c r="R473" s="17"/>
    </row>
    <row r="474" ht="13.55" customHeight="1">
      <c r="A474" s="8"/>
      <c r="B474" s="9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4"/>
      <c r="P474" s="15"/>
      <c r="Q474" s="25"/>
      <c r="R474" s="17"/>
    </row>
    <row r="475" ht="13.55" customHeight="1">
      <c r="A475" s="8"/>
      <c r="B475" s="9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4"/>
      <c r="P475" s="15"/>
      <c r="Q475" s="25"/>
      <c r="R475" s="17"/>
    </row>
    <row r="476" ht="13.55" customHeight="1">
      <c r="A476" s="8"/>
      <c r="B476" s="9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4"/>
      <c r="P476" s="15"/>
      <c r="Q476" s="25"/>
      <c r="R476" s="17"/>
    </row>
    <row r="477" ht="13.55" customHeight="1">
      <c r="A477" s="8"/>
      <c r="B477" s="9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4"/>
      <c r="P477" s="15"/>
      <c r="Q477" s="25"/>
      <c r="R477" s="17"/>
    </row>
    <row r="478" ht="13.55" customHeight="1">
      <c r="A478" s="8"/>
      <c r="B478" s="9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4"/>
      <c r="P478" s="15"/>
      <c r="Q478" s="25"/>
      <c r="R478" s="17"/>
    </row>
    <row r="479" ht="13.55" customHeight="1">
      <c r="A479" s="8"/>
      <c r="B479" s="9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4"/>
      <c r="P479" s="15"/>
      <c r="Q479" s="25"/>
      <c r="R479" s="17"/>
    </row>
    <row r="480" ht="13.55" customHeight="1">
      <c r="A480" s="8"/>
      <c r="B480" s="9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4"/>
      <c r="P480" s="15"/>
      <c r="Q480" s="25"/>
      <c r="R480" s="17"/>
    </row>
    <row r="481" ht="13.55" customHeight="1">
      <c r="A481" s="8"/>
      <c r="B481" s="9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4"/>
      <c r="P481" s="15"/>
      <c r="Q481" s="25"/>
      <c r="R481" s="17"/>
    </row>
    <row r="482" ht="13.55" customHeight="1">
      <c r="A482" s="8"/>
      <c r="B482" s="9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4"/>
      <c r="P482" s="15"/>
      <c r="Q482" s="25"/>
      <c r="R482" s="17"/>
    </row>
    <row r="483" ht="13.55" customHeight="1">
      <c r="A483" s="8"/>
      <c r="B483" s="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4"/>
      <c r="P483" s="15"/>
      <c r="Q483" s="25"/>
      <c r="R483" s="17"/>
    </row>
    <row r="484" ht="13.55" customHeight="1">
      <c r="A484" s="8"/>
      <c r="B484" s="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4"/>
      <c r="P484" s="15"/>
      <c r="Q484" s="25"/>
      <c r="R484" s="17"/>
    </row>
    <row r="485" ht="13.55" customHeight="1">
      <c r="A485" s="8"/>
      <c r="B485" s="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4"/>
      <c r="P485" s="15"/>
      <c r="Q485" s="25"/>
      <c r="R485" s="17"/>
    </row>
    <row r="486" ht="13.55" customHeight="1">
      <c r="A486" s="8"/>
      <c r="B486" s="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4"/>
      <c r="P486" s="15"/>
      <c r="Q486" s="25"/>
      <c r="R486" s="17"/>
    </row>
    <row r="487" ht="13.55" customHeight="1">
      <c r="A487" s="8"/>
      <c r="B487" s="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4"/>
      <c r="P487" s="15"/>
      <c r="Q487" s="25"/>
      <c r="R487" s="17"/>
    </row>
    <row r="488" ht="13.55" customHeight="1">
      <c r="A488" s="8"/>
      <c r="B488" s="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4"/>
      <c r="P488" s="15"/>
      <c r="Q488" s="25"/>
      <c r="R488" s="17"/>
    </row>
    <row r="489" ht="13.55" customHeight="1">
      <c r="A489" s="8"/>
      <c r="B489" s="9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4"/>
      <c r="P489" s="15"/>
      <c r="Q489" s="25"/>
      <c r="R489" s="17"/>
    </row>
    <row r="490" ht="13.55" customHeight="1">
      <c r="A490" s="8"/>
      <c r="B490" s="9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4"/>
      <c r="P490" s="15"/>
      <c r="Q490" s="25"/>
      <c r="R490" s="17"/>
    </row>
    <row r="491" ht="13.55" customHeight="1">
      <c r="A491" s="8"/>
      <c r="B491" s="9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4"/>
      <c r="P491" s="15"/>
      <c r="Q491" s="25"/>
      <c r="R491" s="17"/>
    </row>
    <row r="492" ht="13.55" customHeight="1">
      <c r="A492" s="8"/>
      <c r="B492" s="9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4"/>
      <c r="P492" s="15"/>
      <c r="Q492" s="25"/>
      <c r="R492" s="17"/>
    </row>
    <row r="493" ht="13.55" customHeight="1">
      <c r="A493" s="8"/>
      <c r="B493" s="9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4"/>
      <c r="P493" s="15"/>
      <c r="Q493" s="25"/>
      <c r="R493" s="17"/>
    </row>
    <row r="494" ht="13.55" customHeight="1">
      <c r="A494" s="8"/>
      <c r="B494" s="9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4"/>
      <c r="P494" s="15"/>
      <c r="Q494" s="25"/>
      <c r="R494" s="17"/>
    </row>
    <row r="495" ht="13.55" customHeight="1">
      <c r="A495" s="8"/>
      <c r="B495" s="9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4"/>
      <c r="P495" s="15"/>
      <c r="Q495" s="25"/>
      <c r="R495" s="17"/>
    </row>
    <row r="496" ht="13.55" customHeight="1">
      <c r="A496" s="8"/>
      <c r="B496" s="9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4"/>
      <c r="P496" s="15"/>
      <c r="Q496" s="25"/>
      <c r="R496" s="17"/>
    </row>
    <row r="497" ht="13.55" customHeight="1">
      <c r="A497" s="8"/>
      <c r="B497" s="9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4"/>
      <c r="P497" s="15"/>
      <c r="Q497" s="25"/>
      <c r="R497" s="17"/>
    </row>
    <row r="498" ht="13.55" customHeight="1">
      <c r="A498" s="8"/>
      <c r="B498" s="9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4"/>
      <c r="P498" s="15"/>
      <c r="Q498" s="25"/>
      <c r="R498" s="17"/>
    </row>
    <row r="499" ht="13.55" customHeight="1">
      <c r="A499" s="8"/>
      <c r="B499" s="9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4"/>
      <c r="P499" s="15"/>
      <c r="Q499" s="25"/>
      <c r="R499" s="17"/>
    </row>
    <row r="500" ht="13.55" customHeight="1">
      <c r="A500" s="8"/>
      <c r="B500" s="9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4"/>
      <c r="P500" s="15"/>
      <c r="Q500" s="25"/>
      <c r="R500" s="17"/>
    </row>
    <row r="501" ht="13.55" customHeight="1">
      <c r="A501" s="8"/>
      <c r="B501" s="9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4"/>
      <c r="P501" s="15"/>
      <c r="Q501" s="25"/>
      <c r="R501" s="17"/>
    </row>
    <row r="502" ht="13.55" customHeight="1">
      <c r="A502" s="8"/>
      <c r="B502" s="9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4"/>
      <c r="P502" s="15"/>
      <c r="Q502" s="25"/>
      <c r="R502" s="17"/>
    </row>
    <row r="503" ht="13.55" customHeight="1">
      <c r="A503" s="8"/>
      <c r="B503" s="9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4"/>
      <c r="P503" s="15"/>
      <c r="Q503" s="25"/>
      <c r="R503" s="17"/>
    </row>
    <row r="504" ht="13.55" customHeight="1">
      <c r="A504" s="8"/>
      <c r="B504" s="9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4"/>
      <c r="P504" s="15"/>
      <c r="Q504" s="25"/>
      <c r="R504" s="17"/>
    </row>
    <row r="505" ht="13.55" customHeight="1">
      <c r="A505" s="8"/>
      <c r="B505" s="9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4"/>
      <c r="P505" s="15"/>
      <c r="Q505" s="25"/>
      <c r="R505" s="17"/>
    </row>
    <row r="506" ht="13.55" customHeight="1">
      <c r="A506" s="8"/>
      <c r="B506" s="9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4"/>
      <c r="P506" s="15"/>
      <c r="Q506" s="25"/>
      <c r="R506" s="17"/>
    </row>
    <row r="507" ht="13.55" customHeight="1">
      <c r="A507" s="8"/>
      <c r="B507" s="9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4"/>
      <c r="P507" s="15"/>
      <c r="Q507" s="25"/>
      <c r="R507" s="17"/>
    </row>
    <row r="508" ht="13.55" customHeight="1">
      <c r="A508" s="8"/>
      <c r="B508" s="9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4"/>
      <c r="P508" s="15"/>
      <c r="Q508" s="25"/>
      <c r="R508" s="17"/>
    </row>
    <row r="509" ht="13.55" customHeight="1">
      <c r="A509" s="8"/>
      <c r="B509" s="9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4"/>
      <c r="P509" s="15"/>
      <c r="Q509" s="25"/>
      <c r="R509" s="17"/>
    </row>
    <row r="510" ht="13.55" customHeight="1">
      <c r="A510" s="8"/>
      <c r="B510" s="9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4"/>
      <c r="P510" s="15"/>
      <c r="Q510" s="25"/>
      <c r="R510" s="17"/>
    </row>
    <row r="511" ht="13.55" customHeight="1">
      <c r="A511" s="8"/>
      <c r="B511" s="9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4"/>
      <c r="P511" s="15"/>
      <c r="Q511" s="25"/>
      <c r="R511" s="17"/>
    </row>
    <row r="512" ht="13.55" customHeight="1">
      <c r="A512" s="8"/>
      <c r="B512" s="9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4"/>
      <c r="P512" s="15"/>
      <c r="Q512" s="25"/>
      <c r="R512" s="17"/>
    </row>
    <row r="513" ht="13.55" customHeight="1">
      <c r="A513" s="8"/>
      <c r="B513" s="9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4"/>
      <c r="P513" s="15"/>
      <c r="Q513" s="25"/>
      <c r="R513" s="17"/>
    </row>
    <row r="514" ht="13.55" customHeight="1">
      <c r="A514" s="8"/>
      <c r="B514" s="9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4"/>
      <c r="P514" s="15"/>
      <c r="Q514" s="25"/>
      <c r="R514" s="17"/>
    </row>
    <row r="515" ht="13.55" customHeight="1">
      <c r="A515" s="8"/>
      <c r="B515" s="9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4"/>
      <c r="P515" s="15"/>
      <c r="Q515" s="25"/>
      <c r="R515" s="17"/>
    </row>
    <row r="516" ht="13.55" customHeight="1">
      <c r="A516" s="8"/>
      <c r="B516" s="9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4"/>
      <c r="P516" s="15"/>
      <c r="Q516" s="25"/>
      <c r="R516" s="17"/>
    </row>
    <row r="517" ht="13.55" customHeight="1">
      <c r="A517" s="8"/>
      <c r="B517" s="9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4"/>
      <c r="P517" s="15"/>
      <c r="Q517" s="25"/>
      <c r="R517" s="17"/>
    </row>
    <row r="518" ht="13.55" customHeight="1">
      <c r="A518" s="8"/>
      <c r="B518" s="9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4"/>
      <c r="P518" s="15"/>
      <c r="Q518" s="25"/>
      <c r="R518" s="17"/>
    </row>
    <row r="519" ht="13.55" customHeight="1">
      <c r="A519" s="8"/>
      <c r="B519" s="9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4"/>
      <c r="P519" s="15"/>
      <c r="Q519" s="25"/>
      <c r="R519" s="17"/>
    </row>
    <row r="520" ht="13.55" customHeight="1">
      <c r="A520" s="8"/>
      <c r="B520" s="9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4"/>
      <c r="P520" s="15"/>
      <c r="Q520" s="25"/>
      <c r="R520" s="17"/>
    </row>
    <row r="521" ht="13.55" customHeight="1">
      <c r="A521" s="8"/>
      <c r="B521" s="9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4"/>
      <c r="P521" s="15"/>
      <c r="Q521" s="25"/>
      <c r="R521" s="17"/>
    </row>
    <row r="522" ht="13.55" customHeight="1">
      <c r="A522" s="8"/>
      <c r="B522" s="9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4"/>
      <c r="P522" s="15"/>
      <c r="Q522" s="25"/>
      <c r="R522" s="17"/>
    </row>
    <row r="523" ht="13.55" customHeight="1">
      <c r="A523" s="8"/>
      <c r="B523" s="9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4"/>
      <c r="P523" s="15"/>
      <c r="Q523" s="25"/>
      <c r="R523" s="17"/>
    </row>
    <row r="524" ht="13.55" customHeight="1">
      <c r="A524" s="8"/>
      <c r="B524" s="9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4"/>
      <c r="P524" s="15"/>
      <c r="Q524" s="25"/>
      <c r="R524" s="17"/>
    </row>
    <row r="525" ht="13.55" customHeight="1">
      <c r="A525" s="8"/>
      <c r="B525" s="9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4"/>
      <c r="P525" s="15"/>
      <c r="Q525" s="25"/>
      <c r="R525" s="17"/>
    </row>
    <row r="526" ht="13.55" customHeight="1">
      <c r="A526" s="8"/>
      <c r="B526" s="9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4"/>
      <c r="P526" s="15"/>
      <c r="Q526" s="25"/>
      <c r="R526" s="17"/>
    </row>
    <row r="527" ht="13.55" customHeight="1">
      <c r="A527" s="8"/>
      <c r="B527" s="9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4"/>
      <c r="P527" s="15"/>
      <c r="Q527" s="25"/>
      <c r="R527" s="17"/>
    </row>
    <row r="528" ht="13.55" customHeight="1">
      <c r="A528" s="8"/>
      <c r="B528" s="9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4"/>
      <c r="P528" s="15"/>
      <c r="Q528" s="25"/>
      <c r="R528" s="17"/>
    </row>
    <row r="529" ht="13.55" customHeight="1">
      <c r="A529" s="8"/>
      <c r="B529" s="9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4"/>
      <c r="P529" s="15"/>
      <c r="Q529" s="25"/>
      <c r="R529" s="17"/>
    </row>
    <row r="530" ht="13.55" customHeight="1">
      <c r="A530" s="8"/>
      <c r="B530" s="9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4"/>
      <c r="P530" s="15"/>
      <c r="Q530" s="25"/>
      <c r="R530" s="17"/>
    </row>
    <row r="531" ht="13.55" customHeight="1">
      <c r="A531" s="8"/>
      <c r="B531" s="9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4"/>
      <c r="P531" s="15"/>
      <c r="Q531" s="25"/>
      <c r="R531" s="17"/>
    </row>
    <row r="532" ht="13.55" customHeight="1">
      <c r="A532" s="8"/>
      <c r="B532" s="9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4"/>
      <c r="P532" s="15"/>
      <c r="Q532" s="25"/>
      <c r="R532" s="17"/>
    </row>
    <row r="533" ht="13.55" customHeight="1">
      <c r="A533" s="8"/>
      <c r="B533" s="9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4"/>
      <c r="P533" s="15"/>
      <c r="Q533" s="25"/>
      <c r="R533" s="17"/>
    </row>
    <row r="534" ht="13.55" customHeight="1">
      <c r="A534" s="8"/>
      <c r="B534" s="9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4"/>
      <c r="P534" s="15"/>
      <c r="Q534" s="25"/>
      <c r="R534" s="17"/>
    </row>
    <row r="535" ht="13.55" customHeight="1">
      <c r="A535" s="8"/>
      <c r="B535" s="9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4"/>
      <c r="P535" s="15"/>
      <c r="Q535" s="25"/>
      <c r="R535" s="17"/>
    </row>
    <row r="536" ht="13.55" customHeight="1">
      <c r="A536" s="8"/>
      <c r="B536" s="9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4"/>
      <c r="P536" s="15"/>
      <c r="Q536" s="25"/>
      <c r="R536" s="17"/>
    </row>
    <row r="537" ht="13.55" customHeight="1">
      <c r="A537" s="8"/>
      <c r="B537" s="9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4"/>
      <c r="P537" s="15"/>
      <c r="Q537" s="25"/>
      <c r="R537" s="17"/>
    </row>
    <row r="538" ht="13.55" customHeight="1">
      <c r="A538" s="8"/>
      <c r="B538" s="9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4"/>
      <c r="P538" s="15"/>
      <c r="Q538" s="25"/>
      <c r="R538" s="17"/>
    </row>
    <row r="539" ht="13.55" customHeight="1">
      <c r="A539" s="8"/>
      <c r="B539" s="9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4"/>
      <c r="P539" s="15"/>
      <c r="Q539" s="25"/>
      <c r="R539" s="17"/>
    </row>
    <row r="540" ht="13.55" customHeight="1">
      <c r="A540" s="8"/>
      <c r="B540" s="9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4"/>
      <c r="P540" s="15"/>
      <c r="Q540" s="25"/>
      <c r="R540" s="17"/>
    </row>
    <row r="541" ht="13.55" customHeight="1">
      <c r="A541" s="8"/>
      <c r="B541" s="9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4"/>
      <c r="P541" s="15"/>
      <c r="Q541" s="25"/>
      <c r="R541" s="17"/>
    </row>
    <row r="542" ht="13.55" customHeight="1">
      <c r="A542" s="8"/>
      <c r="B542" s="9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4"/>
      <c r="P542" s="15"/>
      <c r="Q542" s="25"/>
      <c r="R542" s="17"/>
    </row>
    <row r="543" ht="13.55" customHeight="1">
      <c r="A543" s="8"/>
      <c r="B543" s="9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4"/>
      <c r="P543" s="15"/>
      <c r="Q543" s="25"/>
      <c r="R543" s="17"/>
    </row>
    <row r="544" ht="13.55" customHeight="1">
      <c r="A544" s="8"/>
      <c r="B544" s="9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4"/>
      <c r="P544" s="15"/>
      <c r="Q544" s="25"/>
      <c r="R544" s="17"/>
    </row>
    <row r="545" ht="13.55" customHeight="1">
      <c r="A545" s="8"/>
      <c r="B545" s="9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4"/>
      <c r="P545" s="15"/>
      <c r="Q545" s="25"/>
      <c r="R545" s="17"/>
    </row>
    <row r="546" ht="13.55" customHeight="1">
      <c r="A546" s="8"/>
      <c r="B546" s="9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4"/>
      <c r="P546" s="15"/>
      <c r="Q546" s="25"/>
      <c r="R546" s="17"/>
    </row>
    <row r="547" ht="13.55" customHeight="1">
      <c r="A547" s="8"/>
      <c r="B547" s="9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4"/>
      <c r="P547" s="15"/>
      <c r="Q547" s="25"/>
      <c r="R547" s="17"/>
    </row>
    <row r="548" ht="13.55" customHeight="1">
      <c r="A548" s="8"/>
      <c r="B548" s="9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4"/>
      <c r="P548" s="15"/>
      <c r="Q548" s="25"/>
      <c r="R548" s="17"/>
    </row>
    <row r="549" ht="13.55" customHeight="1">
      <c r="A549" s="8"/>
      <c r="B549" s="9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4"/>
      <c r="P549" s="15"/>
      <c r="Q549" s="25"/>
      <c r="R549" s="17"/>
    </row>
    <row r="550" ht="13.55" customHeight="1">
      <c r="A550" s="8"/>
      <c r="B550" s="9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4"/>
      <c r="P550" s="15"/>
      <c r="Q550" s="25"/>
      <c r="R550" s="17"/>
    </row>
    <row r="551" ht="13.55" customHeight="1">
      <c r="A551" s="8"/>
      <c r="B551" s="9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4"/>
      <c r="P551" s="15"/>
      <c r="Q551" s="25"/>
      <c r="R551" s="17"/>
    </row>
    <row r="552" ht="13.55" customHeight="1">
      <c r="A552" s="8"/>
      <c r="B552" s="9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4"/>
      <c r="P552" s="15"/>
      <c r="Q552" s="25"/>
      <c r="R552" s="17"/>
    </row>
    <row r="553" ht="13.55" customHeight="1">
      <c r="A553" s="8"/>
      <c r="B553" s="9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4"/>
      <c r="P553" s="15"/>
      <c r="Q553" s="25"/>
      <c r="R553" s="17"/>
    </row>
    <row r="554" ht="13.55" customHeight="1">
      <c r="A554" s="8"/>
      <c r="B554" s="9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4"/>
      <c r="P554" s="15"/>
      <c r="Q554" s="25"/>
      <c r="R554" s="17"/>
    </row>
    <row r="555" ht="13.55" customHeight="1">
      <c r="A555" s="8"/>
      <c r="B555" s="9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4"/>
      <c r="P555" s="15"/>
      <c r="Q555" s="25"/>
      <c r="R555" s="17"/>
    </row>
    <row r="556" ht="13.55" customHeight="1">
      <c r="A556" s="8"/>
      <c r="B556" s="9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4"/>
      <c r="P556" s="15"/>
      <c r="Q556" s="25"/>
      <c r="R556" s="17"/>
    </row>
    <row r="557" ht="13.55" customHeight="1">
      <c r="A557" s="8"/>
      <c r="B557" s="9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4"/>
      <c r="P557" s="15"/>
      <c r="Q557" s="25"/>
      <c r="R557" s="17"/>
    </row>
    <row r="558" ht="13.55" customHeight="1">
      <c r="A558" s="8"/>
      <c r="B558" s="9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4"/>
      <c r="P558" s="15"/>
      <c r="Q558" s="25"/>
      <c r="R558" s="17"/>
    </row>
    <row r="559" ht="13.55" customHeight="1">
      <c r="A559" s="8"/>
      <c r="B559" s="9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4"/>
      <c r="P559" s="15"/>
      <c r="Q559" s="25"/>
      <c r="R559" s="17"/>
    </row>
    <row r="560" ht="13.55" customHeight="1">
      <c r="A560" s="8"/>
      <c r="B560" s="9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4"/>
      <c r="P560" s="15"/>
      <c r="Q560" s="25"/>
      <c r="R560" s="17"/>
    </row>
    <row r="561" ht="13.55" customHeight="1">
      <c r="A561" s="8"/>
      <c r="B561" s="9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4"/>
      <c r="P561" s="15"/>
      <c r="Q561" s="25"/>
      <c r="R561" s="17"/>
    </row>
    <row r="562" ht="13.55" customHeight="1">
      <c r="A562" s="8"/>
      <c r="B562" s="9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4"/>
      <c r="P562" s="15"/>
      <c r="Q562" s="25"/>
      <c r="R562" s="17"/>
    </row>
    <row r="563" ht="13.55" customHeight="1">
      <c r="A563" s="8"/>
      <c r="B563" s="9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4"/>
      <c r="P563" s="15"/>
      <c r="Q563" s="25"/>
      <c r="R563" s="17"/>
    </row>
    <row r="564" ht="13.55" customHeight="1">
      <c r="A564" s="8"/>
      <c r="B564" s="9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4"/>
      <c r="P564" s="15"/>
      <c r="Q564" s="25"/>
      <c r="R564" s="17"/>
    </row>
    <row r="565" ht="13.55" customHeight="1">
      <c r="A565" s="8"/>
      <c r="B565" s="9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4"/>
      <c r="P565" s="15"/>
      <c r="Q565" s="25"/>
      <c r="R565" s="17"/>
    </row>
    <row r="566" ht="13.55" customHeight="1">
      <c r="A566" s="8"/>
      <c r="B566" s="9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4"/>
      <c r="P566" s="15"/>
      <c r="Q566" s="25"/>
      <c r="R566" s="17"/>
    </row>
    <row r="567" ht="13.55" customHeight="1">
      <c r="A567" s="8"/>
      <c r="B567" s="9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4"/>
      <c r="P567" s="15"/>
      <c r="Q567" s="25"/>
      <c r="R567" s="17"/>
    </row>
    <row r="568" ht="13.55" customHeight="1">
      <c r="A568" s="8"/>
      <c r="B568" s="9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4"/>
      <c r="P568" s="15"/>
      <c r="Q568" s="25"/>
      <c r="R568" s="17"/>
    </row>
    <row r="569" ht="13.55" customHeight="1">
      <c r="A569" s="8"/>
      <c r="B569" s="9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4"/>
      <c r="P569" s="15"/>
      <c r="Q569" s="25"/>
      <c r="R569" s="17"/>
    </row>
    <row r="570" ht="13.55" customHeight="1">
      <c r="A570" s="8"/>
      <c r="B570" s="9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4"/>
      <c r="P570" s="15"/>
      <c r="Q570" s="25"/>
      <c r="R570" s="17"/>
    </row>
    <row r="571" ht="13.55" customHeight="1">
      <c r="A571" s="8"/>
      <c r="B571" s="9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4"/>
      <c r="P571" s="15"/>
      <c r="Q571" s="25"/>
      <c r="R571" s="17"/>
    </row>
    <row r="572" ht="13.55" customHeight="1">
      <c r="A572" s="8"/>
      <c r="B572" s="9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4"/>
      <c r="P572" s="15"/>
      <c r="Q572" s="25"/>
      <c r="R572" s="17"/>
    </row>
    <row r="573" ht="13.55" customHeight="1">
      <c r="A573" s="8"/>
      <c r="B573" s="9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4"/>
      <c r="P573" s="15"/>
      <c r="Q573" s="25"/>
      <c r="R573" s="17"/>
    </row>
    <row r="574" ht="13.55" customHeight="1">
      <c r="A574" s="8"/>
      <c r="B574" s="9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4"/>
      <c r="P574" s="15"/>
      <c r="Q574" s="25"/>
      <c r="R574" s="17"/>
    </row>
    <row r="575" ht="13.55" customHeight="1">
      <c r="A575" s="8"/>
      <c r="B575" s="9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4"/>
      <c r="P575" s="15"/>
      <c r="Q575" s="25"/>
      <c r="R575" s="17"/>
    </row>
    <row r="576" ht="13.55" customHeight="1">
      <c r="A576" s="8"/>
      <c r="B576" s="9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4"/>
      <c r="P576" s="15"/>
      <c r="Q576" s="25"/>
      <c r="R576" s="17"/>
    </row>
    <row r="577" ht="13.55" customHeight="1">
      <c r="A577" s="8"/>
      <c r="B577" s="9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4"/>
      <c r="P577" s="15"/>
      <c r="Q577" s="25"/>
      <c r="R577" s="17"/>
    </row>
    <row r="578" ht="13.55" customHeight="1">
      <c r="A578" s="8"/>
      <c r="B578" s="9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4"/>
      <c r="P578" s="15"/>
      <c r="Q578" s="25"/>
      <c r="R578" s="17"/>
    </row>
    <row r="579" ht="13.55" customHeight="1">
      <c r="A579" s="8"/>
      <c r="B579" s="9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4"/>
      <c r="P579" s="15"/>
      <c r="Q579" s="25"/>
      <c r="R579" s="17"/>
    </row>
    <row r="580" ht="13.55" customHeight="1">
      <c r="A580" s="8"/>
      <c r="B580" s="9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4"/>
      <c r="P580" s="15"/>
      <c r="Q580" s="25"/>
      <c r="R580" s="17"/>
    </row>
    <row r="581" ht="13.55" customHeight="1">
      <c r="A581" s="8"/>
      <c r="B581" s="9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4"/>
      <c r="P581" s="15"/>
      <c r="Q581" s="25"/>
      <c r="R581" s="17"/>
    </row>
    <row r="582" ht="13.55" customHeight="1">
      <c r="A582" s="8"/>
      <c r="B582" s="9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4"/>
      <c r="P582" s="15"/>
      <c r="Q582" s="25"/>
      <c r="R582" s="17"/>
    </row>
    <row r="583" ht="13.55" customHeight="1">
      <c r="A583" s="8"/>
      <c r="B583" s="9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4"/>
      <c r="P583" s="15"/>
      <c r="Q583" s="25"/>
      <c r="R583" s="17"/>
    </row>
    <row r="584" ht="13.55" customHeight="1">
      <c r="A584" s="8"/>
      <c r="B584" s="9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4"/>
      <c r="P584" s="15"/>
      <c r="Q584" s="25"/>
      <c r="R584" s="17"/>
    </row>
    <row r="585" ht="13.55" customHeight="1">
      <c r="A585" s="8"/>
      <c r="B585" s="9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4"/>
      <c r="P585" s="15"/>
      <c r="Q585" s="25"/>
      <c r="R585" s="17"/>
    </row>
    <row r="586" ht="13.55" customHeight="1">
      <c r="A586" s="8"/>
      <c r="B586" s="9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4"/>
      <c r="P586" s="15"/>
      <c r="Q586" s="25"/>
      <c r="R586" s="17"/>
    </row>
    <row r="587" ht="13.55" customHeight="1">
      <c r="A587" s="8"/>
      <c r="B587" s="9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4"/>
      <c r="P587" s="15"/>
      <c r="Q587" s="25"/>
      <c r="R587" s="17"/>
    </row>
    <row r="588" ht="13.55" customHeight="1">
      <c r="A588" s="8"/>
      <c r="B588" s="9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4"/>
      <c r="P588" s="15"/>
      <c r="Q588" s="25"/>
      <c r="R588" s="17"/>
    </row>
    <row r="589" ht="13.55" customHeight="1">
      <c r="A589" s="8"/>
      <c r="B589" s="9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4"/>
      <c r="P589" s="15"/>
      <c r="Q589" s="25"/>
      <c r="R589" s="17"/>
    </row>
    <row r="590" ht="13.55" customHeight="1">
      <c r="A590" s="8"/>
      <c r="B590" s="9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4"/>
      <c r="P590" s="15"/>
      <c r="Q590" s="25"/>
      <c r="R590" s="17"/>
    </row>
    <row r="591" ht="13.55" customHeight="1">
      <c r="A591" s="8"/>
      <c r="B591" s="9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4"/>
      <c r="P591" s="15"/>
      <c r="Q591" s="25"/>
      <c r="R591" s="17"/>
    </row>
    <row r="592" ht="13.55" customHeight="1">
      <c r="A592" s="8"/>
      <c r="B592" s="9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4"/>
      <c r="P592" s="15"/>
      <c r="Q592" s="25"/>
      <c r="R592" s="17"/>
    </row>
    <row r="593" ht="13.55" customHeight="1">
      <c r="A593" s="8"/>
      <c r="B593" s="9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4"/>
      <c r="P593" s="15"/>
      <c r="Q593" s="25"/>
      <c r="R593" s="17"/>
    </row>
    <row r="594" ht="13.55" customHeight="1">
      <c r="A594" s="8"/>
      <c r="B594" s="9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4"/>
      <c r="P594" s="15"/>
      <c r="Q594" s="25"/>
      <c r="R594" s="17"/>
    </row>
    <row r="595" ht="13.55" customHeight="1">
      <c r="A595" s="8"/>
      <c r="B595" s="9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4"/>
      <c r="P595" s="15"/>
      <c r="Q595" s="25"/>
      <c r="R595" s="17"/>
    </row>
    <row r="596" ht="13.55" customHeight="1">
      <c r="A596" s="8"/>
      <c r="B596" s="9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4"/>
      <c r="P596" s="15"/>
      <c r="Q596" s="25"/>
      <c r="R596" s="17"/>
    </row>
    <row r="597" ht="13.55" customHeight="1">
      <c r="A597" s="8"/>
      <c r="B597" s="9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4"/>
      <c r="P597" s="15"/>
      <c r="Q597" s="25"/>
      <c r="R597" s="17"/>
    </row>
    <row r="598" ht="13.55" customHeight="1">
      <c r="A598" s="8"/>
      <c r="B598" s="9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4"/>
      <c r="P598" s="15"/>
      <c r="Q598" s="25"/>
      <c r="R598" s="17"/>
    </row>
    <row r="599" ht="13.55" customHeight="1">
      <c r="A599" s="8"/>
      <c r="B599" s="9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4"/>
      <c r="P599" s="15"/>
      <c r="Q599" s="25"/>
      <c r="R599" s="17"/>
    </row>
    <row r="600" ht="13.55" customHeight="1">
      <c r="A600" s="8"/>
      <c r="B600" s="9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4"/>
      <c r="P600" s="15"/>
      <c r="Q600" s="25"/>
      <c r="R600" s="17"/>
    </row>
    <row r="601" ht="13.55" customHeight="1">
      <c r="A601" s="8"/>
      <c r="B601" s="9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4"/>
      <c r="P601" s="15"/>
      <c r="Q601" s="25"/>
      <c r="R601" s="17"/>
    </row>
    <row r="602" ht="13.55" customHeight="1">
      <c r="A602" s="8"/>
      <c r="B602" s="9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4"/>
      <c r="P602" s="15"/>
      <c r="Q602" s="25"/>
      <c r="R602" s="17"/>
    </row>
    <row r="603" ht="13.55" customHeight="1">
      <c r="A603" s="8"/>
      <c r="B603" s="9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4"/>
      <c r="P603" s="15"/>
      <c r="Q603" s="25"/>
      <c r="R603" s="17"/>
    </row>
    <row r="604" ht="13.55" customHeight="1">
      <c r="A604" s="8"/>
      <c r="B604" s="9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4"/>
      <c r="P604" s="15"/>
      <c r="Q604" s="25"/>
      <c r="R604" s="17"/>
    </row>
    <row r="605" ht="13.55" customHeight="1">
      <c r="A605" s="8"/>
      <c r="B605" s="9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4"/>
      <c r="P605" s="15"/>
      <c r="Q605" s="25"/>
      <c r="R605" s="17"/>
    </row>
    <row r="606" ht="13.55" customHeight="1">
      <c r="A606" s="8"/>
      <c r="B606" s="9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4"/>
      <c r="P606" s="15"/>
      <c r="Q606" s="25"/>
      <c r="R606" s="17"/>
    </row>
    <row r="607" ht="13.55" customHeight="1">
      <c r="A607" s="8"/>
      <c r="B607" s="9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4"/>
      <c r="P607" s="15"/>
      <c r="Q607" s="25"/>
      <c r="R607" s="17"/>
    </row>
    <row r="608" ht="13.55" customHeight="1">
      <c r="A608" s="8"/>
      <c r="B608" s="9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4"/>
      <c r="P608" s="15"/>
      <c r="Q608" s="25"/>
      <c r="R608" s="17"/>
    </row>
    <row r="609" ht="13.55" customHeight="1">
      <c r="A609" s="8"/>
      <c r="B609" s="9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4"/>
      <c r="P609" s="15"/>
      <c r="Q609" s="25"/>
      <c r="R609" s="17"/>
    </row>
    <row r="610" ht="13.55" customHeight="1">
      <c r="A610" s="8"/>
      <c r="B610" s="9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4"/>
      <c r="P610" s="15"/>
      <c r="Q610" s="25"/>
      <c r="R610" s="17"/>
    </row>
    <row r="611" ht="13.55" customHeight="1">
      <c r="A611" s="8"/>
      <c r="B611" s="9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4"/>
      <c r="P611" s="15"/>
      <c r="Q611" s="25"/>
      <c r="R611" s="17"/>
    </row>
    <row r="612" ht="13.55" customHeight="1">
      <c r="A612" s="8"/>
      <c r="B612" s="9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4"/>
      <c r="P612" s="15"/>
      <c r="Q612" s="25"/>
      <c r="R612" s="17"/>
    </row>
    <row r="613" ht="13.55" customHeight="1">
      <c r="A613" s="8"/>
      <c r="B613" s="9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4"/>
      <c r="P613" s="15"/>
      <c r="Q613" s="25"/>
      <c r="R613" s="17"/>
    </row>
    <row r="614" ht="13.55" customHeight="1">
      <c r="A614" s="8"/>
      <c r="B614" s="9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4"/>
      <c r="P614" s="15"/>
      <c r="Q614" s="25"/>
      <c r="R614" s="17"/>
    </row>
    <row r="615" ht="13.55" customHeight="1">
      <c r="A615" s="8"/>
      <c r="B615" s="9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4"/>
      <c r="P615" s="15"/>
      <c r="Q615" s="25"/>
      <c r="R615" s="17"/>
    </row>
    <row r="616" ht="13.55" customHeight="1">
      <c r="A616" s="8"/>
      <c r="B616" s="9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4"/>
      <c r="P616" s="15"/>
      <c r="Q616" s="25"/>
      <c r="R616" s="17"/>
    </row>
    <row r="617" ht="13.55" customHeight="1">
      <c r="A617" s="8"/>
      <c r="B617" s="9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4"/>
      <c r="P617" s="15"/>
      <c r="Q617" s="25"/>
      <c r="R617" s="17"/>
    </row>
    <row r="618" ht="13.55" customHeight="1">
      <c r="A618" s="8"/>
      <c r="B618" s="9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4"/>
      <c r="P618" s="15"/>
      <c r="Q618" s="25"/>
      <c r="R618" s="17"/>
    </row>
    <row r="619" ht="13.55" customHeight="1">
      <c r="A619" s="8"/>
      <c r="B619" s="9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4"/>
      <c r="P619" s="15"/>
      <c r="Q619" s="25"/>
      <c r="R619" s="17"/>
    </row>
    <row r="620" ht="13.55" customHeight="1">
      <c r="A620" s="8"/>
      <c r="B620" s="9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4"/>
      <c r="P620" s="15"/>
      <c r="Q620" s="25"/>
      <c r="R620" s="17"/>
    </row>
    <row r="621" ht="13.55" customHeight="1">
      <c r="A621" s="8"/>
      <c r="B621" s="9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4"/>
      <c r="P621" s="15"/>
      <c r="Q621" s="25"/>
      <c r="R621" s="17"/>
    </row>
    <row r="622" ht="13.55" customHeight="1">
      <c r="A622" s="8"/>
      <c r="B622" s="9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4"/>
      <c r="P622" s="15"/>
      <c r="Q622" s="25"/>
      <c r="R622" s="17"/>
    </row>
    <row r="623" ht="13.55" customHeight="1">
      <c r="A623" s="8"/>
      <c r="B623" s="9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4"/>
      <c r="P623" s="15"/>
      <c r="Q623" s="25"/>
      <c r="R623" s="17"/>
    </row>
    <row r="624" ht="13.55" customHeight="1">
      <c r="A624" s="8"/>
      <c r="B624" s="9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4"/>
      <c r="P624" s="15"/>
      <c r="Q624" s="25"/>
      <c r="R624" s="17"/>
    </row>
    <row r="625" ht="13.55" customHeight="1">
      <c r="A625" s="8"/>
      <c r="B625" s="9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4"/>
      <c r="P625" s="15"/>
      <c r="Q625" s="25"/>
      <c r="R625" s="17"/>
    </row>
    <row r="626" ht="13.55" customHeight="1">
      <c r="A626" s="8"/>
      <c r="B626" s="9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4"/>
      <c r="P626" s="15"/>
      <c r="Q626" s="25"/>
      <c r="R626" s="17"/>
    </row>
    <row r="627" ht="13.55" customHeight="1">
      <c r="A627" s="8"/>
      <c r="B627" s="9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4"/>
      <c r="P627" s="15"/>
      <c r="Q627" s="25"/>
      <c r="R627" s="17"/>
    </row>
    <row r="628" ht="13.55" customHeight="1">
      <c r="A628" s="8"/>
      <c r="B628" s="9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4"/>
      <c r="P628" s="15"/>
      <c r="Q628" s="25"/>
      <c r="R628" s="17"/>
    </row>
    <row r="629" ht="13.55" customHeight="1">
      <c r="A629" s="8"/>
      <c r="B629" s="9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4"/>
      <c r="P629" s="15"/>
      <c r="Q629" s="25"/>
      <c r="R629" s="17"/>
    </row>
    <row r="630" ht="13.55" customHeight="1">
      <c r="A630" s="8"/>
      <c r="B630" s="9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4"/>
      <c r="P630" s="15"/>
      <c r="Q630" s="25"/>
      <c r="R630" s="17"/>
    </row>
    <row r="631" ht="13.55" customHeight="1">
      <c r="A631" s="8"/>
      <c r="B631" s="9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4"/>
      <c r="P631" s="15"/>
      <c r="Q631" s="25"/>
      <c r="R631" s="17"/>
    </row>
    <row r="632" ht="13.55" customHeight="1">
      <c r="A632" s="8"/>
      <c r="B632" s="9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4"/>
      <c r="P632" s="15"/>
      <c r="Q632" s="25"/>
      <c r="R632" s="17"/>
    </row>
    <row r="633" ht="13.55" customHeight="1">
      <c r="A633" s="8"/>
      <c r="B633" s="9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4"/>
      <c r="P633" s="15"/>
      <c r="Q633" s="25"/>
      <c r="R633" s="17"/>
    </row>
    <row r="634" ht="13.55" customHeight="1">
      <c r="A634" s="8"/>
      <c r="B634" s="9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4"/>
      <c r="P634" s="15"/>
      <c r="Q634" s="25"/>
      <c r="R634" s="17"/>
    </row>
    <row r="635" ht="13.55" customHeight="1">
      <c r="A635" s="8"/>
      <c r="B635" s="9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4"/>
      <c r="P635" s="15"/>
      <c r="Q635" s="25"/>
      <c r="R635" s="17"/>
    </row>
    <row r="636" ht="13.55" customHeight="1">
      <c r="A636" s="8"/>
      <c r="B636" s="9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4"/>
      <c r="P636" s="15"/>
      <c r="Q636" s="25"/>
      <c r="R636" s="17"/>
    </row>
    <row r="637" ht="13.55" customHeight="1">
      <c r="A637" s="8"/>
      <c r="B637" s="9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4"/>
      <c r="P637" s="15"/>
      <c r="Q637" s="25"/>
      <c r="R637" s="17"/>
    </row>
    <row r="638" ht="13.55" customHeight="1">
      <c r="A638" s="8"/>
      <c r="B638" s="9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4"/>
      <c r="P638" s="15"/>
      <c r="Q638" s="25"/>
      <c r="R638" s="17"/>
    </row>
    <row r="639" ht="13.55" customHeight="1">
      <c r="A639" s="8"/>
      <c r="B639" s="9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4"/>
      <c r="P639" s="15"/>
      <c r="Q639" s="25"/>
      <c r="R639" s="17"/>
    </row>
    <row r="640" ht="13.55" customHeight="1">
      <c r="A640" s="8"/>
      <c r="B640" s="9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4"/>
      <c r="P640" s="15"/>
      <c r="Q640" s="25"/>
      <c r="R640" s="17"/>
    </row>
    <row r="641" ht="13.55" customHeight="1">
      <c r="A641" s="8"/>
      <c r="B641" s="9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4"/>
      <c r="P641" s="15"/>
      <c r="Q641" s="25"/>
      <c r="R641" s="17"/>
    </row>
    <row r="642" ht="13.55" customHeight="1">
      <c r="A642" s="8"/>
      <c r="B642" s="9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4"/>
      <c r="P642" s="15"/>
      <c r="Q642" s="25"/>
      <c r="R642" s="17"/>
    </row>
    <row r="643" ht="13.55" customHeight="1">
      <c r="A643" s="8"/>
      <c r="B643" s="9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4"/>
      <c r="P643" s="15"/>
      <c r="Q643" s="25"/>
      <c r="R643" s="17"/>
    </row>
    <row r="644" ht="13.55" customHeight="1">
      <c r="A644" s="8"/>
      <c r="B644" s="9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4"/>
      <c r="P644" s="15"/>
      <c r="Q644" s="25"/>
      <c r="R644" s="17"/>
    </row>
    <row r="645" ht="13.55" customHeight="1">
      <c r="A645" s="8"/>
      <c r="B645" s="9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4"/>
      <c r="P645" s="15"/>
      <c r="Q645" s="25"/>
      <c r="R645" s="17"/>
    </row>
    <row r="646" ht="13.55" customHeight="1">
      <c r="A646" s="8"/>
      <c r="B646" s="9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4"/>
      <c r="P646" s="15"/>
      <c r="Q646" s="25"/>
      <c r="R646" s="17"/>
    </row>
    <row r="647" ht="13.55" customHeight="1">
      <c r="A647" s="8"/>
      <c r="B647" s="9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4"/>
      <c r="P647" s="15"/>
      <c r="Q647" s="25"/>
      <c r="R647" s="17"/>
    </row>
    <row r="648" ht="13.55" customHeight="1">
      <c r="A648" s="8"/>
      <c r="B648" s="9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4"/>
      <c r="P648" s="15"/>
      <c r="Q648" s="25"/>
      <c r="R648" s="17"/>
    </row>
    <row r="649" ht="13.55" customHeight="1">
      <c r="A649" s="8"/>
      <c r="B649" s="9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4"/>
      <c r="P649" s="15"/>
      <c r="Q649" s="25"/>
      <c r="R649" s="17"/>
    </row>
    <row r="650" ht="13.55" customHeight="1">
      <c r="A650" s="8"/>
      <c r="B650" s="9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4"/>
      <c r="P650" s="15"/>
      <c r="Q650" s="25"/>
      <c r="R650" s="17"/>
    </row>
    <row r="651" ht="13.55" customHeight="1">
      <c r="A651" s="8"/>
      <c r="B651" s="9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4"/>
      <c r="P651" s="15"/>
      <c r="Q651" s="25"/>
      <c r="R651" s="17"/>
    </row>
    <row r="652" ht="13.55" customHeight="1">
      <c r="A652" s="8"/>
      <c r="B652" s="9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4"/>
      <c r="P652" s="15"/>
      <c r="Q652" s="25"/>
      <c r="R652" s="17"/>
    </row>
    <row r="653" ht="13.55" customHeight="1">
      <c r="A653" s="8"/>
      <c r="B653" s="9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4"/>
      <c r="P653" s="15"/>
      <c r="Q653" s="25"/>
      <c r="R653" s="17"/>
    </row>
    <row r="654" ht="13.55" customHeight="1">
      <c r="A654" s="8"/>
      <c r="B654" s="9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4"/>
      <c r="P654" s="15"/>
      <c r="Q654" s="25"/>
      <c r="R654" s="17"/>
    </row>
    <row r="655" ht="13.55" customHeight="1">
      <c r="A655" s="8"/>
      <c r="B655" s="9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4"/>
      <c r="P655" s="15"/>
      <c r="Q655" s="25"/>
      <c r="R655" s="17"/>
    </row>
    <row r="656" ht="13.55" customHeight="1">
      <c r="A656" s="8"/>
      <c r="B656" s="9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4"/>
      <c r="P656" s="15"/>
      <c r="Q656" s="25"/>
      <c r="R656" s="17"/>
    </row>
    <row r="657" ht="13.55" customHeight="1">
      <c r="A657" s="8"/>
      <c r="B657" s="9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4"/>
      <c r="P657" s="15"/>
      <c r="Q657" s="25"/>
      <c r="R657" s="17"/>
    </row>
    <row r="658" ht="13.55" customHeight="1">
      <c r="A658" s="8"/>
      <c r="B658" s="9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4"/>
      <c r="P658" s="15"/>
      <c r="Q658" s="25"/>
      <c r="R658" s="17"/>
    </row>
    <row r="659" ht="13.55" customHeight="1">
      <c r="A659" s="8"/>
      <c r="B659" s="9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4"/>
      <c r="P659" s="15"/>
      <c r="Q659" s="25"/>
      <c r="R659" s="17"/>
    </row>
    <row r="660" ht="13.55" customHeight="1">
      <c r="A660" s="8"/>
      <c r="B660" s="9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4"/>
      <c r="P660" s="15"/>
      <c r="Q660" s="25"/>
      <c r="R660" s="17"/>
    </row>
    <row r="661" ht="13.55" customHeight="1">
      <c r="A661" s="8"/>
      <c r="B661" s="9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4"/>
      <c r="P661" s="15"/>
      <c r="Q661" s="25"/>
      <c r="R661" s="17"/>
    </row>
    <row r="662" ht="13.55" customHeight="1">
      <c r="A662" s="8"/>
      <c r="B662" s="9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4"/>
      <c r="P662" s="15"/>
      <c r="Q662" s="25"/>
      <c r="R662" s="17"/>
    </row>
    <row r="663" ht="13.55" customHeight="1">
      <c r="A663" s="8"/>
      <c r="B663" s="9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4"/>
      <c r="P663" s="15"/>
      <c r="Q663" s="25"/>
      <c r="R663" s="17"/>
    </row>
    <row r="664" ht="13.55" customHeight="1">
      <c r="A664" s="8"/>
      <c r="B664" s="9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4"/>
      <c r="P664" s="15"/>
      <c r="Q664" s="25"/>
      <c r="R664" s="17"/>
    </row>
    <row r="665" ht="13.55" customHeight="1">
      <c r="A665" s="8"/>
      <c r="B665" s="9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4"/>
      <c r="P665" s="15"/>
      <c r="Q665" s="25"/>
      <c r="R665" s="17"/>
    </row>
    <row r="666" ht="13.55" customHeight="1">
      <c r="A666" s="8"/>
      <c r="B666" s="9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4"/>
      <c r="P666" s="15"/>
      <c r="Q666" s="25"/>
      <c r="R666" s="17"/>
    </row>
    <row r="667" ht="13.55" customHeight="1">
      <c r="A667" s="8"/>
      <c r="B667" s="9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4"/>
      <c r="P667" s="15"/>
      <c r="Q667" s="25"/>
      <c r="R667" s="17"/>
    </row>
    <row r="668" ht="13.55" customHeight="1">
      <c r="A668" s="8"/>
      <c r="B668" s="9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4"/>
      <c r="P668" s="15"/>
      <c r="Q668" s="25"/>
      <c r="R668" s="17"/>
    </row>
    <row r="669" ht="13.55" customHeight="1">
      <c r="A669" s="8"/>
      <c r="B669" s="9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4"/>
      <c r="P669" s="15"/>
      <c r="Q669" s="25"/>
      <c r="R669" s="17"/>
    </row>
    <row r="670" ht="13.55" customHeight="1">
      <c r="A670" s="8"/>
      <c r="B670" s="9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4"/>
      <c r="P670" s="15"/>
      <c r="Q670" s="25"/>
      <c r="R670" s="17"/>
    </row>
    <row r="671" ht="13.55" customHeight="1">
      <c r="A671" s="8"/>
      <c r="B671" s="9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4"/>
      <c r="P671" s="15"/>
      <c r="Q671" s="25"/>
      <c r="R671" s="17"/>
    </row>
    <row r="672" ht="13.55" customHeight="1">
      <c r="A672" s="8"/>
      <c r="B672" s="9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4"/>
      <c r="P672" s="15"/>
      <c r="Q672" s="25"/>
      <c r="R672" s="17"/>
    </row>
    <row r="673" ht="13.55" customHeight="1">
      <c r="A673" s="8"/>
      <c r="B673" s="9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4"/>
      <c r="P673" s="15"/>
      <c r="Q673" s="25"/>
      <c r="R673" s="17"/>
    </row>
    <row r="674" ht="13.55" customHeight="1">
      <c r="A674" s="8"/>
      <c r="B674" s="9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4"/>
      <c r="P674" s="15"/>
      <c r="Q674" s="25"/>
      <c r="R674" s="17"/>
    </row>
    <row r="675" ht="13.55" customHeight="1">
      <c r="A675" s="8"/>
      <c r="B675" s="9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4"/>
      <c r="P675" s="15"/>
      <c r="Q675" s="25"/>
      <c r="R675" s="17"/>
    </row>
    <row r="676" ht="13.55" customHeight="1">
      <c r="A676" s="8"/>
      <c r="B676" s="9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4"/>
      <c r="P676" s="15"/>
      <c r="Q676" s="25"/>
      <c r="R676" s="17"/>
    </row>
    <row r="677" ht="13.55" customHeight="1">
      <c r="A677" s="8"/>
      <c r="B677" s="9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4"/>
      <c r="P677" s="15"/>
      <c r="Q677" s="25"/>
      <c r="R677" s="17"/>
    </row>
    <row r="678" ht="13.55" customHeight="1">
      <c r="A678" s="8"/>
      <c r="B678" s="9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4"/>
      <c r="P678" s="15"/>
      <c r="Q678" s="25"/>
      <c r="R678" s="17"/>
    </row>
    <row r="679" ht="13.55" customHeight="1">
      <c r="A679" s="8"/>
      <c r="B679" s="9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4"/>
      <c r="P679" s="15"/>
      <c r="Q679" s="25"/>
      <c r="R679" s="17"/>
    </row>
    <row r="680" ht="13.55" customHeight="1">
      <c r="A680" s="8"/>
      <c r="B680" s="9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4"/>
      <c r="P680" s="15"/>
      <c r="Q680" s="25"/>
      <c r="R680" s="17"/>
    </row>
    <row r="681" ht="13.55" customHeight="1">
      <c r="A681" s="8"/>
      <c r="B681" s="9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4"/>
      <c r="P681" s="15"/>
      <c r="Q681" s="25"/>
      <c r="R681" s="17"/>
    </row>
    <row r="682" ht="13.55" customHeight="1">
      <c r="A682" s="8"/>
      <c r="B682" s="9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4"/>
      <c r="P682" s="15"/>
      <c r="Q682" s="25"/>
      <c r="R682" s="17"/>
    </row>
    <row r="683" ht="13.55" customHeight="1">
      <c r="A683" s="8"/>
      <c r="B683" s="9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4"/>
      <c r="P683" s="15"/>
      <c r="Q683" s="25"/>
      <c r="R683" s="17"/>
    </row>
    <row r="684" ht="13.55" customHeight="1">
      <c r="A684" s="8"/>
      <c r="B684" s="9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4"/>
      <c r="P684" s="15"/>
      <c r="Q684" s="25"/>
      <c r="R684" s="17"/>
    </row>
    <row r="685" ht="13.55" customHeight="1">
      <c r="A685" s="8"/>
      <c r="B685" s="9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4"/>
      <c r="P685" s="15"/>
      <c r="Q685" s="25"/>
      <c r="R685" s="17"/>
    </row>
    <row r="686" ht="13.55" customHeight="1">
      <c r="A686" s="8"/>
      <c r="B686" s="9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4"/>
      <c r="P686" s="15"/>
      <c r="Q686" s="25"/>
      <c r="R686" s="17"/>
    </row>
    <row r="687" ht="13.55" customHeight="1">
      <c r="A687" s="8"/>
      <c r="B687" s="9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4"/>
      <c r="P687" s="15"/>
      <c r="Q687" s="25"/>
      <c r="R687" s="17"/>
    </row>
    <row r="688" ht="13.55" customHeight="1">
      <c r="A688" s="8"/>
      <c r="B688" s="9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4"/>
      <c r="P688" s="15"/>
      <c r="Q688" s="25"/>
      <c r="R688" s="17"/>
    </row>
    <row r="689" ht="13.55" customHeight="1">
      <c r="A689" s="8"/>
      <c r="B689" s="9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4"/>
      <c r="P689" s="15"/>
      <c r="Q689" s="25"/>
      <c r="R689" s="17"/>
    </row>
    <row r="690" ht="13.55" customHeight="1">
      <c r="A690" s="8"/>
      <c r="B690" s="9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4"/>
      <c r="P690" s="15"/>
      <c r="Q690" s="25"/>
      <c r="R690" s="17"/>
    </row>
    <row r="691" ht="13.55" customHeight="1">
      <c r="A691" s="8"/>
      <c r="B691" s="9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4"/>
      <c r="P691" s="15"/>
      <c r="Q691" s="25"/>
      <c r="R691" s="17"/>
    </row>
    <row r="692" ht="13.55" customHeight="1">
      <c r="A692" s="8"/>
      <c r="B692" s="9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4"/>
      <c r="P692" s="15"/>
      <c r="Q692" s="25"/>
      <c r="R692" s="17"/>
    </row>
    <row r="693" ht="13.55" customHeight="1">
      <c r="A693" s="8"/>
      <c r="B693" s="9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4"/>
      <c r="P693" s="15"/>
      <c r="Q693" s="25"/>
      <c r="R693" s="17"/>
    </row>
    <row r="694" ht="13.55" customHeight="1">
      <c r="A694" s="8"/>
      <c r="B694" s="9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4"/>
      <c r="P694" s="15"/>
      <c r="Q694" s="25"/>
      <c r="R694" s="17"/>
    </row>
    <row r="695" ht="13.55" customHeight="1">
      <c r="A695" s="8"/>
      <c r="B695" s="9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4"/>
      <c r="P695" s="15"/>
      <c r="Q695" s="25"/>
      <c r="R695" s="17"/>
    </row>
    <row r="696" ht="13.55" customHeight="1">
      <c r="A696" s="8"/>
      <c r="B696" s="9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4"/>
      <c r="P696" s="15"/>
      <c r="Q696" s="25"/>
      <c r="R696" s="17"/>
    </row>
    <row r="697" ht="13.55" customHeight="1">
      <c r="A697" s="8"/>
      <c r="B697" s="9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4"/>
      <c r="P697" s="15"/>
      <c r="Q697" s="25"/>
      <c r="R697" s="17"/>
    </row>
    <row r="698" ht="13.55" customHeight="1">
      <c r="A698" s="8"/>
      <c r="B698" s="9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4"/>
      <c r="P698" s="15"/>
      <c r="Q698" s="25"/>
      <c r="R698" s="17"/>
    </row>
    <row r="699" ht="13.55" customHeight="1">
      <c r="A699" s="8"/>
      <c r="B699" s="9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4"/>
      <c r="P699" s="15"/>
      <c r="Q699" s="25"/>
      <c r="R699" s="17"/>
    </row>
    <row r="700" ht="13.55" customHeight="1">
      <c r="A700" s="8"/>
      <c r="B700" s="9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4"/>
      <c r="P700" s="15"/>
      <c r="Q700" s="25"/>
      <c r="R700" s="17"/>
    </row>
    <row r="701" ht="13.55" customHeight="1">
      <c r="A701" s="8"/>
      <c r="B701" s="9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4"/>
      <c r="P701" s="15"/>
      <c r="Q701" s="25"/>
      <c r="R701" s="17"/>
    </row>
    <row r="702" ht="13.55" customHeight="1">
      <c r="A702" s="8"/>
      <c r="B702" s="9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4"/>
      <c r="P702" s="15"/>
      <c r="Q702" s="25"/>
      <c r="R702" s="17"/>
    </row>
    <row r="703" ht="13.55" customHeight="1">
      <c r="A703" s="8"/>
      <c r="B703" s="9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4"/>
      <c r="P703" s="15"/>
      <c r="Q703" s="25"/>
      <c r="R703" s="17"/>
    </row>
    <row r="704" ht="13.55" customHeight="1">
      <c r="A704" s="8"/>
      <c r="B704" s="9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4"/>
      <c r="P704" s="15"/>
      <c r="Q704" s="25"/>
      <c r="R704" s="17"/>
    </row>
    <row r="705" ht="13.55" customHeight="1">
      <c r="A705" s="8"/>
      <c r="B705" s="9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4"/>
      <c r="P705" s="15"/>
      <c r="Q705" s="25"/>
      <c r="R705" s="17"/>
    </row>
    <row r="706" ht="13.55" customHeight="1">
      <c r="A706" s="8"/>
      <c r="B706" s="9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4"/>
      <c r="P706" s="15"/>
      <c r="Q706" s="25"/>
      <c r="R706" s="17"/>
    </row>
    <row r="707" ht="13.55" customHeight="1">
      <c r="A707" s="8"/>
      <c r="B707" s="9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4"/>
      <c r="P707" s="15"/>
      <c r="Q707" s="25"/>
      <c r="R707" s="17"/>
    </row>
    <row r="708" ht="13.55" customHeight="1">
      <c r="A708" s="8"/>
      <c r="B708" s="9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4"/>
      <c r="P708" s="15"/>
      <c r="Q708" s="25"/>
      <c r="R708" s="17"/>
    </row>
    <row r="709" ht="13.55" customHeight="1">
      <c r="A709" s="8"/>
      <c r="B709" s="9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4"/>
      <c r="P709" s="15"/>
      <c r="Q709" s="25"/>
      <c r="R709" s="17"/>
    </row>
    <row r="710" ht="13.55" customHeight="1">
      <c r="A710" s="8"/>
      <c r="B710" s="9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4"/>
      <c r="P710" s="15"/>
      <c r="Q710" s="25"/>
      <c r="R710" s="17"/>
    </row>
    <row r="711" ht="13.55" customHeight="1">
      <c r="A711" s="8"/>
      <c r="B711" s="9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4"/>
      <c r="P711" s="15"/>
      <c r="Q711" s="25"/>
      <c r="R711" s="17"/>
    </row>
    <row r="712" ht="13.55" customHeight="1">
      <c r="A712" s="8"/>
      <c r="B712" s="9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4"/>
      <c r="P712" s="15"/>
      <c r="Q712" s="25"/>
      <c r="R712" s="17"/>
    </row>
    <row r="713" ht="13.55" customHeight="1">
      <c r="A713" s="8"/>
      <c r="B713" s="9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4"/>
      <c r="P713" s="15"/>
      <c r="Q713" s="25"/>
      <c r="R713" s="17"/>
    </row>
    <row r="714" ht="13.55" customHeight="1">
      <c r="A714" s="8"/>
      <c r="B714" s="9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4"/>
      <c r="P714" s="15"/>
      <c r="Q714" s="25"/>
      <c r="R714" s="17"/>
    </row>
    <row r="715" ht="13.55" customHeight="1">
      <c r="A715" s="8"/>
      <c r="B715" s="9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4"/>
      <c r="P715" s="15"/>
      <c r="Q715" s="25"/>
      <c r="R715" s="17"/>
    </row>
    <row r="716" ht="13.55" customHeight="1">
      <c r="A716" s="8"/>
      <c r="B716" s="9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4"/>
      <c r="P716" s="15"/>
      <c r="Q716" s="25"/>
      <c r="R716" s="17"/>
    </row>
    <row r="717" ht="13.55" customHeight="1">
      <c r="A717" s="8"/>
      <c r="B717" s="9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4"/>
      <c r="P717" s="15"/>
      <c r="Q717" s="25"/>
      <c r="R717" s="17"/>
    </row>
    <row r="718" ht="13.55" customHeight="1">
      <c r="A718" s="8"/>
      <c r="B718" s="9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4"/>
      <c r="P718" s="15"/>
      <c r="Q718" s="25"/>
      <c r="R718" s="17"/>
    </row>
    <row r="719" ht="13.55" customHeight="1">
      <c r="A719" s="8"/>
      <c r="B719" s="9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4"/>
      <c r="P719" s="15"/>
      <c r="Q719" s="25"/>
      <c r="R719" s="17"/>
    </row>
    <row r="720" ht="13.55" customHeight="1">
      <c r="A720" s="8"/>
      <c r="B720" s="9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4"/>
      <c r="P720" s="15"/>
      <c r="Q720" s="25"/>
      <c r="R720" s="17"/>
    </row>
    <row r="721" ht="13.55" customHeight="1">
      <c r="A721" s="8"/>
      <c r="B721" s="9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4"/>
      <c r="P721" s="15"/>
      <c r="Q721" s="25"/>
      <c r="R721" s="17"/>
    </row>
    <row r="722" ht="13.55" customHeight="1">
      <c r="A722" s="8"/>
      <c r="B722" s="9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4"/>
      <c r="P722" s="15"/>
      <c r="Q722" s="25"/>
      <c r="R722" s="17"/>
    </row>
    <row r="723" ht="13.55" customHeight="1">
      <c r="A723" s="8"/>
      <c r="B723" s="9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4"/>
      <c r="P723" s="15"/>
      <c r="Q723" s="25"/>
      <c r="R723" s="17"/>
    </row>
    <row r="724" ht="13.55" customHeight="1">
      <c r="A724" s="8"/>
      <c r="B724" s="9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4"/>
      <c r="P724" s="15"/>
      <c r="Q724" s="25"/>
      <c r="R724" s="17"/>
    </row>
    <row r="725" ht="13.55" customHeight="1">
      <c r="A725" s="8"/>
      <c r="B725" s="9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4"/>
      <c r="P725" s="15"/>
      <c r="Q725" s="25"/>
      <c r="R725" s="17"/>
    </row>
    <row r="726" ht="13.55" customHeight="1">
      <c r="A726" s="8"/>
      <c r="B726" s="9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4"/>
      <c r="P726" s="15"/>
      <c r="Q726" s="25"/>
      <c r="R726" s="17"/>
    </row>
    <row r="727" ht="13.55" customHeight="1">
      <c r="A727" s="8"/>
      <c r="B727" s="9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4"/>
      <c r="P727" s="15"/>
      <c r="Q727" s="25"/>
      <c r="R727" s="17"/>
    </row>
    <row r="728" ht="13.55" customHeight="1">
      <c r="A728" s="8"/>
      <c r="B728" s="9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4"/>
      <c r="P728" s="15"/>
      <c r="Q728" s="25"/>
      <c r="R728" s="17"/>
    </row>
    <row r="729" ht="13.55" customHeight="1">
      <c r="A729" s="8"/>
      <c r="B729" s="9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4"/>
      <c r="P729" s="15"/>
      <c r="Q729" s="25"/>
      <c r="R729" s="17"/>
    </row>
    <row r="730" ht="13.55" customHeight="1">
      <c r="A730" s="8"/>
      <c r="B730" s="9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4"/>
      <c r="P730" s="15"/>
      <c r="Q730" s="25"/>
      <c r="R730" s="17"/>
    </row>
    <row r="731" ht="13.55" customHeight="1">
      <c r="A731" s="8"/>
      <c r="B731" s="9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4"/>
      <c r="P731" s="15"/>
      <c r="Q731" s="25"/>
      <c r="R731" s="17"/>
    </row>
    <row r="732" ht="13.55" customHeight="1">
      <c r="A732" s="8"/>
      <c r="B732" s="9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4"/>
      <c r="P732" s="15"/>
      <c r="Q732" s="25"/>
      <c r="R732" s="17"/>
    </row>
    <row r="733" ht="13.55" customHeight="1">
      <c r="A733" s="8"/>
      <c r="B733" s="9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4"/>
      <c r="P733" s="15"/>
      <c r="Q733" s="25"/>
      <c r="R733" s="17"/>
    </row>
    <row r="734" ht="13.55" customHeight="1">
      <c r="A734" s="8"/>
      <c r="B734" s="9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4"/>
      <c r="P734" s="15"/>
      <c r="Q734" s="25"/>
      <c r="R734" s="17"/>
    </row>
    <row r="735" ht="13.55" customHeight="1">
      <c r="A735" s="8"/>
      <c r="B735" s="9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4"/>
      <c r="P735" s="15"/>
      <c r="Q735" s="25"/>
      <c r="R735" s="17"/>
    </row>
    <row r="736" ht="13.55" customHeight="1">
      <c r="A736" s="8"/>
      <c r="B736" s="9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4"/>
      <c r="P736" s="15"/>
      <c r="Q736" s="25"/>
      <c r="R736" s="17"/>
    </row>
    <row r="737" ht="13.55" customHeight="1">
      <c r="A737" s="8"/>
      <c r="B737" s="9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4"/>
      <c r="P737" s="15"/>
      <c r="Q737" s="25"/>
      <c r="R737" s="17"/>
    </row>
    <row r="738" ht="13.55" customHeight="1">
      <c r="A738" s="8"/>
      <c r="B738" s="9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4"/>
      <c r="P738" s="15"/>
      <c r="Q738" s="25"/>
      <c r="R738" s="17"/>
    </row>
    <row r="739" ht="13.55" customHeight="1">
      <c r="A739" s="8"/>
      <c r="B739" s="9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4"/>
      <c r="P739" s="15"/>
      <c r="Q739" s="25"/>
      <c r="R739" s="17"/>
    </row>
    <row r="740" ht="13.55" customHeight="1">
      <c r="A740" s="8"/>
      <c r="B740" s="9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4"/>
      <c r="P740" s="15"/>
      <c r="Q740" s="25"/>
      <c r="R740" s="17"/>
    </row>
    <row r="741" ht="13.55" customHeight="1">
      <c r="A741" s="8"/>
      <c r="B741" s="9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4"/>
      <c r="P741" s="15"/>
      <c r="Q741" s="25"/>
      <c r="R741" s="17"/>
    </row>
    <row r="742" ht="13.55" customHeight="1">
      <c r="A742" s="8"/>
      <c r="B742" s="9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4"/>
      <c r="P742" s="15"/>
      <c r="Q742" s="25"/>
      <c r="R742" s="17"/>
    </row>
    <row r="743" ht="13.55" customHeight="1">
      <c r="A743" s="8"/>
      <c r="B743" s="9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4"/>
      <c r="P743" s="15"/>
      <c r="Q743" s="25"/>
      <c r="R743" s="17"/>
    </row>
    <row r="744" ht="13.55" customHeight="1">
      <c r="A744" s="8"/>
      <c r="B744" s="9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4"/>
      <c r="P744" s="15"/>
      <c r="Q744" s="25"/>
      <c r="R744" s="17"/>
    </row>
    <row r="745" ht="13.55" customHeight="1">
      <c r="A745" s="8"/>
      <c r="B745" s="9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4"/>
      <c r="P745" s="15"/>
      <c r="Q745" s="25"/>
      <c r="R745" s="17"/>
    </row>
    <row r="746" ht="13.55" customHeight="1">
      <c r="A746" s="8"/>
      <c r="B746" s="9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4"/>
      <c r="P746" s="15"/>
      <c r="Q746" s="25"/>
      <c r="R746" s="17"/>
    </row>
    <row r="747" ht="13.55" customHeight="1">
      <c r="A747" s="8"/>
      <c r="B747" s="9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4"/>
      <c r="P747" s="15"/>
      <c r="Q747" s="25"/>
      <c r="R747" s="17"/>
    </row>
    <row r="748" ht="13.55" customHeight="1">
      <c r="A748" s="8"/>
      <c r="B748" s="9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4"/>
      <c r="P748" s="15"/>
      <c r="Q748" s="25"/>
      <c r="R748" s="17"/>
    </row>
    <row r="749" ht="13.55" customHeight="1">
      <c r="A749" s="8"/>
      <c r="B749" s="9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4"/>
      <c r="P749" s="15"/>
      <c r="Q749" s="25"/>
      <c r="R749" s="17"/>
    </row>
    <row r="750" ht="13.55" customHeight="1">
      <c r="A750" s="8"/>
      <c r="B750" s="9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4"/>
      <c r="P750" s="15"/>
      <c r="Q750" s="25"/>
      <c r="R750" s="17"/>
    </row>
    <row r="751" ht="13.55" customHeight="1">
      <c r="A751" s="8"/>
      <c r="B751" s="9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4"/>
      <c r="P751" s="15"/>
      <c r="Q751" s="25"/>
      <c r="R751" s="17"/>
    </row>
    <row r="752" ht="13.55" customHeight="1">
      <c r="A752" s="8"/>
      <c r="B752" s="9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4"/>
      <c r="P752" s="15"/>
      <c r="Q752" s="25"/>
      <c r="R752" s="17"/>
    </row>
    <row r="753" ht="13.55" customHeight="1">
      <c r="A753" s="8"/>
      <c r="B753" s="9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4"/>
      <c r="P753" s="15"/>
      <c r="Q753" s="25"/>
      <c r="R753" s="17"/>
    </row>
    <row r="754" ht="13.55" customHeight="1">
      <c r="A754" s="8"/>
      <c r="B754" s="9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4"/>
      <c r="P754" s="15"/>
      <c r="Q754" s="25"/>
      <c r="R754" s="17"/>
    </row>
    <row r="755" ht="13.55" customHeight="1">
      <c r="A755" s="8"/>
      <c r="B755" s="9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4"/>
      <c r="P755" s="15"/>
      <c r="Q755" s="25"/>
      <c r="R755" s="17"/>
    </row>
    <row r="756" ht="13.55" customHeight="1">
      <c r="A756" s="8"/>
      <c r="B756" s="9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4"/>
      <c r="P756" s="15"/>
      <c r="Q756" s="25"/>
      <c r="R756" s="17"/>
    </row>
    <row r="757" ht="13.55" customHeight="1">
      <c r="A757" s="8"/>
      <c r="B757" s="9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4"/>
      <c r="P757" s="15"/>
      <c r="Q757" s="25"/>
      <c r="R757" s="17"/>
    </row>
    <row r="758" ht="13.55" customHeight="1">
      <c r="A758" s="8"/>
      <c r="B758" s="9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4"/>
      <c r="P758" s="15"/>
      <c r="Q758" s="25"/>
      <c r="R758" s="17"/>
    </row>
    <row r="759" ht="13.55" customHeight="1">
      <c r="A759" s="8"/>
      <c r="B759" s="9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4"/>
      <c r="P759" s="15"/>
      <c r="Q759" s="25"/>
      <c r="R759" s="17"/>
    </row>
    <row r="760" ht="13.55" customHeight="1">
      <c r="A760" s="8"/>
      <c r="B760" s="9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4"/>
      <c r="P760" s="15"/>
      <c r="Q760" s="25"/>
      <c r="R760" s="17"/>
    </row>
    <row r="761" ht="13.55" customHeight="1">
      <c r="A761" s="8"/>
      <c r="B761" s="9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4"/>
      <c r="P761" s="15"/>
      <c r="Q761" s="25"/>
      <c r="R761" s="17"/>
    </row>
    <row r="762" ht="13.55" customHeight="1">
      <c r="A762" s="8"/>
      <c r="B762" s="9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4"/>
      <c r="P762" s="15"/>
      <c r="Q762" s="25"/>
      <c r="R762" s="17"/>
    </row>
    <row r="763" ht="13.55" customHeight="1">
      <c r="A763" s="8"/>
      <c r="B763" s="9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4"/>
      <c r="P763" s="15"/>
      <c r="Q763" s="25"/>
      <c r="R763" s="17"/>
    </row>
    <row r="764" ht="13.55" customHeight="1">
      <c r="A764" s="8"/>
      <c r="B764" s="9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4"/>
      <c r="P764" s="15"/>
      <c r="Q764" s="25"/>
      <c r="R764" s="17"/>
    </row>
    <row r="765" ht="13.55" customHeight="1">
      <c r="A765" s="8"/>
      <c r="B765" s="9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4"/>
      <c r="P765" s="15"/>
      <c r="Q765" s="25"/>
      <c r="R765" s="17"/>
    </row>
    <row r="766" ht="13.55" customHeight="1">
      <c r="A766" s="8"/>
      <c r="B766" s="9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4"/>
      <c r="P766" s="15"/>
      <c r="Q766" s="25"/>
      <c r="R766" s="17"/>
    </row>
    <row r="767" ht="13.55" customHeight="1">
      <c r="A767" s="8"/>
      <c r="B767" s="9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4"/>
      <c r="P767" s="15"/>
      <c r="Q767" s="25"/>
      <c r="R767" s="17"/>
    </row>
    <row r="768" ht="13.55" customHeight="1">
      <c r="A768" s="8"/>
      <c r="B768" s="9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4"/>
      <c r="P768" s="15"/>
      <c r="Q768" s="25"/>
      <c r="R768" s="17"/>
    </row>
    <row r="769" ht="13.55" customHeight="1">
      <c r="A769" s="8"/>
      <c r="B769" s="9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4"/>
      <c r="P769" s="15"/>
      <c r="Q769" s="25"/>
      <c r="R769" s="17"/>
    </row>
    <row r="770" ht="13.55" customHeight="1">
      <c r="A770" s="8"/>
      <c r="B770" s="9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4"/>
      <c r="P770" s="15"/>
      <c r="Q770" s="25"/>
      <c r="R770" s="17"/>
    </row>
    <row r="771" ht="13.55" customHeight="1">
      <c r="A771" s="8"/>
      <c r="B771" s="9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4"/>
      <c r="P771" s="15"/>
      <c r="Q771" s="25"/>
      <c r="R771" s="17"/>
    </row>
    <row r="772" ht="13.55" customHeight="1">
      <c r="A772" s="8"/>
      <c r="B772" s="9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4"/>
      <c r="P772" s="15"/>
      <c r="Q772" s="25"/>
      <c r="R772" s="17"/>
    </row>
    <row r="773" ht="13.55" customHeight="1">
      <c r="A773" s="8"/>
      <c r="B773" s="9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4"/>
      <c r="P773" s="15"/>
      <c r="Q773" s="25"/>
      <c r="R773" s="17"/>
    </row>
    <row r="774" ht="13.55" customHeight="1">
      <c r="A774" s="8"/>
      <c r="B774" s="9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4"/>
      <c r="P774" s="15"/>
      <c r="Q774" s="25"/>
      <c r="R774" s="17"/>
    </row>
    <row r="775" ht="13.55" customHeight="1">
      <c r="A775" s="8"/>
      <c r="B775" s="9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4"/>
      <c r="P775" s="15"/>
      <c r="Q775" s="25"/>
      <c r="R775" s="17"/>
    </row>
    <row r="776" ht="13.55" customHeight="1">
      <c r="A776" s="8"/>
      <c r="B776" s="9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4"/>
      <c r="P776" s="15"/>
      <c r="Q776" s="25"/>
      <c r="R776" s="17"/>
    </row>
    <row r="777" ht="13.55" customHeight="1">
      <c r="A777" s="8"/>
      <c r="B777" s="9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4"/>
      <c r="P777" s="15"/>
      <c r="Q777" s="25"/>
      <c r="R777" s="17"/>
    </row>
    <row r="778" ht="13.55" customHeight="1">
      <c r="A778" s="8"/>
      <c r="B778" s="9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4"/>
      <c r="P778" s="15"/>
      <c r="Q778" s="25"/>
      <c r="R778" s="17"/>
    </row>
    <row r="779" ht="13.55" customHeight="1">
      <c r="A779" s="8"/>
      <c r="B779" s="9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4"/>
      <c r="P779" s="15"/>
      <c r="Q779" s="25"/>
      <c r="R779" s="17"/>
    </row>
    <row r="780" ht="13.55" customHeight="1">
      <c r="A780" s="8"/>
      <c r="B780" s="9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4"/>
      <c r="P780" s="15"/>
      <c r="Q780" s="25"/>
      <c r="R780" s="17"/>
    </row>
    <row r="781" ht="13.55" customHeight="1">
      <c r="A781" s="8"/>
      <c r="B781" s="9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4"/>
      <c r="P781" s="15"/>
      <c r="Q781" s="25"/>
      <c r="R781" s="17"/>
    </row>
    <row r="782" ht="13.55" customHeight="1">
      <c r="A782" s="8"/>
      <c r="B782" s="9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4"/>
      <c r="P782" s="15"/>
      <c r="Q782" s="25"/>
      <c r="R782" s="17"/>
    </row>
    <row r="783" ht="13.55" customHeight="1">
      <c r="A783" s="8"/>
      <c r="B783" s="9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4"/>
      <c r="P783" s="15"/>
      <c r="Q783" s="25"/>
      <c r="R783" s="17"/>
    </row>
    <row r="784" ht="13.55" customHeight="1">
      <c r="A784" s="8"/>
      <c r="B784" s="9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4"/>
      <c r="P784" s="15"/>
      <c r="Q784" s="25"/>
      <c r="R784" s="17"/>
    </row>
    <row r="785" ht="13.55" customHeight="1">
      <c r="A785" s="8"/>
      <c r="B785" s="9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4"/>
      <c r="P785" s="15"/>
      <c r="Q785" s="25"/>
      <c r="R785" s="17"/>
    </row>
    <row r="786" ht="13.55" customHeight="1">
      <c r="A786" s="8"/>
      <c r="B786" s="9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4"/>
      <c r="P786" s="15"/>
      <c r="Q786" s="25"/>
      <c r="R786" s="17"/>
    </row>
    <row r="787" ht="13.55" customHeight="1">
      <c r="A787" s="8"/>
      <c r="B787" s="9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4"/>
      <c r="P787" s="15"/>
      <c r="Q787" s="25"/>
      <c r="R787" s="17"/>
    </row>
    <row r="788" ht="13.55" customHeight="1">
      <c r="A788" s="8"/>
      <c r="B788" s="9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4"/>
      <c r="P788" s="15"/>
      <c r="Q788" s="25"/>
      <c r="R788" s="17"/>
    </row>
    <row r="789" ht="13.55" customHeight="1">
      <c r="A789" s="8"/>
      <c r="B789" s="9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4"/>
      <c r="P789" s="15"/>
      <c r="Q789" s="25"/>
      <c r="R789" s="17"/>
    </row>
    <row r="790" ht="13.55" customHeight="1">
      <c r="A790" s="8"/>
      <c r="B790" s="9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4"/>
      <c r="P790" s="15"/>
      <c r="Q790" s="25"/>
      <c r="R790" s="17"/>
    </row>
    <row r="791" ht="13.55" customHeight="1">
      <c r="A791" s="8"/>
      <c r="B791" s="9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4"/>
      <c r="P791" s="15"/>
      <c r="Q791" s="25"/>
      <c r="R791" s="17"/>
    </row>
    <row r="792" ht="13.55" customHeight="1">
      <c r="A792" s="8"/>
      <c r="B792" s="9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4"/>
      <c r="P792" s="15"/>
      <c r="Q792" s="25"/>
      <c r="R792" s="17"/>
    </row>
    <row r="793" ht="13.55" customHeight="1">
      <c r="A793" s="8"/>
      <c r="B793" s="9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4"/>
      <c r="P793" s="15"/>
      <c r="Q793" s="25"/>
      <c r="R793" s="17"/>
    </row>
    <row r="794" ht="13.55" customHeight="1">
      <c r="A794" s="8"/>
      <c r="B794" s="9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4"/>
      <c r="P794" s="15"/>
      <c r="Q794" s="25"/>
      <c r="R794" s="17"/>
    </row>
    <row r="795" ht="13.55" customHeight="1">
      <c r="A795" s="8"/>
      <c r="B795" s="9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4"/>
      <c r="P795" s="15"/>
      <c r="Q795" s="25"/>
      <c r="R795" s="17"/>
    </row>
    <row r="796" ht="13.55" customHeight="1">
      <c r="A796" s="8"/>
      <c r="B796" s="9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4"/>
      <c r="P796" s="15"/>
      <c r="Q796" s="25"/>
      <c r="R796" s="17"/>
    </row>
    <row r="797" ht="13.55" customHeight="1">
      <c r="A797" s="8"/>
      <c r="B797" s="9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4"/>
      <c r="P797" s="15"/>
      <c r="Q797" s="25"/>
      <c r="R797" s="17"/>
    </row>
    <row r="798" ht="13.55" customHeight="1">
      <c r="A798" s="8"/>
      <c r="B798" s="9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4"/>
      <c r="P798" s="15"/>
      <c r="Q798" s="25"/>
      <c r="R798" s="17"/>
    </row>
    <row r="799" ht="13.55" customHeight="1">
      <c r="A799" s="8"/>
      <c r="B799" s="9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4"/>
      <c r="P799" s="15"/>
      <c r="Q799" s="25"/>
      <c r="R799" s="17"/>
    </row>
    <row r="800" ht="13.55" customHeight="1">
      <c r="A800" s="8"/>
      <c r="B800" s="9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4"/>
      <c r="P800" s="15"/>
      <c r="Q800" s="25"/>
      <c r="R800" s="17"/>
    </row>
    <row r="801" ht="13.55" customHeight="1">
      <c r="A801" s="8"/>
      <c r="B801" s="9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4"/>
      <c r="P801" s="15"/>
      <c r="Q801" s="25"/>
      <c r="R801" s="17"/>
    </row>
    <row r="802" ht="13.55" customHeight="1">
      <c r="A802" s="8"/>
      <c r="B802" s="9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4"/>
      <c r="P802" s="15"/>
      <c r="Q802" s="25"/>
      <c r="R802" s="17"/>
    </row>
    <row r="803" ht="13.55" customHeight="1">
      <c r="A803" s="8"/>
      <c r="B803" s="9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4"/>
      <c r="P803" s="15"/>
      <c r="Q803" s="25"/>
      <c r="R803" s="17"/>
    </row>
    <row r="804" ht="13.55" customHeight="1">
      <c r="A804" s="8"/>
      <c r="B804" s="9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4"/>
      <c r="P804" s="15"/>
      <c r="Q804" s="25"/>
      <c r="R804" s="17"/>
    </row>
    <row r="805" ht="13.55" customHeight="1">
      <c r="A805" s="8"/>
      <c r="B805" s="9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4"/>
      <c r="P805" s="15"/>
      <c r="Q805" s="25"/>
      <c r="R805" s="17"/>
    </row>
    <row r="806" ht="13.55" customHeight="1">
      <c r="A806" s="8"/>
      <c r="B806" s="9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4"/>
      <c r="P806" s="15"/>
      <c r="Q806" s="25"/>
      <c r="R806" s="17"/>
    </row>
    <row r="807" ht="13.55" customHeight="1">
      <c r="A807" s="8"/>
      <c r="B807" s="9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4"/>
      <c r="P807" s="15"/>
      <c r="Q807" s="25"/>
      <c r="R807" s="17"/>
    </row>
    <row r="808" ht="13.55" customHeight="1">
      <c r="A808" s="8"/>
      <c r="B808" s="9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4"/>
      <c r="P808" s="15"/>
      <c r="Q808" s="25"/>
      <c r="R808" s="17"/>
    </row>
    <row r="809" ht="13.55" customHeight="1">
      <c r="A809" s="8"/>
      <c r="B809" s="9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4"/>
      <c r="P809" s="15"/>
      <c r="Q809" s="25"/>
      <c r="R809" s="17"/>
    </row>
    <row r="810" ht="13.55" customHeight="1">
      <c r="A810" s="8"/>
      <c r="B810" s="9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4"/>
      <c r="P810" s="15"/>
      <c r="Q810" s="25"/>
      <c r="R810" s="17"/>
    </row>
    <row r="811" ht="13.55" customHeight="1">
      <c r="A811" s="8"/>
      <c r="B811" s="9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4"/>
      <c r="P811" s="15"/>
      <c r="Q811" s="25"/>
      <c r="R811" s="17"/>
    </row>
    <row r="812" ht="13.55" customHeight="1">
      <c r="A812" s="8"/>
      <c r="B812" s="9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4"/>
      <c r="P812" s="15"/>
      <c r="Q812" s="25"/>
      <c r="R812" s="17"/>
    </row>
    <row r="813" ht="13.55" customHeight="1">
      <c r="A813" s="8"/>
      <c r="B813" s="9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4"/>
      <c r="P813" s="15"/>
      <c r="Q813" s="25"/>
      <c r="R813" s="17"/>
    </row>
    <row r="814" ht="13.55" customHeight="1">
      <c r="A814" s="8"/>
      <c r="B814" s="9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4"/>
      <c r="P814" s="15"/>
      <c r="Q814" s="25"/>
      <c r="R814" s="17"/>
    </row>
    <row r="815" ht="13.55" customHeight="1">
      <c r="A815" s="8"/>
      <c r="B815" s="9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4"/>
      <c r="P815" s="15"/>
      <c r="Q815" s="25"/>
      <c r="R815" s="17"/>
    </row>
    <row r="816" ht="13.55" customHeight="1">
      <c r="A816" s="8"/>
      <c r="B816" s="9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4"/>
      <c r="P816" s="15"/>
      <c r="Q816" s="25"/>
      <c r="R816" s="17"/>
    </row>
    <row r="817" ht="13.55" customHeight="1">
      <c r="A817" s="8"/>
      <c r="B817" s="9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4"/>
      <c r="P817" s="15"/>
      <c r="Q817" s="25"/>
      <c r="R817" s="17"/>
    </row>
    <row r="818" ht="13.55" customHeight="1">
      <c r="A818" s="8"/>
      <c r="B818" s="9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4"/>
      <c r="P818" s="15"/>
      <c r="Q818" s="25"/>
      <c r="R818" s="17"/>
    </row>
    <row r="819" ht="13.55" customHeight="1">
      <c r="A819" s="8"/>
      <c r="B819" s="9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4"/>
      <c r="P819" s="15"/>
      <c r="Q819" s="25"/>
      <c r="R819" s="17"/>
    </row>
    <row r="820" ht="13.55" customHeight="1">
      <c r="A820" s="8"/>
      <c r="B820" s="9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4"/>
      <c r="P820" s="15"/>
      <c r="Q820" s="25"/>
      <c r="R820" s="17"/>
    </row>
    <row r="821" ht="13.55" customHeight="1">
      <c r="A821" s="8"/>
      <c r="B821" s="9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4"/>
      <c r="P821" s="15"/>
      <c r="Q821" s="25"/>
      <c r="R821" s="17"/>
    </row>
    <row r="822" ht="13.55" customHeight="1">
      <c r="A822" s="8"/>
      <c r="B822" s="9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4"/>
      <c r="P822" s="15"/>
      <c r="Q822" s="25"/>
      <c r="R822" s="17"/>
    </row>
    <row r="823" ht="13.55" customHeight="1">
      <c r="A823" s="8"/>
      <c r="B823" s="9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4"/>
      <c r="P823" s="15"/>
      <c r="Q823" s="25"/>
      <c r="R823" s="17"/>
    </row>
    <row r="824" ht="13.55" customHeight="1">
      <c r="A824" s="8"/>
      <c r="B824" s="9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4"/>
      <c r="P824" s="15"/>
      <c r="Q824" s="25"/>
      <c r="R824" s="17"/>
    </row>
    <row r="825" ht="13.55" customHeight="1">
      <c r="A825" s="8"/>
      <c r="B825" s="9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4"/>
      <c r="P825" s="15"/>
      <c r="Q825" s="25"/>
      <c r="R825" s="17"/>
    </row>
    <row r="826" ht="13.55" customHeight="1">
      <c r="A826" s="8"/>
      <c r="B826" s="9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4"/>
      <c r="P826" s="15"/>
      <c r="Q826" s="25"/>
      <c r="R826" s="17"/>
    </row>
    <row r="827" ht="13.55" customHeight="1">
      <c r="A827" s="8"/>
      <c r="B827" s="9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4"/>
      <c r="P827" s="15"/>
      <c r="Q827" s="25"/>
      <c r="R827" s="17"/>
    </row>
    <row r="828" ht="13.55" customHeight="1">
      <c r="A828" s="8"/>
      <c r="B828" s="9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4"/>
      <c r="P828" s="15"/>
      <c r="Q828" s="25"/>
      <c r="R828" s="17"/>
    </row>
    <row r="829" ht="13.55" customHeight="1">
      <c r="A829" s="8"/>
      <c r="B829" s="9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4"/>
      <c r="P829" s="15"/>
      <c r="Q829" s="25"/>
      <c r="R829" s="17"/>
    </row>
    <row r="830" ht="13.55" customHeight="1">
      <c r="A830" s="8"/>
      <c r="B830" s="9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4"/>
      <c r="P830" s="15"/>
      <c r="Q830" s="25"/>
      <c r="R830" s="17"/>
    </row>
    <row r="831" ht="13.55" customHeight="1">
      <c r="A831" s="8"/>
      <c r="B831" s="9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4"/>
      <c r="P831" s="15"/>
      <c r="Q831" s="25"/>
      <c r="R831" s="17"/>
    </row>
    <row r="832" ht="13.55" customHeight="1">
      <c r="A832" s="8"/>
      <c r="B832" s="9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4"/>
      <c r="P832" s="15"/>
      <c r="Q832" s="25"/>
      <c r="R832" s="17"/>
    </row>
    <row r="833" ht="13.55" customHeight="1">
      <c r="A833" s="8"/>
      <c r="B833" s="9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4"/>
      <c r="P833" s="15"/>
      <c r="Q833" s="25"/>
      <c r="R833" s="17"/>
    </row>
    <row r="834" ht="13.55" customHeight="1">
      <c r="A834" s="8"/>
      <c r="B834" s="9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4"/>
      <c r="P834" s="15"/>
      <c r="Q834" s="25"/>
      <c r="R834" s="17"/>
    </row>
    <row r="835" ht="13.55" customHeight="1">
      <c r="A835" s="8"/>
      <c r="B835" s="9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4"/>
      <c r="P835" s="15"/>
      <c r="Q835" s="25"/>
      <c r="R835" s="17"/>
    </row>
    <row r="836" ht="13.55" customHeight="1">
      <c r="A836" s="8"/>
      <c r="B836" s="9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4"/>
      <c r="P836" s="15"/>
      <c r="Q836" s="25"/>
      <c r="R836" s="17"/>
    </row>
    <row r="837" ht="13.55" customHeight="1">
      <c r="A837" s="8"/>
      <c r="B837" s="9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4"/>
      <c r="P837" s="15"/>
      <c r="Q837" s="25"/>
      <c r="R837" s="17"/>
    </row>
    <row r="838" ht="13.55" customHeight="1">
      <c r="A838" s="8"/>
      <c r="B838" s="9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4"/>
      <c r="P838" s="15"/>
      <c r="Q838" s="25"/>
      <c r="R838" s="17"/>
    </row>
    <row r="839" ht="13.55" customHeight="1">
      <c r="A839" s="8"/>
      <c r="B839" s="9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4"/>
      <c r="P839" s="15"/>
      <c r="Q839" s="25"/>
      <c r="R839" s="17"/>
    </row>
    <row r="840" ht="13.55" customHeight="1">
      <c r="A840" s="8"/>
      <c r="B840" s="9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4"/>
      <c r="P840" s="15"/>
      <c r="Q840" s="25"/>
      <c r="R840" s="17"/>
    </row>
    <row r="841" ht="13.55" customHeight="1">
      <c r="A841" s="8"/>
      <c r="B841" s="9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4"/>
      <c r="P841" s="15"/>
      <c r="Q841" s="25"/>
      <c r="R841" s="17"/>
    </row>
    <row r="842" ht="13.55" customHeight="1">
      <c r="A842" s="8"/>
      <c r="B842" s="9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4"/>
      <c r="P842" s="15"/>
      <c r="Q842" s="25"/>
      <c r="R842" s="17"/>
    </row>
    <row r="843" ht="13.55" customHeight="1">
      <c r="A843" s="8"/>
      <c r="B843" s="9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4"/>
      <c r="P843" s="15"/>
      <c r="Q843" s="25"/>
      <c r="R843" s="17"/>
    </row>
    <row r="844" ht="13.55" customHeight="1">
      <c r="A844" s="8"/>
      <c r="B844" s="9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4"/>
      <c r="P844" s="15"/>
      <c r="Q844" s="25"/>
      <c r="R844" s="17"/>
    </row>
    <row r="845" ht="13.55" customHeight="1">
      <c r="A845" s="8"/>
      <c r="B845" s="9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4"/>
      <c r="P845" s="15"/>
      <c r="Q845" s="25"/>
      <c r="R845" s="17"/>
    </row>
    <row r="846" ht="13.55" customHeight="1">
      <c r="A846" s="8"/>
      <c r="B846" s="9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4"/>
      <c r="P846" s="15"/>
      <c r="Q846" s="25"/>
      <c r="R846" s="17"/>
    </row>
    <row r="847" ht="13.55" customHeight="1">
      <c r="A847" s="8"/>
      <c r="B847" s="9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4"/>
      <c r="P847" s="15"/>
      <c r="Q847" s="25"/>
      <c r="R847" s="17"/>
    </row>
    <row r="848" ht="13.55" customHeight="1">
      <c r="A848" s="8"/>
      <c r="B848" s="9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4"/>
      <c r="P848" s="15"/>
      <c r="Q848" s="25"/>
      <c r="R848" s="17"/>
    </row>
    <row r="849" ht="13.55" customHeight="1">
      <c r="A849" s="8"/>
      <c r="B849" s="9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4"/>
      <c r="P849" s="15"/>
      <c r="Q849" s="25"/>
      <c r="R849" s="17"/>
    </row>
    <row r="850" ht="13.55" customHeight="1">
      <c r="A850" s="8"/>
      <c r="B850" s="9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4"/>
      <c r="P850" s="15"/>
      <c r="Q850" s="25"/>
      <c r="R850" s="17"/>
    </row>
    <row r="851" ht="13.55" customHeight="1">
      <c r="A851" s="8"/>
      <c r="B851" s="9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4"/>
      <c r="P851" s="15"/>
      <c r="Q851" s="25"/>
      <c r="R851" s="17"/>
    </row>
    <row r="852" ht="13.55" customHeight="1">
      <c r="A852" s="8"/>
      <c r="B852" s="9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4"/>
      <c r="P852" s="15"/>
      <c r="Q852" s="25"/>
      <c r="R852" s="17"/>
    </row>
    <row r="853" ht="13.55" customHeight="1">
      <c r="A853" s="8"/>
      <c r="B853" s="9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4"/>
      <c r="P853" s="15"/>
      <c r="Q853" s="25"/>
      <c r="R853" s="17"/>
    </row>
    <row r="854" ht="13.55" customHeight="1">
      <c r="A854" s="8"/>
      <c r="B854" s="9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4"/>
      <c r="P854" s="15"/>
      <c r="Q854" s="25"/>
      <c r="R854" s="17"/>
    </row>
    <row r="855" ht="13.55" customHeight="1">
      <c r="A855" s="8"/>
      <c r="B855" s="9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4"/>
      <c r="P855" s="15"/>
      <c r="Q855" s="25"/>
      <c r="R855" s="17"/>
    </row>
    <row r="856" ht="13.55" customHeight="1">
      <c r="A856" s="8"/>
      <c r="B856" s="9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4"/>
      <c r="P856" s="15"/>
      <c r="Q856" s="25"/>
      <c r="R856" s="17"/>
    </row>
    <row r="857" ht="13.55" customHeight="1">
      <c r="A857" s="8"/>
      <c r="B857" s="9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4"/>
      <c r="P857" s="15"/>
      <c r="Q857" s="25"/>
      <c r="R857" s="17"/>
    </row>
    <row r="858" ht="13.55" customHeight="1">
      <c r="A858" s="8"/>
      <c r="B858" s="9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4"/>
      <c r="P858" s="15"/>
      <c r="Q858" s="25"/>
      <c r="R858" s="17"/>
    </row>
    <row r="859" ht="13.55" customHeight="1">
      <c r="A859" s="8"/>
      <c r="B859" s="9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4"/>
      <c r="P859" s="15"/>
      <c r="Q859" s="25"/>
      <c r="R859" s="17"/>
    </row>
    <row r="860" ht="13.55" customHeight="1">
      <c r="A860" s="8"/>
      <c r="B860" s="9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4"/>
      <c r="P860" s="15"/>
      <c r="Q860" s="25"/>
      <c r="R860" s="17"/>
    </row>
    <row r="861" ht="13.55" customHeight="1">
      <c r="A861" s="8"/>
      <c r="B861" s="9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4"/>
      <c r="P861" s="15"/>
      <c r="Q861" s="25"/>
      <c r="R861" s="17"/>
    </row>
    <row r="862" ht="13.55" customHeight="1">
      <c r="A862" s="8"/>
      <c r="B862" s="9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4"/>
      <c r="P862" s="15"/>
      <c r="Q862" s="25"/>
      <c r="R862" s="17"/>
    </row>
    <row r="863" ht="13.55" customHeight="1">
      <c r="A863" s="8"/>
      <c r="B863" s="9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4"/>
      <c r="P863" s="15"/>
      <c r="Q863" s="25"/>
      <c r="R863" s="17"/>
    </row>
    <row r="864" ht="13.55" customHeight="1">
      <c r="A864" s="8"/>
      <c r="B864" s="9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4"/>
      <c r="P864" s="15"/>
      <c r="Q864" s="25"/>
      <c r="R864" s="17"/>
    </row>
    <row r="865" ht="13.55" customHeight="1">
      <c r="A865" s="8"/>
      <c r="B865" s="9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4"/>
      <c r="P865" s="15"/>
      <c r="Q865" s="25"/>
      <c r="R865" s="17"/>
    </row>
    <row r="866" ht="13.55" customHeight="1">
      <c r="A866" s="8"/>
      <c r="B866" s="9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4"/>
      <c r="P866" s="15"/>
      <c r="Q866" s="25"/>
      <c r="R866" s="17"/>
    </row>
    <row r="867" ht="13.55" customHeight="1">
      <c r="A867" s="8"/>
      <c r="B867" s="9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4"/>
      <c r="P867" s="15"/>
      <c r="Q867" s="25"/>
      <c r="R867" s="17"/>
    </row>
    <row r="868" ht="13.55" customHeight="1">
      <c r="A868" s="8"/>
      <c r="B868" s="9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4"/>
      <c r="P868" s="15"/>
      <c r="Q868" s="25"/>
      <c r="R868" s="17"/>
    </row>
    <row r="869" ht="13.55" customHeight="1">
      <c r="A869" s="8"/>
      <c r="B869" s="9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4"/>
      <c r="P869" s="15"/>
      <c r="Q869" s="25"/>
      <c r="R869" s="17"/>
    </row>
    <row r="870" ht="13.55" customHeight="1">
      <c r="A870" s="8"/>
      <c r="B870" s="9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4"/>
      <c r="P870" s="15"/>
      <c r="Q870" s="25"/>
      <c r="R870" s="17"/>
    </row>
    <row r="871" ht="13.55" customHeight="1">
      <c r="A871" s="8"/>
      <c r="B871" s="9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4"/>
      <c r="P871" s="15"/>
      <c r="Q871" s="25"/>
      <c r="R871" s="17"/>
    </row>
    <row r="872" ht="13.55" customHeight="1">
      <c r="A872" s="8"/>
      <c r="B872" s="9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4"/>
      <c r="P872" s="15"/>
      <c r="Q872" s="25"/>
      <c r="R872" s="17"/>
    </row>
    <row r="873" ht="13.55" customHeight="1">
      <c r="A873" s="8"/>
      <c r="B873" s="9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4"/>
      <c r="P873" s="15"/>
      <c r="Q873" s="25"/>
      <c r="R873" s="17"/>
    </row>
    <row r="874" ht="13.55" customHeight="1">
      <c r="A874" s="8"/>
      <c r="B874" s="9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4"/>
      <c r="P874" s="15"/>
      <c r="Q874" s="25"/>
      <c r="R874" s="17"/>
    </row>
    <row r="875" ht="13.55" customHeight="1">
      <c r="A875" s="8"/>
      <c r="B875" s="9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4"/>
      <c r="P875" s="15"/>
      <c r="Q875" s="25"/>
      <c r="R875" s="17"/>
    </row>
    <row r="876" ht="13.55" customHeight="1">
      <c r="A876" s="8"/>
      <c r="B876" s="9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4"/>
      <c r="P876" s="15"/>
      <c r="Q876" s="25"/>
      <c r="R876" s="17"/>
    </row>
    <row r="877" ht="13.55" customHeight="1">
      <c r="A877" s="8"/>
      <c r="B877" s="9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4"/>
      <c r="P877" s="15"/>
      <c r="Q877" s="25"/>
      <c r="R877" s="17"/>
    </row>
    <row r="878" ht="13.55" customHeight="1">
      <c r="A878" s="8"/>
      <c r="B878" s="9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4"/>
      <c r="P878" s="15"/>
      <c r="Q878" s="25"/>
      <c r="R878" s="17"/>
    </row>
    <row r="879" ht="13.55" customHeight="1">
      <c r="A879" s="8"/>
      <c r="B879" s="9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4"/>
      <c r="P879" s="15"/>
      <c r="Q879" s="25"/>
      <c r="R879" s="17"/>
    </row>
    <row r="880" ht="13.55" customHeight="1">
      <c r="A880" s="8"/>
      <c r="B880" s="9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4"/>
      <c r="P880" s="15"/>
      <c r="Q880" s="25"/>
      <c r="R880" s="17"/>
    </row>
    <row r="881" ht="13.55" customHeight="1">
      <c r="A881" s="8"/>
      <c r="B881" s="9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4"/>
      <c r="P881" s="15"/>
      <c r="Q881" s="25"/>
      <c r="R881" s="17"/>
    </row>
    <row r="882" ht="13.55" customHeight="1">
      <c r="A882" s="8"/>
      <c r="B882" s="9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4"/>
      <c r="P882" s="15"/>
      <c r="Q882" s="25"/>
      <c r="R882" s="17"/>
    </row>
    <row r="883" ht="13.55" customHeight="1">
      <c r="A883" s="8"/>
      <c r="B883" s="9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4"/>
      <c r="P883" s="15"/>
      <c r="Q883" s="25"/>
      <c r="R883" s="17"/>
    </row>
    <row r="884" ht="13.55" customHeight="1">
      <c r="A884" s="8"/>
      <c r="B884" s="9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4"/>
      <c r="P884" s="15"/>
      <c r="Q884" s="25"/>
      <c r="R884" s="17"/>
    </row>
    <row r="885" ht="13.55" customHeight="1">
      <c r="A885" s="8"/>
      <c r="B885" s="9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4"/>
      <c r="P885" s="15"/>
      <c r="Q885" s="25"/>
      <c r="R885" s="17"/>
    </row>
    <row r="886" ht="13.55" customHeight="1">
      <c r="A886" s="8"/>
      <c r="B886" s="9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4"/>
      <c r="P886" s="15"/>
      <c r="Q886" s="25"/>
      <c r="R886" s="17"/>
    </row>
    <row r="887" ht="13.55" customHeight="1">
      <c r="A887" s="8"/>
      <c r="B887" s="9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4"/>
      <c r="P887" s="15"/>
      <c r="Q887" s="25"/>
      <c r="R887" s="17"/>
    </row>
    <row r="888" ht="13.55" customHeight="1">
      <c r="A888" s="8"/>
      <c r="B888" s="9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4"/>
      <c r="P888" s="15"/>
      <c r="Q888" s="25"/>
      <c r="R888" s="17"/>
    </row>
    <row r="889" ht="13.55" customHeight="1">
      <c r="A889" s="8"/>
      <c r="B889" s="9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4"/>
      <c r="P889" s="15"/>
      <c r="Q889" s="25"/>
      <c r="R889" s="17"/>
    </row>
    <row r="890" ht="13.55" customHeight="1">
      <c r="A890" s="8"/>
      <c r="B890" s="9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4"/>
      <c r="P890" s="15"/>
      <c r="Q890" s="25"/>
      <c r="R890" s="17"/>
    </row>
    <row r="891" ht="13.55" customHeight="1">
      <c r="A891" s="8"/>
      <c r="B891" s="9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4"/>
      <c r="P891" s="15"/>
      <c r="Q891" s="25"/>
      <c r="R891" s="17"/>
    </row>
    <row r="892" ht="13.55" customHeight="1">
      <c r="A892" s="8"/>
      <c r="B892" s="9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4"/>
      <c r="P892" s="15"/>
      <c r="Q892" s="25"/>
      <c r="R892" s="17"/>
    </row>
    <row r="893" ht="13.55" customHeight="1">
      <c r="A893" s="8"/>
      <c r="B893" s="9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4"/>
      <c r="P893" s="15"/>
      <c r="Q893" s="25"/>
      <c r="R893" s="17"/>
    </row>
    <row r="894" ht="13.55" customHeight="1">
      <c r="A894" s="8"/>
      <c r="B894" s="9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4"/>
      <c r="P894" s="15"/>
      <c r="Q894" s="25"/>
      <c r="R894" s="17"/>
    </row>
    <row r="895" ht="13.55" customHeight="1">
      <c r="A895" s="8"/>
      <c r="B895" s="9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4"/>
      <c r="P895" s="15"/>
      <c r="Q895" s="25"/>
      <c r="R895" s="17"/>
    </row>
    <row r="896" ht="13.55" customHeight="1">
      <c r="A896" s="8"/>
      <c r="B896" s="9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4"/>
      <c r="P896" s="15"/>
      <c r="Q896" s="25"/>
      <c r="R896" s="17"/>
    </row>
    <row r="897" ht="13.55" customHeight="1">
      <c r="A897" s="8"/>
      <c r="B897" s="9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4"/>
      <c r="P897" s="15"/>
      <c r="Q897" s="25"/>
      <c r="R897" s="17"/>
    </row>
    <row r="898" ht="13.55" customHeight="1">
      <c r="A898" s="8"/>
      <c r="B898" s="9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4"/>
      <c r="P898" s="15"/>
      <c r="Q898" s="25"/>
      <c r="R898" s="17"/>
    </row>
    <row r="899" ht="13.55" customHeight="1">
      <c r="A899" s="8"/>
      <c r="B899" s="9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4"/>
      <c r="P899" s="15"/>
      <c r="Q899" s="25"/>
      <c r="R899" s="17"/>
    </row>
    <row r="900" ht="13.55" customHeight="1">
      <c r="A900" s="8"/>
      <c r="B900" s="9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4"/>
      <c r="P900" s="15"/>
      <c r="Q900" s="25"/>
      <c r="R900" s="17"/>
    </row>
    <row r="901" ht="13.55" customHeight="1">
      <c r="A901" s="8"/>
      <c r="B901" s="9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4"/>
      <c r="P901" s="15"/>
      <c r="Q901" s="25"/>
      <c r="R901" s="17"/>
    </row>
    <row r="902" ht="13.55" customHeight="1">
      <c r="A902" s="8"/>
      <c r="B902" s="9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4"/>
      <c r="P902" s="15"/>
      <c r="Q902" s="25"/>
      <c r="R902" s="17"/>
    </row>
    <row r="903" ht="13.55" customHeight="1">
      <c r="A903" s="8"/>
      <c r="B903" s="9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4"/>
      <c r="P903" s="15"/>
      <c r="Q903" s="25"/>
      <c r="R903" s="17"/>
    </row>
    <row r="904" ht="13.55" customHeight="1">
      <c r="A904" s="8"/>
      <c r="B904" s="9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4"/>
      <c r="P904" s="15"/>
      <c r="Q904" s="25"/>
      <c r="R904" s="17"/>
    </row>
    <row r="905" ht="13.55" customHeight="1">
      <c r="A905" s="8"/>
      <c r="B905" s="9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4"/>
      <c r="P905" s="15"/>
      <c r="Q905" s="25"/>
      <c r="R905" s="17"/>
    </row>
    <row r="906" ht="13.55" customHeight="1">
      <c r="A906" s="8"/>
      <c r="B906" s="9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4"/>
      <c r="P906" s="15"/>
      <c r="Q906" s="25"/>
      <c r="R906" s="17"/>
    </row>
    <row r="907" ht="13.55" customHeight="1">
      <c r="A907" s="8"/>
      <c r="B907" s="9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4"/>
      <c r="P907" s="15"/>
      <c r="Q907" s="25"/>
      <c r="R907" s="17"/>
    </row>
    <row r="908" ht="13.55" customHeight="1">
      <c r="A908" s="8"/>
      <c r="B908" s="9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4"/>
      <c r="P908" s="15"/>
      <c r="Q908" s="25"/>
      <c r="R908" s="17"/>
    </row>
    <row r="909" ht="13.55" customHeight="1">
      <c r="A909" s="8"/>
      <c r="B909" s="9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4"/>
      <c r="P909" s="15"/>
      <c r="Q909" s="25"/>
      <c r="R909" s="17"/>
    </row>
    <row r="910" ht="13.55" customHeight="1">
      <c r="A910" s="8"/>
      <c r="B910" s="9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4"/>
      <c r="P910" s="15"/>
      <c r="Q910" s="25"/>
      <c r="R910" s="17"/>
    </row>
    <row r="911" ht="13.55" customHeight="1">
      <c r="A911" s="8"/>
      <c r="B911" s="9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4"/>
      <c r="P911" s="15"/>
      <c r="Q911" s="25"/>
      <c r="R911" s="17"/>
    </row>
    <row r="912" ht="13.55" customHeight="1">
      <c r="A912" s="8"/>
      <c r="B912" s="9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4"/>
      <c r="P912" s="15"/>
      <c r="Q912" s="25"/>
      <c r="R912" s="17"/>
    </row>
    <row r="913" ht="13.55" customHeight="1">
      <c r="A913" s="8"/>
      <c r="B913" s="9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4"/>
      <c r="P913" s="15"/>
      <c r="Q913" s="25"/>
      <c r="R913" s="17"/>
    </row>
    <row r="914" ht="13.55" customHeight="1">
      <c r="A914" s="8"/>
      <c r="B914" s="9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4"/>
      <c r="P914" s="15"/>
      <c r="Q914" s="25"/>
      <c r="R914" s="17"/>
    </row>
    <row r="915" ht="13.55" customHeight="1">
      <c r="A915" s="8"/>
      <c r="B915" s="9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4"/>
      <c r="P915" s="15"/>
      <c r="Q915" s="25"/>
      <c r="R915" s="17"/>
    </row>
    <row r="916" ht="13.55" customHeight="1">
      <c r="A916" s="8"/>
      <c r="B916" s="9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4"/>
      <c r="P916" s="15"/>
      <c r="Q916" s="25"/>
      <c r="R916" s="17"/>
    </row>
    <row r="917" ht="13.55" customHeight="1">
      <c r="A917" s="8"/>
      <c r="B917" s="9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4"/>
      <c r="P917" s="15"/>
      <c r="Q917" s="25"/>
      <c r="R917" s="17"/>
    </row>
    <row r="918" ht="13.55" customHeight="1">
      <c r="A918" s="8"/>
      <c r="B918" s="9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4"/>
      <c r="P918" s="15"/>
      <c r="Q918" s="25"/>
      <c r="R918" s="17"/>
    </row>
    <row r="919" ht="13.55" customHeight="1">
      <c r="A919" s="8"/>
      <c r="B919" s="9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4"/>
      <c r="P919" s="15"/>
      <c r="Q919" s="25"/>
      <c r="R919" s="17"/>
    </row>
    <row r="920" ht="13.55" customHeight="1">
      <c r="A920" s="26"/>
      <c r="B920" s="9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4"/>
      <c r="P920" s="15"/>
      <c r="Q920" s="25"/>
      <c r="R920" s="17"/>
    </row>
  </sheetData>
  <conditionalFormatting sqref="O1:O211 O216:O920">
    <cfRule type="containsText" dxfId="0" priority="1" stopIfTrue="1" text="x">
      <formula>NOT(ISERROR(FIND(UPPER("x"),UPPER(O1))))</formula>
      <formula>"x"</formula>
    </cfRule>
  </conditionalFormatting>
  <conditionalFormatting sqref="P1:P28 P32:P49 P53:P111 P116:P211 P216:P219 P224:P227 P234:P254 P260:P920">
    <cfRule type="containsText" dxfId="1" priority="1" stopIfTrue="1" text="x">
      <formula>NOT(ISERROR(FIND(UPPER("x"),UPPER(P1))))</formula>
      <formula>"x"</formula>
    </cfRule>
    <cfRule type="containsText" dxfId="2" priority="2" stopIfTrue="1" text="x">
      <formula>NOT(ISERROR(FIND(UPPER("x"),UPPER(P1))))</formula>
      <formula>"x"</formula>
    </cfRule>
  </conditionalFormatting>
  <conditionalFormatting sqref="P29:P31 P50:P52 P112:P115 P212:P215 P220:P223 P228:P233 P255:P259">
    <cfRule type="containsText" dxfId="3" priority="1" stopIfTrue="1" text="x">
      <formula>NOT(ISERROR(FIND(UPPER("x"),UPPER(P29))))</formula>
      <formula>"x"</formula>
    </cfRule>
  </conditionalFormatting>
  <dataValidations count="1">
    <dataValidation type="list" allowBlank="1" showInputMessage="1" showErrorMessage="1" sqref="N2:N64 N69:N920">
      <formula1>"01) Getreide (Körner und Mehl),02) Hülsenfrüchte/Soja,03) Pasta,04) Nüsse/Kerne/Samen,05) Getrocknetes,06) Zucker/Honig/Süsses,07) Frische Produkte,08) Konserven/Fertigprodukte,09) Essig/ÖL,10) Gewürze/Senf,11) Kaffee/Tee"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8333" defaultRowHeight="15" customHeight="1" outlineLevelRow="0" outlineLevelCol="0"/>
  <cols>
    <col min="1" max="1" width="35.5" style="27" customWidth="1"/>
    <col min="2" max="5" width="10.8516" style="27" customWidth="1"/>
    <col min="6" max="16384" width="10.8516" style="27" customWidth="1"/>
  </cols>
  <sheetData>
    <row r="1" ht="15.75" customHeight="1">
      <c r="A1" t="s" s="28">
        <v>631</v>
      </c>
      <c r="B1" s="29"/>
      <c r="C1" s="30"/>
      <c r="D1" s="30"/>
      <c r="E1" s="30"/>
    </row>
    <row r="2" ht="15.75" customHeight="1">
      <c r="A2" t="s" s="31">
        <v>40</v>
      </c>
      <c r="B2" s="32"/>
      <c r="C2" s="30"/>
      <c r="D2" s="30"/>
      <c r="E2" s="30"/>
    </row>
    <row r="3" ht="15.75" customHeight="1">
      <c r="A3" t="s" s="31">
        <v>98</v>
      </c>
      <c r="B3" s="32"/>
      <c r="C3" s="30"/>
      <c r="D3" s="30"/>
      <c r="E3" s="30"/>
    </row>
    <row r="4" ht="15.75" customHeight="1">
      <c r="A4" t="s" s="31">
        <v>22</v>
      </c>
      <c r="B4" s="32"/>
      <c r="C4" s="30"/>
      <c r="D4" s="30"/>
      <c r="E4" s="30"/>
    </row>
    <row r="5" ht="15.75" customHeight="1">
      <c r="A5" t="s" s="31">
        <v>95</v>
      </c>
      <c r="B5" s="32"/>
      <c r="C5" s="30"/>
      <c r="D5" s="30"/>
      <c r="E5" s="30"/>
    </row>
    <row r="6" ht="15.75" customHeight="1">
      <c r="A6" t="s" s="31">
        <v>222</v>
      </c>
      <c r="B6" s="32"/>
      <c r="C6" s="30"/>
      <c r="D6" s="30"/>
      <c r="E6" s="30"/>
    </row>
    <row r="7" ht="15.75" customHeight="1">
      <c r="A7" t="s" s="31">
        <v>154</v>
      </c>
      <c r="B7" s="32"/>
      <c r="C7" s="30"/>
      <c r="D7" s="30"/>
      <c r="E7" s="30"/>
    </row>
    <row r="8" ht="15.75" customHeight="1">
      <c r="A8" t="s" s="31">
        <v>237</v>
      </c>
      <c r="B8" s="32"/>
      <c r="C8" s="30"/>
      <c r="D8" s="30"/>
      <c r="E8" s="30"/>
    </row>
    <row r="9" ht="15.75" customHeight="1">
      <c r="A9" t="s" s="31">
        <v>45</v>
      </c>
      <c r="B9" s="32"/>
      <c r="C9" s="30"/>
      <c r="D9" s="30"/>
      <c r="E9" s="30"/>
    </row>
    <row r="10" ht="15.75" customHeight="1">
      <c r="A10" t="s" s="31">
        <v>29</v>
      </c>
      <c r="B10" s="32"/>
      <c r="C10" s="30"/>
      <c r="D10" s="30"/>
      <c r="E10" s="30"/>
    </row>
    <row r="11" ht="15.75" customHeight="1">
      <c r="A11" t="s" s="31">
        <v>145</v>
      </c>
      <c r="B11" s="32"/>
      <c r="C11" s="30"/>
      <c r="D11" s="30"/>
      <c r="E11" s="30"/>
    </row>
    <row r="12" ht="15.75" customHeight="1">
      <c r="A12" t="s" s="31">
        <v>261</v>
      </c>
      <c r="B12" s="32"/>
      <c r="C12" s="30"/>
      <c r="D12" s="30"/>
      <c r="E12" s="30"/>
    </row>
    <row r="13" ht="15.75" customHeight="1">
      <c r="A13" t="s" s="31">
        <v>215</v>
      </c>
      <c r="B13" s="32"/>
      <c r="C13" s="30"/>
      <c r="D13" s="30"/>
      <c r="E13" s="30"/>
    </row>
    <row r="14" ht="15.75" customHeight="1">
      <c r="A14" t="s" s="31">
        <v>167</v>
      </c>
      <c r="B14" s="32"/>
      <c r="C14" s="30"/>
      <c r="D14" s="30"/>
      <c r="E14" s="30"/>
    </row>
    <row r="15" ht="15.75" customHeight="1">
      <c r="A15" t="s" s="31">
        <v>514</v>
      </c>
      <c r="B15" s="32"/>
      <c r="C15" s="30"/>
      <c r="D15" s="30"/>
      <c r="E15" s="30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