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ul\Documents\Proyectos\ScrippingDistribuidora\src\main\resources\static\"/>
    </mc:Choice>
  </mc:AlternateContent>
  <xr:revisionPtr revIDLastSave="0" documentId="13_ncr:1_{7CA669DC-251B-4091-9E2C-B21C9A1A21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2" i="1" l="1"/>
  <c r="E491" i="1" s="1"/>
  <c r="E490" i="1" s="1"/>
  <c r="D491" i="1"/>
  <c r="D490" i="1" s="1"/>
  <c r="E242" i="1"/>
  <c r="D242" i="1"/>
  <c r="E5" i="1"/>
  <c r="E794" i="1" l="1"/>
  <c r="D794" i="1"/>
  <c r="E789" i="1" l="1"/>
  <c r="D789" i="1"/>
  <c r="E784" i="1"/>
  <c r="E785" i="1"/>
  <c r="E786" i="1"/>
  <c r="E787" i="1"/>
  <c r="D785" i="1"/>
  <c r="D786" i="1"/>
  <c r="D787" i="1"/>
  <c r="D784" i="1"/>
  <c r="E779" i="1"/>
  <c r="D779" i="1"/>
  <c r="E780" i="1"/>
  <c r="D780" i="1"/>
  <c r="E777" i="1"/>
  <c r="D777" i="1"/>
  <c r="D760" i="1" l="1"/>
  <c r="D446" i="1" l="1"/>
  <c r="E856" i="1"/>
  <c r="D856" i="1"/>
  <c r="E704" i="1"/>
  <c r="E513" i="1"/>
  <c r="D513" i="1"/>
  <c r="E516" i="1"/>
  <c r="E414" i="1"/>
  <c r="E108" i="1" l="1"/>
  <c r="D108" i="1"/>
  <c r="D105" i="1"/>
  <c r="E105" i="1"/>
  <c r="E26" i="1"/>
  <c r="D26" i="1"/>
  <c r="E25" i="1"/>
  <c r="D25" i="1"/>
  <c r="E29" i="1"/>
  <c r="E828" i="1" l="1"/>
  <c r="D828" i="1"/>
  <c r="E827" i="1"/>
  <c r="D827" i="1"/>
  <c r="D497" i="1" l="1"/>
  <c r="D502" i="1"/>
  <c r="D505" i="1"/>
  <c r="D494" i="1"/>
  <c r="D480" i="1"/>
  <c r="D484" i="1"/>
  <c r="D487" i="1"/>
  <c r="E326" i="1"/>
  <c r="D326" i="1"/>
  <c r="D192" i="1"/>
  <c r="E14" i="1"/>
  <c r="D14" i="1"/>
  <c r="E13" i="1"/>
  <c r="D13" i="1"/>
  <c r="E764" i="1" l="1"/>
  <c r="D764" i="1"/>
  <c r="E763" i="1"/>
  <c r="D763" i="1"/>
  <c r="E312" i="1" l="1"/>
  <c r="D312" i="1"/>
  <c r="D290" i="1"/>
  <c r="E290" i="1"/>
  <c r="E315" i="1" l="1"/>
  <c r="D315" i="1"/>
  <c r="E314" i="1"/>
  <c r="D314" i="1"/>
  <c r="D318" i="1"/>
  <c r="E234" i="1" l="1"/>
  <c r="E231" i="1"/>
  <c r="D231" i="1"/>
  <c r="E61" i="1"/>
  <c r="D61" i="1"/>
  <c r="E48" i="1"/>
  <c r="D48" i="1"/>
  <c r="E46" i="1"/>
  <c r="D46" i="1"/>
  <c r="E157" i="1"/>
  <c r="D157" i="1"/>
  <c r="E153" i="1"/>
  <c r="D153" i="1"/>
  <c r="E151" i="1"/>
  <c r="D151" i="1"/>
  <c r="E148" i="1"/>
  <c r="D148" i="1"/>
  <c r="E146" i="1"/>
  <c r="D146" i="1"/>
  <c r="E143" i="1"/>
  <c r="D143" i="1"/>
  <c r="E140" i="1"/>
  <c r="D140" i="1"/>
  <c r="E137" i="1"/>
  <c r="D137" i="1"/>
  <c r="E134" i="1"/>
  <c r="D134" i="1"/>
  <c r="E131" i="1"/>
  <c r="D131" i="1"/>
  <c r="E128" i="1"/>
  <c r="D128" i="1"/>
  <c r="E125" i="1"/>
  <c r="D125" i="1"/>
  <c r="E122" i="1"/>
  <c r="D122" i="1"/>
  <c r="E119" i="1"/>
  <c r="D119" i="1"/>
  <c r="E116" i="1"/>
  <c r="D116" i="1"/>
  <c r="E113" i="1"/>
  <c r="D113" i="1"/>
  <c r="E110" i="1"/>
  <c r="D110" i="1"/>
  <c r="E96" i="1"/>
  <c r="D96" i="1"/>
  <c r="E93" i="1"/>
  <c r="D93" i="1"/>
  <c r="E90" i="1"/>
  <c r="D90" i="1"/>
  <c r="E87" i="1"/>
  <c r="D87" i="1"/>
  <c r="E79" i="1"/>
  <c r="E85" i="1"/>
  <c r="D85" i="1"/>
  <c r="D79" i="1"/>
  <c r="E74" i="1"/>
  <c r="D74" i="1"/>
  <c r="E71" i="1"/>
  <c r="D71" i="1"/>
  <c r="E68" i="1"/>
  <c r="D68" i="1"/>
  <c r="E65" i="1"/>
  <c r="D65" i="1"/>
  <c r="E520" i="1" l="1"/>
  <c r="D520" i="1"/>
  <c r="E213" i="1" l="1"/>
  <c r="D213" i="1"/>
  <c r="E211" i="1"/>
  <c r="D211" i="1"/>
  <c r="E442" i="1" l="1"/>
  <c r="D442" i="1"/>
  <c r="E436" i="1"/>
  <c r="D436" i="1"/>
  <c r="E433" i="1"/>
  <c r="D433" i="1"/>
  <c r="E416" i="1"/>
  <c r="D416" i="1"/>
  <c r="D414" i="1"/>
  <c r="E412" i="1"/>
  <c r="D412" i="1"/>
  <c r="E410" i="1"/>
  <c r="D410" i="1"/>
  <c r="E114" i="1"/>
  <c r="D114" i="1"/>
  <c r="E59" i="1"/>
  <c r="D59" i="1"/>
  <c r="E58" i="1"/>
  <c r="D58" i="1"/>
  <c r="E55" i="1"/>
  <c r="D55" i="1"/>
  <c r="E56" i="1"/>
  <c r="D56" i="1"/>
  <c r="E718" i="1" l="1"/>
  <c r="D718" i="1"/>
  <c r="E431" i="1"/>
  <c r="D431" i="1"/>
  <c r="D378" i="1"/>
  <c r="E309" i="1"/>
  <c r="E308" i="1"/>
  <c r="D309" i="1"/>
  <c r="D308" i="1"/>
  <c r="E352" i="1"/>
  <c r="D352" i="1"/>
  <c r="D294" i="1"/>
  <c r="E294" i="1"/>
  <c r="E293" i="1"/>
  <c r="D293" i="1"/>
  <c r="D283" i="1"/>
  <c r="E283" i="1"/>
  <c r="E272" i="1"/>
  <c r="D272" i="1"/>
  <c r="E262" i="1"/>
  <c r="D262" i="1"/>
  <c r="E259" i="1"/>
  <c r="D259" i="1"/>
  <c r="E253" i="1"/>
  <c r="D253" i="1"/>
  <c r="E328" i="1" l="1"/>
  <c r="E144" i="1"/>
  <c r="D773" i="1" l="1"/>
  <c r="E773" i="1"/>
  <c r="D806" i="1"/>
  <c r="E806" i="1"/>
  <c r="D812" i="1"/>
  <c r="E812" i="1"/>
  <c r="E761" i="1"/>
  <c r="D761" i="1"/>
  <c r="E760" i="1"/>
  <c r="E739" i="1"/>
  <c r="D739" i="1"/>
  <c r="E737" i="1"/>
  <c r="D737" i="1"/>
  <c r="E735" i="1"/>
  <c r="D735" i="1"/>
  <c r="E733" i="1"/>
  <c r="D733" i="1"/>
  <c r="E721" i="1"/>
  <c r="D721" i="1"/>
  <c r="E731" i="1"/>
  <c r="D731" i="1"/>
  <c r="E729" i="1"/>
  <c r="D729" i="1"/>
  <c r="E715" i="1"/>
  <c r="D715" i="1"/>
  <c r="E713" i="1"/>
  <c r="D713" i="1"/>
  <c r="D704" i="1"/>
  <c r="E677" i="1"/>
  <c r="D677" i="1"/>
  <c r="E690" i="1"/>
  <c r="D690" i="1"/>
  <c r="D688" i="1"/>
  <c r="E688" i="1"/>
  <c r="E679" i="1"/>
  <c r="D679" i="1"/>
  <c r="D675" i="1"/>
  <c r="E675" i="1"/>
  <c r="E674" i="1"/>
  <c r="D674" i="1"/>
  <c r="E670" i="1"/>
  <c r="D670" i="1"/>
  <c r="E668" i="1"/>
  <c r="D668" i="1"/>
  <c r="E657" i="1"/>
  <c r="D657" i="1"/>
  <c r="E841" i="1"/>
  <c r="D841" i="1"/>
  <c r="E840" i="1"/>
  <c r="D840" i="1"/>
  <c r="E838" i="1"/>
  <c r="D838" i="1"/>
  <c r="E837" i="1"/>
  <c r="D837" i="1"/>
  <c r="D831" i="1"/>
  <c r="D830" i="1"/>
  <c r="E831" i="1"/>
  <c r="E830" i="1"/>
  <c r="E834" i="1"/>
  <c r="E833" i="1"/>
  <c r="D834" i="1"/>
  <c r="D833" i="1"/>
  <c r="E544" i="1"/>
  <c r="D544" i="1"/>
  <c r="E542" i="1"/>
  <c r="D542" i="1"/>
  <c r="E540" i="1"/>
  <c r="D540" i="1"/>
  <c r="E535" i="1"/>
  <c r="D535" i="1"/>
  <c r="E531" i="1"/>
  <c r="D531" i="1"/>
  <c r="E529" i="1"/>
  <c r="D529" i="1"/>
  <c r="E527" i="1"/>
  <c r="D527" i="1"/>
  <c r="E525" i="1"/>
  <c r="D525" i="1"/>
  <c r="E523" i="1"/>
  <c r="D523" i="1"/>
  <c r="D517" i="1" l="1"/>
  <c r="D518" i="1" s="1"/>
  <c r="E517" i="1"/>
  <c r="E518" i="1" s="1"/>
  <c r="D510" i="1"/>
  <c r="E511" i="1"/>
  <c r="E510" i="1" s="1"/>
  <c r="E506" i="1"/>
  <c r="D504" i="1"/>
  <c r="D501" i="1"/>
  <c r="E503" i="1"/>
  <c r="E498" i="1"/>
  <c r="D496" i="1"/>
  <c r="E495" i="1"/>
  <c r="D493" i="1"/>
  <c r="E488" i="1"/>
  <c r="D486" i="1"/>
  <c r="E485" i="1"/>
  <c r="D483" i="1"/>
  <c r="E481" i="1"/>
  <c r="D479" i="1"/>
  <c r="E484" i="1" l="1"/>
  <c r="E483" i="1" s="1"/>
  <c r="E502" i="1"/>
  <c r="E501" i="1" s="1"/>
  <c r="E487" i="1"/>
  <c r="E486" i="1" s="1"/>
  <c r="E494" i="1"/>
  <c r="E493" i="1" s="1"/>
  <c r="E497" i="1"/>
  <c r="E496" i="1" s="1"/>
  <c r="E505" i="1"/>
  <c r="E504" i="1" s="1"/>
  <c r="E480" i="1"/>
  <c r="E479" i="1" s="1"/>
  <c r="E471" i="1"/>
  <c r="E470" i="1" s="1"/>
  <c r="E469" i="1" s="1"/>
  <c r="E474" i="1"/>
  <c r="E473" i="1" s="1"/>
  <c r="E472" i="1" s="1"/>
  <c r="E477" i="1"/>
  <c r="E476" i="1" s="1"/>
  <c r="E475" i="1" s="1"/>
  <c r="D476" i="1"/>
  <c r="D475" i="1" s="1"/>
  <c r="D473" i="1"/>
  <c r="D472" i="1" s="1"/>
  <c r="D470" i="1"/>
  <c r="D469" i="1" s="1"/>
  <c r="E468" i="1"/>
  <c r="E467" i="1" s="1"/>
  <c r="D467" i="1"/>
  <c r="D466" i="1" s="1"/>
  <c r="E465" i="1"/>
  <c r="E464" i="1" s="1"/>
  <c r="E463" i="1" s="1"/>
  <c r="D464" i="1"/>
  <c r="D463" i="1" s="1"/>
  <c r="E462" i="1"/>
  <c r="E461" i="1" s="1"/>
  <c r="E460" i="1" s="1"/>
  <c r="D461" i="1"/>
  <c r="D460" i="1" s="1"/>
  <c r="D458" i="1"/>
  <c r="D457" i="1" s="1"/>
  <c r="E459" i="1"/>
  <c r="E458" i="1" s="1"/>
  <c r="E457" i="1" s="1"/>
  <c r="D455" i="1"/>
  <c r="D454" i="1" s="1"/>
  <c r="E456" i="1"/>
  <c r="E455" i="1" s="1"/>
  <c r="E454" i="1" s="1"/>
  <c r="E453" i="1"/>
  <c r="E452" i="1" s="1"/>
  <c r="E451" i="1" s="1"/>
  <c r="E450" i="1"/>
  <c r="E449" i="1" s="1"/>
  <c r="E448" i="1" s="1"/>
  <c r="E447" i="1"/>
  <c r="E446" i="1" s="1"/>
  <c r="E445" i="1" s="1"/>
  <c r="D452" i="1"/>
  <c r="D451" i="1" s="1"/>
  <c r="D449" i="1"/>
  <c r="D448" i="1" s="1"/>
  <c r="D445" i="1"/>
  <c r="E176" i="1"/>
  <c r="E177" i="1" s="1"/>
  <c r="D176" i="1"/>
  <c r="D177" i="1" s="1"/>
  <c r="E339" i="1"/>
  <c r="E215" i="1"/>
  <c r="D215" i="1"/>
  <c r="E69" i="1"/>
  <c r="D69" i="1"/>
  <c r="E38" i="1"/>
  <c r="D38" i="1"/>
  <c r="E37" i="1"/>
  <c r="D37" i="1"/>
  <c r="E466" i="1" l="1"/>
  <c r="E180" i="1"/>
  <c r="E181" i="1" s="1"/>
  <c r="D180" i="1"/>
  <c r="D181" i="1" s="1"/>
  <c r="E554" i="1"/>
  <c r="D554" i="1"/>
  <c r="E403" i="1"/>
  <c r="D403" i="1"/>
  <c r="E405" i="1"/>
  <c r="D405" i="1"/>
  <c r="E399" i="1"/>
  <c r="D399" i="1"/>
  <c r="E397" i="1"/>
  <c r="D397" i="1"/>
  <c r="E390" i="1"/>
  <c r="D390" i="1"/>
  <c r="E388" i="1"/>
  <c r="D388" i="1"/>
  <c r="E376" i="1"/>
  <c r="D376" i="1"/>
  <c r="E375" i="1"/>
  <c r="D375" i="1"/>
  <c r="E372" i="1"/>
  <c r="D373" i="1"/>
  <c r="E373" i="1"/>
  <c r="D372" i="1"/>
  <c r="E349" i="1"/>
  <c r="D349" i="1"/>
  <c r="E337" i="1"/>
  <c r="D337" i="1"/>
  <c r="E336" i="1"/>
  <c r="D336" i="1"/>
  <c r="E332" i="1"/>
  <c r="D332" i="1"/>
  <c r="E330" i="1"/>
  <c r="D330" i="1"/>
  <c r="E306" i="1"/>
  <c r="D306" i="1"/>
  <c r="E305" i="1"/>
  <c r="D305" i="1"/>
  <c r="E303" i="1"/>
  <c r="D303" i="1"/>
  <c r="E302" i="1"/>
  <c r="D302" i="1"/>
  <c r="E275" i="1"/>
  <c r="D275" i="1"/>
  <c r="E274" i="1"/>
  <c r="D274" i="1"/>
  <c r="E270" i="1"/>
  <c r="E269" i="1"/>
  <c r="E257" i="1"/>
  <c r="D257" i="1"/>
  <c r="E238" i="1"/>
  <c r="D238" i="1"/>
  <c r="E236" i="1"/>
  <c r="D236" i="1"/>
  <c r="E209" i="1"/>
  <c r="D209" i="1"/>
  <c r="E207" i="1"/>
  <c r="D207" i="1"/>
  <c r="E205" i="1"/>
  <c r="D205" i="1"/>
  <c r="E194" i="1"/>
  <c r="D194" i="1"/>
  <c r="E192" i="1"/>
  <c r="D144" i="1" l="1"/>
  <c r="E80" i="1"/>
  <c r="D80" i="1"/>
  <c r="E75" i="1"/>
  <c r="D75" i="1"/>
  <c r="E66" i="1"/>
  <c r="D66" i="1"/>
  <c r="E43" i="1"/>
  <c r="E41" i="1"/>
  <c r="D41" i="1"/>
  <c r="E40" i="1"/>
  <c r="D40" i="1"/>
  <c r="E741" i="1" l="1"/>
  <c r="D741" i="1"/>
  <c r="E711" i="1"/>
  <c r="D711" i="1"/>
  <c r="E706" i="1"/>
  <c r="D706" i="1"/>
  <c r="E696" i="1"/>
  <c r="D696" i="1"/>
  <c r="E694" i="1"/>
  <c r="D694" i="1"/>
  <c r="E692" i="1"/>
  <c r="D692" i="1"/>
  <c r="E662" i="1"/>
  <c r="D662" i="1"/>
  <c r="E660" i="1"/>
  <c r="D660" i="1"/>
  <c r="E643" i="1"/>
  <c r="D643" i="1"/>
  <c r="E401" i="1"/>
  <c r="D401" i="1"/>
  <c r="E387" i="1"/>
  <c r="D387" i="1"/>
  <c r="E385" i="1"/>
  <c r="D385" i="1"/>
  <c r="E383" i="1"/>
  <c r="D383" i="1"/>
  <c r="E381" i="1"/>
  <c r="D381" i="1"/>
  <c r="E367" i="1"/>
  <c r="D367" i="1"/>
  <c r="E366" i="1"/>
  <c r="D366" i="1"/>
  <c r="D360" i="1"/>
  <c r="E347" i="1"/>
  <c r="D347" i="1"/>
  <c r="E346" i="1"/>
  <c r="D346" i="1"/>
  <c r="E344" i="1"/>
  <c r="D344" i="1"/>
  <c r="E343" i="1"/>
  <c r="D343" i="1"/>
  <c r="D339" i="1"/>
  <c r="D328" i="1"/>
  <c r="E324" i="1"/>
  <c r="D324" i="1"/>
  <c r="E323" i="1"/>
  <c r="D323" i="1"/>
  <c r="E321" i="1"/>
  <c r="D321" i="1"/>
  <c r="E320" i="1"/>
  <c r="D320" i="1"/>
  <c r="E318" i="1"/>
  <c r="E317" i="1"/>
  <c r="D317" i="1"/>
  <c r="E311" i="1"/>
  <c r="D311" i="1"/>
  <c r="E299" i="1"/>
  <c r="E297" i="1"/>
  <c r="D297" i="1"/>
  <c r="E296" i="1"/>
  <c r="D296" i="1"/>
  <c r="D10" i="1"/>
  <c r="E203" i="1"/>
  <c r="E202" i="1"/>
  <c r="E200" i="1"/>
  <c r="E198" i="1"/>
  <c r="E196" i="1"/>
  <c r="E158" i="1"/>
  <c r="E154" i="1"/>
  <c r="E149" i="1"/>
  <c r="E141" i="1"/>
  <c r="E138" i="1"/>
  <c r="E135" i="1"/>
  <c r="E132" i="1"/>
  <c r="E129" i="1"/>
  <c r="E126" i="1"/>
  <c r="E123" i="1"/>
  <c r="E120" i="1"/>
  <c r="E117" i="1"/>
  <c r="E111" i="1"/>
  <c r="E97" i="1"/>
  <c r="E94" i="1"/>
  <c r="E91" i="1"/>
  <c r="E88" i="1"/>
  <c r="E72" i="1"/>
  <c r="E62" i="1"/>
  <c r="E49" i="1"/>
  <c r="E44" i="1"/>
  <c r="E34" i="1"/>
  <c r="E33" i="1"/>
  <c r="E30" i="1"/>
  <c r="E23" i="1"/>
  <c r="E22" i="1"/>
  <c r="E20" i="1"/>
  <c r="E19" i="1"/>
  <c r="E17" i="1"/>
  <c r="E16" i="1"/>
  <c r="E11" i="1"/>
  <c r="E10" i="1"/>
  <c r="E4" i="1"/>
  <c r="E278" i="1"/>
  <c r="D278" i="1"/>
  <c r="E100" i="1"/>
  <c r="E103" i="1"/>
  <c r="D100" i="1"/>
  <c r="D103" i="1"/>
  <c r="D72" i="1"/>
  <c r="D62" i="1" l="1"/>
  <c r="D49" i="1"/>
  <c r="D44" i="1"/>
  <c r="D43" i="1"/>
  <c r="D34" i="1"/>
  <c r="D33" i="1"/>
  <c r="D30" i="1"/>
  <c r="D29" i="1"/>
  <c r="D23" i="1"/>
  <c r="D22" i="1"/>
  <c r="D20" i="1"/>
  <c r="D19" i="1"/>
  <c r="D17" i="1"/>
  <c r="D16" i="1"/>
  <c r="D11" i="1"/>
  <c r="D5" i="1"/>
  <c r="D4" i="1"/>
  <c r="E847" i="1" l="1"/>
  <c r="D847" i="1"/>
  <c r="E846" i="1"/>
  <c r="D846" i="1"/>
  <c r="E844" i="1"/>
  <c r="D844" i="1"/>
  <c r="E843" i="1"/>
  <c r="D843" i="1"/>
  <c r="E723" i="1"/>
  <c r="D723" i="1"/>
  <c r="E725" i="1"/>
  <c r="D725" i="1"/>
  <c r="E701" i="1"/>
  <c r="D701" i="1"/>
  <c r="E699" i="1"/>
  <c r="D699" i="1"/>
  <c r="E698" i="1"/>
  <c r="D698" i="1"/>
  <c r="E686" i="1"/>
  <c r="D686" i="1"/>
  <c r="E685" i="1"/>
  <c r="D685" i="1"/>
  <c r="E683" i="1"/>
  <c r="D683" i="1"/>
  <c r="E681" i="1"/>
  <c r="D681" i="1"/>
  <c r="E672" i="1"/>
  <c r="D672" i="1"/>
  <c r="E666" i="1"/>
  <c r="D666" i="1"/>
  <c r="E664" i="1"/>
  <c r="D664" i="1"/>
  <c r="E655" i="1"/>
  <c r="D655" i="1"/>
  <c r="E641" i="1"/>
  <c r="D641" i="1"/>
  <c r="E640" i="1"/>
  <c r="D640" i="1"/>
  <c r="D638" i="1"/>
  <c r="E638" i="1"/>
  <c r="E637" i="1"/>
  <c r="D637" i="1"/>
  <c r="E608" i="1"/>
  <c r="E607" i="1"/>
  <c r="D608" i="1"/>
  <c r="D607" i="1"/>
  <c r="E556" i="1"/>
  <c r="D556" i="1"/>
  <c r="E429" i="1"/>
  <c r="D429" i="1"/>
  <c r="E426" i="1"/>
  <c r="D426" i="1"/>
  <c r="E284" i="1"/>
  <c r="D284" i="1"/>
  <c r="E424" i="1"/>
  <c r="D424" i="1"/>
  <c r="E422" i="1"/>
  <c r="D422" i="1"/>
  <c r="E420" i="1"/>
  <c r="D420" i="1"/>
  <c r="E418" i="1"/>
  <c r="D418" i="1"/>
  <c r="E408" i="1"/>
  <c r="D408" i="1"/>
  <c r="E379" i="1"/>
  <c r="D379" i="1"/>
  <c r="E378" i="1"/>
  <c r="E370" i="1"/>
  <c r="D370" i="1"/>
  <c r="E369" i="1"/>
  <c r="D369" i="1"/>
  <c r="E364" i="1"/>
  <c r="D364" i="1"/>
  <c r="E363" i="1"/>
  <c r="D363" i="1"/>
  <c r="E361" i="1"/>
  <c r="D361" i="1"/>
  <c r="E360" i="1"/>
  <c r="E358" i="1"/>
  <c r="D358" i="1"/>
  <c r="E357" i="1"/>
  <c r="D357" i="1"/>
  <c r="E355" i="1"/>
  <c r="D355" i="1"/>
  <c r="E354" i="1"/>
  <c r="D354" i="1"/>
  <c r="E341" i="1"/>
  <c r="D341" i="1"/>
  <c r="E334" i="1"/>
  <c r="D334" i="1"/>
  <c r="E300" i="1"/>
  <c r="D300" i="1"/>
  <c r="D299" i="1"/>
  <c r="E291" i="1"/>
  <c r="D291" i="1"/>
  <c r="E286" i="1"/>
  <c r="D286" i="1"/>
  <c r="E280" i="1"/>
  <c r="D280" i="1"/>
  <c r="E277" i="1"/>
  <c r="D277" i="1"/>
  <c r="D270" i="1"/>
  <c r="D269" i="1"/>
  <c r="E267" i="1"/>
  <c r="D267" i="1"/>
  <c r="E266" i="1"/>
  <c r="D266" i="1"/>
  <c r="D234" i="1"/>
  <c r="E223" i="1"/>
  <c r="D223" i="1"/>
  <c r="E224" i="1"/>
  <c r="D224" i="1"/>
  <c r="E221" i="1"/>
  <c r="D221" i="1"/>
  <c r="E219" i="1"/>
  <c r="D219" i="1"/>
  <c r="E217" i="1"/>
  <c r="D217" i="1"/>
  <c r="D200" i="1"/>
  <c r="D198" i="1"/>
  <c r="D196" i="1"/>
  <c r="D202" i="1"/>
  <c r="D203" i="1"/>
  <c r="D158" i="1"/>
  <c r="D154" i="1"/>
  <c r="D149" i="1"/>
  <c r="D126" i="1"/>
  <c r="D141" i="1"/>
  <c r="D138" i="1"/>
  <c r="D135" i="1"/>
  <c r="D132" i="1"/>
  <c r="D129" i="1"/>
  <c r="D123" i="1"/>
  <c r="D88" i="1"/>
  <c r="D120" i="1"/>
  <c r="D117" i="1"/>
  <c r="D111" i="1"/>
  <c r="D97" i="1"/>
  <c r="D94" i="1"/>
  <c r="D91" i="1"/>
</calcChain>
</file>

<file path=xl/sharedStrings.xml><?xml version="1.0" encoding="utf-8"?>
<sst xmlns="http://schemas.openxmlformats.org/spreadsheetml/2006/main" count="1700" uniqueCount="696">
  <si>
    <t>Almendras</t>
  </si>
  <si>
    <t>Nueces</t>
  </si>
  <si>
    <t>Higos</t>
  </si>
  <si>
    <t>Pistacho</t>
  </si>
  <si>
    <t xml:space="preserve">Tomates secos </t>
  </si>
  <si>
    <t xml:space="preserve">Ciruela tiernizada </t>
  </si>
  <si>
    <t xml:space="preserve">Durazno </t>
  </si>
  <si>
    <t xml:space="preserve">Peras </t>
  </si>
  <si>
    <t xml:space="preserve">Damasco turco </t>
  </si>
  <si>
    <t xml:space="preserve">Jumbo </t>
  </si>
  <si>
    <t>Avellanas</t>
  </si>
  <si>
    <t>Castaña de Cajú</t>
  </si>
  <si>
    <t>Hongos</t>
  </si>
  <si>
    <t>De pino</t>
  </si>
  <si>
    <t>Jengibre</t>
  </si>
  <si>
    <t>Maní</t>
  </si>
  <si>
    <t xml:space="preserve">Papaya  </t>
  </si>
  <si>
    <t xml:space="preserve">Cubos </t>
  </si>
  <si>
    <t xml:space="preserve">Ananá amarillo </t>
  </si>
  <si>
    <t xml:space="preserve">Melón </t>
  </si>
  <si>
    <t xml:space="preserve">Coco </t>
  </si>
  <si>
    <t xml:space="preserve">Pomelo </t>
  </si>
  <si>
    <t xml:space="preserve">Mango </t>
  </si>
  <si>
    <t xml:space="preserve">Kiwi </t>
  </si>
  <si>
    <t xml:space="preserve">Naranja </t>
  </si>
  <si>
    <t xml:space="preserve">Frutilla </t>
  </si>
  <si>
    <t xml:space="preserve">Banana </t>
  </si>
  <si>
    <t>Semillas</t>
  </si>
  <si>
    <t>Mix</t>
  </si>
  <si>
    <t>Quinua</t>
  </si>
  <si>
    <t>Sésamo</t>
  </si>
  <si>
    <t>Negro</t>
  </si>
  <si>
    <t>Blanco</t>
  </si>
  <si>
    <t>Integral</t>
  </si>
  <si>
    <t>Zapallo</t>
  </si>
  <si>
    <t>Amaranto</t>
  </si>
  <si>
    <t>Lino</t>
  </si>
  <si>
    <t xml:space="preserve">Girasol </t>
  </si>
  <si>
    <t xml:space="preserve">Chia </t>
  </si>
  <si>
    <t xml:space="preserve">Algarroba </t>
  </si>
  <si>
    <t>Chía</t>
  </si>
  <si>
    <t xml:space="preserve">Almendra  </t>
  </si>
  <si>
    <t>Maca</t>
  </si>
  <si>
    <t>Garbanzo</t>
  </si>
  <si>
    <t xml:space="preserve">Integral </t>
  </si>
  <si>
    <t xml:space="preserve">Lino </t>
  </si>
  <si>
    <t>Fina</t>
  </si>
  <si>
    <t xml:space="preserve">Gruesa </t>
  </si>
  <si>
    <t xml:space="preserve">Fina </t>
  </si>
  <si>
    <t>Orégano</t>
  </si>
  <si>
    <t xml:space="preserve">Pimienta </t>
  </si>
  <si>
    <t xml:space="preserve">Blanca en grano </t>
  </si>
  <si>
    <t xml:space="preserve">Negra en grano </t>
  </si>
  <si>
    <t>Almohaditas</t>
  </si>
  <si>
    <t xml:space="preserve">Aritos </t>
  </si>
  <si>
    <t xml:space="preserve">Chocobolas </t>
  </si>
  <si>
    <t xml:space="preserve">Quínoa inflada </t>
  </si>
  <si>
    <t xml:space="preserve">Bananitas </t>
  </si>
  <si>
    <t>Cereal free</t>
  </si>
  <si>
    <t>250 gr</t>
  </si>
  <si>
    <t xml:space="preserve">Fibra total </t>
  </si>
  <si>
    <t xml:space="preserve">250 gr </t>
  </si>
  <si>
    <t xml:space="preserve">Copos de maíz </t>
  </si>
  <si>
    <t xml:space="preserve">Con azúcar </t>
  </si>
  <si>
    <t xml:space="preserve">Sin azúcar   </t>
  </si>
  <si>
    <t xml:space="preserve">Avena </t>
  </si>
  <si>
    <t xml:space="preserve">Tiernizado </t>
  </si>
  <si>
    <t xml:space="preserve">Durazno, pera, ciruela, higo. </t>
  </si>
  <si>
    <t xml:space="preserve">Torta mix </t>
  </si>
  <si>
    <t xml:space="preserve">Dulce </t>
  </si>
  <si>
    <t xml:space="preserve">Salada </t>
  </si>
  <si>
    <t xml:space="preserve">Almendras </t>
  </si>
  <si>
    <t xml:space="preserve">Unidad </t>
  </si>
  <si>
    <t xml:space="preserve">Cereal </t>
  </si>
  <si>
    <t xml:space="preserve">Cerezas </t>
  </si>
  <si>
    <t xml:space="preserve">Chocolate en rama </t>
  </si>
  <si>
    <t xml:space="preserve">Maní </t>
  </si>
  <si>
    <t xml:space="preserve">Naranjitas bañadas </t>
  </si>
  <si>
    <t xml:space="preserve">Pasas de uva </t>
  </si>
  <si>
    <t xml:space="preserve">Alfajores </t>
  </si>
  <si>
    <t>Alcayota</t>
  </si>
  <si>
    <t>Conservas</t>
  </si>
  <si>
    <t>Miel</t>
  </si>
  <si>
    <t xml:space="preserve">Chía </t>
  </si>
  <si>
    <t>Oliva</t>
  </si>
  <si>
    <t xml:space="preserve">Sésamo </t>
  </si>
  <si>
    <t xml:space="preserve">Hidrolizado </t>
  </si>
  <si>
    <t>Graviola</t>
  </si>
  <si>
    <t xml:space="preserve">Harina de coca </t>
  </si>
  <si>
    <t>Magnesio</t>
  </si>
  <si>
    <t>450 gr</t>
  </si>
  <si>
    <t>Don Francisco</t>
  </si>
  <si>
    <t>500 gr</t>
  </si>
  <si>
    <t>1 k</t>
  </si>
  <si>
    <t>150 gr</t>
  </si>
  <si>
    <t>200 gr</t>
  </si>
  <si>
    <t>Lino, sésamo, girasol, chia, amaranto</t>
  </si>
  <si>
    <t>Harinas / Avena</t>
  </si>
  <si>
    <t>60 gr</t>
  </si>
  <si>
    <t>Membrillo</t>
  </si>
  <si>
    <t>Pan en cajita de madera</t>
  </si>
  <si>
    <t>Dulce de leche</t>
  </si>
  <si>
    <t>1 L</t>
  </si>
  <si>
    <t>150 cc</t>
  </si>
  <si>
    <t>250 cc</t>
  </si>
  <si>
    <t>360 ml</t>
  </si>
  <si>
    <t>200 ml</t>
  </si>
  <si>
    <t>100 gr</t>
  </si>
  <si>
    <t>Manguita especial</t>
  </si>
  <si>
    <t xml:space="preserve">10 k </t>
  </si>
  <si>
    <t>Manguita relleno</t>
  </si>
  <si>
    <t>Heladeria / Panaderia / Cotillón</t>
  </si>
  <si>
    <t>Leche en polvo</t>
  </si>
  <si>
    <t>Proteylac</t>
  </si>
  <si>
    <t>25 k</t>
  </si>
  <si>
    <t>Palitos</t>
  </si>
  <si>
    <t>Arroz para suhsi</t>
  </si>
  <si>
    <t>Jugo de arandanos</t>
  </si>
  <si>
    <t>1.5 L</t>
  </si>
  <si>
    <t>Cacao amargo alcalino</t>
  </si>
  <si>
    <t>800 gr</t>
  </si>
  <si>
    <t>970 gr</t>
  </si>
  <si>
    <t>Escamas</t>
  </si>
  <si>
    <t>100 ml</t>
  </si>
  <si>
    <t>Datiles</t>
  </si>
  <si>
    <t>Canela</t>
  </si>
  <si>
    <t>Molida</t>
  </si>
  <si>
    <t>3 k</t>
  </si>
  <si>
    <t>1 Ltr.</t>
  </si>
  <si>
    <t>Blanca molida</t>
  </si>
  <si>
    <t>Negra molida</t>
  </si>
  <si>
    <t>Triturado</t>
  </si>
  <si>
    <t>Ajo</t>
  </si>
  <si>
    <t>Comino</t>
  </si>
  <si>
    <t>Molido</t>
  </si>
  <si>
    <t>Chimichurri</t>
  </si>
  <si>
    <t>Provenzal</t>
  </si>
  <si>
    <t>Pimentón</t>
  </si>
  <si>
    <t>Arroz Inflado</t>
  </si>
  <si>
    <t>Soja Texturizada</t>
  </si>
  <si>
    <t>Legumbres</t>
  </si>
  <si>
    <t xml:space="preserve">Lenteja </t>
  </si>
  <si>
    <t>Nacional</t>
  </si>
  <si>
    <t xml:space="preserve">Stevia </t>
  </si>
  <si>
    <t>Liquida</t>
  </si>
  <si>
    <t>Sobres</t>
  </si>
  <si>
    <t>50 unid</t>
  </si>
  <si>
    <t>100 unid</t>
  </si>
  <si>
    <t>500 ml</t>
  </si>
  <si>
    <t>X 12 Mixto</t>
  </si>
  <si>
    <t>Caja</t>
  </si>
  <si>
    <t>Tutuca</t>
  </si>
  <si>
    <t xml:space="preserve">1 k </t>
  </si>
  <si>
    <t xml:space="preserve">Nueces, almendras, pasas de uva, ananá, CASTAÑA Y ARÁNDANOS </t>
  </si>
  <si>
    <t>ECONÓMICO</t>
  </si>
  <si>
    <t xml:space="preserve">TROPICAL  </t>
  </si>
  <si>
    <t xml:space="preserve">Nuez, almendra, pasas de uva, papaya, mango, ananá, manzana arándano, banana y más… </t>
  </si>
  <si>
    <t>Pasas de uva, nuez, maní, maíz, PISTACHO Y CASTAÑA</t>
  </si>
  <si>
    <t>SALADO</t>
  </si>
  <si>
    <t xml:space="preserve">Nuez y Almendra </t>
  </si>
  <si>
    <t>Mijo pelado</t>
  </si>
  <si>
    <t>Coco</t>
  </si>
  <si>
    <t>Grandes (granix)</t>
  </si>
  <si>
    <t>Chiquitas</t>
  </si>
  <si>
    <t>Crispin de arroz</t>
  </si>
  <si>
    <t>Bolitas amarillas</t>
  </si>
  <si>
    <t>500 g</t>
  </si>
  <si>
    <t>Cous Cous</t>
  </si>
  <si>
    <t>Frances</t>
  </si>
  <si>
    <t>Yaki Sushi Nori</t>
  </si>
  <si>
    <r>
      <rPr>
        <b/>
        <sz val="14"/>
        <color theme="1"/>
        <rFont val="Arial"/>
        <family val="2"/>
      </rPr>
      <t xml:space="preserve">PREMIUM </t>
    </r>
    <r>
      <rPr>
        <b/>
        <sz val="12"/>
        <color theme="1"/>
        <rFont val="Arial"/>
        <family val="2"/>
      </rPr>
      <t>"Antioxidante"</t>
    </r>
  </si>
  <si>
    <t>Mix Frutales Exclusivos</t>
  </si>
  <si>
    <t>Turkia</t>
  </si>
  <si>
    <t>Amapola azul</t>
  </si>
  <si>
    <t xml:space="preserve">Tomate </t>
  </si>
  <si>
    <t>Durazno</t>
  </si>
  <si>
    <t>Granos</t>
  </si>
  <si>
    <t>Marca: Mk</t>
  </si>
  <si>
    <t>Marca: Materia Prima</t>
  </si>
  <si>
    <t>Colágeno</t>
  </si>
  <si>
    <t>Arroz Yamani</t>
  </si>
  <si>
    <t>Algas</t>
  </si>
  <si>
    <t>Salsa de soja</t>
  </si>
  <si>
    <t>400 gr</t>
  </si>
  <si>
    <t>Gelatina sin sabor</t>
  </si>
  <si>
    <t>Nuez Moscada</t>
  </si>
  <si>
    <t>Tradicional</t>
  </si>
  <si>
    <t>Levadura</t>
  </si>
  <si>
    <t>Levex</t>
  </si>
  <si>
    <t>unidad</t>
  </si>
  <si>
    <t>caja x 25</t>
  </si>
  <si>
    <t>Tostaditas de chia</t>
  </si>
  <si>
    <t>Tostaditas de quinoa</t>
  </si>
  <si>
    <t>120 gr</t>
  </si>
  <si>
    <t>Gluten free / Lactosa free / Vegan</t>
  </si>
  <si>
    <t>Barbacua (ahumada) "verde"</t>
  </si>
  <si>
    <t>Sin palo (hojas ahumadas) "celeste"</t>
  </si>
  <si>
    <t>Yerba "orgánica"</t>
  </si>
  <si>
    <t xml:space="preserve">Caramelos </t>
  </si>
  <si>
    <t>Gajos "Mupay"</t>
  </si>
  <si>
    <t>Chocobolas</t>
  </si>
  <si>
    <t>Blanco, negro</t>
  </si>
  <si>
    <t>Oroliva "Manzur"</t>
  </si>
  <si>
    <t>Arroz</t>
  </si>
  <si>
    <t>Puro</t>
  </si>
  <si>
    <t>Polvo</t>
  </si>
  <si>
    <t xml:space="preserve">Cebolla </t>
  </si>
  <si>
    <t>Sueltos a elección</t>
  </si>
  <si>
    <t>caja</t>
  </si>
  <si>
    <t>Esterillas</t>
  </si>
  <si>
    <t>Wasabi</t>
  </si>
  <si>
    <t>Poroto Soja</t>
  </si>
  <si>
    <t>Granolas "Secadero Facundo"</t>
  </si>
  <si>
    <t>Mediana, instantanea o gruesa</t>
  </si>
  <si>
    <t xml:space="preserve">Trigo sarraceno </t>
  </si>
  <si>
    <t>"Sin TACC"</t>
  </si>
  <si>
    <t xml:space="preserve">Azafrán </t>
  </si>
  <si>
    <t>Hebras</t>
  </si>
  <si>
    <t>Merken</t>
  </si>
  <si>
    <t>Chileno</t>
  </si>
  <si>
    <t>Calcio Cubano</t>
  </si>
  <si>
    <t>Mexcla 0.44</t>
  </si>
  <si>
    <t>10 unid</t>
  </si>
  <si>
    <t>380 cc</t>
  </si>
  <si>
    <t>Leche de Almendras</t>
  </si>
  <si>
    <t>Vainilla</t>
  </si>
  <si>
    <t>Polvo de hornear</t>
  </si>
  <si>
    <t>Azucar impalpable</t>
  </si>
  <si>
    <t>Almidón de Maíz</t>
  </si>
  <si>
    <t>Sopa crema</t>
  </si>
  <si>
    <t>Choclo - Zanahoria y zapallo - Vegetales</t>
  </si>
  <si>
    <t>Caja x 5</t>
  </si>
  <si>
    <t>Adelgazante</t>
  </si>
  <si>
    <t>2 gr</t>
  </si>
  <si>
    <t>Frutilla "Granix"</t>
  </si>
  <si>
    <t>Avellanas "Granix"</t>
  </si>
  <si>
    <t>Limón y chocolate "Granix"</t>
  </si>
  <si>
    <t>Maní con Miel "Granix"</t>
  </si>
  <si>
    <t>Avena (sin relleno) "Granix"</t>
  </si>
  <si>
    <t>1.25 k</t>
  </si>
  <si>
    <t>Veggie Snack</t>
  </si>
  <si>
    <t>Pizza - Cebolla - Barbacoa - Hierbas</t>
  </si>
  <si>
    <t>45 gr</t>
  </si>
  <si>
    <t>750 gr</t>
  </si>
  <si>
    <t>Sushi / Delicatesen</t>
  </si>
  <si>
    <t>Enteras W4</t>
  </si>
  <si>
    <t>Curcuma</t>
  </si>
  <si>
    <t>Entera</t>
  </si>
  <si>
    <t>660 ml</t>
  </si>
  <si>
    <t>250 ml</t>
  </si>
  <si>
    <t>Paquete</t>
  </si>
  <si>
    <t>&gt; Letra "S" significa que subió / &gt; Letra "B" significa que bajó / &gt; Letra "N" significa producto nuevo</t>
  </si>
  <si>
    <t>Jamaica en grano</t>
  </si>
  <si>
    <t>Roja en grano</t>
  </si>
  <si>
    <t>Rocklets</t>
  </si>
  <si>
    <t>Lentejas de chocolate</t>
  </si>
  <si>
    <t>Petalos de Rosa</t>
  </si>
  <si>
    <t>Hibiscus en Flor</t>
  </si>
  <si>
    <t>Premium</t>
  </si>
  <si>
    <t>CARDAMOMO</t>
  </si>
  <si>
    <t>50 gr</t>
  </si>
  <si>
    <t xml:space="preserve">Anis </t>
  </si>
  <si>
    <t>Estrellado</t>
  </si>
  <si>
    <t>Sal Negra</t>
  </si>
  <si>
    <t xml:space="preserve">Sal Marina </t>
  </si>
  <si>
    <t xml:space="preserve">Sal Rosada del Himalaya </t>
  </si>
  <si>
    <t>Pakistan</t>
  </si>
  <si>
    <t xml:space="preserve">Frutales colores </t>
  </si>
  <si>
    <t>Melisa</t>
  </si>
  <si>
    <t>Relajante Natural</t>
  </si>
  <si>
    <t>Moringa Oleifera</t>
  </si>
  <si>
    <t>Arbol de la Vida</t>
  </si>
  <si>
    <t>Manzanilla</t>
  </si>
  <si>
    <t>Flores</t>
  </si>
  <si>
    <t>Café Verde en grano</t>
  </si>
  <si>
    <t>Vainilla en Chaucas</t>
  </si>
  <si>
    <t>Blister x 10</t>
  </si>
  <si>
    <t>Cascarilla de Cacao</t>
  </si>
  <si>
    <t>Te Verde MATCHA</t>
  </si>
  <si>
    <t>Coriandro</t>
  </si>
  <si>
    <t>Turca "Naranja"</t>
  </si>
  <si>
    <t>Poroto Alubia</t>
  </si>
  <si>
    <t>Poroto Negro</t>
  </si>
  <si>
    <t>Poroto Colorado</t>
  </si>
  <si>
    <t>Pisingallo</t>
  </si>
  <si>
    <t>Poroto Mung</t>
  </si>
  <si>
    <t>Verdes</t>
  </si>
  <si>
    <t>Sin etiqueta</t>
  </si>
  <si>
    <t>500 cc</t>
  </si>
  <si>
    <t>Negra</t>
  </si>
  <si>
    <t>Espirulina</t>
  </si>
  <si>
    <t>Bañadas con chocolate</t>
  </si>
  <si>
    <t>Hojas naturales</t>
  </si>
  <si>
    <t>Endulzantes</t>
  </si>
  <si>
    <t>Sector celíaco SIN TACC</t>
  </si>
  <si>
    <t>Mayor</t>
  </si>
  <si>
    <t>Menor</t>
  </si>
  <si>
    <t>Cantidad</t>
  </si>
  <si>
    <t>Deshidratados Exóticos</t>
  </si>
  <si>
    <t>Especias Gourmet</t>
  </si>
  <si>
    <t>Café / Infusiones / Té / Yerbas</t>
  </si>
  <si>
    <t>Leches</t>
  </si>
  <si>
    <t>Medallón Premium</t>
  </si>
  <si>
    <t>Williams Premium</t>
  </si>
  <si>
    <t>Salvado de Trigo</t>
  </si>
  <si>
    <t xml:space="preserve">Chocolate AMARGO </t>
  </si>
  <si>
    <t>Vinagre de Arroz</t>
  </si>
  <si>
    <t>5 L</t>
  </si>
  <si>
    <t>Mendocina</t>
  </si>
  <si>
    <t>Pan en cajita de madera con "NUEZ"</t>
  </si>
  <si>
    <t>5 k</t>
  </si>
  <si>
    <t>Rodajas</t>
  </si>
  <si>
    <t>TABLETAS FRASES</t>
  </si>
  <si>
    <t>Tabletas rellenas de Maní</t>
  </si>
  <si>
    <t>caja x 10</t>
  </si>
  <si>
    <t>Lavanda en flor</t>
  </si>
  <si>
    <t>Tilo</t>
  </si>
  <si>
    <t>Arroz Integral</t>
  </si>
  <si>
    <t>Azucar Negra</t>
  </si>
  <si>
    <t>Azucar Rubia</t>
  </si>
  <si>
    <t xml:space="preserve">Clavo de Olor </t>
  </si>
  <si>
    <t>5 K</t>
  </si>
  <si>
    <t>Salvado de Avena</t>
  </si>
  <si>
    <t>Harina de Avena</t>
  </si>
  <si>
    <t xml:space="preserve">Arveja  </t>
  </si>
  <si>
    <t xml:space="preserve">Te Verde </t>
  </si>
  <si>
    <t xml:space="preserve">Te Negro </t>
  </si>
  <si>
    <t xml:space="preserve">Te Rojo </t>
  </si>
  <si>
    <t>"Vrink"</t>
  </si>
  <si>
    <t>Sin Azucar</t>
  </si>
  <si>
    <t>Fideos de Arroz</t>
  </si>
  <si>
    <t>Morrones</t>
  </si>
  <si>
    <t>Espinaca</t>
  </si>
  <si>
    <t>Arveja Entera</t>
  </si>
  <si>
    <t>Arándano Rojo</t>
  </si>
  <si>
    <t>Albahaca</t>
  </si>
  <si>
    <t>Ají Picante</t>
  </si>
  <si>
    <t>2 Nueces con Rayador incluido</t>
  </si>
  <si>
    <t xml:space="preserve">Blister </t>
  </si>
  <si>
    <t>Higo</t>
  </si>
  <si>
    <t>Natural</t>
  </si>
  <si>
    <t>Salado</t>
  </si>
  <si>
    <t>Cubos</t>
  </si>
  <si>
    <t>80 gr</t>
  </si>
  <si>
    <t>"Ideal para dietéticas"</t>
  </si>
  <si>
    <t>BOLSON "MIX SECO"</t>
  </si>
  <si>
    <t>BOLSON "TROPICAL"</t>
  </si>
  <si>
    <t>Nuez, almendra, pasas de uva, castaña, mani</t>
  </si>
  <si>
    <t xml:space="preserve">Maíz Blanca </t>
  </si>
  <si>
    <t>Verde en grano (Ecuador)</t>
  </si>
  <si>
    <t>Mostaza</t>
  </si>
  <si>
    <t xml:space="preserve">Ahumado </t>
  </si>
  <si>
    <t xml:space="preserve">Verduras Deshidratadas </t>
  </si>
  <si>
    <t>Romero</t>
  </si>
  <si>
    <t>Con Albarroba (color chocolate)</t>
  </si>
  <si>
    <t>Yerba Compuesta</t>
  </si>
  <si>
    <t>Leche de COCO</t>
  </si>
  <si>
    <t>"Tratenfu"</t>
  </si>
  <si>
    <t>400 cc</t>
  </si>
  <si>
    <t xml:space="preserve">Trigo Burgol </t>
  </si>
  <si>
    <t>Arroz Basmati</t>
  </si>
  <si>
    <t>Gluten Puro</t>
  </si>
  <si>
    <t>Pop Tradicional</t>
  </si>
  <si>
    <t>24 x 24 cm "pack 10 unidades"</t>
  </si>
  <si>
    <t>Mermeladas / Pastas / Miel</t>
  </si>
  <si>
    <t>Castelo</t>
  </si>
  <si>
    <t>750 ml</t>
  </si>
  <si>
    <t>Alzol</t>
  </si>
  <si>
    <t>Azucar de Coco</t>
  </si>
  <si>
    <t>12 unid</t>
  </si>
  <si>
    <t>"Amande"</t>
  </si>
  <si>
    <r>
      <t>Tradicional con "</t>
    </r>
    <r>
      <rPr>
        <b/>
        <sz val="12"/>
        <color theme="1"/>
        <rFont val="Arial"/>
        <family val="2"/>
      </rPr>
      <t>50 gr de almendras"</t>
    </r>
  </si>
  <si>
    <t>Almendra y Coco</t>
  </si>
  <si>
    <t>Blanca Kalpa</t>
  </si>
  <si>
    <t>Partida</t>
  </si>
  <si>
    <t>Centeno</t>
  </si>
  <si>
    <t>Semillas Pop</t>
  </si>
  <si>
    <t xml:space="preserve">Hojuelas de semillas pop </t>
  </si>
  <si>
    <r>
      <t xml:space="preserve">Molido </t>
    </r>
    <r>
      <rPr>
        <b/>
        <sz val="12"/>
        <color theme="1"/>
        <rFont val="Arial"/>
        <family val="2"/>
      </rPr>
      <t>"Importado"</t>
    </r>
  </si>
  <si>
    <t>S</t>
  </si>
  <si>
    <t>15 k</t>
  </si>
  <si>
    <t>N</t>
  </si>
  <si>
    <t>Cedrón</t>
  </si>
  <si>
    <t>Psyllium</t>
  </si>
  <si>
    <t>Rosa Mosqueta</t>
  </si>
  <si>
    <t>Cascarilla</t>
  </si>
  <si>
    <t>Rota P3 (pedazos grandes)</t>
  </si>
  <si>
    <t>Sen</t>
  </si>
  <si>
    <t>Laxante Natural</t>
  </si>
  <si>
    <t xml:space="preserve">Tomillo </t>
  </si>
  <si>
    <t>Hojas</t>
  </si>
  <si>
    <t>Laurel</t>
  </si>
  <si>
    <t>Almendra</t>
  </si>
  <si>
    <t>100 cc</t>
  </si>
  <si>
    <t>Arroz Largo Fino</t>
  </si>
  <si>
    <t xml:space="preserve">Nacional </t>
  </si>
  <si>
    <t>Allioli con ajos morados</t>
  </si>
  <si>
    <t xml:space="preserve">Kebab white </t>
  </si>
  <si>
    <t xml:space="preserve">Barbacoa </t>
  </si>
  <si>
    <t>Xilitol</t>
  </si>
  <si>
    <t>Grandes</t>
  </si>
  <si>
    <r>
      <t>Con certificación "</t>
    </r>
    <r>
      <rPr>
        <b/>
        <sz val="12"/>
        <color theme="1"/>
        <rFont val="Arial"/>
        <family val="2"/>
      </rPr>
      <t>SIN TACC"</t>
    </r>
  </si>
  <si>
    <t>Mezcla</t>
  </si>
  <si>
    <t>Cartilago de Tiburón</t>
  </si>
  <si>
    <t>Salsa CHOVI        Sin TACC</t>
  </si>
  <si>
    <t>Cremor Tartaro</t>
  </si>
  <si>
    <t>Goma Xántica</t>
  </si>
  <si>
    <t>Agua de COCO</t>
  </si>
  <si>
    <t>330 ml</t>
  </si>
  <si>
    <t>Celebes</t>
  </si>
  <si>
    <t xml:space="preserve">Sol Azteca </t>
  </si>
  <si>
    <t>Sol Azteca</t>
  </si>
  <si>
    <t>Adobo para Pizza</t>
  </si>
  <si>
    <t>Bicarbonato de sodio</t>
  </si>
  <si>
    <t>Rama Quebrada</t>
  </si>
  <si>
    <t>Salvado (sin relleno) "Granix"</t>
  </si>
  <si>
    <r>
      <t>Chocolate</t>
    </r>
    <r>
      <rPr>
        <sz val="10"/>
        <color theme="1"/>
        <rFont val="Arial"/>
        <family val="2"/>
      </rPr>
      <t xml:space="preserve"> (rellenas chocolate BLANCO) "Granix" </t>
    </r>
  </si>
  <si>
    <t>"CUARTO CRECIENTE"                          Sin Azucar / Sin TACC</t>
  </si>
  <si>
    <t>Ciruela</t>
  </si>
  <si>
    <t>Arándanos</t>
  </si>
  <si>
    <t>Frutos Rojos</t>
  </si>
  <si>
    <t>Granos - SIN TACC</t>
  </si>
  <si>
    <t xml:space="preserve">Trigo Sarraceno </t>
  </si>
  <si>
    <t>Pura</t>
  </si>
  <si>
    <t>300 gr</t>
  </si>
  <si>
    <t xml:space="preserve">Aceites / Jugos </t>
  </si>
  <si>
    <t>X 6 unidades (B o N o Mixtos)</t>
  </si>
  <si>
    <t>caja 6,8 k</t>
  </si>
  <si>
    <t>Naranja</t>
  </si>
  <si>
    <t>Ajenjo</t>
  </si>
  <si>
    <t>Marca: The Coco</t>
  </si>
  <si>
    <t>360 cc</t>
  </si>
  <si>
    <t>Sin Papa</t>
  </si>
  <si>
    <t xml:space="preserve">Sopa Juliana </t>
  </si>
  <si>
    <t>Garam Masala</t>
  </si>
  <si>
    <t>Polen</t>
  </si>
  <si>
    <t xml:space="preserve">70 % u 80% </t>
  </si>
  <si>
    <t>Manzana</t>
  </si>
  <si>
    <t>Cubos o Tiras</t>
  </si>
  <si>
    <t>Triturado Premium</t>
  </si>
  <si>
    <t>Curry Suave</t>
  </si>
  <si>
    <t>Curry Picante</t>
  </si>
  <si>
    <t>Paprika</t>
  </si>
  <si>
    <t>Finas Hierbas</t>
  </si>
  <si>
    <t>Escamas Kibbled Premium</t>
  </si>
  <si>
    <t>Cayena (Roja)</t>
  </si>
  <si>
    <t>Yamaní Pop</t>
  </si>
  <si>
    <t>Fino o Grueso</t>
  </si>
  <si>
    <t>296 ml</t>
  </si>
  <si>
    <t>Brava (Picante)</t>
  </si>
  <si>
    <t>265 ml</t>
  </si>
  <si>
    <t>Sativa Canabis</t>
  </si>
  <si>
    <t>Polvo "Trever"</t>
  </si>
  <si>
    <t>Rodajas "BAJO EN AZUCAR"</t>
  </si>
  <si>
    <t>Fariña de Mandioca</t>
  </si>
  <si>
    <t xml:space="preserve">Fécula de Mandioca </t>
  </si>
  <si>
    <t>20 ml</t>
  </si>
  <si>
    <t>Boldo</t>
  </si>
  <si>
    <t xml:space="preserve">Mariposa Light </t>
  </si>
  <si>
    <t xml:space="preserve">Mariposa Extra Light </t>
  </si>
  <si>
    <t>"CUARTO CRECIENTE                       con SEMILLAS"                                             Sin Azucar / Sin TACC</t>
  </si>
  <si>
    <t>Menta</t>
  </si>
  <si>
    <t>Negros Premium</t>
  </si>
  <si>
    <t xml:space="preserve">Sin carozo </t>
  </si>
  <si>
    <t>Fileteado "Origen EEUU"</t>
  </si>
  <si>
    <t>Bolsa 25 k</t>
  </si>
  <si>
    <t>Marca: Cañuelas</t>
  </si>
  <si>
    <t>Galletas de Arroz        "PARTY"</t>
  </si>
  <si>
    <t>Dulce</t>
  </si>
  <si>
    <t>Sin Sal</t>
  </si>
  <si>
    <t>Con Sal Marina</t>
  </si>
  <si>
    <t xml:space="preserve">OAK CBD - ORGANICO - </t>
  </si>
  <si>
    <t>CBD 20 % - GUIGA "PREMIUM"</t>
  </si>
  <si>
    <t>15 ml</t>
  </si>
  <si>
    <t>Cosmetología Natural</t>
  </si>
  <si>
    <t>Crema Facial</t>
  </si>
  <si>
    <t xml:space="preserve">Ungüento Dolores </t>
  </si>
  <si>
    <t>50 ml</t>
  </si>
  <si>
    <r>
      <t xml:space="preserve">Marca Guiga: hecho con </t>
    </r>
    <r>
      <rPr>
        <b/>
        <sz val="12"/>
        <color theme="1"/>
        <rFont val="Arial"/>
        <family val="2"/>
      </rPr>
      <t>CBD y Jarilla</t>
    </r>
  </si>
  <si>
    <r>
      <t xml:space="preserve">Marca Guiga: hecho con </t>
    </r>
    <r>
      <rPr>
        <b/>
        <sz val="12"/>
        <color theme="1"/>
        <rFont val="Arial"/>
        <family val="2"/>
      </rPr>
      <t xml:space="preserve">CBD </t>
    </r>
  </si>
  <si>
    <t xml:space="preserve">Marruecos Blanca </t>
  </si>
  <si>
    <t>3,1 k</t>
  </si>
  <si>
    <t>3,4 k</t>
  </si>
  <si>
    <t>CBD 6-7 % - LIFE</t>
  </si>
  <si>
    <t>30 ml</t>
  </si>
  <si>
    <t xml:space="preserve">Pomada Dolores </t>
  </si>
  <si>
    <r>
      <t xml:space="preserve">Marca Life: hecho con </t>
    </r>
    <r>
      <rPr>
        <b/>
        <sz val="12"/>
        <color theme="1"/>
        <rFont val="Arial"/>
        <family val="2"/>
      </rPr>
      <t xml:space="preserve">CBD </t>
    </r>
  </si>
  <si>
    <t>Azucar Mascabo</t>
  </si>
  <si>
    <t>Sobre</t>
  </si>
  <si>
    <t>Escencia Pan dulce</t>
  </si>
  <si>
    <t>Agua de Azar</t>
  </si>
  <si>
    <t>FRUTA          ABRILLANTADA</t>
  </si>
  <si>
    <t>Escencia Vainilla</t>
  </si>
  <si>
    <t>Procal</t>
  </si>
  <si>
    <t>30 cc</t>
  </si>
  <si>
    <t>Molida Importada Premium</t>
  </si>
  <si>
    <t>"STOCK LIMITADO"</t>
  </si>
  <si>
    <t>"OFERTA"</t>
  </si>
  <si>
    <t>Uruguay "DEL PLATA</t>
  </si>
  <si>
    <t>Brasil "BARRY"</t>
  </si>
  <si>
    <t>Deshidratada "OFERTA"</t>
  </si>
  <si>
    <t>Polvo "IMPORTADA FILIPINAS"</t>
  </si>
  <si>
    <t>Menta - Poleo - Peperina</t>
  </si>
  <si>
    <t>FRANZ "Instantanea y Sin TACC"</t>
  </si>
  <si>
    <t>Sultaninas o Flein "Premium"</t>
  </si>
  <si>
    <t>Hinojo</t>
  </si>
  <si>
    <t>Granos Marrón "Origen: India"</t>
  </si>
  <si>
    <t>Granos Amarilla "Origen: India"</t>
  </si>
  <si>
    <t>Tutuca Free</t>
  </si>
  <si>
    <t>Chocolate        Semi-Amargo</t>
  </si>
  <si>
    <r>
      <t xml:space="preserve">Promo CAJA X 12  </t>
    </r>
    <r>
      <rPr>
        <b/>
        <sz val="12"/>
        <color theme="1"/>
        <rFont val="Arial"/>
        <family val="2"/>
      </rPr>
      <t>"SURTIDA"</t>
    </r>
  </si>
  <si>
    <t>Bebida de MANÍ</t>
  </si>
  <si>
    <t>Marca: ENTRE NUTS</t>
  </si>
  <si>
    <t xml:space="preserve">Rayado </t>
  </si>
  <si>
    <r>
      <t xml:space="preserve">Pop KIDS "coloreadas" </t>
    </r>
    <r>
      <rPr>
        <b/>
        <sz val="12"/>
        <color theme="1"/>
        <rFont val="Arial"/>
        <family val="2"/>
      </rPr>
      <t>SIN TACC</t>
    </r>
  </si>
  <si>
    <t>Bolson</t>
  </si>
  <si>
    <t>AFTER BREAK</t>
  </si>
  <si>
    <r>
      <t xml:space="preserve">Mani, maíz frito, semillas de zapallo, almendras </t>
    </r>
    <r>
      <rPr>
        <b/>
        <sz val="11"/>
        <color theme="1"/>
        <rFont val="Arial"/>
        <family val="2"/>
      </rPr>
      <t>"SIN TACC"</t>
    </r>
  </si>
  <si>
    <t>Caléndula Flor</t>
  </si>
  <si>
    <t xml:space="preserve">Origen: Egipto </t>
  </si>
  <si>
    <t>Origen: Albania</t>
  </si>
  <si>
    <t>GRUESO</t>
  </si>
  <si>
    <t>MEDIANO</t>
  </si>
  <si>
    <t xml:space="preserve">Cubos o Tiras </t>
  </si>
  <si>
    <t>Rodajas "PREMIUM"</t>
  </si>
  <si>
    <t xml:space="preserve">Para AREPAS </t>
  </si>
  <si>
    <t xml:space="preserve">Caja bombones </t>
  </si>
  <si>
    <t>X 24 bombones "LICOR"</t>
  </si>
  <si>
    <t>Caja triangulo rama</t>
  </si>
  <si>
    <t>Cada uno</t>
  </si>
  <si>
    <r>
      <t xml:space="preserve">Limón </t>
    </r>
    <r>
      <rPr>
        <sz val="12"/>
        <color rgb="FFFF0000"/>
        <rFont val="Arial"/>
        <family val="2"/>
      </rPr>
      <t>(NUEVOS)</t>
    </r>
    <r>
      <rPr>
        <sz val="12"/>
        <color theme="1"/>
        <rFont val="Arial"/>
        <family val="2"/>
      </rPr>
      <t xml:space="preserve"> "Granix"</t>
    </r>
  </si>
  <si>
    <t xml:space="preserve">ENTRE NUT "SIN TACC" </t>
  </si>
  <si>
    <t>Ghee</t>
  </si>
  <si>
    <r>
      <t xml:space="preserve">Natural "ENTRE NUTS" / </t>
    </r>
    <r>
      <rPr>
        <b/>
        <sz val="12"/>
        <color theme="1"/>
        <rFont val="Arial"/>
        <family val="2"/>
      </rPr>
      <t>OFERTA</t>
    </r>
  </si>
  <si>
    <r>
      <t xml:space="preserve">Chocolate "ENTRE NUTS" / </t>
    </r>
    <r>
      <rPr>
        <b/>
        <sz val="12"/>
        <color theme="1"/>
        <rFont val="Arial"/>
        <family val="2"/>
      </rPr>
      <t>OFERTA</t>
    </r>
  </si>
  <si>
    <r>
      <t xml:space="preserve">Líquida Celebes / </t>
    </r>
    <r>
      <rPr>
        <b/>
        <sz val="12"/>
        <color theme="1"/>
        <rFont val="Arial"/>
        <family val="2"/>
      </rPr>
      <t>OFERTA</t>
    </r>
  </si>
  <si>
    <t>Cubos Rojos o Multicolor o Natural</t>
  </si>
  <si>
    <t>Chips Entero</t>
  </si>
  <si>
    <t>Chips Partido "NUEVO"</t>
  </si>
  <si>
    <r>
      <t xml:space="preserve">Pop Tradicional </t>
    </r>
    <r>
      <rPr>
        <b/>
        <sz val="12"/>
        <color theme="1"/>
        <rFont val="Arial"/>
        <family val="2"/>
      </rPr>
      <t>"SIN TACC"</t>
    </r>
  </si>
  <si>
    <r>
      <t xml:space="preserve">Origen: </t>
    </r>
    <r>
      <rPr>
        <b/>
        <sz val="12"/>
        <color theme="1"/>
        <rFont val="Arial"/>
        <family val="2"/>
      </rPr>
      <t xml:space="preserve">"BULGARIA NUEVO" </t>
    </r>
  </si>
  <si>
    <t>MAIZ</t>
  </si>
  <si>
    <t xml:space="preserve">Salsa Yamasa </t>
  </si>
  <si>
    <t xml:space="preserve">Teriyaki: "Dulce" </t>
  </si>
  <si>
    <t>Shampoo</t>
  </si>
  <si>
    <r>
      <t xml:space="preserve">Marca Life: </t>
    </r>
    <r>
      <rPr>
        <b/>
        <sz val="12"/>
        <color theme="1"/>
        <rFont val="Arial"/>
        <family val="2"/>
      </rPr>
      <t>CANNABICO</t>
    </r>
  </si>
  <si>
    <t>Acondicionador</t>
  </si>
  <si>
    <t>Crema Hidratante</t>
  </si>
  <si>
    <t>Crema Anti-Age</t>
  </si>
  <si>
    <t>125 gr</t>
  </si>
  <si>
    <t xml:space="preserve">Fileteado "Origen CHILE" </t>
  </si>
  <si>
    <t>Granola con Semillas</t>
  </si>
  <si>
    <t>Granola sin Semilla</t>
  </si>
  <si>
    <r>
      <rPr>
        <b/>
        <sz val="12"/>
        <color theme="1"/>
        <rFont val="Arial"/>
        <family val="2"/>
      </rPr>
      <t xml:space="preserve">Tradicional </t>
    </r>
    <r>
      <rPr>
        <sz val="12"/>
        <color theme="1"/>
        <rFont val="Arial"/>
        <family val="2"/>
      </rPr>
      <t>(avena tostada con miel, nuez, almendra, pasas de uva, maní, copos de maiz, coco, crispín de arroz, aceite vegetal,  mix de semillas)</t>
    </r>
  </si>
  <si>
    <r>
      <rPr>
        <b/>
        <sz val="12"/>
        <color theme="1"/>
        <rFont val="Arial"/>
        <family val="2"/>
      </rPr>
      <t xml:space="preserve">Tradicional </t>
    </r>
    <r>
      <rPr>
        <sz val="12"/>
        <color theme="1"/>
        <rFont val="Arial"/>
        <family val="2"/>
      </rPr>
      <t>(avena tostada con miel, nuez, almendra, pasas de uva, maní, copos de maiz, coco,fibra total, crispín de arroz, aceite vegetal)</t>
    </r>
  </si>
  <si>
    <t>Galletas Oreo</t>
  </si>
  <si>
    <t>Rotas reposteria</t>
  </si>
  <si>
    <t>COLLAGEN</t>
  </si>
  <si>
    <t>Colageno+Reveratrol (Blueberry)</t>
  </si>
  <si>
    <t>sobre 12 g</t>
  </si>
  <si>
    <t>caja x 30</t>
  </si>
  <si>
    <t>GLUTAMINA</t>
  </si>
  <si>
    <t>Sabor Pomelo</t>
  </si>
  <si>
    <t>IRON FULL</t>
  </si>
  <si>
    <t>Recovery (Frutos rojos)</t>
  </si>
  <si>
    <t>Mousse de Limón</t>
  </si>
  <si>
    <t>Chocolate</t>
  </si>
  <si>
    <t xml:space="preserve">BARRITAS IRONBAR </t>
  </si>
  <si>
    <t>MULTI VITAMIN</t>
  </si>
  <si>
    <t xml:space="preserve">Complejo vitaminico </t>
  </si>
  <si>
    <t>60 capsul</t>
  </si>
  <si>
    <t>RIPPED MAX 2</t>
  </si>
  <si>
    <t>120 capsu</t>
  </si>
  <si>
    <t>Quemadores de grasa</t>
  </si>
  <si>
    <t>WAKE BREAK</t>
  </si>
  <si>
    <t>sobre 18 g</t>
  </si>
  <si>
    <t>Desayuno Proteina "Café cappuccino"</t>
  </si>
  <si>
    <t>WHEY PROTEIN 7900</t>
  </si>
  <si>
    <t>Linea: GENTECH "Sin TACC"</t>
  </si>
  <si>
    <t xml:space="preserve">Chocolate </t>
  </si>
  <si>
    <t>Frutilla</t>
  </si>
  <si>
    <t>WHEY PROTEIN PREMIUM</t>
  </si>
  <si>
    <t>GEL ENERGETICO "IRON GEL"</t>
  </si>
  <si>
    <t>Limón</t>
  </si>
  <si>
    <t>Caja x 24</t>
  </si>
  <si>
    <t>sobre 20 g</t>
  </si>
  <si>
    <t>CREATINA</t>
  </si>
  <si>
    <t>Lima Limón + Cafeína</t>
  </si>
  <si>
    <t>Veganas - Sabor Cacao</t>
  </si>
  <si>
    <t>Caja x 10</t>
  </si>
  <si>
    <t>Suplementos Dietarios y Deportivos</t>
  </si>
  <si>
    <t>Chocolatería / Caramelos</t>
  </si>
  <si>
    <t>ENERGY PLUS</t>
  </si>
  <si>
    <t>HIDRA PLUS</t>
  </si>
  <si>
    <t>Sales de hidratación (manzana o naranja)</t>
  </si>
  <si>
    <t>sobre 35 g</t>
  </si>
  <si>
    <t>Hidratos de carbono / Vitaminas B3,B5,B6 y C / Aminoácidos (Frutos rojos o Guaraná)</t>
  </si>
  <si>
    <t>Linea: META 24/3</t>
  </si>
  <si>
    <t>AMINO 7600</t>
  </si>
  <si>
    <t>150 comprim</t>
  </si>
  <si>
    <t>caja 8,16</t>
  </si>
  <si>
    <t>MIX PIMIENTAS</t>
  </si>
  <si>
    <r>
      <t xml:space="preserve">BOCADITOS </t>
    </r>
    <r>
      <rPr>
        <sz val="12"/>
        <color theme="1"/>
        <rFont val="Arial"/>
        <family val="2"/>
      </rPr>
      <t xml:space="preserve">(30 gr c/u) </t>
    </r>
  </si>
  <si>
    <t>caja x 24</t>
  </si>
  <si>
    <t>FRUTOS SECOS</t>
  </si>
  <si>
    <t>PELADO "NATURAL"</t>
  </si>
  <si>
    <t>70 gr</t>
  </si>
  <si>
    <r>
      <t xml:space="preserve">SIN PIEL </t>
    </r>
    <r>
      <rPr>
        <b/>
        <sz val="12"/>
        <color theme="1"/>
        <rFont val="Arial"/>
        <family val="2"/>
      </rPr>
      <t>"PRODUCCION PROPIA"</t>
    </r>
  </si>
  <si>
    <r>
      <t>CON PIEL</t>
    </r>
    <r>
      <rPr>
        <b/>
        <sz val="12"/>
        <color theme="1"/>
        <rFont val="Arial"/>
        <family val="2"/>
      </rPr>
      <t xml:space="preserve"> "PRODUCCION PROPIA"</t>
    </r>
  </si>
  <si>
    <t>Triturado Premium "Importado"</t>
  </si>
  <si>
    <t>Sultanina</t>
  </si>
  <si>
    <t>MIX CERVECERO "PREMIUM"</t>
  </si>
  <si>
    <t>MIX CERVECERO "COMÚN"</t>
  </si>
  <si>
    <t>CEREALES: "GRANIX"</t>
  </si>
  <si>
    <t>CEREALES: "YING YANG"</t>
  </si>
  <si>
    <t>CEREALES: "VARIOS"</t>
  </si>
  <si>
    <t xml:space="preserve">Avellanas </t>
  </si>
  <si>
    <t>Cuadricopos</t>
  </si>
  <si>
    <t>Naturales</t>
  </si>
  <si>
    <t>2,5 k</t>
  </si>
  <si>
    <t>Ositos</t>
  </si>
  <si>
    <t>Avena y Miel</t>
  </si>
  <si>
    <t>2 k</t>
  </si>
  <si>
    <t>1,5 k</t>
  </si>
  <si>
    <t>ENTRE NUT "SIN TACC" sin AZUCAR</t>
  </si>
  <si>
    <t>Medicinal CANNABIS</t>
  </si>
  <si>
    <t>Maíz Tostado Importado</t>
  </si>
  <si>
    <t>Barbacoa</t>
  </si>
  <si>
    <t xml:space="preserve">Mostaza y Miel </t>
  </si>
  <si>
    <t xml:space="preserve">Picante </t>
  </si>
  <si>
    <r>
      <t>Maní salado, Maiz tostado salado tradicional y saborizado,</t>
    </r>
    <r>
      <rPr>
        <b/>
        <sz val="11"/>
        <color theme="1"/>
        <rFont val="Arial"/>
        <family val="2"/>
      </rPr>
      <t xml:space="preserve"> semillas de zapallo</t>
    </r>
    <r>
      <rPr>
        <sz val="11"/>
        <color theme="1"/>
        <rFont val="Arial"/>
        <family val="2"/>
      </rPr>
      <t xml:space="preserve"> y girasol tostadas y saladas.</t>
    </r>
  </si>
  <si>
    <t>Maní salado, Maiz tostado salado tradicional y saborizado, girasol tostado y salado.</t>
  </si>
  <si>
    <t>Ají Dulce</t>
  </si>
  <si>
    <t>Molido "Importado"</t>
  </si>
  <si>
    <t>B</t>
  </si>
  <si>
    <t>SIN TACC</t>
  </si>
  <si>
    <t>ALESPI</t>
  </si>
  <si>
    <t>Erytrhitol</t>
  </si>
  <si>
    <t>Maiz Amarillo</t>
  </si>
  <si>
    <t>Para TACOS</t>
  </si>
  <si>
    <t>POLVO</t>
  </si>
  <si>
    <t>MASTICABLE "FRUTILLA"</t>
  </si>
  <si>
    <t>Tomate CHERRY</t>
  </si>
  <si>
    <t>Confitado Origen: CHINA</t>
  </si>
  <si>
    <t>Paletas Felices</t>
  </si>
  <si>
    <t>Paletas con fraces, corazones, emoticons, etc</t>
  </si>
  <si>
    <t>caja x 20</t>
  </si>
  <si>
    <t>Guara GRANDE</t>
  </si>
  <si>
    <t>MIX SECO</t>
  </si>
  <si>
    <t>Premium "AA"</t>
  </si>
  <si>
    <t>OSCURA (Negra)</t>
  </si>
  <si>
    <t>BCAA 4000</t>
  </si>
  <si>
    <t>Pasas Morenas</t>
  </si>
  <si>
    <t>Pasas Rubias</t>
  </si>
  <si>
    <r>
      <rPr>
        <b/>
        <sz val="12"/>
        <color theme="1"/>
        <rFont val="Arial"/>
        <family val="2"/>
      </rPr>
      <t>Oddis:</t>
    </r>
    <r>
      <rPr>
        <sz val="12"/>
        <color theme="1"/>
        <rFont val="Arial"/>
        <family val="2"/>
      </rPr>
      <t xml:space="preserve"> "Calidad EXPORTACION"</t>
    </r>
  </si>
  <si>
    <t>Entera H2 "PREMIUM"</t>
  </si>
  <si>
    <t xml:space="preserve">2 Salvado </t>
  </si>
  <si>
    <t xml:space="preserve">Hojuelas con Stevia </t>
  </si>
  <si>
    <t>Gouger:Negro</t>
  </si>
  <si>
    <t xml:space="preserve">Cobertura (BLANCO o NEGRO)             </t>
  </si>
  <si>
    <t>Pasta de Maní           "ENTRE NUTS" SIN TACC</t>
  </si>
  <si>
    <t xml:space="preserve">Natural     </t>
  </si>
  <si>
    <t xml:space="preserve">Coco     </t>
  </si>
  <si>
    <t xml:space="preserve">Stevia     </t>
  </si>
  <si>
    <t xml:space="preserve">Cacao Amargo     </t>
  </si>
  <si>
    <t xml:space="preserve">Crocante    </t>
  </si>
  <si>
    <r>
      <t xml:space="preserve">Con Mix de Semillas     </t>
    </r>
    <r>
      <rPr>
        <b/>
        <sz val="12"/>
        <color theme="1"/>
        <rFont val="Arial"/>
        <family val="2"/>
      </rPr>
      <t>"NUEVO"</t>
    </r>
  </si>
  <si>
    <r>
      <t xml:space="preserve">Ahumada    </t>
    </r>
    <r>
      <rPr>
        <b/>
        <sz val="12"/>
        <color theme="1"/>
        <rFont val="Arial"/>
        <family val="2"/>
      </rPr>
      <t xml:space="preserve"> "NUEVO"</t>
    </r>
  </si>
  <si>
    <t>Pasta de Maní "ODDIS"             SIN TACC</t>
  </si>
  <si>
    <t>Mantequilla de mani</t>
  </si>
  <si>
    <t>Oddis Creamy " SIN TACC"</t>
  </si>
  <si>
    <t>VEGGIE PROTEIN</t>
  </si>
  <si>
    <t>Cacao 20 g de proteina</t>
  </si>
  <si>
    <t>FELICIA RASPADA "OFERTA"</t>
  </si>
  <si>
    <t>Cuartos o Ambar o Cuartillos "ECONOMICAS"</t>
  </si>
  <si>
    <t>10 k</t>
  </si>
  <si>
    <t>CEREALES: "LASFOR"</t>
  </si>
  <si>
    <t>Arándanos, Eucaliptus, Miel, Popoleo y Eucaliptus, Propoleo, Naranja, Jengibre con Miel.</t>
  </si>
  <si>
    <r>
      <rPr>
        <b/>
        <sz val="12"/>
        <color theme="1"/>
        <rFont val="Arial"/>
        <family val="2"/>
      </rPr>
      <t>Oddis</t>
    </r>
    <r>
      <rPr>
        <sz val="12"/>
        <color theme="1"/>
        <rFont val="Arial"/>
        <family val="2"/>
      </rPr>
      <t>: Negro AMARGO</t>
    </r>
  </si>
  <si>
    <r>
      <rPr>
        <b/>
        <sz val="12"/>
        <color theme="1"/>
        <rFont val="Arial"/>
        <family val="2"/>
      </rPr>
      <t>Oddis</t>
    </r>
    <r>
      <rPr>
        <sz val="12"/>
        <color theme="1"/>
        <rFont val="Arial"/>
        <family val="2"/>
      </rPr>
      <t>: Blanco</t>
    </r>
  </si>
  <si>
    <r>
      <rPr>
        <b/>
        <sz val="12"/>
        <color theme="1"/>
        <rFont val="Arial"/>
        <family val="2"/>
      </rPr>
      <t>Oddis</t>
    </r>
    <r>
      <rPr>
        <sz val="12"/>
        <color theme="1"/>
        <rFont val="Arial"/>
        <family val="2"/>
      </rPr>
      <t>: Chocolate con Leche</t>
    </r>
  </si>
  <si>
    <t>OFERTA</t>
  </si>
  <si>
    <t>Sultaninas o Flein "ECONÓMICAS"</t>
  </si>
  <si>
    <t>Importado TURQUIA</t>
  </si>
  <si>
    <t xml:space="preserve">Tostado y salado </t>
  </si>
  <si>
    <t>Vaina "Virginia" con Cáscara</t>
  </si>
  <si>
    <t>1 K</t>
  </si>
  <si>
    <t>JAPONÉS: Sabor "Pizza, Queso, Jamón"</t>
  </si>
  <si>
    <t>Lenteja</t>
  </si>
  <si>
    <t>Soja</t>
  </si>
  <si>
    <t>Caja x 20</t>
  </si>
  <si>
    <t>NATURA</t>
  </si>
  <si>
    <r>
      <t xml:space="preserve">"lista de precios sujeta a cambios sin previo aviso" - precios sin iva - fecha de emisión </t>
    </r>
    <r>
      <rPr>
        <b/>
        <sz val="13"/>
        <color theme="1"/>
        <rFont val="Arial"/>
        <family val="2"/>
      </rPr>
      <t xml:space="preserve"> 24 de OCTUBRE de 2022</t>
    </r>
  </si>
  <si>
    <t>Real Boliviana "Importada"</t>
  </si>
  <si>
    <t>Hebras de Salvado</t>
  </si>
  <si>
    <t>Tipo "FIBRA TOTAL"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</si>
</sst>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Times New Roman"/>
      <family val="1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8D08D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4">
    <xf numFmtId="0" fontId="0" fillId="0" borderId="0" xfId="0"/>
    <xf numFmtId="0" fontId="0" fillId="0" borderId="0" xfId="0" applyAlignment="1">
      <alignment shrinkToFit="1"/>
    </xf>
    <xf numFmtId="0" fontId="2" fillId="0" borderId="7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2" fillId="3" borderId="1" xfId="0" applyFont="1" applyFill="1" applyBorder="1" applyAlignment="1">
      <alignment vertical="center" shrinkToFit="1"/>
    </xf>
    <xf numFmtId="0" fontId="3" fillId="4" borderId="1" xfId="0" applyFont="1" applyFill="1" applyBorder="1" applyAlignment="1">
      <alignment vertical="center" shrinkToFit="1"/>
    </xf>
    <xf numFmtId="0" fontId="2" fillId="3" borderId="5" xfId="0" applyFont="1" applyFill="1" applyBorder="1" applyAlignment="1">
      <alignment vertical="center" shrinkToFit="1"/>
    </xf>
    <xf numFmtId="0" fontId="3" fillId="0" borderId="1" xfId="0" applyFont="1" applyBorder="1" applyAlignment="1">
      <alignment shrinkToFit="1"/>
    </xf>
    <xf numFmtId="0" fontId="3" fillId="0" borderId="4" xfId="0" applyFont="1" applyBorder="1" applyAlignment="1">
      <alignment shrinkToFit="1"/>
    </xf>
    <xf numFmtId="0" fontId="3" fillId="0" borderId="1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2" fillId="3" borderId="1" xfId="0" applyFont="1" applyFill="1" applyBorder="1" applyAlignment="1">
      <alignment horizontal="left" vertical="center" shrinkToFit="1"/>
    </xf>
    <xf numFmtId="0" fontId="3" fillId="0" borderId="1" xfId="0" applyFont="1" applyBorder="1" applyAlignment="1">
      <alignment horizontal="left" vertical="center" shrinkToFit="1"/>
    </xf>
    <xf numFmtId="0" fontId="2" fillId="3" borderId="5" xfId="0" applyFont="1" applyFill="1" applyBorder="1" applyAlignment="1">
      <alignment vertical="center" shrinkToFit="1"/>
    </xf>
    <xf numFmtId="0" fontId="0" fillId="0" borderId="0" xfId="0" applyFill="1" applyAlignment="1">
      <alignment shrinkToFit="1"/>
    </xf>
    <xf numFmtId="0" fontId="3" fillId="0" borderId="0" xfId="0" applyFont="1" applyBorder="1" applyAlignment="1">
      <alignment shrinkToFit="1"/>
    </xf>
    <xf numFmtId="0" fontId="3" fillId="0" borderId="5" xfId="0" applyFont="1" applyBorder="1" applyAlignment="1">
      <alignment shrinkToFit="1"/>
    </xf>
    <xf numFmtId="0" fontId="3" fillId="0" borderId="7" xfId="0" applyFont="1" applyFill="1" applyBorder="1" applyAlignment="1">
      <alignment vertical="center" shrinkToFit="1"/>
    </xf>
    <xf numFmtId="0" fontId="2" fillId="3" borderId="5" xfId="0" applyFont="1" applyFill="1" applyBorder="1" applyAlignment="1">
      <alignment horizontal="left" vertical="center" shrinkToFit="1"/>
    </xf>
    <xf numFmtId="0" fontId="2" fillId="3" borderId="5" xfId="0" applyFont="1" applyFill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8" xfId="0" applyFont="1" applyBorder="1" applyAlignment="1">
      <alignment vertical="center" shrinkToFit="1"/>
    </xf>
    <xf numFmtId="0" fontId="2" fillId="3" borderId="11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left" vertical="center" shrinkToFit="1"/>
    </xf>
    <xf numFmtId="0" fontId="2" fillId="3" borderId="1" xfId="0" applyFont="1" applyFill="1" applyBorder="1" applyAlignment="1">
      <alignment horizontal="left" vertical="center" wrapText="1" shrinkToFit="1"/>
    </xf>
    <xf numFmtId="0" fontId="3" fillId="0" borderId="8" xfId="0" applyFont="1" applyFill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3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horizontal="left" vertical="center" shrinkToFit="1"/>
    </xf>
    <xf numFmtId="0" fontId="3" fillId="0" borderId="9" xfId="0" applyFont="1" applyFill="1" applyBorder="1" applyAlignment="1">
      <alignment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2" fillId="3" borderId="5" xfId="0" applyFont="1" applyFill="1" applyBorder="1" applyAlignment="1">
      <alignment vertical="center" shrinkToFit="1"/>
    </xf>
    <xf numFmtId="0" fontId="12" fillId="0" borderId="0" xfId="0" applyFont="1"/>
    <xf numFmtId="0" fontId="9" fillId="2" borderId="9" xfId="0" applyFont="1" applyFill="1" applyBorder="1" applyAlignment="1">
      <alignment horizontal="center" vertical="center" shrinkToFit="1"/>
    </xf>
    <xf numFmtId="0" fontId="3" fillId="4" borderId="25" xfId="0" applyFont="1" applyFill="1" applyBorder="1" applyAlignment="1">
      <alignment vertical="center" shrinkToFit="1"/>
    </xf>
    <xf numFmtId="0" fontId="3" fillId="4" borderId="21" xfId="0" applyFont="1" applyFill="1" applyBorder="1" applyAlignment="1">
      <alignment vertical="center" shrinkToFit="1"/>
    </xf>
    <xf numFmtId="0" fontId="3" fillId="4" borderId="26" xfId="0" applyFont="1" applyFill="1" applyBorder="1" applyAlignment="1">
      <alignment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5" xfId="0" applyFont="1" applyBorder="1" applyAlignment="1">
      <alignment vertical="center" shrinkToFit="1"/>
    </xf>
    <xf numFmtId="0" fontId="2" fillId="3" borderId="6" xfId="0" applyFont="1" applyFill="1" applyBorder="1" applyAlignment="1">
      <alignment vertical="center" shrinkToFit="1"/>
    </xf>
    <xf numFmtId="0" fontId="5" fillId="3" borderId="12" xfId="0" applyFont="1" applyFill="1" applyBorder="1" applyAlignment="1">
      <alignment horizontal="left" vertical="center" shrinkToFit="1"/>
    </xf>
    <xf numFmtId="0" fontId="2" fillId="3" borderId="5" xfId="0" applyFont="1" applyFill="1" applyBorder="1" applyAlignment="1">
      <alignment horizontal="center" vertical="center" shrinkToFit="1"/>
    </xf>
    <xf numFmtId="0" fontId="2" fillId="0" borderId="12" xfId="0" applyFont="1" applyFill="1" applyBorder="1" applyAlignment="1">
      <alignment horizontal="center" vertical="center" shrinkToFit="1"/>
    </xf>
    <xf numFmtId="0" fontId="2" fillId="3" borderId="17" xfId="0" applyFont="1" applyFill="1" applyBorder="1" applyAlignment="1">
      <alignment vertical="center" shrinkToFit="1"/>
    </xf>
    <xf numFmtId="0" fontId="2" fillId="3" borderId="18" xfId="0" applyFont="1" applyFill="1" applyBorder="1" applyAlignment="1">
      <alignment vertical="center" shrinkToFit="1"/>
    </xf>
    <xf numFmtId="0" fontId="5" fillId="3" borderId="1" xfId="0" applyFont="1" applyFill="1" applyBorder="1" applyAlignment="1">
      <alignment horizontal="left" vertical="center" shrinkToFit="1"/>
    </xf>
    <xf numFmtId="0" fontId="7" fillId="3" borderId="1" xfId="0" applyFont="1" applyFill="1" applyBorder="1" applyAlignment="1">
      <alignment horizontal="left" vertical="center" shrinkToFit="1"/>
    </xf>
    <xf numFmtId="0" fontId="2" fillId="3" borderId="6" xfId="0" applyFont="1" applyFill="1" applyBorder="1" applyAlignment="1">
      <alignment vertical="center" shrinkToFit="1"/>
    </xf>
    <xf numFmtId="0" fontId="2" fillId="3" borderId="6" xfId="0" applyFont="1" applyFill="1" applyBorder="1" applyAlignment="1">
      <alignment horizontal="left" vertical="center" shrinkToFit="1"/>
    </xf>
    <xf numFmtId="0" fontId="3" fillId="0" borderId="5" xfId="0" applyFont="1" applyBorder="1" applyAlignment="1">
      <alignment horizontal="left" vertical="center" shrinkToFit="1"/>
    </xf>
    <xf numFmtId="0" fontId="3" fillId="0" borderId="9" xfId="0" applyFont="1" applyBorder="1" applyAlignment="1">
      <alignment vertical="center" shrinkToFit="1"/>
    </xf>
    <xf numFmtId="0" fontId="2" fillId="3" borderId="5" xfId="0" applyFont="1" applyFill="1" applyBorder="1" applyAlignment="1">
      <alignment vertical="center" shrinkToFit="1"/>
    </xf>
    <xf numFmtId="0" fontId="2" fillId="3" borderId="9" xfId="0" applyFont="1" applyFill="1" applyBorder="1" applyAlignment="1">
      <alignment horizontal="center" vertical="center" shrinkToFit="1"/>
    </xf>
    <xf numFmtId="0" fontId="3" fillId="0" borderId="6" xfId="0" applyFont="1" applyBorder="1" applyAlignment="1">
      <alignment horizontal="left" vertical="center" shrinkToFit="1"/>
    </xf>
    <xf numFmtId="0" fontId="2" fillId="3" borderId="6" xfId="0" applyFont="1" applyFill="1" applyBorder="1" applyAlignment="1">
      <alignment horizontal="left" vertical="center" shrinkToFit="1"/>
    </xf>
    <xf numFmtId="0" fontId="2" fillId="3" borderId="5" xfId="0" applyFont="1" applyFill="1" applyBorder="1" applyAlignment="1">
      <alignment vertical="center" shrinkToFit="1"/>
    </xf>
    <xf numFmtId="0" fontId="14" fillId="0" borderId="0" xfId="0" applyFont="1" applyAlignment="1">
      <alignment horizontal="center" vertical="center" shrinkToFit="1"/>
    </xf>
    <xf numFmtId="0" fontId="14" fillId="0" borderId="0" xfId="0" applyFont="1" applyFill="1" applyAlignment="1">
      <alignment horizontal="center" vertical="center" shrinkToFit="1"/>
    </xf>
    <xf numFmtId="0" fontId="2" fillId="3" borderId="5" xfId="0" applyFont="1" applyFill="1" applyBorder="1" applyAlignment="1">
      <alignment horizontal="left" vertical="center" shrinkToFit="1"/>
    </xf>
    <xf numFmtId="0" fontId="3" fillId="0" borderId="9" xfId="0" applyFont="1" applyBorder="1" applyAlignment="1">
      <alignment vertical="center" shrinkToFit="1"/>
    </xf>
    <xf numFmtId="0" fontId="2" fillId="3" borderId="5" xfId="0" applyFont="1" applyFill="1" applyBorder="1" applyAlignment="1">
      <alignment vertical="center" shrinkToFit="1"/>
    </xf>
    <xf numFmtId="0" fontId="3" fillId="0" borderId="25" xfId="0" applyFont="1" applyBorder="1" applyAlignment="1">
      <alignment vertical="center" shrinkToFit="1"/>
    </xf>
    <xf numFmtId="0" fontId="3" fillId="0" borderId="31" xfId="0" applyFont="1" applyBorder="1" applyAlignment="1">
      <alignment vertical="center" shrinkToFit="1"/>
    </xf>
    <xf numFmtId="0" fontId="2" fillId="3" borderId="19" xfId="0" applyFont="1" applyFill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2" fillId="3" borderId="20" xfId="0" applyFont="1" applyFill="1" applyBorder="1" applyAlignment="1">
      <alignment vertical="center" shrinkToFit="1"/>
    </xf>
    <xf numFmtId="0" fontId="2" fillId="3" borderId="16" xfId="0" applyFont="1" applyFill="1" applyBorder="1" applyAlignment="1">
      <alignment horizontal="left" vertical="center" shrinkToFit="1"/>
    </xf>
    <xf numFmtId="0" fontId="2" fillId="3" borderId="17" xfId="0" applyFont="1" applyFill="1" applyBorder="1" applyAlignment="1">
      <alignment horizontal="left" vertical="center" shrinkToFit="1"/>
    </xf>
    <xf numFmtId="0" fontId="2" fillId="3" borderId="18" xfId="0" applyFont="1" applyFill="1" applyBorder="1" applyAlignment="1">
      <alignment horizontal="left" vertical="center" shrinkToFit="1"/>
    </xf>
    <xf numFmtId="0" fontId="3" fillId="4" borderId="1" xfId="0" applyFont="1" applyFill="1" applyBorder="1" applyAlignment="1">
      <alignment horizontal="left" vertical="center" shrinkToFit="1"/>
    </xf>
    <xf numFmtId="0" fontId="3" fillId="0" borderId="5" xfId="0" applyFont="1" applyBorder="1" applyAlignment="1">
      <alignment vertical="center" shrinkToFit="1"/>
    </xf>
    <xf numFmtId="0" fontId="14" fillId="5" borderId="0" xfId="0" applyFont="1" applyFill="1" applyAlignment="1">
      <alignment horizontal="center" vertical="center" shrinkToFit="1"/>
    </xf>
    <xf numFmtId="0" fontId="3" fillId="5" borderId="7" xfId="0" applyFont="1" applyFill="1" applyBorder="1" applyAlignment="1">
      <alignment vertical="center" shrinkToFit="1"/>
    </xf>
    <xf numFmtId="0" fontId="5" fillId="3" borderId="5" xfId="0" applyFont="1" applyFill="1" applyBorder="1" applyAlignment="1">
      <alignment horizontal="center" vertical="center" shrinkToFit="1"/>
    </xf>
    <xf numFmtId="0" fontId="3" fillId="0" borderId="6" xfId="0" applyFont="1" applyBorder="1" applyAlignment="1">
      <alignment horizontal="left" vertical="center" shrinkToFit="1"/>
    </xf>
    <xf numFmtId="0" fontId="3" fillId="0" borderId="5" xfId="0" applyFont="1" applyBorder="1" applyAlignment="1">
      <alignment vertical="center" shrinkToFit="1"/>
    </xf>
    <xf numFmtId="0" fontId="2" fillId="3" borderId="6" xfId="0" applyFont="1" applyFill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16" fillId="0" borderId="0" xfId="0" applyFont="1" applyFill="1" applyAlignment="1">
      <alignment horizontal="center" vertical="center" shrinkToFit="1"/>
    </xf>
    <xf numFmtId="0" fontId="3" fillId="0" borderId="5" xfId="0" applyFont="1" applyFill="1" applyBorder="1" applyAlignment="1">
      <alignment horizontal="left" vertical="center" shrinkToFit="1"/>
    </xf>
    <xf numFmtId="0" fontId="3" fillId="0" borderId="6" xfId="0" applyFont="1" applyBorder="1" applyAlignment="1">
      <alignment horizontal="left" vertical="center" shrinkToFit="1"/>
    </xf>
    <xf numFmtId="0" fontId="3" fillId="0" borderId="6" xfId="0" applyFont="1" applyBorder="1" applyAlignment="1">
      <alignment horizontal="left" vertical="center" shrinkToFit="1"/>
    </xf>
    <xf numFmtId="0" fontId="5" fillId="3" borderId="6" xfId="0" applyFont="1" applyFill="1" applyBorder="1" applyAlignment="1">
      <alignment horizontal="left" vertical="center" shrinkToFit="1"/>
    </xf>
    <xf numFmtId="0" fontId="17" fillId="3" borderId="1" xfId="0" applyFont="1" applyFill="1" applyBorder="1" applyAlignment="1">
      <alignment horizontal="left" vertical="center" wrapText="1" shrinkToFit="1"/>
    </xf>
    <xf numFmtId="0" fontId="3" fillId="5" borderId="9" xfId="0" applyFont="1" applyFill="1" applyBorder="1" applyAlignment="1">
      <alignment horizontal="left" vertical="center" shrinkToFit="1"/>
    </xf>
    <xf numFmtId="0" fontId="3" fillId="0" borderId="5" xfId="0" applyFont="1" applyBorder="1" applyAlignment="1">
      <alignment horizontal="left" vertical="center" shrinkToFit="1"/>
    </xf>
    <xf numFmtId="0" fontId="14" fillId="0" borderId="12" xfId="0" applyFont="1" applyBorder="1" applyAlignment="1">
      <alignment horizontal="center" vertical="center" shrinkToFit="1"/>
    </xf>
    <xf numFmtId="0" fontId="3" fillId="5" borderId="13" xfId="0" applyFont="1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vertical="center" shrinkToFit="1"/>
    </xf>
    <xf numFmtId="0" fontId="3" fillId="5" borderId="11" xfId="0" applyFont="1" applyFill="1" applyBorder="1" applyAlignment="1">
      <alignment vertical="center" shrinkToFit="1"/>
    </xf>
    <xf numFmtId="0" fontId="3" fillId="0" borderId="9" xfId="0" applyFont="1" applyBorder="1" applyAlignment="1">
      <alignment horizontal="right" vertical="center" shrinkToFit="1"/>
    </xf>
    <xf numFmtId="0" fontId="15" fillId="3" borderId="6" xfId="0" applyFont="1" applyFill="1" applyBorder="1" applyAlignment="1">
      <alignment horizontal="left" vertical="center" shrinkToFit="1"/>
    </xf>
    <xf numFmtId="0" fontId="13" fillId="0" borderId="6" xfId="0" applyFont="1" applyBorder="1" applyAlignment="1">
      <alignment horizontal="left" vertical="center" wrapText="1" shrinkToFit="1"/>
    </xf>
    <xf numFmtId="0" fontId="3" fillId="0" borderId="11" xfId="0" applyFont="1" applyBorder="1" applyAlignment="1">
      <alignment horizontal="left" vertical="center" shrinkToFit="1"/>
    </xf>
    <xf numFmtId="0" fontId="2" fillId="3" borderId="6" xfId="0" applyFont="1" applyFill="1" applyBorder="1" applyAlignment="1">
      <alignment horizontal="left" vertical="center" wrapText="1" shrinkToFit="1"/>
    </xf>
    <xf numFmtId="1" fontId="3" fillId="0" borderId="7" xfId="0" applyNumberFormat="1" applyFont="1" applyFill="1" applyBorder="1" applyAlignment="1">
      <alignment vertical="center" shrinkToFit="1"/>
    </xf>
    <xf numFmtId="9" fontId="0" fillId="0" borderId="0" xfId="0" applyNumberFormat="1" applyAlignment="1">
      <alignment shrinkToFit="1"/>
    </xf>
    <xf numFmtId="1" fontId="3" fillId="5" borderId="7" xfId="0" applyNumberFormat="1" applyFont="1" applyFill="1" applyBorder="1" applyAlignment="1">
      <alignment vertical="center" shrinkToFit="1"/>
    </xf>
    <xf numFmtId="1" fontId="3" fillId="0" borderId="2" xfId="0" applyNumberFormat="1" applyFont="1" applyBorder="1" applyAlignment="1">
      <alignment vertical="center" shrinkToFit="1"/>
    </xf>
    <xf numFmtId="0" fontId="3" fillId="0" borderId="15" xfId="0" applyFont="1" applyBorder="1" applyAlignment="1">
      <alignment shrinkToFit="1"/>
    </xf>
    <xf numFmtId="0" fontId="3" fillId="0" borderId="9" xfId="0" applyFont="1" applyBorder="1" applyAlignment="1">
      <alignment shrinkToFit="1"/>
    </xf>
    <xf numFmtId="0" fontId="2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shrinkToFit="1"/>
    </xf>
    <xf numFmtId="0" fontId="3" fillId="6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left" vertical="center" shrinkToFit="1"/>
    </xf>
    <xf numFmtId="0" fontId="3" fillId="0" borderId="3" xfId="0" applyFont="1" applyBorder="1" applyAlignment="1">
      <alignment vertical="center" shrinkToFit="1"/>
    </xf>
    <xf numFmtId="0" fontId="2" fillId="0" borderId="14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2" fillId="3" borderId="6" xfId="0" applyFont="1" applyFill="1" applyBorder="1" applyAlignment="1">
      <alignment horizontal="left" vertical="center" shrinkToFit="1"/>
    </xf>
    <xf numFmtId="0" fontId="3" fillId="0" borderId="5" xfId="0" applyFont="1" applyBorder="1" applyAlignment="1">
      <alignment horizontal="left" vertical="center" shrinkToFit="1"/>
    </xf>
    <xf numFmtId="0" fontId="3" fillId="0" borderId="6" xfId="0" applyFont="1" applyFill="1" applyBorder="1" applyAlignment="1">
      <alignment horizontal="left" vertical="center" shrinkToFit="1"/>
    </xf>
    <xf numFmtId="0" fontId="2" fillId="3" borderId="9" xfId="0" applyFont="1" applyFill="1" applyBorder="1" applyAlignment="1">
      <alignment vertical="center" shrinkToFit="1"/>
    </xf>
    <xf numFmtId="0" fontId="2" fillId="3" borderId="5" xfId="0" applyFont="1" applyFill="1" applyBorder="1" applyAlignment="1">
      <alignment vertical="center" shrinkToFit="1"/>
    </xf>
    <xf numFmtId="0" fontId="3" fillId="0" borderId="9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left" vertical="center" shrinkToFit="1"/>
    </xf>
    <xf numFmtId="0" fontId="3" fillId="0" borderId="8" xfId="0" applyFont="1" applyBorder="1" applyAlignment="1">
      <alignment horizontal="left" vertical="center" shrinkToFit="1"/>
    </xf>
    <xf numFmtId="1" fontId="3" fillId="0" borderId="10" xfId="0" applyNumberFormat="1" applyFont="1" applyFill="1" applyBorder="1" applyAlignment="1">
      <alignment vertical="center" shrinkToFit="1"/>
    </xf>
    <xf numFmtId="1" fontId="3" fillId="0" borderId="1" xfId="0" applyNumberFormat="1" applyFont="1" applyFill="1" applyBorder="1" applyAlignment="1">
      <alignment vertical="center" shrinkToFit="1"/>
    </xf>
    <xf numFmtId="0" fontId="3" fillId="5" borderId="4" xfId="0" applyFont="1" applyFill="1" applyBorder="1" applyAlignment="1">
      <alignment vertical="center" shrinkToFit="1"/>
    </xf>
    <xf numFmtId="0" fontId="9" fillId="6" borderId="1" xfId="0" applyFont="1" applyFill="1" applyBorder="1" applyAlignment="1">
      <alignment horizontal="center" vertical="center" shrinkToFit="1"/>
    </xf>
    <xf numFmtId="1" fontId="3" fillId="0" borderId="7" xfId="0" applyNumberFormat="1" applyFont="1" applyBorder="1" applyAlignment="1">
      <alignment vertical="center" shrinkToFit="1"/>
    </xf>
    <xf numFmtId="1" fontId="3" fillId="0" borderId="1" xfId="0" applyNumberFormat="1" applyFont="1" applyBorder="1" applyAlignment="1">
      <alignment vertical="center" shrinkToFit="1"/>
    </xf>
    <xf numFmtId="1" fontId="3" fillId="0" borderId="5" xfId="0" applyNumberFormat="1" applyFont="1" applyBorder="1" applyAlignment="1">
      <alignment vertical="center" shrinkToFit="1"/>
    </xf>
    <xf numFmtId="1" fontId="9" fillId="2" borderId="4" xfId="0" applyNumberFormat="1" applyFont="1" applyFill="1" applyBorder="1" applyAlignment="1">
      <alignment horizontal="center" vertical="center" shrinkToFit="1"/>
    </xf>
    <xf numFmtId="1" fontId="9" fillId="2" borderId="1" xfId="0" applyNumberFormat="1" applyFont="1" applyFill="1" applyBorder="1" applyAlignment="1">
      <alignment horizontal="center" vertical="center" shrinkToFit="1"/>
    </xf>
    <xf numFmtId="1" fontId="3" fillId="0" borderId="1" xfId="0" applyNumberFormat="1" applyFont="1" applyFill="1" applyBorder="1" applyAlignment="1">
      <alignment horizontal="right" vertical="center" shrinkToFit="1"/>
    </xf>
    <xf numFmtId="1" fontId="3" fillId="0" borderId="2" xfId="0" applyNumberFormat="1" applyFont="1" applyFill="1" applyBorder="1" applyAlignment="1">
      <alignment vertical="center" shrinkToFit="1"/>
    </xf>
    <xf numFmtId="1" fontId="3" fillId="0" borderId="13" xfId="0" applyNumberFormat="1" applyFont="1" applyFill="1" applyBorder="1" applyAlignment="1">
      <alignment vertical="center" shrinkToFit="1"/>
    </xf>
    <xf numFmtId="1" fontId="3" fillId="0" borderId="5" xfId="0" applyNumberFormat="1" applyFont="1" applyFill="1" applyBorder="1" applyAlignment="1">
      <alignment vertical="center" shrinkToFit="1"/>
    </xf>
    <xf numFmtId="1" fontId="3" fillId="0" borderId="9" xfId="0" applyNumberFormat="1" applyFont="1" applyFill="1" applyBorder="1" applyAlignment="1">
      <alignment vertical="center" shrinkToFit="1"/>
    </xf>
    <xf numFmtId="1" fontId="9" fillId="2" borderId="9" xfId="0" applyNumberFormat="1" applyFont="1" applyFill="1" applyBorder="1" applyAlignment="1">
      <alignment horizontal="center" vertical="center" shrinkToFit="1"/>
    </xf>
    <xf numFmtId="1" fontId="3" fillId="0" borderId="8" xfId="0" applyNumberFormat="1" applyFont="1" applyBorder="1" applyAlignment="1">
      <alignment vertical="center" shrinkToFit="1"/>
    </xf>
    <xf numFmtId="1" fontId="9" fillId="6" borderId="4" xfId="0" applyNumberFormat="1" applyFont="1" applyFill="1" applyBorder="1" applyAlignment="1">
      <alignment horizontal="center" vertical="center" shrinkToFit="1"/>
    </xf>
    <xf numFmtId="1" fontId="9" fillId="6" borderId="1" xfId="0" applyNumberFormat="1" applyFont="1" applyFill="1" applyBorder="1" applyAlignment="1">
      <alignment horizontal="center" vertical="center" shrinkToFit="1"/>
    </xf>
    <xf numFmtId="1" fontId="3" fillId="5" borderId="1" xfId="0" applyNumberFormat="1" applyFont="1" applyFill="1" applyBorder="1" applyAlignment="1">
      <alignment vertical="center" shrinkToFit="1"/>
    </xf>
    <xf numFmtId="1" fontId="3" fillId="0" borderId="13" xfId="0" applyNumberFormat="1" applyFont="1" applyBorder="1" applyAlignment="1">
      <alignment vertical="center" shrinkToFit="1"/>
    </xf>
    <xf numFmtId="1" fontId="3" fillId="0" borderId="1" xfId="0" applyNumberFormat="1" applyFont="1" applyBorder="1" applyAlignment="1">
      <alignment shrinkToFit="1"/>
    </xf>
    <xf numFmtId="1" fontId="3" fillId="0" borderId="9" xfId="0" applyNumberFormat="1" applyFont="1" applyBorder="1" applyAlignment="1">
      <alignment shrinkToFit="1"/>
    </xf>
    <xf numFmtId="1" fontId="3" fillId="0" borderId="14" xfId="0" applyNumberFormat="1" applyFont="1" applyBorder="1" applyAlignment="1">
      <alignment shrinkToFit="1"/>
    </xf>
    <xf numFmtId="1" fontId="3" fillId="5" borderId="3" xfId="0" applyNumberFormat="1" applyFont="1" applyFill="1" applyBorder="1" applyAlignment="1">
      <alignment vertical="center" shrinkToFit="1"/>
    </xf>
    <xf numFmtId="1" fontId="3" fillId="0" borderId="9" xfId="0" applyNumberFormat="1" applyFont="1" applyBorder="1" applyAlignment="1">
      <alignment vertical="center" shrinkToFit="1"/>
    </xf>
    <xf numFmtId="1" fontId="3" fillId="0" borderId="1" xfId="0" applyNumberFormat="1" applyFont="1" applyBorder="1" applyAlignment="1">
      <alignment horizontal="right" vertical="center" shrinkToFit="1"/>
    </xf>
    <xf numFmtId="1" fontId="3" fillId="5" borderId="10" xfId="0" applyNumberFormat="1" applyFont="1" applyFill="1" applyBorder="1" applyAlignment="1">
      <alignment vertical="center" shrinkToFit="1"/>
    </xf>
    <xf numFmtId="1" fontId="3" fillId="5" borderId="23" xfId="0" applyNumberFormat="1" applyFont="1" applyFill="1" applyBorder="1" applyAlignment="1">
      <alignment vertical="center" shrinkToFit="1"/>
    </xf>
    <xf numFmtId="1" fontId="3" fillId="5" borderId="24" xfId="0" applyNumberFormat="1" applyFont="1" applyFill="1" applyBorder="1" applyAlignment="1">
      <alignment vertical="center" shrinkToFit="1"/>
    </xf>
    <xf numFmtId="1" fontId="3" fillId="5" borderId="32" xfId="0" applyNumberFormat="1" applyFont="1" applyFill="1" applyBorder="1" applyAlignment="1">
      <alignment vertical="center" shrinkToFit="1"/>
    </xf>
    <xf numFmtId="1" fontId="3" fillId="5" borderId="30" xfId="0" applyNumberFormat="1" applyFont="1" applyFill="1" applyBorder="1" applyAlignment="1">
      <alignment vertical="center" shrinkToFit="1"/>
    </xf>
    <xf numFmtId="1" fontId="3" fillId="0" borderId="38" xfId="0" applyNumberFormat="1" applyFont="1" applyFill="1" applyBorder="1" applyAlignment="1">
      <alignment vertical="center" shrinkToFit="1"/>
    </xf>
    <xf numFmtId="1" fontId="3" fillId="0" borderId="39" xfId="0" applyNumberFormat="1" applyFont="1" applyFill="1" applyBorder="1" applyAlignment="1">
      <alignment vertical="center" shrinkToFit="1"/>
    </xf>
    <xf numFmtId="1" fontId="3" fillId="0" borderId="32" xfId="0" applyNumberFormat="1" applyFont="1" applyFill="1" applyBorder="1" applyAlignment="1">
      <alignment vertical="center" shrinkToFit="1"/>
    </xf>
    <xf numFmtId="1" fontId="3" fillId="0" borderId="30" xfId="0" applyNumberFormat="1" applyFont="1" applyFill="1" applyBorder="1" applyAlignment="1">
      <alignment vertical="center" shrinkToFit="1"/>
    </xf>
    <xf numFmtId="1" fontId="3" fillId="0" borderId="5" xfId="0" applyNumberFormat="1" applyFont="1" applyFill="1" applyBorder="1" applyAlignment="1">
      <alignment horizontal="right" vertical="center" shrinkToFit="1"/>
    </xf>
    <xf numFmtId="1" fontId="3" fillId="0" borderId="9" xfId="0" applyNumberFormat="1" applyFont="1" applyFill="1" applyBorder="1" applyAlignment="1">
      <alignment horizontal="right" vertical="center" shrinkToFit="1"/>
    </xf>
    <xf numFmtId="1" fontId="3" fillId="0" borderId="8" xfId="0" applyNumberFormat="1" applyFont="1" applyFill="1" applyBorder="1" applyAlignment="1">
      <alignment horizontal="right" vertical="center" shrinkToFit="1"/>
    </xf>
    <xf numFmtId="1" fontId="9" fillId="2" borderId="8" xfId="0" applyNumberFormat="1" applyFont="1" applyFill="1" applyBorder="1" applyAlignment="1">
      <alignment horizontal="center" vertical="center" shrinkToFit="1"/>
    </xf>
    <xf numFmtId="1" fontId="9" fillId="2" borderId="5" xfId="0" applyNumberFormat="1" applyFont="1" applyFill="1" applyBorder="1" applyAlignment="1">
      <alignment horizontal="center" vertical="center" shrinkToFit="1"/>
    </xf>
    <xf numFmtId="1" fontId="3" fillId="0" borderId="5" xfId="0" applyNumberFormat="1" applyFont="1" applyBorder="1" applyAlignment="1">
      <alignment shrinkToFit="1"/>
    </xf>
    <xf numFmtId="1" fontId="3" fillId="0" borderId="4" xfId="0" applyNumberFormat="1" applyFont="1" applyBorder="1" applyAlignment="1">
      <alignment vertical="center" shrinkToFit="1"/>
    </xf>
    <xf numFmtId="1" fontId="3" fillId="0" borderId="4" xfId="0" applyNumberFormat="1" applyFont="1" applyFill="1" applyBorder="1" applyAlignment="1">
      <alignment vertical="center" shrinkToFit="1"/>
    </xf>
    <xf numFmtId="1" fontId="3" fillId="0" borderId="8" xfId="0" applyNumberFormat="1" applyFont="1" applyFill="1" applyBorder="1" applyAlignment="1">
      <alignment vertical="center" shrinkToFit="1"/>
    </xf>
    <xf numFmtId="1" fontId="3" fillId="0" borderId="7" xfId="0" applyNumberFormat="1" applyFont="1" applyBorder="1" applyAlignment="1">
      <alignment horizontal="right" vertical="center" shrinkToFit="1"/>
    </xf>
    <xf numFmtId="1" fontId="3" fillId="6" borderId="1" xfId="0" applyNumberFormat="1" applyFont="1" applyFill="1" applyBorder="1" applyAlignment="1">
      <alignment horizontal="center" vertical="center" shrinkToFit="1"/>
    </xf>
    <xf numFmtId="1" fontId="3" fillId="0" borderId="15" xfId="0" applyNumberFormat="1" applyFont="1" applyBorder="1" applyAlignment="1">
      <alignment shrinkToFit="1"/>
    </xf>
    <xf numFmtId="1" fontId="9" fillId="2" borderId="15" xfId="0" applyNumberFormat="1" applyFont="1" applyFill="1" applyBorder="1" applyAlignment="1">
      <alignment horizontal="center" vertical="center" shrinkToFit="1"/>
    </xf>
    <xf numFmtId="1" fontId="3" fillId="4" borderId="16" xfId="0" applyNumberFormat="1" applyFont="1" applyFill="1" applyBorder="1" applyAlignment="1">
      <alignment vertical="center" shrinkToFit="1"/>
    </xf>
    <xf numFmtId="1" fontId="3" fillId="4" borderId="27" xfId="0" applyNumberFormat="1" applyFont="1" applyFill="1" applyBorder="1" applyAlignment="1">
      <alignment vertical="center" shrinkToFit="1"/>
    </xf>
    <xf numFmtId="1" fontId="3" fillId="4" borderId="17" xfId="0" applyNumberFormat="1" applyFont="1" applyFill="1" applyBorder="1" applyAlignment="1">
      <alignment vertical="center" shrinkToFit="1"/>
    </xf>
    <xf numFmtId="1" fontId="3" fillId="4" borderId="22" xfId="0" applyNumberFormat="1" applyFont="1" applyFill="1" applyBorder="1" applyAlignment="1">
      <alignment vertical="center" shrinkToFit="1"/>
    </xf>
    <xf numFmtId="1" fontId="3" fillId="4" borderId="18" xfId="0" applyNumberFormat="1" applyFont="1" applyFill="1" applyBorder="1" applyAlignment="1">
      <alignment vertical="center" shrinkToFit="1"/>
    </xf>
    <xf numFmtId="1" fontId="3" fillId="4" borderId="28" xfId="0" applyNumberFormat="1" applyFont="1" applyFill="1" applyBorder="1" applyAlignment="1">
      <alignment vertical="center" shrinkToFit="1"/>
    </xf>
    <xf numFmtId="1" fontId="3" fillId="4" borderId="1" xfId="0" applyNumberFormat="1" applyFont="1" applyFill="1" applyBorder="1" applyAlignment="1">
      <alignment vertical="center" shrinkToFit="1"/>
    </xf>
    <xf numFmtId="1" fontId="0" fillId="0" borderId="0" xfId="0" applyNumberFormat="1" applyAlignment="1">
      <alignment shrinkToFit="1"/>
    </xf>
    <xf numFmtId="0" fontId="14" fillId="0" borderId="12" xfId="0" applyFont="1" applyBorder="1" applyAlignment="1">
      <alignment vertical="center" shrinkToFit="1"/>
    </xf>
    <xf numFmtId="0" fontId="3" fillId="5" borderId="5" xfId="0" applyFont="1" applyFill="1" applyBorder="1" applyAlignment="1">
      <alignment horizontal="right" vertical="center" shrinkToFit="1"/>
    </xf>
    <xf numFmtId="0" fontId="3" fillId="5" borderId="6" xfId="0" applyFont="1" applyFill="1" applyBorder="1" applyAlignment="1">
      <alignment horizontal="right" vertical="center" shrinkToFit="1"/>
    </xf>
    <xf numFmtId="0" fontId="2" fillId="5" borderId="5" xfId="0" applyFont="1" applyFill="1" applyBorder="1" applyAlignment="1">
      <alignment horizontal="right" vertical="center" shrinkToFit="1"/>
    </xf>
    <xf numFmtId="1" fontId="3" fillId="0" borderId="3" xfId="0" applyNumberFormat="1" applyFont="1" applyFill="1" applyBorder="1" applyAlignment="1">
      <alignment vertical="center" shrinkToFit="1"/>
    </xf>
    <xf numFmtId="0" fontId="2" fillId="3" borderId="9" xfId="0" applyFont="1" applyFill="1" applyBorder="1" applyAlignment="1">
      <alignment horizontal="left" vertical="center" shrinkToFit="1"/>
    </xf>
    <xf numFmtId="0" fontId="3" fillId="0" borderId="9" xfId="0" applyFont="1" applyBorder="1" applyAlignment="1">
      <alignment horizontal="left" vertical="center" shrinkToFit="1"/>
    </xf>
    <xf numFmtId="0" fontId="0" fillId="0" borderId="0" xfId="0" applyAlignment="1">
      <alignment horizontal="center" shrinkToFit="1"/>
    </xf>
    <xf numFmtId="1" fontId="3" fillId="5" borderId="9" xfId="0" applyNumberFormat="1" applyFont="1" applyFill="1" applyBorder="1" applyAlignment="1">
      <alignment horizontal="right" vertical="center" shrinkToFit="1"/>
    </xf>
    <xf numFmtId="0" fontId="3" fillId="0" borderId="4" xfId="0" applyFont="1" applyFill="1" applyBorder="1" applyAlignment="1">
      <alignment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left" vertical="center" shrinkToFit="1"/>
    </xf>
    <xf numFmtId="0" fontId="3" fillId="0" borderId="6" xfId="0" applyFont="1" applyFill="1" applyBorder="1" applyAlignment="1">
      <alignment horizontal="left" vertical="center" shrinkToFit="1"/>
    </xf>
    <xf numFmtId="0" fontId="3" fillId="0" borderId="5" xfId="0" applyFont="1" applyFill="1" applyBorder="1" applyAlignment="1">
      <alignment horizontal="left" vertical="center" shrinkToFit="1"/>
    </xf>
    <xf numFmtId="0" fontId="2" fillId="3" borderId="6" xfId="0" applyFont="1" applyFill="1" applyBorder="1" applyAlignment="1">
      <alignment horizontal="left" vertical="center" shrinkToFit="1"/>
    </xf>
    <xf numFmtId="0" fontId="3" fillId="0" borderId="9" xfId="0" applyFont="1" applyBorder="1" applyAlignment="1">
      <alignment vertical="center" shrinkToFit="1"/>
    </xf>
    <xf numFmtId="1" fontId="3" fillId="0" borderId="9" xfId="0" applyNumberFormat="1" applyFont="1" applyFill="1" applyBorder="1" applyAlignment="1">
      <alignment horizontal="right" vertical="center" shrinkToFit="1"/>
    </xf>
    <xf numFmtId="0" fontId="3" fillId="0" borderId="9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2" fillId="3" borderId="9" xfId="0" applyFont="1" applyFill="1" applyBorder="1" applyAlignment="1">
      <alignment vertical="center" shrinkToFit="1"/>
    </xf>
    <xf numFmtId="0" fontId="2" fillId="3" borderId="5" xfId="0" applyFont="1" applyFill="1" applyBorder="1" applyAlignment="1">
      <alignment vertical="center" shrinkToFit="1"/>
    </xf>
    <xf numFmtId="0" fontId="3" fillId="5" borderId="1" xfId="0" applyFont="1" applyFill="1" applyBorder="1" applyAlignment="1">
      <alignment horizontal="left" vertical="center" shrinkToFit="1"/>
    </xf>
    <xf numFmtId="1" fontId="3" fillId="5" borderId="1" xfId="0" applyNumberFormat="1" applyFont="1" applyFill="1" applyBorder="1" applyAlignment="1">
      <alignment horizontal="right" vertical="center" shrinkToFit="1"/>
    </xf>
    <xf numFmtId="0" fontId="3" fillId="5" borderId="11" xfId="0" applyFont="1" applyFill="1" applyBorder="1" applyAlignment="1">
      <alignment horizontal="left" vertical="center" shrinkToFit="1"/>
    </xf>
    <xf numFmtId="0" fontId="3" fillId="0" borderId="11" xfId="0" applyFont="1" applyFill="1" applyBorder="1" applyAlignment="1">
      <alignment horizontal="center" vertical="center" shrinkToFit="1"/>
    </xf>
    <xf numFmtId="1" fontId="3" fillId="0" borderId="9" xfId="0" applyNumberFormat="1" applyFont="1" applyBorder="1" applyAlignment="1">
      <alignment horizontal="right" vertical="center" shrinkToFit="1"/>
    </xf>
    <xf numFmtId="1" fontId="3" fillId="0" borderId="14" xfId="0" applyNumberFormat="1" applyFont="1" applyBorder="1" applyAlignment="1">
      <alignment horizontal="right" vertical="center" shrinkToFit="1"/>
    </xf>
    <xf numFmtId="0" fontId="3" fillId="0" borderId="15" xfId="0" applyFont="1" applyBorder="1" applyAlignment="1">
      <alignment horizontal="left" vertical="center" shrinkToFit="1"/>
    </xf>
    <xf numFmtId="1" fontId="3" fillId="0" borderId="15" xfId="0" applyNumberFormat="1" applyFont="1" applyBorder="1" applyAlignment="1">
      <alignment vertical="center" shrinkToFit="1"/>
    </xf>
    <xf numFmtId="0" fontId="0" fillId="0" borderId="0" xfId="0" applyFill="1" applyAlignment="1">
      <alignment vertical="center" shrinkToFit="1"/>
    </xf>
    <xf numFmtId="0" fontId="0" fillId="0" borderId="0" xfId="0" applyAlignment="1">
      <alignment vertical="center" shrinkToFit="1"/>
    </xf>
    <xf numFmtId="0" fontId="2" fillId="0" borderId="5" xfId="0" applyFont="1" applyBorder="1" applyAlignment="1">
      <alignment horizontal="right" vertical="center" shrinkToFit="1"/>
    </xf>
    <xf numFmtId="0" fontId="3" fillId="0" borderId="9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5" fillId="3" borderId="12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horizontal="center" vertical="center" shrinkToFit="1"/>
    </xf>
    <xf numFmtId="0" fontId="3" fillId="5" borderId="9" xfId="0" applyFont="1" applyFill="1" applyBorder="1" applyAlignment="1">
      <alignment horizontal="left" vertical="center" shrinkToFit="1"/>
    </xf>
    <xf numFmtId="0" fontId="3" fillId="5" borderId="6" xfId="0" applyFont="1" applyFill="1" applyBorder="1" applyAlignment="1">
      <alignment horizontal="left" vertical="center" shrinkToFit="1"/>
    </xf>
    <xf numFmtId="0" fontId="3" fillId="5" borderId="5" xfId="0" applyFont="1" applyFill="1" applyBorder="1" applyAlignment="1">
      <alignment horizontal="left" vertical="center" shrinkToFit="1"/>
    </xf>
    <xf numFmtId="0" fontId="2" fillId="0" borderId="9" xfId="0" applyFont="1" applyBorder="1" applyAlignment="1">
      <alignment horizontal="center" vertical="center" wrapText="1" shrinkToFit="1"/>
    </xf>
    <xf numFmtId="0" fontId="2" fillId="0" borderId="5" xfId="0" applyFont="1" applyBorder="1" applyAlignment="1">
      <alignment horizontal="center" vertical="center" wrapText="1" shrinkToFit="1"/>
    </xf>
    <xf numFmtId="0" fontId="2" fillId="3" borderId="9" xfId="0" applyFont="1" applyFill="1" applyBorder="1" applyAlignment="1">
      <alignment horizontal="left" vertical="center" shrinkToFit="1"/>
    </xf>
    <xf numFmtId="0" fontId="2" fillId="3" borderId="6" xfId="0" applyFont="1" applyFill="1" applyBorder="1" applyAlignment="1">
      <alignment horizontal="left" vertical="center" shrinkToFit="1"/>
    </xf>
    <xf numFmtId="0" fontId="2" fillId="3" borderId="5" xfId="0" applyFont="1" applyFill="1" applyBorder="1" applyAlignment="1">
      <alignment horizontal="left" vertical="center" shrinkToFit="1"/>
    </xf>
    <xf numFmtId="0" fontId="3" fillId="0" borderId="9" xfId="0" applyFont="1" applyBorder="1" applyAlignment="1">
      <alignment horizontal="left" vertical="center" shrinkToFit="1"/>
    </xf>
    <xf numFmtId="0" fontId="3" fillId="0" borderId="6" xfId="0" applyFont="1" applyBorder="1" applyAlignment="1">
      <alignment horizontal="left" vertical="center" shrinkToFit="1"/>
    </xf>
    <xf numFmtId="0" fontId="3" fillId="0" borderId="5" xfId="0" applyFont="1" applyBorder="1" applyAlignment="1">
      <alignment horizontal="left" vertical="center" shrinkToFit="1"/>
    </xf>
    <xf numFmtId="0" fontId="3" fillId="0" borderId="9" xfId="0" applyFont="1" applyFill="1" applyBorder="1" applyAlignment="1">
      <alignment horizontal="left" vertical="center" shrinkToFit="1"/>
    </xf>
    <xf numFmtId="0" fontId="3" fillId="0" borderId="5" xfId="0" applyFont="1" applyFill="1" applyBorder="1" applyAlignment="1">
      <alignment horizontal="left" vertical="center" shrinkToFit="1"/>
    </xf>
    <xf numFmtId="0" fontId="6" fillId="2" borderId="3" xfId="0" applyFont="1" applyFill="1" applyBorder="1" applyAlignment="1">
      <alignment horizontal="center" vertical="center" shrinkToFit="1"/>
    </xf>
    <xf numFmtId="0" fontId="6" fillId="2" borderId="4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center" shrinkToFit="1"/>
    </xf>
    <xf numFmtId="0" fontId="14" fillId="0" borderId="12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1" fillId="2" borderId="3" xfId="0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center" shrinkToFit="1"/>
    </xf>
    <xf numFmtId="0" fontId="3" fillId="0" borderId="7" xfId="0" applyFont="1" applyBorder="1" applyAlignment="1">
      <alignment horizontal="left" vertical="center" shrinkToFit="1"/>
    </xf>
    <xf numFmtId="0" fontId="3" fillId="5" borderId="9" xfId="0" applyFont="1" applyFill="1" applyBorder="1" applyAlignment="1">
      <alignment horizontal="center" vertical="center" shrinkToFit="1"/>
    </xf>
    <xf numFmtId="0" fontId="3" fillId="5" borderId="5" xfId="0" applyFont="1" applyFill="1" applyBorder="1" applyAlignment="1">
      <alignment horizontal="center" vertical="center" shrinkToFit="1"/>
    </xf>
    <xf numFmtId="0" fontId="3" fillId="0" borderId="9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5" fillId="3" borderId="9" xfId="0" applyFont="1" applyFill="1" applyBorder="1" applyAlignment="1">
      <alignment horizontal="center" vertical="center" wrapText="1" shrinkToFit="1"/>
    </xf>
    <xf numFmtId="0" fontId="5" fillId="3" borderId="6" xfId="0" applyFont="1" applyFill="1" applyBorder="1" applyAlignment="1">
      <alignment horizontal="center" vertical="center" wrapText="1" shrinkToFit="1"/>
    </xf>
    <xf numFmtId="0" fontId="5" fillId="3" borderId="5" xfId="0" applyFont="1" applyFill="1" applyBorder="1" applyAlignment="1">
      <alignment horizontal="center" vertical="center" wrapText="1" shrinkToFit="1"/>
    </xf>
    <xf numFmtId="0" fontId="13" fillId="0" borderId="9" xfId="0" applyFont="1" applyBorder="1" applyAlignment="1">
      <alignment horizontal="center" vertical="center" wrapText="1" shrinkToFit="1"/>
    </xf>
    <xf numFmtId="0" fontId="13" fillId="0" borderId="6" xfId="0" applyFont="1" applyBorder="1" applyAlignment="1">
      <alignment horizontal="center" vertical="center" wrapText="1" shrinkToFit="1"/>
    </xf>
    <xf numFmtId="0" fontId="13" fillId="0" borderId="5" xfId="0" applyFont="1" applyBorder="1" applyAlignment="1">
      <alignment horizontal="center" vertical="center" wrapText="1" shrinkToFit="1"/>
    </xf>
    <xf numFmtId="0" fontId="3" fillId="0" borderId="37" xfId="0" applyFont="1" applyBorder="1" applyAlignment="1">
      <alignment horizontal="left" vertical="center" shrinkToFit="1"/>
    </xf>
    <xf numFmtId="0" fontId="3" fillId="0" borderId="29" xfId="0" applyFont="1" applyBorder="1" applyAlignment="1">
      <alignment horizontal="left" vertical="center" shrinkToFit="1"/>
    </xf>
    <xf numFmtId="0" fontId="2" fillId="3" borderId="11" xfId="0" applyFont="1" applyFill="1" applyBorder="1" applyAlignment="1">
      <alignment horizontal="left" vertical="center" shrinkToFit="1"/>
    </xf>
    <xf numFmtId="0" fontId="2" fillId="3" borderId="10" xfId="0" applyFont="1" applyFill="1" applyBorder="1" applyAlignment="1">
      <alignment horizontal="left" vertical="center" shrinkToFit="1"/>
    </xf>
    <xf numFmtId="0" fontId="2" fillId="3" borderId="12" xfId="0" applyFont="1" applyFill="1" applyBorder="1" applyAlignment="1">
      <alignment horizontal="left" vertical="center" shrinkToFit="1"/>
    </xf>
    <xf numFmtId="0" fontId="3" fillId="0" borderId="6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5" borderId="9" xfId="0" applyFont="1" applyFill="1" applyBorder="1" applyAlignment="1">
      <alignment horizontal="center" vertical="center" shrinkToFit="1"/>
    </xf>
    <xf numFmtId="0" fontId="2" fillId="5" borderId="6" xfId="0" applyFont="1" applyFill="1" applyBorder="1" applyAlignment="1">
      <alignment horizontal="center" vertical="center" shrinkToFit="1"/>
    </xf>
    <xf numFmtId="0" fontId="2" fillId="5" borderId="5" xfId="0" applyFont="1" applyFill="1" applyBorder="1" applyAlignment="1">
      <alignment horizontal="center" vertical="center" shrinkToFit="1"/>
    </xf>
    <xf numFmtId="0" fontId="1" fillId="6" borderId="3" xfId="0" applyFont="1" applyFill="1" applyBorder="1" applyAlignment="1">
      <alignment horizontal="center" vertical="center" shrinkToFit="1"/>
    </xf>
    <xf numFmtId="0" fontId="1" fillId="6" borderId="2" xfId="0" applyFont="1" applyFill="1" applyBorder="1" applyAlignment="1">
      <alignment horizontal="center" vertical="center" shrinkToFit="1"/>
    </xf>
    <xf numFmtId="0" fontId="2" fillId="3" borderId="9" xfId="0" applyFont="1" applyFill="1" applyBorder="1" applyAlignment="1">
      <alignment horizontal="left" vertical="center" wrapText="1" shrinkToFit="1"/>
    </xf>
    <xf numFmtId="0" fontId="2" fillId="3" borderId="6" xfId="0" applyFont="1" applyFill="1" applyBorder="1" applyAlignment="1">
      <alignment horizontal="left" vertical="center" wrapText="1" shrinkToFit="1"/>
    </xf>
    <xf numFmtId="0" fontId="2" fillId="3" borderId="5" xfId="0" applyFont="1" applyFill="1" applyBorder="1" applyAlignment="1">
      <alignment horizontal="left" vertical="center" wrapText="1" shrinkToFit="1"/>
    </xf>
    <xf numFmtId="0" fontId="3" fillId="0" borderId="20" xfId="0" applyFont="1" applyBorder="1" applyAlignment="1">
      <alignment horizontal="left" vertical="center" shrinkToFit="1"/>
    </xf>
    <xf numFmtId="0" fontId="2" fillId="0" borderId="9" xfId="0" applyFont="1" applyBorder="1" applyAlignment="1">
      <alignment horizontal="left" vertical="center" shrinkToFit="1"/>
    </xf>
    <xf numFmtId="0" fontId="2" fillId="0" borderId="5" xfId="0" applyFont="1" applyBorder="1" applyAlignment="1">
      <alignment horizontal="left" vertical="center" shrinkToFit="1"/>
    </xf>
    <xf numFmtId="0" fontId="2" fillId="0" borderId="6" xfId="0" applyFont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shrinkToFit="1"/>
    </xf>
    <xf numFmtId="0" fontId="3" fillId="5" borderId="37" xfId="0" applyFont="1" applyFill="1" applyBorder="1" applyAlignment="1">
      <alignment horizontal="left" vertical="center" shrinkToFit="1"/>
    </xf>
    <xf numFmtId="0" fontId="3" fillId="5" borderId="29" xfId="0" applyFont="1" applyFill="1" applyBorder="1" applyAlignment="1">
      <alignment horizontal="left" vertical="center" shrinkToFit="1"/>
    </xf>
    <xf numFmtId="0" fontId="2" fillId="0" borderId="6" xfId="0" applyFont="1" applyBorder="1" applyAlignment="1">
      <alignment horizontal="left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13" fillId="0" borderId="9" xfId="0" applyFont="1" applyFill="1" applyBorder="1" applyAlignment="1">
      <alignment horizontal="center" vertical="center" wrapText="1" shrinkToFit="1"/>
    </xf>
    <xf numFmtId="0" fontId="13" fillId="0" borderId="6" xfId="0" applyFont="1" applyFill="1" applyBorder="1" applyAlignment="1">
      <alignment horizontal="center" vertical="center" wrapText="1" shrinkToFit="1"/>
    </xf>
    <xf numFmtId="0" fontId="13" fillId="0" borderId="5" xfId="0" applyFont="1" applyFill="1" applyBorder="1" applyAlignment="1">
      <alignment horizontal="center" vertical="center" wrapText="1" shrinkToFit="1"/>
    </xf>
    <xf numFmtId="0" fontId="5" fillId="3" borderId="11" xfId="0" applyFont="1" applyFill="1" applyBorder="1" applyAlignment="1">
      <alignment horizontal="center" vertical="center" shrinkToFit="1"/>
    </xf>
    <xf numFmtId="0" fontId="5" fillId="3" borderId="12" xfId="0" applyFont="1" applyFill="1" applyBorder="1" applyAlignment="1">
      <alignment horizontal="center" vertical="center" shrinkToFit="1"/>
    </xf>
    <xf numFmtId="0" fontId="3" fillId="0" borderId="11" xfId="0" applyFont="1" applyFill="1" applyBorder="1" applyAlignment="1">
      <alignment horizontal="left" vertical="center" shrinkToFit="1"/>
    </xf>
    <xf numFmtId="0" fontId="3" fillId="0" borderId="12" xfId="0" applyFont="1" applyFill="1" applyBorder="1" applyAlignment="1">
      <alignment horizontal="left" vertical="center" shrinkToFit="1"/>
    </xf>
    <xf numFmtId="0" fontId="3" fillId="0" borderId="10" xfId="0" applyFont="1" applyFill="1" applyBorder="1" applyAlignment="1">
      <alignment horizontal="left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vertical="center" shrinkToFit="1"/>
    </xf>
    <xf numFmtId="0" fontId="10" fillId="0" borderId="14" xfId="0" applyFont="1" applyBorder="1" applyAlignment="1">
      <alignment horizontal="center" vertical="center" shrinkToFit="1"/>
    </xf>
    <xf numFmtId="0" fontId="5" fillId="3" borderId="9" xfId="0" applyFont="1" applyFill="1" applyBorder="1" applyAlignment="1">
      <alignment vertical="center" shrinkToFit="1"/>
    </xf>
    <xf numFmtId="0" fontId="5" fillId="3" borderId="5" xfId="0" applyFont="1" applyFill="1" applyBorder="1" applyAlignment="1">
      <alignment vertical="center" shrinkToFit="1"/>
    </xf>
    <xf numFmtId="0" fontId="2" fillId="3" borderId="9" xfId="0" applyFont="1" applyFill="1" applyBorder="1" applyAlignment="1">
      <alignment vertical="center" shrinkToFit="1"/>
    </xf>
    <xf numFmtId="0" fontId="2" fillId="3" borderId="6" xfId="0" applyFont="1" applyFill="1" applyBorder="1" applyAlignment="1">
      <alignment vertical="center" shrinkToFit="1"/>
    </xf>
    <xf numFmtId="0" fontId="2" fillId="3" borderId="5" xfId="0" applyFont="1" applyFill="1" applyBorder="1" applyAlignment="1">
      <alignment vertical="center" shrinkToFit="1"/>
    </xf>
    <xf numFmtId="0" fontId="3" fillId="0" borderId="9" xfId="0" applyFont="1" applyFill="1" applyBorder="1" applyAlignment="1">
      <alignment vertical="center" shrinkToFit="1"/>
    </xf>
    <xf numFmtId="0" fontId="3" fillId="0" borderId="6" xfId="0" applyFont="1" applyFill="1" applyBorder="1" applyAlignment="1">
      <alignment vertical="center" shrinkToFit="1"/>
    </xf>
    <xf numFmtId="0" fontId="3" fillId="0" borderId="5" xfId="0" applyFont="1" applyFill="1" applyBorder="1" applyAlignment="1">
      <alignment vertical="center" shrinkToFit="1"/>
    </xf>
    <xf numFmtId="0" fontId="5" fillId="3" borderId="9" xfId="0" applyFont="1" applyFill="1" applyBorder="1" applyAlignment="1">
      <alignment horizontal="left" vertical="center" shrinkToFit="1"/>
    </xf>
    <xf numFmtId="0" fontId="5" fillId="3" borderId="6" xfId="0" applyFont="1" applyFill="1" applyBorder="1" applyAlignment="1">
      <alignment horizontal="left" vertical="center" shrinkToFit="1"/>
    </xf>
    <xf numFmtId="0" fontId="11" fillId="0" borderId="10" xfId="0" applyFont="1" applyBorder="1" applyAlignment="1">
      <alignment horizontal="center" vertical="center" shrinkToFit="1"/>
    </xf>
    <xf numFmtId="0" fontId="11" fillId="0" borderId="8" xfId="0" applyFont="1" applyBorder="1" applyAlignment="1">
      <alignment horizontal="center" vertical="center" shrinkToFit="1"/>
    </xf>
    <xf numFmtId="0" fontId="11" fillId="0" borderId="7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left" vertical="center" wrapText="1" shrinkToFit="1"/>
    </xf>
    <xf numFmtId="0" fontId="3" fillId="0" borderId="6" xfId="0" applyFont="1" applyBorder="1" applyAlignment="1">
      <alignment horizontal="left" vertical="center" wrapText="1" shrinkToFit="1"/>
    </xf>
    <xf numFmtId="0" fontId="3" fillId="0" borderId="5" xfId="0" applyFont="1" applyBorder="1" applyAlignment="1">
      <alignment horizontal="left" vertical="center" wrapText="1" shrinkToFit="1"/>
    </xf>
    <xf numFmtId="0" fontId="3" fillId="0" borderId="11" xfId="0" applyFont="1" applyBorder="1" applyAlignment="1">
      <alignment horizontal="left" vertical="center" shrinkToFit="1"/>
    </xf>
    <xf numFmtId="0" fontId="3" fillId="0" borderId="12" xfId="0" applyFont="1" applyBorder="1" applyAlignment="1">
      <alignment horizontal="left" vertical="center" shrinkToFit="1"/>
    </xf>
    <xf numFmtId="0" fontId="3" fillId="0" borderId="10" xfId="0" applyFont="1" applyBorder="1" applyAlignment="1">
      <alignment horizontal="left" vertical="center" shrinkToFit="1"/>
    </xf>
    <xf numFmtId="0" fontId="3" fillId="5" borderId="20" xfId="0" applyFont="1" applyFill="1" applyBorder="1" applyAlignment="1">
      <alignment horizontal="left" vertical="center" shrinkToFit="1"/>
    </xf>
    <xf numFmtId="0" fontId="3" fillId="0" borderId="19" xfId="0" applyFont="1" applyBorder="1" applyAlignment="1">
      <alignment horizontal="left" vertical="center" shrinkToFit="1"/>
    </xf>
    <xf numFmtId="0" fontId="2" fillId="3" borderId="9" xfId="0" applyFont="1" applyFill="1" applyBorder="1" applyAlignment="1">
      <alignment horizontal="center" vertical="center" wrapText="1" shrinkToFit="1"/>
    </xf>
    <xf numFmtId="0" fontId="2" fillId="3" borderId="6" xfId="0" applyFont="1" applyFill="1" applyBorder="1" applyAlignment="1">
      <alignment horizontal="center" vertical="center" wrapText="1" shrinkToFit="1"/>
    </xf>
    <xf numFmtId="0" fontId="2" fillId="3" borderId="5" xfId="0" applyFont="1" applyFill="1" applyBorder="1" applyAlignment="1">
      <alignment horizontal="center" vertical="center" wrapText="1" shrinkToFit="1"/>
    </xf>
    <xf numFmtId="0" fontId="3" fillId="0" borderId="9" xfId="0" applyFont="1" applyBorder="1" applyAlignment="1">
      <alignment vertical="center" wrapText="1" shrinkToFit="1"/>
    </xf>
    <xf numFmtId="0" fontId="3" fillId="0" borderId="6" xfId="0" applyFont="1" applyBorder="1" applyAlignment="1">
      <alignment vertical="center" wrapText="1" shrinkToFit="1"/>
    </xf>
    <xf numFmtId="0" fontId="3" fillId="0" borderId="5" xfId="0" applyFont="1" applyBorder="1" applyAlignment="1">
      <alignment vertical="center" wrapText="1" shrinkToFit="1"/>
    </xf>
    <xf numFmtId="0" fontId="3" fillId="0" borderId="9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5" fillId="3" borderId="5" xfId="0" applyFont="1" applyFill="1" applyBorder="1" applyAlignment="1">
      <alignment horizontal="left" vertical="center" shrinkToFit="1"/>
    </xf>
    <xf numFmtId="0" fontId="2" fillId="3" borderId="9" xfId="0" applyFont="1" applyFill="1" applyBorder="1" applyAlignment="1">
      <alignment horizontal="center" vertical="center" shrinkToFit="1"/>
    </xf>
    <xf numFmtId="0" fontId="2" fillId="3" borderId="5" xfId="0" applyFont="1" applyFill="1" applyBorder="1" applyAlignment="1">
      <alignment horizontal="center" vertical="center" shrinkToFit="1"/>
    </xf>
    <xf numFmtId="0" fontId="3" fillId="0" borderId="9" xfId="0" applyFont="1" applyBorder="1" applyAlignment="1">
      <alignment horizontal="justify" vertical="center" wrapText="1" shrinkToFit="1"/>
    </xf>
    <xf numFmtId="0" fontId="3" fillId="0" borderId="5" xfId="0" applyFont="1" applyBorder="1" applyAlignment="1">
      <alignment horizontal="justify" vertical="center" wrapText="1" shrinkToFit="1"/>
    </xf>
    <xf numFmtId="9" fontId="3" fillId="0" borderId="9" xfId="0" applyNumberFormat="1" applyFont="1" applyBorder="1" applyAlignment="1">
      <alignment horizontal="left" vertical="center" shrinkToFit="1"/>
    </xf>
    <xf numFmtId="9" fontId="3" fillId="0" borderId="20" xfId="0" applyNumberFormat="1" applyFont="1" applyBorder="1" applyAlignment="1">
      <alignment horizontal="left" vertical="center" shrinkToFit="1"/>
    </xf>
    <xf numFmtId="9" fontId="3" fillId="0" borderId="19" xfId="0" applyNumberFormat="1" applyFont="1" applyBorder="1" applyAlignment="1">
      <alignment horizontal="left" vertical="center" shrinkToFit="1"/>
    </xf>
    <xf numFmtId="9" fontId="3" fillId="0" borderId="5" xfId="0" applyNumberFormat="1" applyFont="1" applyBorder="1" applyAlignment="1">
      <alignment horizontal="left" vertical="center" shrinkToFit="1"/>
    </xf>
    <xf numFmtId="0" fontId="3" fillId="0" borderId="9" xfId="0" applyFont="1" applyFill="1" applyBorder="1" applyAlignment="1">
      <alignment horizontal="left" vertical="center" wrapText="1" shrinkToFit="1"/>
    </xf>
    <xf numFmtId="0" fontId="3" fillId="0" borderId="5" xfId="0" applyFont="1" applyFill="1" applyBorder="1" applyAlignment="1">
      <alignment horizontal="left" vertical="center" wrapText="1" shrinkToFit="1"/>
    </xf>
    <xf numFmtId="0" fontId="3" fillId="0" borderId="9" xfId="0" applyFont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1" fontId="3" fillId="0" borderId="9" xfId="0" applyNumberFormat="1" applyFont="1" applyFill="1" applyBorder="1" applyAlignment="1">
      <alignment horizontal="right" vertical="center" shrinkToFit="1"/>
    </xf>
    <xf numFmtId="1" fontId="3" fillId="0" borderId="5" xfId="0" applyNumberFormat="1" applyFont="1" applyFill="1" applyBorder="1" applyAlignment="1">
      <alignment horizontal="right" vertical="center" shrinkToFit="1"/>
    </xf>
    <xf numFmtId="1" fontId="3" fillId="0" borderId="3" xfId="0" applyNumberFormat="1" applyFont="1" applyFill="1" applyBorder="1" applyAlignment="1">
      <alignment horizontal="center" vertical="center" shrinkToFit="1"/>
    </xf>
    <xf numFmtId="1" fontId="3" fillId="0" borderId="2" xfId="0" applyNumberFormat="1" applyFont="1" applyFill="1" applyBorder="1" applyAlignment="1">
      <alignment horizontal="center" vertical="center" shrinkToFit="1"/>
    </xf>
    <xf numFmtId="0" fontId="13" fillId="0" borderId="9" xfId="0" applyFont="1" applyBorder="1" applyAlignment="1">
      <alignment horizontal="left" vertical="center" wrapText="1" shrinkToFit="1"/>
    </xf>
    <xf numFmtId="0" fontId="13" fillId="0" borderId="5" xfId="0" applyFont="1" applyBorder="1" applyAlignment="1">
      <alignment horizontal="left" vertical="center" wrapText="1" shrinkToFit="1"/>
    </xf>
    <xf numFmtId="1" fontId="3" fillId="0" borderId="35" xfId="0" applyNumberFormat="1" applyFont="1" applyFill="1" applyBorder="1" applyAlignment="1">
      <alignment horizontal="right" vertical="center" shrinkToFit="1"/>
    </xf>
    <xf numFmtId="1" fontId="3" fillId="0" borderId="36" xfId="0" applyNumberFormat="1" applyFont="1" applyFill="1" applyBorder="1" applyAlignment="1">
      <alignment horizontal="right" vertical="center" shrinkToFit="1"/>
    </xf>
    <xf numFmtId="0" fontId="2" fillId="6" borderId="3" xfId="0" applyFont="1" applyFill="1" applyBorder="1" applyAlignment="1">
      <alignment horizontal="center" vertical="center" shrinkToFit="1"/>
    </xf>
    <xf numFmtId="0" fontId="2" fillId="6" borderId="2" xfId="0" applyFont="1" applyFill="1" applyBorder="1" applyAlignment="1">
      <alignment horizontal="center" vertical="center" shrinkToFi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left" vertical="center" shrinkToFit="1"/>
    </xf>
    <xf numFmtId="0" fontId="3" fillId="4" borderId="6" xfId="0" applyFont="1" applyFill="1" applyBorder="1" applyAlignment="1">
      <alignment horizontal="left" vertical="center" shrinkToFit="1"/>
    </xf>
    <xf numFmtId="0" fontId="3" fillId="4" borderId="5" xfId="0" applyFont="1" applyFill="1" applyBorder="1" applyAlignment="1">
      <alignment horizontal="left" vertical="center" shrinkToFit="1"/>
    </xf>
    <xf numFmtId="0" fontId="1" fillId="2" borderId="15" xfId="0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 shrinkToFit="1"/>
    </xf>
    <xf numFmtId="0" fontId="3" fillId="0" borderId="2" xfId="0" applyFont="1" applyBorder="1" applyAlignment="1">
      <alignment horizontal="right" vertical="center" shrinkToFit="1"/>
    </xf>
    <xf numFmtId="0" fontId="7" fillId="3" borderId="9" xfId="0" applyFont="1" applyFill="1" applyBorder="1" applyAlignment="1">
      <alignment horizontal="left" vertical="center" shrinkToFit="1"/>
    </xf>
    <xf numFmtId="0" fontId="7" fillId="3" borderId="6" xfId="0" applyFont="1" applyFill="1" applyBorder="1" applyAlignment="1">
      <alignment horizontal="left" vertical="center" shrinkToFit="1"/>
    </xf>
    <xf numFmtId="0" fontId="7" fillId="3" borderId="5" xfId="0" applyFont="1" applyFill="1" applyBorder="1" applyAlignment="1">
      <alignment horizontal="left" vertical="center" shrinkToFit="1"/>
    </xf>
    <xf numFmtId="1" fontId="3" fillId="0" borderId="33" xfId="0" applyNumberFormat="1" applyFont="1" applyFill="1" applyBorder="1" applyAlignment="1">
      <alignment horizontal="right" vertical="center" shrinkToFit="1"/>
    </xf>
    <xf numFmtId="1" fontId="3" fillId="0" borderId="34" xfId="0" applyNumberFormat="1" applyFont="1" applyFill="1" applyBorder="1" applyAlignment="1">
      <alignment horizontal="right" vertical="center" shrinkToFit="1"/>
    </xf>
    <xf numFmtId="0" fontId="2" fillId="3" borderId="9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shrinkToFit="1"/>
    </xf>
    <xf numFmtId="0" fontId="2" fillId="0" borderId="5" xfId="0" applyFont="1" applyFill="1" applyBorder="1" applyAlignment="1">
      <alignment horizontal="left" vertical="center" shrinkToFit="1"/>
    </xf>
    <xf numFmtId="0" fontId="2" fillId="0" borderId="9" xfId="0" applyFont="1" applyFill="1" applyBorder="1" applyAlignment="1">
      <alignment horizontal="left" vertical="center" wrapText="1" shrinkToFit="1"/>
    </xf>
    <xf numFmtId="0" fontId="2" fillId="0" borderId="5" xfId="0" applyFont="1" applyFill="1" applyBorder="1" applyAlignment="1">
      <alignment horizontal="left" vertical="center" wrapText="1" shrinkToFi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C6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1"/>
  <sheetViews>
    <sheetView tabSelected="1" topLeftCell="A861" zoomScale="85" zoomScaleNormal="85" workbookViewId="0">
      <selection activeCell="B853" sqref="B853"/>
    </sheetView>
  </sheetViews>
  <sheetFormatPr baseColWidth="10" defaultColWidth="11.42578125" defaultRowHeight="17.100000000000001" customHeight="1" x14ac:dyDescent="0.25"/>
  <cols>
    <col min="1" max="1" width="21.85546875" style="1" customWidth="1"/>
    <col min="2" max="2" width="41.140625" style="1" customWidth="1"/>
    <col min="3" max="3" width="10.85546875" style="1" customWidth="1"/>
    <col min="4" max="4" width="8.7109375" style="175" customWidth="1"/>
    <col min="5" max="5" width="10.28515625" style="175" customWidth="1"/>
    <col min="6" max="6" width="2.42578125" style="60" customWidth="1"/>
    <col min="7" max="16384" width="11.42578125" style="1"/>
  </cols>
  <sheetData>
    <row r="1" spans="1:6" ht="18.75" customHeight="1" x14ac:dyDescent="0.25">
      <c r="A1" s="284" t="s">
        <v>251</v>
      </c>
      <c r="B1" s="285"/>
      <c r="C1" s="285"/>
      <c r="D1" s="285"/>
      <c r="E1" s="286"/>
    </row>
    <row r="2" spans="1:6" ht="19.5" customHeight="1" thickBot="1" x14ac:dyDescent="0.3">
      <c r="A2" s="297" t="s">
        <v>692</v>
      </c>
      <c r="B2" s="298"/>
      <c r="C2" s="298"/>
      <c r="D2" s="298"/>
      <c r="E2" s="299"/>
    </row>
    <row r="3" spans="1:6" ht="21" customHeight="1" thickBot="1" x14ac:dyDescent="0.3">
      <c r="A3" s="235" t="s">
        <v>604</v>
      </c>
      <c r="B3" s="236"/>
      <c r="C3" s="34" t="s">
        <v>297</v>
      </c>
      <c r="D3" s="127" t="s">
        <v>295</v>
      </c>
      <c r="E3" s="128" t="s">
        <v>296</v>
      </c>
    </row>
    <row r="4" spans="1:6" ht="17.100000000000001" customHeight="1" thickBot="1" x14ac:dyDescent="0.3">
      <c r="A4" s="218" t="s">
        <v>0</v>
      </c>
      <c r="B4" s="307"/>
      <c r="C4" s="20" t="s">
        <v>94</v>
      </c>
      <c r="D4" s="99">
        <f>(D6/6.5)+15</f>
        <v>322.69230769230768</v>
      </c>
      <c r="E4" s="99">
        <f>(E6/6.5)+20</f>
        <v>404.61538461538464</v>
      </c>
      <c r="F4" s="61" t="s">
        <v>379</v>
      </c>
    </row>
    <row r="5" spans="1:6" ht="17.100000000000001" customHeight="1" thickBot="1" x14ac:dyDescent="0.3">
      <c r="A5" s="219"/>
      <c r="B5" s="222"/>
      <c r="C5" s="20" t="s">
        <v>92</v>
      </c>
      <c r="D5" s="99">
        <f>(D6/2)+15</f>
        <v>1015</v>
      </c>
      <c r="E5" s="99">
        <f>(E6/2)+20</f>
        <v>1270</v>
      </c>
      <c r="F5" s="61" t="s">
        <v>379</v>
      </c>
    </row>
    <row r="6" spans="1:6" ht="17.100000000000001" customHeight="1" thickBot="1" x14ac:dyDescent="0.3">
      <c r="A6" s="219"/>
      <c r="B6" s="223"/>
      <c r="C6" s="20" t="s">
        <v>93</v>
      </c>
      <c r="D6" s="99">
        <v>2000</v>
      </c>
      <c r="E6" s="99">
        <v>2500</v>
      </c>
      <c r="F6" s="61" t="s">
        <v>379</v>
      </c>
    </row>
    <row r="7" spans="1:6" ht="17.100000000000001" customHeight="1" thickBot="1" x14ac:dyDescent="0.3">
      <c r="A7" s="219"/>
      <c r="B7" s="221" t="s">
        <v>374</v>
      </c>
      <c r="C7" s="20" t="s">
        <v>107</v>
      </c>
      <c r="D7" s="99"/>
      <c r="E7" s="99"/>
      <c r="F7" s="61"/>
    </row>
    <row r="8" spans="1:6" ht="17.100000000000001" customHeight="1" thickBot="1" x14ac:dyDescent="0.3">
      <c r="A8" s="219"/>
      <c r="B8" s="222"/>
      <c r="C8" s="20" t="s">
        <v>92</v>
      </c>
      <c r="D8" s="99"/>
      <c r="E8" s="99"/>
      <c r="F8" s="61"/>
    </row>
    <row r="9" spans="1:6" ht="17.100000000000001" customHeight="1" thickBot="1" x14ac:dyDescent="0.3">
      <c r="A9" s="219"/>
      <c r="B9" s="223"/>
      <c r="C9" s="20" t="s">
        <v>93</v>
      </c>
      <c r="D9" s="99"/>
      <c r="E9" s="99"/>
      <c r="F9" s="61"/>
    </row>
    <row r="10" spans="1:6" ht="17.100000000000001" customHeight="1" thickBot="1" x14ac:dyDescent="0.3">
      <c r="A10" s="219"/>
      <c r="B10" s="221" t="s">
        <v>647</v>
      </c>
      <c r="C10" s="20" t="s">
        <v>94</v>
      </c>
      <c r="D10" s="99">
        <f>(D12/6.5)+15</f>
        <v>384.23076923076923</v>
      </c>
      <c r="E10" s="99">
        <f>(E12/6.5)+20</f>
        <v>481.53846153846155</v>
      </c>
      <c r="F10" s="61" t="s">
        <v>379</v>
      </c>
    </row>
    <row r="11" spans="1:6" ht="17.100000000000001" customHeight="1" thickBot="1" x14ac:dyDescent="0.3">
      <c r="A11" s="219"/>
      <c r="B11" s="222"/>
      <c r="C11" s="20" t="s">
        <v>92</v>
      </c>
      <c r="D11" s="99">
        <f>(D12/2)+15</f>
        <v>1215</v>
      </c>
      <c r="E11" s="99">
        <f>(E12/2)+20</f>
        <v>1520</v>
      </c>
      <c r="F11" s="61" t="s">
        <v>379</v>
      </c>
    </row>
    <row r="12" spans="1:6" ht="17.100000000000001" customHeight="1" thickBot="1" x14ac:dyDescent="0.3">
      <c r="A12" s="219"/>
      <c r="B12" s="223"/>
      <c r="C12" s="20" t="s">
        <v>93</v>
      </c>
      <c r="D12" s="99">
        <v>2400</v>
      </c>
      <c r="E12" s="99">
        <v>3000</v>
      </c>
      <c r="F12" s="61" t="s">
        <v>379</v>
      </c>
    </row>
    <row r="13" spans="1:6" ht="17.100000000000001" customHeight="1" thickBot="1" x14ac:dyDescent="0.3">
      <c r="A13" s="219"/>
      <c r="B13" s="214" t="s">
        <v>673</v>
      </c>
      <c r="C13" s="76" t="s">
        <v>94</v>
      </c>
      <c r="D13" s="101">
        <f>(D15/6.5)+15</f>
        <v>291.92307692307691</v>
      </c>
      <c r="E13" s="101">
        <f>(E15/6.5)+20</f>
        <v>358.46153846153845</v>
      </c>
      <c r="F13" s="75" t="s">
        <v>379</v>
      </c>
    </row>
    <row r="14" spans="1:6" ht="17.100000000000001" customHeight="1" thickBot="1" x14ac:dyDescent="0.3">
      <c r="A14" s="219"/>
      <c r="B14" s="214"/>
      <c r="C14" s="76" t="s">
        <v>92</v>
      </c>
      <c r="D14" s="101">
        <f>(D15/2)+15</f>
        <v>915</v>
      </c>
      <c r="E14" s="101">
        <f>(E15/2)+20</f>
        <v>1120</v>
      </c>
      <c r="F14" s="75" t="s">
        <v>379</v>
      </c>
    </row>
    <row r="15" spans="1:6" ht="17.100000000000001" customHeight="1" thickBot="1" x14ac:dyDescent="0.3">
      <c r="A15" s="220"/>
      <c r="B15" s="306"/>
      <c r="C15" s="76" t="s">
        <v>93</v>
      </c>
      <c r="D15" s="101">
        <v>1800</v>
      </c>
      <c r="E15" s="101">
        <v>2200</v>
      </c>
      <c r="F15" s="75" t="s">
        <v>379</v>
      </c>
    </row>
    <row r="16" spans="1:6" ht="17.100000000000001" customHeight="1" thickBot="1" x14ac:dyDescent="0.3">
      <c r="A16" s="218" t="s">
        <v>1</v>
      </c>
      <c r="B16" s="221" t="s">
        <v>459</v>
      </c>
      <c r="C16" s="20" t="s">
        <v>94</v>
      </c>
      <c r="D16" s="99">
        <f>(D18/6.5)+15</f>
        <v>222.69230769230768</v>
      </c>
      <c r="E16" s="99">
        <f>(E18/6.5)+20</f>
        <v>281.53846153846155</v>
      </c>
    </row>
    <row r="17" spans="1:6" ht="17.100000000000001" customHeight="1" thickBot="1" x14ac:dyDescent="0.3">
      <c r="A17" s="219"/>
      <c r="B17" s="222"/>
      <c r="C17" s="20" t="s">
        <v>92</v>
      </c>
      <c r="D17" s="99">
        <f>(D18/2)+15</f>
        <v>690</v>
      </c>
      <c r="E17" s="99">
        <f>(E18/2)+20</f>
        <v>870</v>
      </c>
    </row>
    <row r="18" spans="1:6" ht="17.100000000000001" customHeight="1" thickBot="1" x14ac:dyDescent="0.3">
      <c r="A18" s="219"/>
      <c r="B18" s="222"/>
      <c r="C18" s="20" t="s">
        <v>93</v>
      </c>
      <c r="D18" s="99">
        <v>1350</v>
      </c>
      <c r="E18" s="99">
        <v>1700</v>
      </c>
    </row>
    <row r="19" spans="1:6" ht="17.100000000000001" customHeight="1" thickBot="1" x14ac:dyDescent="0.3">
      <c r="A19" s="219"/>
      <c r="B19" s="221" t="s">
        <v>458</v>
      </c>
      <c r="C19" s="20" t="s">
        <v>94</v>
      </c>
      <c r="D19" s="99">
        <f>(D21/6.5)+15</f>
        <v>199.61538461538461</v>
      </c>
      <c r="E19" s="99">
        <f>(E21/6.5)+20</f>
        <v>250.76923076923077</v>
      </c>
    </row>
    <row r="20" spans="1:6" ht="17.100000000000001" customHeight="1" thickBot="1" x14ac:dyDescent="0.3">
      <c r="A20" s="219"/>
      <c r="B20" s="222"/>
      <c r="C20" s="20" t="s">
        <v>92</v>
      </c>
      <c r="D20" s="99">
        <f>(D21/2)+15</f>
        <v>615</v>
      </c>
      <c r="E20" s="99">
        <f>(E21/2)+20</f>
        <v>770</v>
      </c>
    </row>
    <row r="21" spans="1:6" ht="17.100000000000001" customHeight="1" thickBot="1" x14ac:dyDescent="0.3">
      <c r="A21" s="219"/>
      <c r="B21" s="222"/>
      <c r="C21" s="20" t="s">
        <v>93</v>
      </c>
      <c r="D21" s="99">
        <v>1200</v>
      </c>
      <c r="E21" s="99">
        <v>1500</v>
      </c>
    </row>
    <row r="22" spans="1:6" ht="17.100000000000001" customHeight="1" thickBot="1" x14ac:dyDescent="0.3">
      <c r="A22" s="219"/>
      <c r="B22" s="300" t="s">
        <v>674</v>
      </c>
      <c r="C22" s="20" t="s">
        <v>94</v>
      </c>
      <c r="D22" s="99">
        <f>(D24/6.5)+15</f>
        <v>184.23076923076923</v>
      </c>
      <c r="E22" s="99">
        <f>(E24/6.5)+20</f>
        <v>235.38461538461539</v>
      </c>
    </row>
    <row r="23" spans="1:6" ht="17.100000000000001" customHeight="1" thickBot="1" x14ac:dyDescent="0.3">
      <c r="A23" s="219"/>
      <c r="B23" s="301"/>
      <c r="C23" s="20" t="s">
        <v>92</v>
      </c>
      <c r="D23" s="99">
        <f>(D24/2)+15</f>
        <v>565</v>
      </c>
      <c r="E23" s="99">
        <f>(E24/2)+20</f>
        <v>720</v>
      </c>
    </row>
    <row r="24" spans="1:6" ht="17.100000000000001" customHeight="1" thickBot="1" x14ac:dyDescent="0.3">
      <c r="A24" s="220"/>
      <c r="B24" s="302"/>
      <c r="C24" s="20" t="s">
        <v>93</v>
      </c>
      <c r="D24" s="99">
        <v>1100</v>
      </c>
      <c r="E24" s="99">
        <v>1400</v>
      </c>
    </row>
    <row r="25" spans="1:6" ht="17.100000000000001" customHeight="1" thickBot="1" x14ac:dyDescent="0.3">
      <c r="A25" s="218" t="s">
        <v>652</v>
      </c>
      <c r="B25" s="221" t="s">
        <v>682</v>
      </c>
      <c r="C25" s="20" t="s">
        <v>95</v>
      </c>
      <c r="D25" s="99">
        <f>(D27/5)+15</f>
        <v>81</v>
      </c>
      <c r="E25" s="99">
        <f>(E27/5)+20</f>
        <v>100</v>
      </c>
      <c r="F25" s="75" t="s">
        <v>381</v>
      </c>
    </row>
    <row r="26" spans="1:6" ht="17.100000000000001" customHeight="1" thickBot="1" x14ac:dyDescent="0.3">
      <c r="A26" s="219"/>
      <c r="B26" s="222"/>
      <c r="C26" s="20" t="s">
        <v>92</v>
      </c>
      <c r="D26" s="99">
        <f>(D27/2)+15</f>
        <v>180</v>
      </c>
      <c r="E26" s="99">
        <f>(E27/2)+20</f>
        <v>220</v>
      </c>
      <c r="F26" s="75" t="s">
        <v>381</v>
      </c>
    </row>
    <row r="27" spans="1:6" ht="17.100000000000001" customHeight="1" thickBot="1" x14ac:dyDescent="0.3">
      <c r="A27" s="219"/>
      <c r="B27" s="222"/>
      <c r="C27" s="20" t="s">
        <v>93</v>
      </c>
      <c r="D27" s="99">
        <v>330</v>
      </c>
      <c r="E27" s="99">
        <v>400</v>
      </c>
      <c r="F27" s="75" t="s">
        <v>381</v>
      </c>
    </row>
    <row r="28" spans="1:6" ht="17.100000000000001" customHeight="1" thickBot="1" x14ac:dyDescent="0.3">
      <c r="A28" s="219"/>
      <c r="B28" s="223"/>
      <c r="C28" s="76" t="s">
        <v>675</v>
      </c>
      <c r="D28" s="99">
        <v>3000</v>
      </c>
      <c r="E28" s="99"/>
      <c r="F28" s="75" t="s">
        <v>381</v>
      </c>
    </row>
    <row r="29" spans="1:6" ht="17.100000000000001" customHeight="1" thickBot="1" x14ac:dyDescent="0.3">
      <c r="A29" s="219"/>
      <c r="B29" s="221" t="s">
        <v>504</v>
      </c>
      <c r="C29" s="20" t="s">
        <v>95</v>
      </c>
      <c r="D29" s="99">
        <f>(D31/5)+15</f>
        <v>89</v>
      </c>
      <c r="E29" s="99">
        <f>(E31/5)+20</f>
        <v>116</v>
      </c>
      <c r="F29" s="61" t="s">
        <v>379</v>
      </c>
    </row>
    <row r="30" spans="1:6" ht="17.100000000000001" customHeight="1" thickBot="1" x14ac:dyDescent="0.3">
      <c r="A30" s="219"/>
      <c r="B30" s="222"/>
      <c r="C30" s="20" t="s">
        <v>92</v>
      </c>
      <c r="D30" s="99">
        <f>(D31/2)+15</f>
        <v>200</v>
      </c>
      <c r="E30" s="99">
        <f>(E31/2)+20</f>
        <v>260</v>
      </c>
      <c r="F30" s="61" t="s">
        <v>379</v>
      </c>
    </row>
    <row r="31" spans="1:6" ht="17.100000000000001" customHeight="1" thickBot="1" x14ac:dyDescent="0.3">
      <c r="A31" s="219"/>
      <c r="B31" s="222"/>
      <c r="C31" s="20" t="s">
        <v>93</v>
      </c>
      <c r="D31" s="99">
        <v>370</v>
      </c>
      <c r="E31" s="99">
        <v>480</v>
      </c>
      <c r="F31" s="61" t="s">
        <v>379</v>
      </c>
    </row>
    <row r="32" spans="1:6" ht="17.100000000000001" customHeight="1" thickBot="1" x14ac:dyDescent="0.3">
      <c r="A32" s="219"/>
      <c r="B32" s="223"/>
      <c r="C32" s="76" t="s">
        <v>675</v>
      </c>
      <c r="D32" s="101">
        <v>3500</v>
      </c>
      <c r="E32" s="101"/>
      <c r="F32" s="61" t="s">
        <v>379</v>
      </c>
    </row>
    <row r="33" spans="1:6" ht="17.100000000000001" customHeight="1" thickBot="1" x14ac:dyDescent="0.3">
      <c r="A33" s="219"/>
      <c r="B33" s="221" t="s">
        <v>9</v>
      </c>
      <c r="C33" s="20" t="s">
        <v>95</v>
      </c>
      <c r="D33" s="99">
        <f>(D35/5)+15</f>
        <v>125</v>
      </c>
      <c r="E33" s="99">
        <f>(E35/5)+20</f>
        <v>160</v>
      </c>
      <c r="F33" s="61" t="s">
        <v>379</v>
      </c>
    </row>
    <row r="34" spans="1:6" ht="17.100000000000001" customHeight="1" thickBot="1" x14ac:dyDescent="0.3">
      <c r="A34" s="219"/>
      <c r="B34" s="222"/>
      <c r="C34" s="20" t="s">
        <v>92</v>
      </c>
      <c r="D34" s="99">
        <f>(D35/2)+15</f>
        <v>290</v>
      </c>
      <c r="E34" s="99">
        <f>(E35/2)+20</f>
        <v>370</v>
      </c>
      <c r="F34" s="61" t="s">
        <v>379</v>
      </c>
    </row>
    <row r="35" spans="1:6" ht="17.100000000000001" customHeight="1" thickBot="1" x14ac:dyDescent="0.3">
      <c r="A35" s="219"/>
      <c r="B35" s="222"/>
      <c r="C35" s="20" t="s">
        <v>93</v>
      </c>
      <c r="D35" s="99">
        <v>550</v>
      </c>
      <c r="E35" s="99">
        <v>700</v>
      </c>
      <c r="F35" s="61" t="s">
        <v>379</v>
      </c>
    </row>
    <row r="36" spans="1:6" ht="17.100000000000001" customHeight="1" thickBot="1" x14ac:dyDescent="0.3">
      <c r="A36" s="220"/>
      <c r="B36" s="223"/>
      <c r="C36" s="76" t="s">
        <v>675</v>
      </c>
      <c r="D36" s="101">
        <v>5000</v>
      </c>
      <c r="E36" s="101"/>
      <c r="F36" s="61" t="s">
        <v>379</v>
      </c>
    </row>
    <row r="37" spans="1:6" ht="17.100000000000001" customHeight="1" thickBot="1" x14ac:dyDescent="0.3">
      <c r="A37" s="218" t="s">
        <v>653</v>
      </c>
      <c r="B37" s="292" t="s">
        <v>610</v>
      </c>
      <c r="C37" s="20" t="s">
        <v>95</v>
      </c>
      <c r="D37" s="99">
        <f>(D39/5)+15</f>
        <v>125</v>
      </c>
      <c r="E37" s="99">
        <f>(E39/5)+20</f>
        <v>160</v>
      </c>
      <c r="F37" s="61"/>
    </row>
    <row r="38" spans="1:6" ht="17.100000000000001" customHeight="1" thickBot="1" x14ac:dyDescent="0.3">
      <c r="A38" s="219"/>
      <c r="B38" s="293"/>
      <c r="C38" s="20" t="s">
        <v>92</v>
      </c>
      <c r="D38" s="99">
        <f>(D39/2)+15</f>
        <v>290</v>
      </c>
      <c r="E38" s="99">
        <f>(E39/2)+20</f>
        <v>370</v>
      </c>
      <c r="F38" s="61"/>
    </row>
    <row r="39" spans="1:6" ht="17.100000000000001" customHeight="1" thickBot="1" x14ac:dyDescent="0.3">
      <c r="A39" s="219"/>
      <c r="B39" s="293"/>
      <c r="C39" s="20" t="s">
        <v>93</v>
      </c>
      <c r="D39" s="99">
        <v>550</v>
      </c>
      <c r="E39" s="99">
        <v>700</v>
      </c>
      <c r="F39" s="61"/>
    </row>
    <row r="40" spans="1:6" ht="17.100000000000001" customHeight="1" thickBot="1" x14ac:dyDescent="0.3">
      <c r="A40" s="219"/>
      <c r="B40" s="241" t="s">
        <v>9</v>
      </c>
      <c r="C40" s="20" t="s">
        <v>95</v>
      </c>
      <c r="D40" s="99">
        <f>(D42/5)+15</f>
        <v>151</v>
      </c>
      <c r="E40" s="99">
        <f>(E42/5)+20</f>
        <v>180</v>
      </c>
      <c r="F40" s="61"/>
    </row>
    <row r="41" spans="1:6" ht="17.100000000000001" customHeight="1" thickBot="1" x14ac:dyDescent="0.3">
      <c r="A41" s="219"/>
      <c r="B41" s="242"/>
      <c r="C41" s="20" t="s">
        <v>92</v>
      </c>
      <c r="D41" s="99">
        <f>(D42/2)+15</f>
        <v>355</v>
      </c>
      <c r="E41" s="99">
        <f>(E42/2)+20</f>
        <v>420</v>
      </c>
      <c r="F41" s="61"/>
    </row>
    <row r="42" spans="1:6" ht="17.100000000000001" customHeight="1" thickBot="1" x14ac:dyDescent="0.3">
      <c r="A42" s="220"/>
      <c r="B42" s="242"/>
      <c r="C42" s="20" t="s">
        <v>93</v>
      </c>
      <c r="D42" s="99">
        <v>680</v>
      </c>
      <c r="E42" s="99">
        <v>800</v>
      </c>
      <c r="F42" s="61"/>
    </row>
    <row r="43" spans="1:6" ht="17.100000000000001" customHeight="1" thickBot="1" x14ac:dyDescent="0.3">
      <c r="A43" s="218" t="s">
        <v>2</v>
      </c>
      <c r="B43" s="241" t="s">
        <v>462</v>
      </c>
      <c r="C43" s="20" t="s">
        <v>95</v>
      </c>
      <c r="D43" s="99">
        <f>(D45/5)+15</f>
        <v>255</v>
      </c>
      <c r="E43" s="99">
        <f>(E45/5)+20</f>
        <v>320</v>
      </c>
    </row>
    <row r="44" spans="1:6" ht="17.100000000000001" customHeight="1" thickBot="1" x14ac:dyDescent="0.3">
      <c r="A44" s="219"/>
      <c r="B44" s="242"/>
      <c r="C44" s="20" t="s">
        <v>92</v>
      </c>
      <c r="D44" s="99">
        <f>(D45/2)+15</f>
        <v>615</v>
      </c>
      <c r="E44" s="99">
        <f>(E45/2)+20</f>
        <v>770</v>
      </c>
    </row>
    <row r="45" spans="1:6" ht="17.100000000000001" customHeight="1" thickBot="1" x14ac:dyDescent="0.3">
      <c r="A45" s="219"/>
      <c r="B45" s="243"/>
      <c r="C45" s="20" t="s">
        <v>93</v>
      </c>
      <c r="D45" s="99">
        <v>1200</v>
      </c>
      <c r="E45" s="99">
        <v>1500</v>
      </c>
    </row>
    <row r="46" spans="1:6" ht="17.100000000000001" customHeight="1" thickBot="1" x14ac:dyDescent="0.3">
      <c r="A46" s="218" t="s">
        <v>642</v>
      </c>
      <c r="B46" s="224" t="s">
        <v>643</v>
      </c>
      <c r="C46" s="20" t="s">
        <v>107</v>
      </c>
      <c r="D46" s="99">
        <f>D47/10+15</f>
        <v>150</v>
      </c>
      <c r="E46" s="99">
        <f>E47/10+20</f>
        <v>190</v>
      </c>
      <c r="F46" s="61"/>
    </row>
    <row r="47" spans="1:6" ht="17.100000000000001" customHeight="1" thickBot="1" x14ac:dyDescent="0.3">
      <c r="A47" s="220"/>
      <c r="B47" s="225"/>
      <c r="C47" s="20" t="s">
        <v>93</v>
      </c>
      <c r="D47" s="99">
        <v>1350</v>
      </c>
      <c r="E47" s="99">
        <v>1700</v>
      </c>
      <c r="F47" s="61"/>
    </row>
    <row r="48" spans="1:6" ht="17.100000000000001" customHeight="1" thickBot="1" x14ac:dyDescent="0.3">
      <c r="A48" s="289" t="s">
        <v>4</v>
      </c>
      <c r="B48" s="292"/>
      <c r="C48" s="20" t="s">
        <v>107</v>
      </c>
      <c r="D48" s="99">
        <f>(D50/10)+15</f>
        <v>170</v>
      </c>
      <c r="E48" s="99">
        <f>(E50/10)+20</f>
        <v>210</v>
      </c>
      <c r="F48" s="61"/>
    </row>
    <row r="49" spans="1:6" ht="17.100000000000001" customHeight="1" thickBot="1" x14ac:dyDescent="0.3">
      <c r="A49" s="290"/>
      <c r="B49" s="293"/>
      <c r="C49" s="20" t="s">
        <v>92</v>
      </c>
      <c r="D49" s="99">
        <f>(D50/2)+15</f>
        <v>790</v>
      </c>
      <c r="E49" s="99">
        <f>(E50/2)+20</f>
        <v>970</v>
      </c>
      <c r="F49" s="61"/>
    </row>
    <row r="50" spans="1:6" ht="17.100000000000001" customHeight="1" thickBot="1" x14ac:dyDescent="0.3">
      <c r="A50" s="291"/>
      <c r="B50" s="294"/>
      <c r="C50" s="20" t="s">
        <v>93</v>
      </c>
      <c r="D50" s="99">
        <v>1550</v>
      </c>
      <c r="E50" s="99">
        <v>1900</v>
      </c>
      <c r="F50" s="61"/>
    </row>
    <row r="51" spans="1:6" ht="17.100000000000001" customHeight="1" thickBot="1" x14ac:dyDescent="0.3">
      <c r="A51" s="218" t="s">
        <v>5</v>
      </c>
      <c r="B51" s="221" t="s">
        <v>463</v>
      </c>
      <c r="C51" s="20" t="s">
        <v>95</v>
      </c>
      <c r="D51" s="99">
        <v>190</v>
      </c>
      <c r="E51" s="99">
        <v>230</v>
      </c>
      <c r="F51" s="60" t="s">
        <v>634</v>
      </c>
    </row>
    <row r="52" spans="1:6" ht="17.100000000000001" customHeight="1" thickBot="1" x14ac:dyDescent="0.3">
      <c r="A52" s="219"/>
      <c r="B52" s="222"/>
      <c r="C52" s="20" t="s">
        <v>92</v>
      </c>
      <c r="D52" s="99">
        <v>470</v>
      </c>
      <c r="E52" s="99">
        <v>560</v>
      </c>
      <c r="F52" s="60" t="s">
        <v>634</v>
      </c>
    </row>
    <row r="53" spans="1:6" ht="17.100000000000001" customHeight="1" thickBot="1" x14ac:dyDescent="0.3">
      <c r="A53" s="219"/>
      <c r="B53" s="222"/>
      <c r="C53" s="20" t="s">
        <v>93</v>
      </c>
      <c r="D53" s="99">
        <v>850</v>
      </c>
      <c r="E53" s="99">
        <v>1100</v>
      </c>
      <c r="F53" s="60" t="s">
        <v>634</v>
      </c>
    </row>
    <row r="54" spans="1:6" ht="17.100000000000001" customHeight="1" thickBot="1" x14ac:dyDescent="0.3">
      <c r="A54" s="220"/>
      <c r="B54" s="208" t="s">
        <v>681</v>
      </c>
      <c r="C54" s="76" t="s">
        <v>675</v>
      </c>
      <c r="D54" s="101">
        <v>7800</v>
      </c>
      <c r="E54" s="101"/>
      <c r="F54" s="61" t="s">
        <v>634</v>
      </c>
    </row>
    <row r="55" spans="1:6" ht="17.100000000000001" customHeight="1" thickBot="1" x14ac:dyDescent="0.3">
      <c r="A55" s="289" t="s">
        <v>6</v>
      </c>
      <c r="B55" s="241" t="s">
        <v>302</v>
      </c>
      <c r="C55" s="20" t="s">
        <v>95</v>
      </c>
      <c r="D55" s="99">
        <f>D57/5+15</f>
        <v>395</v>
      </c>
      <c r="E55" s="99">
        <f>E57/5+20</f>
        <v>480</v>
      </c>
    </row>
    <row r="56" spans="1:6" ht="17.100000000000001" customHeight="1" thickBot="1" x14ac:dyDescent="0.3">
      <c r="A56" s="290"/>
      <c r="B56" s="242"/>
      <c r="C56" s="20" t="s">
        <v>92</v>
      </c>
      <c r="D56" s="99">
        <f>D57/2+15</f>
        <v>965</v>
      </c>
      <c r="E56" s="99">
        <f>E57/2+20</f>
        <v>1170</v>
      </c>
    </row>
    <row r="57" spans="1:6" ht="17.100000000000001" customHeight="1" thickBot="1" x14ac:dyDescent="0.3">
      <c r="A57" s="291"/>
      <c r="B57" s="243"/>
      <c r="C57" s="20" t="s">
        <v>93</v>
      </c>
      <c r="D57" s="99">
        <v>1900</v>
      </c>
      <c r="E57" s="99">
        <v>2300</v>
      </c>
    </row>
    <row r="58" spans="1:6" ht="17.100000000000001" customHeight="1" thickBot="1" x14ac:dyDescent="0.3">
      <c r="A58" s="289" t="s">
        <v>7</v>
      </c>
      <c r="B58" s="241" t="s">
        <v>303</v>
      </c>
      <c r="C58" s="20" t="s">
        <v>95</v>
      </c>
      <c r="D58" s="99">
        <f>D60/5+15</f>
        <v>271</v>
      </c>
      <c r="E58" s="99">
        <f>E60/5+20</f>
        <v>320</v>
      </c>
    </row>
    <row r="59" spans="1:6" ht="17.100000000000001" customHeight="1" thickBot="1" x14ac:dyDescent="0.3">
      <c r="A59" s="290"/>
      <c r="B59" s="242"/>
      <c r="C59" s="20" t="s">
        <v>92</v>
      </c>
      <c r="D59" s="99">
        <f>D60/2+15</f>
        <v>655</v>
      </c>
      <c r="E59" s="99">
        <f>E60/2+20</f>
        <v>770</v>
      </c>
    </row>
    <row r="60" spans="1:6" ht="17.100000000000001" customHeight="1" thickBot="1" x14ac:dyDescent="0.3">
      <c r="A60" s="291"/>
      <c r="B60" s="243"/>
      <c r="C60" s="20" t="s">
        <v>93</v>
      </c>
      <c r="D60" s="99">
        <v>1280</v>
      </c>
      <c r="E60" s="99">
        <v>1500</v>
      </c>
    </row>
    <row r="61" spans="1:6" ht="17.100000000000001" customHeight="1" thickBot="1" x14ac:dyDescent="0.3">
      <c r="A61" s="289" t="s">
        <v>8</v>
      </c>
      <c r="B61" s="241" t="s">
        <v>683</v>
      </c>
      <c r="C61" s="20" t="s">
        <v>107</v>
      </c>
      <c r="D61" s="99">
        <f>(D63/10)+15</f>
        <v>285</v>
      </c>
      <c r="E61" s="99">
        <f>(E63/10)+20</f>
        <v>370</v>
      </c>
      <c r="F61" s="61"/>
    </row>
    <row r="62" spans="1:6" ht="17.100000000000001" customHeight="1" thickBot="1" x14ac:dyDescent="0.3">
      <c r="A62" s="290"/>
      <c r="B62" s="242"/>
      <c r="C62" s="20" t="s">
        <v>92</v>
      </c>
      <c r="D62" s="99">
        <f>(D63/2)+15</f>
        <v>1365</v>
      </c>
      <c r="E62" s="99">
        <f>(E63/2)+20</f>
        <v>1770</v>
      </c>
    </row>
    <row r="63" spans="1:6" ht="17.100000000000001" customHeight="1" thickBot="1" x14ac:dyDescent="0.3">
      <c r="A63" s="291"/>
      <c r="B63" s="243"/>
      <c r="C63" s="20" t="s">
        <v>93</v>
      </c>
      <c r="D63" s="99">
        <v>2700</v>
      </c>
      <c r="E63" s="99">
        <v>3500</v>
      </c>
    </row>
    <row r="64" spans="1:6" ht="26.25" customHeight="1" thickBot="1" x14ac:dyDescent="0.3">
      <c r="A64" s="235" t="s">
        <v>298</v>
      </c>
      <c r="B64" s="236"/>
      <c r="C64" s="34" t="s">
        <v>297</v>
      </c>
      <c r="D64" s="127" t="s">
        <v>295</v>
      </c>
      <c r="E64" s="128" t="s">
        <v>296</v>
      </c>
    </row>
    <row r="65" spans="1:7" ht="17.100000000000001" customHeight="1" thickBot="1" x14ac:dyDescent="0.3">
      <c r="A65" s="218" t="s">
        <v>10</v>
      </c>
      <c r="B65" s="303" t="s">
        <v>400</v>
      </c>
      <c r="C65" s="30" t="s">
        <v>107</v>
      </c>
      <c r="D65" s="99">
        <f>(D67/10)+15</f>
        <v>365</v>
      </c>
      <c r="E65" s="99">
        <f>(E67/10)+20</f>
        <v>470</v>
      </c>
      <c r="F65" s="61"/>
    </row>
    <row r="66" spans="1:7" ht="17.100000000000001" customHeight="1" thickBot="1" x14ac:dyDescent="0.3">
      <c r="A66" s="219"/>
      <c r="B66" s="304"/>
      <c r="C66" s="30" t="s">
        <v>92</v>
      </c>
      <c r="D66" s="99">
        <f>(D67/2)+15</f>
        <v>1765</v>
      </c>
      <c r="E66" s="99">
        <f>(E67/2)+20</f>
        <v>2270</v>
      </c>
      <c r="F66" s="61"/>
    </row>
    <row r="67" spans="1:7" ht="17.100000000000001" customHeight="1" thickBot="1" x14ac:dyDescent="0.3">
      <c r="A67" s="219"/>
      <c r="B67" s="305"/>
      <c r="C67" s="32" t="s">
        <v>93</v>
      </c>
      <c r="D67" s="129">
        <v>3500</v>
      </c>
      <c r="E67" s="129">
        <v>4500</v>
      </c>
      <c r="F67" s="61"/>
    </row>
    <row r="68" spans="1:7" ht="17.100000000000001" customHeight="1" thickBot="1" x14ac:dyDescent="0.3">
      <c r="A68" s="218" t="s">
        <v>11</v>
      </c>
      <c r="B68" s="241" t="s">
        <v>245</v>
      </c>
      <c r="C68" s="20" t="s">
        <v>107</v>
      </c>
      <c r="D68" s="99">
        <f>(D70/10)+15</f>
        <v>335</v>
      </c>
      <c r="E68" s="99">
        <f>(E70/10)+20</f>
        <v>420</v>
      </c>
      <c r="F68" s="61"/>
    </row>
    <row r="69" spans="1:7" ht="17.100000000000001" customHeight="1" thickBot="1" x14ac:dyDescent="0.3">
      <c r="A69" s="219"/>
      <c r="B69" s="242"/>
      <c r="C69" s="20" t="s">
        <v>92</v>
      </c>
      <c r="D69" s="99">
        <f>(D70/2)+15</f>
        <v>1615</v>
      </c>
      <c r="E69" s="99">
        <f>(E70/2)+20</f>
        <v>2020</v>
      </c>
      <c r="F69" s="61"/>
    </row>
    <row r="70" spans="1:7" ht="17.100000000000001" customHeight="1" thickBot="1" x14ac:dyDescent="0.3">
      <c r="A70" s="219"/>
      <c r="B70" s="243"/>
      <c r="C70" s="20" t="s">
        <v>93</v>
      </c>
      <c r="D70" s="99">
        <v>3200</v>
      </c>
      <c r="E70" s="99">
        <v>4000</v>
      </c>
      <c r="F70" s="61"/>
    </row>
    <row r="71" spans="1:7" ht="17.100000000000001" customHeight="1" thickBot="1" x14ac:dyDescent="0.3">
      <c r="A71" s="219"/>
      <c r="B71" s="221" t="s">
        <v>386</v>
      </c>
      <c r="C71" s="20" t="s">
        <v>107</v>
      </c>
      <c r="D71" s="99">
        <f>(D73/10)+15</f>
        <v>295</v>
      </c>
      <c r="E71" s="99">
        <f>(E73/10)+20</f>
        <v>370</v>
      </c>
      <c r="F71" s="61"/>
      <c r="G71" s="17"/>
    </row>
    <row r="72" spans="1:7" ht="17.100000000000001" customHeight="1" thickBot="1" x14ac:dyDescent="0.3">
      <c r="A72" s="219"/>
      <c r="B72" s="222"/>
      <c r="C72" s="20" t="s">
        <v>92</v>
      </c>
      <c r="D72" s="99">
        <f>(D73/2)+15</f>
        <v>1415</v>
      </c>
      <c r="E72" s="99">
        <f>(E73/2)+20</f>
        <v>1770</v>
      </c>
      <c r="F72" s="61"/>
    </row>
    <row r="73" spans="1:7" ht="17.100000000000001" customHeight="1" thickBot="1" x14ac:dyDescent="0.3">
      <c r="A73" s="220"/>
      <c r="B73" s="223"/>
      <c r="C73" s="20" t="s">
        <v>93</v>
      </c>
      <c r="D73" s="99">
        <v>2800</v>
      </c>
      <c r="E73" s="99">
        <v>3500</v>
      </c>
      <c r="F73" s="61"/>
    </row>
    <row r="74" spans="1:7" ht="17.100000000000001" customHeight="1" thickBot="1" x14ac:dyDescent="0.3">
      <c r="A74" s="218" t="s">
        <v>3</v>
      </c>
      <c r="B74" s="241" t="s">
        <v>684</v>
      </c>
      <c r="C74" s="20" t="s">
        <v>107</v>
      </c>
      <c r="D74" s="99">
        <f>(D76/10)+15</f>
        <v>325</v>
      </c>
      <c r="E74" s="99">
        <f>(E76/10)+20</f>
        <v>400</v>
      </c>
      <c r="F74" s="61" t="s">
        <v>379</v>
      </c>
    </row>
    <row r="75" spans="1:7" ht="17.100000000000001" customHeight="1" thickBot="1" x14ac:dyDescent="0.3">
      <c r="A75" s="219"/>
      <c r="B75" s="242"/>
      <c r="C75" s="20" t="s">
        <v>92</v>
      </c>
      <c r="D75" s="99">
        <f>(D76/2)+15</f>
        <v>1565</v>
      </c>
      <c r="E75" s="99">
        <f>(E76/2)+20</f>
        <v>1920</v>
      </c>
      <c r="F75" s="60" t="s">
        <v>379</v>
      </c>
    </row>
    <row r="76" spans="1:7" ht="17.100000000000001" customHeight="1" thickBot="1" x14ac:dyDescent="0.3">
      <c r="A76" s="219"/>
      <c r="B76" s="243"/>
      <c r="C76" s="20" t="s">
        <v>93</v>
      </c>
      <c r="D76" s="99">
        <v>3100</v>
      </c>
      <c r="E76" s="99">
        <v>3800</v>
      </c>
      <c r="F76" s="60" t="s">
        <v>379</v>
      </c>
    </row>
    <row r="77" spans="1:7" ht="17.100000000000001" customHeight="1" thickBot="1" x14ac:dyDescent="0.3">
      <c r="A77" s="219"/>
      <c r="B77" s="221" t="s">
        <v>605</v>
      </c>
      <c r="C77" s="20" t="s">
        <v>107</v>
      </c>
      <c r="D77" s="99"/>
      <c r="E77" s="99"/>
    </row>
    <row r="78" spans="1:7" ht="17.100000000000001" customHeight="1" thickBot="1" x14ac:dyDescent="0.3">
      <c r="A78" s="220"/>
      <c r="B78" s="223"/>
      <c r="C78" s="20" t="s">
        <v>93</v>
      </c>
      <c r="D78" s="99"/>
      <c r="E78" s="99"/>
    </row>
    <row r="79" spans="1:7" ht="17.100000000000001" customHeight="1" thickBot="1" x14ac:dyDescent="0.3">
      <c r="A79" s="289" t="s">
        <v>12</v>
      </c>
      <c r="B79" s="241" t="s">
        <v>13</v>
      </c>
      <c r="C79" s="20" t="s">
        <v>107</v>
      </c>
      <c r="D79" s="99">
        <f>(D81/10)+15</f>
        <v>645</v>
      </c>
      <c r="E79" s="99">
        <f>(E81/10)+20</f>
        <v>800</v>
      </c>
      <c r="F79" s="61"/>
      <c r="G79" s="17"/>
    </row>
    <row r="80" spans="1:7" ht="17.100000000000001" customHeight="1" thickBot="1" x14ac:dyDescent="0.3">
      <c r="A80" s="290"/>
      <c r="B80" s="242"/>
      <c r="C80" s="20" t="s">
        <v>92</v>
      </c>
      <c r="D80" s="99">
        <f>(D81/2)+15</f>
        <v>3165</v>
      </c>
      <c r="E80" s="99">
        <f>(E81/2)+20</f>
        <v>3920</v>
      </c>
      <c r="F80" s="61"/>
    </row>
    <row r="81" spans="1:6" ht="17.100000000000001" customHeight="1" thickBot="1" x14ac:dyDescent="0.3">
      <c r="A81" s="291"/>
      <c r="B81" s="243"/>
      <c r="C81" s="20" t="s">
        <v>93</v>
      </c>
      <c r="D81" s="99">
        <v>6300</v>
      </c>
      <c r="E81" s="99">
        <v>7800</v>
      </c>
      <c r="F81" s="61"/>
    </row>
    <row r="82" spans="1:6" ht="17.100000000000001" customHeight="1" thickBot="1" x14ac:dyDescent="0.3">
      <c r="A82" s="218" t="s">
        <v>14</v>
      </c>
      <c r="B82" s="241" t="s">
        <v>17</v>
      </c>
      <c r="C82" s="20" t="s">
        <v>107</v>
      </c>
      <c r="D82" s="99"/>
      <c r="E82" s="99"/>
      <c r="F82" s="61"/>
    </row>
    <row r="83" spans="1:6" ht="17.100000000000001" customHeight="1" thickBot="1" x14ac:dyDescent="0.3">
      <c r="A83" s="219"/>
      <c r="B83" s="242"/>
      <c r="C83" s="20" t="s">
        <v>92</v>
      </c>
      <c r="D83" s="99"/>
      <c r="E83" s="99"/>
      <c r="F83" s="61"/>
    </row>
    <row r="84" spans="1:6" ht="17.100000000000001" customHeight="1" thickBot="1" x14ac:dyDescent="0.3">
      <c r="A84" s="219"/>
      <c r="B84" s="243"/>
      <c r="C84" s="20" t="s">
        <v>93</v>
      </c>
      <c r="D84" s="99"/>
      <c r="E84" s="99"/>
      <c r="F84" s="61"/>
    </row>
    <row r="85" spans="1:6" ht="17.100000000000001" customHeight="1" thickBot="1" x14ac:dyDescent="0.3">
      <c r="A85" s="219"/>
      <c r="B85" s="221" t="s">
        <v>311</v>
      </c>
      <c r="C85" s="20" t="s">
        <v>107</v>
      </c>
      <c r="D85" s="99">
        <f>D86/10+15</f>
        <v>235</v>
      </c>
      <c r="E85" s="99">
        <f>E86/10+20</f>
        <v>300</v>
      </c>
      <c r="F85" s="61"/>
    </row>
    <row r="86" spans="1:6" ht="17.100000000000001" customHeight="1" thickBot="1" x14ac:dyDescent="0.3">
      <c r="A86" s="220"/>
      <c r="B86" s="222"/>
      <c r="C86" s="20" t="s">
        <v>93</v>
      </c>
      <c r="D86" s="99">
        <v>2200</v>
      </c>
      <c r="E86" s="99">
        <v>2800</v>
      </c>
    </row>
    <row r="87" spans="1:6" ht="17.100000000000001" customHeight="1" thickBot="1" x14ac:dyDescent="0.3">
      <c r="A87" s="262" t="s">
        <v>626</v>
      </c>
      <c r="B87" s="241" t="s">
        <v>186</v>
      </c>
      <c r="C87" s="20" t="s">
        <v>107</v>
      </c>
      <c r="D87" s="99">
        <f>(D89/10)+15</f>
        <v>235</v>
      </c>
      <c r="E87" s="99">
        <f>(E89/10)+20</f>
        <v>270</v>
      </c>
      <c r="F87" s="61"/>
    </row>
    <row r="88" spans="1:6" ht="17.100000000000001" customHeight="1" thickBot="1" x14ac:dyDescent="0.3">
      <c r="A88" s="263"/>
      <c r="B88" s="242"/>
      <c r="C88" s="20" t="s">
        <v>92</v>
      </c>
      <c r="D88" s="99">
        <f>(D89/2)+15</f>
        <v>1115</v>
      </c>
      <c r="E88" s="99">
        <f>(E89/2)+20</f>
        <v>1270</v>
      </c>
      <c r="F88" s="61"/>
    </row>
    <row r="89" spans="1:6" ht="17.100000000000001" customHeight="1" thickBot="1" x14ac:dyDescent="0.3">
      <c r="A89" s="263"/>
      <c r="B89" s="243"/>
      <c r="C89" s="20" t="s">
        <v>93</v>
      </c>
      <c r="D89" s="99">
        <v>2200</v>
      </c>
      <c r="E89" s="99">
        <v>2500</v>
      </c>
      <c r="F89" s="61"/>
    </row>
    <row r="90" spans="1:6" ht="17.100000000000001" customHeight="1" thickBot="1" x14ac:dyDescent="0.3">
      <c r="A90" s="263"/>
      <c r="B90" s="241" t="s">
        <v>627</v>
      </c>
      <c r="C90" s="20" t="s">
        <v>107</v>
      </c>
      <c r="D90" s="99">
        <f>(D92/10)+15</f>
        <v>235</v>
      </c>
      <c r="E90" s="99">
        <f>(E92/10)+20</f>
        <v>270</v>
      </c>
      <c r="F90" s="61"/>
    </row>
    <row r="91" spans="1:6" ht="17.100000000000001" customHeight="1" thickBot="1" x14ac:dyDescent="0.3">
      <c r="A91" s="263"/>
      <c r="B91" s="242"/>
      <c r="C91" s="20" t="s">
        <v>92</v>
      </c>
      <c r="D91" s="99">
        <f>(D92/2)+15</f>
        <v>1115</v>
      </c>
      <c r="E91" s="99">
        <f>(E92/2)+20</f>
        <v>1270</v>
      </c>
      <c r="F91" s="61"/>
    </row>
    <row r="92" spans="1:6" ht="17.100000000000001" customHeight="1" thickBot="1" x14ac:dyDescent="0.3">
      <c r="A92" s="263"/>
      <c r="B92" s="243"/>
      <c r="C92" s="20" t="s">
        <v>93</v>
      </c>
      <c r="D92" s="99">
        <v>2200</v>
      </c>
      <c r="E92" s="99">
        <v>2500</v>
      </c>
      <c r="F92" s="61"/>
    </row>
    <row r="93" spans="1:6" ht="17.100000000000001" customHeight="1" thickBot="1" x14ac:dyDescent="0.3">
      <c r="A93" s="263"/>
      <c r="B93" s="241" t="s">
        <v>628</v>
      </c>
      <c r="C93" s="20" t="s">
        <v>107</v>
      </c>
      <c r="D93" s="99">
        <f>(D95/10)+15</f>
        <v>295</v>
      </c>
      <c r="E93" s="99">
        <f>(E95/10)+20</f>
        <v>340</v>
      </c>
      <c r="F93" s="61"/>
    </row>
    <row r="94" spans="1:6" ht="17.100000000000001" customHeight="1" thickBot="1" x14ac:dyDescent="0.3">
      <c r="A94" s="263"/>
      <c r="B94" s="242"/>
      <c r="C94" s="20" t="s">
        <v>92</v>
      </c>
      <c r="D94" s="99">
        <f>(D95/2)+15</f>
        <v>1415</v>
      </c>
      <c r="E94" s="99">
        <f>(E95/2)+20</f>
        <v>1620</v>
      </c>
      <c r="F94" s="61"/>
    </row>
    <row r="95" spans="1:6" ht="17.100000000000001" customHeight="1" thickBot="1" x14ac:dyDescent="0.3">
      <c r="A95" s="263"/>
      <c r="B95" s="243"/>
      <c r="C95" s="20" t="s">
        <v>93</v>
      </c>
      <c r="D95" s="99">
        <v>2800</v>
      </c>
      <c r="E95" s="99">
        <v>3200</v>
      </c>
      <c r="F95" s="61"/>
    </row>
    <row r="96" spans="1:6" ht="17.100000000000001" customHeight="1" thickBot="1" x14ac:dyDescent="0.3">
      <c r="A96" s="263"/>
      <c r="B96" s="221" t="s">
        <v>629</v>
      </c>
      <c r="C96" s="20" t="s">
        <v>107</v>
      </c>
      <c r="D96" s="99">
        <f>(D98/10)+15</f>
        <v>245</v>
      </c>
      <c r="E96" s="99">
        <f>(E98/10)+20</f>
        <v>270</v>
      </c>
      <c r="F96" s="61"/>
    </row>
    <row r="97" spans="1:6" ht="17.100000000000001" customHeight="1" thickBot="1" x14ac:dyDescent="0.3">
      <c r="A97" s="263"/>
      <c r="B97" s="222"/>
      <c r="C97" s="20" t="s">
        <v>92</v>
      </c>
      <c r="D97" s="99">
        <f>(D98/2)+15</f>
        <v>1165</v>
      </c>
      <c r="E97" s="99">
        <f>(E98/2)+20</f>
        <v>1270</v>
      </c>
      <c r="F97" s="61"/>
    </row>
    <row r="98" spans="1:6" ht="17.100000000000001" customHeight="1" thickBot="1" x14ac:dyDescent="0.3">
      <c r="A98" s="264"/>
      <c r="B98" s="223"/>
      <c r="C98" s="20" t="s">
        <v>93</v>
      </c>
      <c r="D98" s="99">
        <v>2300</v>
      </c>
      <c r="E98" s="99">
        <v>2500</v>
      </c>
      <c r="F98" s="61"/>
    </row>
    <row r="99" spans="1:6" ht="17.100000000000001" customHeight="1" thickBot="1" x14ac:dyDescent="0.3">
      <c r="A99" s="218" t="s">
        <v>15</v>
      </c>
      <c r="B99" s="94" t="s">
        <v>654</v>
      </c>
      <c r="C99" s="20" t="s">
        <v>107</v>
      </c>
      <c r="D99" s="99">
        <v>80</v>
      </c>
      <c r="E99" s="99">
        <v>100</v>
      </c>
      <c r="F99" s="61"/>
    </row>
    <row r="100" spans="1:6" ht="17.100000000000001" customHeight="1" thickBot="1" x14ac:dyDescent="0.3">
      <c r="A100" s="219"/>
      <c r="B100" s="194" t="s">
        <v>340</v>
      </c>
      <c r="C100" s="20" t="s">
        <v>92</v>
      </c>
      <c r="D100" s="99">
        <f>D101/2+15</f>
        <v>145</v>
      </c>
      <c r="E100" s="99">
        <f>E101/2+20</f>
        <v>170</v>
      </c>
    </row>
    <row r="101" spans="1:6" ht="17.100000000000001" customHeight="1" thickBot="1" x14ac:dyDescent="0.3">
      <c r="A101" s="219"/>
      <c r="B101" s="195"/>
      <c r="C101" s="20" t="s">
        <v>93</v>
      </c>
      <c r="D101" s="99">
        <v>260</v>
      </c>
      <c r="E101" s="99">
        <v>300</v>
      </c>
    </row>
    <row r="102" spans="1:6" ht="17.100000000000001" customHeight="1" thickBot="1" x14ac:dyDescent="0.3">
      <c r="A102" s="219"/>
      <c r="B102" s="94" t="s">
        <v>654</v>
      </c>
      <c r="C102" s="20" t="s">
        <v>107</v>
      </c>
      <c r="D102" s="99">
        <v>80</v>
      </c>
      <c r="E102" s="99">
        <v>100</v>
      </c>
    </row>
    <row r="103" spans="1:6" ht="17.100000000000001" customHeight="1" thickBot="1" x14ac:dyDescent="0.3">
      <c r="A103" s="219"/>
      <c r="B103" s="222" t="s">
        <v>341</v>
      </c>
      <c r="C103" s="20" t="s">
        <v>92</v>
      </c>
      <c r="D103" s="99">
        <f>D104/2+15</f>
        <v>150</v>
      </c>
      <c r="E103" s="99">
        <f>E104/2+20</f>
        <v>180</v>
      </c>
    </row>
    <row r="104" spans="1:6" ht="17.100000000000001" customHeight="1" thickBot="1" x14ac:dyDescent="0.3">
      <c r="A104" s="219"/>
      <c r="B104" s="223"/>
      <c r="C104" s="20" t="s">
        <v>93</v>
      </c>
      <c r="D104" s="99">
        <v>270</v>
      </c>
      <c r="E104" s="99">
        <v>320</v>
      </c>
    </row>
    <row r="105" spans="1:6" ht="17.100000000000001" customHeight="1" thickBot="1" x14ac:dyDescent="0.3">
      <c r="A105" s="219"/>
      <c r="B105" s="213" t="s">
        <v>685</v>
      </c>
      <c r="C105" s="76" t="s">
        <v>92</v>
      </c>
      <c r="D105" s="101">
        <f>D106/2+15</f>
        <v>240</v>
      </c>
      <c r="E105" s="101">
        <f>E106/2+25</f>
        <v>300</v>
      </c>
      <c r="F105" s="75" t="s">
        <v>381</v>
      </c>
    </row>
    <row r="106" spans="1:6" ht="17.100000000000001" customHeight="1" thickBot="1" x14ac:dyDescent="0.3">
      <c r="A106" s="219"/>
      <c r="B106" s="215"/>
      <c r="C106" s="76" t="s">
        <v>686</v>
      </c>
      <c r="D106" s="101">
        <v>450</v>
      </c>
      <c r="E106" s="101">
        <v>550</v>
      </c>
      <c r="F106" s="75" t="s">
        <v>381</v>
      </c>
    </row>
    <row r="107" spans="1:6" ht="17.100000000000001" customHeight="1" thickBot="1" x14ac:dyDescent="0.3">
      <c r="A107" s="219"/>
      <c r="B107" s="213" t="s">
        <v>687</v>
      </c>
      <c r="C107" s="76" t="s">
        <v>343</v>
      </c>
      <c r="D107" s="101">
        <v>50</v>
      </c>
      <c r="E107" s="101">
        <v>70</v>
      </c>
      <c r="F107" s="75" t="s">
        <v>381</v>
      </c>
    </row>
    <row r="108" spans="1:6" ht="17.100000000000001" customHeight="1" thickBot="1" x14ac:dyDescent="0.3">
      <c r="A108" s="219"/>
      <c r="B108" s="214"/>
      <c r="C108" s="76" t="s">
        <v>92</v>
      </c>
      <c r="D108" s="101">
        <f>D109/2+15</f>
        <v>215</v>
      </c>
      <c r="E108" s="101">
        <f>E109/2+25</f>
        <v>275</v>
      </c>
      <c r="F108" s="75" t="s">
        <v>381</v>
      </c>
    </row>
    <row r="109" spans="1:6" ht="17.100000000000001" customHeight="1" thickBot="1" x14ac:dyDescent="0.3">
      <c r="A109" s="220"/>
      <c r="B109" s="215"/>
      <c r="C109" s="76" t="s">
        <v>686</v>
      </c>
      <c r="D109" s="101">
        <v>400</v>
      </c>
      <c r="E109" s="101">
        <v>500</v>
      </c>
      <c r="F109" s="75" t="s">
        <v>381</v>
      </c>
    </row>
    <row r="110" spans="1:6" ht="17.100000000000001" customHeight="1" thickBot="1" x14ac:dyDescent="0.3">
      <c r="A110" s="289" t="s">
        <v>16</v>
      </c>
      <c r="B110" s="242" t="s">
        <v>536</v>
      </c>
      <c r="C110" s="20" t="s">
        <v>107</v>
      </c>
      <c r="D110" s="99">
        <f>(D112/10)+15</f>
        <v>175</v>
      </c>
      <c r="E110" s="99">
        <f>(E112/10)+20</f>
        <v>220</v>
      </c>
      <c r="F110" s="61"/>
    </row>
    <row r="111" spans="1:6" ht="17.100000000000001" customHeight="1" thickBot="1" x14ac:dyDescent="0.3">
      <c r="A111" s="290"/>
      <c r="B111" s="242"/>
      <c r="C111" s="20" t="s">
        <v>92</v>
      </c>
      <c r="D111" s="99">
        <f>(D112/2)+15</f>
        <v>815</v>
      </c>
      <c r="E111" s="99">
        <f>(E112/2)+20</f>
        <v>1020</v>
      </c>
      <c r="F111" s="61"/>
    </row>
    <row r="112" spans="1:6" ht="17.100000000000001" customHeight="1" thickBot="1" x14ac:dyDescent="0.3">
      <c r="A112" s="291"/>
      <c r="B112" s="243"/>
      <c r="C112" s="20" t="s">
        <v>93</v>
      </c>
      <c r="D112" s="99">
        <v>1600</v>
      </c>
      <c r="E112" s="99">
        <v>2000</v>
      </c>
      <c r="F112" s="61"/>
    </row>
    <row r="113" spans="1:7" ht="17.100000000000001" customHeight="1" thickBot="1" x14ac:dyDescent="0.3">
      <c r="A113" s="289" t="s">
        <v>18</v>
      </c>
      <c r="B113" s="241" t="s">
        <v>17</v>
      </c>
      <c r="C113" s="20" t="s">
        <v>107</v>
      </c>
      <c r="D113" s="99">
        <f>(D115/10)+15</f>
        <v>195</v>
      </c>
      <c r="E113" s="99">
        <f>(E115/10)+20</f>
        <v>250</v>
      </c>
      <c r="F113" s="61"/>
    </row>
    <row r="114" spans="1:7" ht="17.100000000000001" customHeight="1" thickBot="1" x14ac:dyDescent="0.3">
      <c r="A114" s="290"/>
      <c r="B114" s="242"/>
      <c r="C114" s="20" t="s">
        <v>92</v>
      </c>
      <c r="D114" s="99">
        <f>(D115/2)+15</f>
        <v>915</v>
      </c>
      <c r="E114" s="99">
        <f>(E115/2)+20</f>
        <v>1170</v>
      </c>
      <c r="F114" s="61"/>
    </row>
    <row r="115" spans="1:7" ht="17.100000000000001" customHeight="1" thickBot="1" x14ac:dyDescent="0.3">
      <c r="A115" s="291"/>
      <c r="B115" s="243"/>
      <c r="C115" s="20" t="s">
        <v>93</v>
      </c>
      <c r="D115" s="99">
        <v>1800</v>
      </c>
      <c r="E115" s="99">
        <v>2300</v>
      </c>
      <c r="F115" s="61"/>
    </row>
    <row r="116" spans="1:7" ht="17.100000000000001" customHeight="1" thickBot="1" x14ac:dyDescent="0.3">
      <c r="A116" s="289" t="s">
        <v>19</v>
      </c>
      <c r="B116" s="241" t="s">
        <v>438</v>
      </c>
      <c r="C116" s="20" t="s">
        <v>107</v>
      </c>
      <c r="D116" s="99">
        <f>(D118/10)+15</f>
        <v>215</v>
      </c>
      <c r="E116" s="99">
        <f>(E118/10)+20</f>
        <v>290</v>
      </c>
      <c r="F116" s="61"/>
    </row>
    <row r="117" spans="1:7" ht="17.100000000000001" customHeight="1" thickBot="1" x14ac:dyDescent="0.3">
      <c r="A117" s="290"/>
      <c r="B117" s="242"/>
      <c r="C117" s="20" t="s">
        <v>92</v>
      </c>
      <c r="D117" s="99">
        <f>(D118/2)+15</f>
        <v>1015</v>
      </c>
      <c r="E117" s="99">
        <f>(E118/2)+20</f>
        <v>1370</v>
      </c>
      <c r="F117" s="61"/>
    </row>
    <row r="118" spans="1:7" ht="17.100000000000001" customHeight="1" thickBot="1" x14ac:dyDescent="0.3">
      <c r="A118" s="291"/>
      <c r="B118" s="243"/>
      <c r="C118" s="20" t="s">
        <v>93</v>
      </c>
      <c r="D118" s="99">
        <v>2000</v>
      </c>
      <c r="E118" s="99">
        <v>2700</v>
      </c>
      <c r="F118" s="61"/>
    </row>
    <row r="119" spans="1:7" ht="17.100000000000001" customHeight="1" thickBot="1" x14ac:dyDescent="0.3">
      <c r="A119" s="289" t="s">
        <v>21</v>
      </c>
      <c r="B119" s="292" t="s">
        <v>523</v>
      </c>
      <c r="C119" s="20" t="s">
        <v>107</v>
      </c>
      <c r="D119" s="99">
        <f>(D121/10)+15</f>
        <v>185</v>
      </c>
      <c r="E119" s="99">
        <f>(E121/10)+20</f>
        <v>240</v>
      </c>
      <c r="F119" s="61"/>
    </row>
    <row r="120" spans="1:7" ht="17.100000000000001" customHeight="1" thickBot="1" x14ac:dyDescent="0.3">
      <c r="A120" s="290"/>
      <c r="B120" s="293"/>
      <c r="C120" s="20" t="s">
        <v>92</v>
      </c>
      <c r="D120" s="99">
        <f>(D121/2)+15</f>
        <v>865</v>
      </c>
      <c r="E120" s="99">
        <f>(E121/2)+20</f>
        <v>1120</v>
      </c>
    </row>
    <row r="121" spans="1:7" ht="17.100000000000001" customHeight="1" thickBot="1" x14ac:dyDescent="0.3">
      <c r="A121" s="291"/>
      <c r="B121" s="294"/>
      <c r="C121" s="20" t="s">
        <v>93</v>
      </c>
      <c r="D121" s="99">
        <v>1700</v>
      </c>
      <c r="E121" s="99">
        <v>2200</v>
      </c>
    </row>
    <row r="122" spans="1:7" ht="17.100000000000001" customHeight="1" thickBot="1" x14ac:dyDescent="0.3">
      <c r="A122" s="218" t="s">
        <v>334</v>
      </c>
      <c r="B122" s="221" t="s">
        <v>550</v>
      </c>
      <c r="C122" s="20" t="s">
        <v>107</v>
      </c>
      <c r="D122" s="99">
        <f>(D124/10)+15</f>
        <v>255</v>
      </c>
      <c r="E122" s="99">
        <f>(E124/10)+20</f>
        <v>310</v>
      </c>
      <c r="F122" s="61"/>
    </row>
    <row r="123" spans="1:7" ht="17.100000000000001" customHeight="1" thickBot="1" x14ac:dyDescent="0.3">
      <c r="A123" s="219"/>
      <c r="B123" s="222"/>
      <c r="C123" s="20" t="s">
        <v>92</v>
      </c>
      <c r="D123" s="99">
        <f>(D124/2)+15</f>
        <v>1215</v>
      </c>
      <c r="E123" s="99">
        <f>(E124/2)+20</f>
        <v>1470</v>
      </c>
    </row>
    <row r="124" spans="1:7" ht="17.100000000000001" customHeight="1" thickBot="1" x14ac:dyDescent="0.3">
      <c r="A124" s="219"/>
      <c r="B124" s="222"/>
      <c r="C124" s="20" t="s">
        <v>93</v>
      </c>
      <c r="D124" s="99">
        <v>2400</v>
      </c>
      <c r="E124" s="99">
        <v>2900</v>
      </c>
    </row>
    <row r="125" spans="1:7" ht="17.100000000000001" customHeight="1" thickBot="1" x14ac:dyDescent="0.3">
      <c r="A125" s="219"/>
      <c r="B125" s="221" t="s">
        <v>464</v>
      </c>
      <c r="C125" s="20" t="s">
        <v>107</v>
      </c>
      <c r="D125" s="99">
        <f>(D127/10)+15</f>
        <v>365</v>
      </c>
      <c r="E125" s="99">
        <f>(E127/10)+20</f>
        <v>420</v>
      </c>
      <c r="F125" s="61"/>
    </row>
    <row r="126" spans="1:7" ht="17.100000000000001" customHeight="1" thickBot="1" x14ac:dyDescent="0.3">
      <c r="A126" s="219"/>
      <c r="B126" s="222"/>
      <c r="C126" s="20" t="s">
        <v>92</v>
      </c>
      <c r="D126" s="99">
        <f>(D127/2)+15</f>
        <v>1765</v>
      </c>
      <c r="E126" s="99">
        <f>(E127/2)+20</f>
        <v>2020</v>
      </c>
      <c r="F126" s="61"/>
    </row>
    <row r="127" spans="1:7" ht="17.100000000000001" customHeight="1" thickBot="1" x14ac:dyDescent="0.3">
      <c r="A127" s="220"/>
      <c r="B127" s="222"/>
      <c r="C127" s="20" t="s">
        <v>93</v>
      </c>
      <c r="D127" s="99">
        <v>3500</v>
      </c>
      <c r="E127" s="99">
        <v>4000</v>
      </c>
      <c r="F127" s="61"/>
    </row>
    <row r="128" spans="1:7" ht="17.100000000000001" customHeight="1" thickBot="1" x14ac:dyDescent="0.3">
      <c r="A128" s="218" t="s">
        <v>22</v>
      </c>
      <c r="B128" s="241" t="s">
        <v>17</v>
      </c>
      <c r="C128" s="20" t="s">
        <v>107</v>
      </c>
      <c r="D128" s="99">
        <f>(D130/10)+15</f>
        <v>215</v>
      </c>
      <c r="E128" s="99">
        <f>(E130/10)+20</f>
        <v>290</v>
      </c>
      <c r="F128" s="61"/>
      <c r="G128" s="17"/>
    </row>
    <row r="129" spans="1:6" ht="17.100000000000001" customHeight="1" thickBot="1" x14ac:dyDescent="0.3">
      <c r="A129" s="219"/>
      <c r="B129" s="242"/>
      <c r="C129" s="20" t="s">
        <v>92</v>
      </c>
      <c r="D129" s="99">
        <f>(D130/2)+15</f>
        <v>1015</v>
      </c>
      <c r="E129" s="99">
        <f>(E130/2)+20</f>
        <v>1370</v>
      </c>
      <c r="F129" s="61"/>
    </row>
    <row r="130" spans="1:6" ht="17.100000000000001" customHeight="1" thickBot="1" x14ac:dyDescent="0.3">
      <c r="A130" s="219"/>
      <c r="B130" s="243"/>
      <c r="C130" s="20" t="s">
        <v>93</v>
      </c>
      <c r="D130" s="99">
        <v>2000</v>
      </c>
      <c r="E130" s="99">
        <v>2700</v>
      </c>
      <c r="F130" s="61"/>
    </row>
    <row r="131" spans="1:6" ht="17.100000000000001" customHeight="1" thickBot="1" x14ac:dyDescent="0.3">
      <c r="A131" s="219"/>
      <c r="B131" s="241" t="s">
        <v>453</v>
      </c>
      <c r="C131" s="20" t="s">
        <v>107</v>
      </c>
      <c r="D131" s="99">
        <f>(D133/10)+15</f>
        <v>165</v>
      </c>
      <c r="E131" s="99">
        <f>(E133/10)+20</f>
        <v>200</v>
      </c>
      <c r="F131" s="61"/>
    </row>
    <row r="132" spans="1:6" ht="17.100000000000001" customHeight="1" thickBot="1" x14ac:dyDescent="0.3">
      <c r="A132" s="219"/>
      <c r="B132" s="242"/>
      <c r="C132" s="20" t="s">
        <v>92</v>
      </c>
      <c r="D132" s="99">
        <f>(D133/2)+15</f>
        <v>765</v>
      </c>
      <c r="E132" s="99">
        <f>(E133/2)+20</f>
        <v>920</v>
      </c>
    </row>
    <row r="133" spans="1:6" ht="17.100000000000001" customHeight="1" thickBot="1" x14ac:dyDescent="0.3">
      <c r="A133" s="220"/>
      <c r="B133" s="243"/>
      <c r="C133" s="20" t="s">
        <v>93</v>
      </c>
      <c r="D133" s="99">
        <v>1500</v>
      </c>
      <c r="E133" s="99">
        <v>1800</v>
      </c>
    </row>
    <row r="134" spans="1:6" ht="17.100000000000001" customHeight="1" thickBot="1" x14ac:dyDescent="0.3">
      <c r="A134" s="218" t="s">
        <v>23</v>
      </c>
      <c r="B134" s="241" t="s">
        <v>524</v>
      </c>
      <c r="C134" s="20" t="s">
        <v>107</v>
      </c>
      <c r="D134" s="99">
        <f>(D136/10)+15</f>
        <v>215</v>
      </c>
      <c r="E134" s="99">
        <f>(E136/10)+20</f>
        <v>290</v>
      </c>
      <c r="F134" s="61"/>
    </row>
    <row r="135" spans="1:6" ht="17.100000000000001" customHeight="1" thickBot="1" x14ac:dyDescent="0.3">
      <c r="A135" s="219"/>
      <c r="B135" s="242"/>
      <c r="C135" s="20" t="s">
        <v>92</v>
      </c>
      <c r="D135" s="99">
        <f>(D136/2)+15</f>
        <v>1015</v>
      </c>
      <c r="E135" s="99">
        <f>(E136/2)+20</f>
        <v>1370</v>
      </c>
      <c r="F135" s="61"/>
    </row>
    <row r="136" spans="1:6" ht="17.100000000000001" customHeight="1" thickBot="1" x14ac:dyDescent="0.3">
      <c r="A136" s="219"/>
      <c r="B136" s="243"/>
      <c r="C136" s="20" t="s">
        <v>93</v>
      </c>
      <c r="D136" s="99">
        <v>2000</v>
      </c>
      <c r="E136" s="99">
        <v>2700</v>
      </c>
      <c r="F136" s="61"/>
    </row>
    <row r="137" spans="1:6" ht="17.100000000000001" customHeight="1" thickBot="1" x14ac:dyDescent="0.3">
      <c r="A137" s="219"/>
      <c r="B137" s="241" t="s">
        <v>17</v>
      </c>
      <c r="C137" s="20" t="s">
        <v>107</v>
      </c>
      <c r="D137" s="99">
        <f>(D139/10)+15</f>
        <v>145</v>
      </c>
      <c r="E137" s="99">
        <f>(E139/10)+20</f>
        <v>190</v>
      </c>
      <c r="F137" s="61"/>
    </row>
    <row r="138" spans="1:6" ht="17.100000000000001" customHeight="1" thickBot="1" x14ac:dyDescent="0.3">
      <c r="A138" s="219"/>
      <c r="B138" s="242"/>
      <c r="C138" s="20" t="s">
        <v>92</v>
      </c>
      <c r="D138" s="99">
        <f>(D139/2)+15</f>
        <v>665</v>
      </c>
      <c r="E138" s="99">
        <f>(E139/2)+20</f>
        <v>870</v>
      </c>
      <c r="F138" s="61"/>
    </row>
    <row r="139" spans="1:6" ht="17.100000000000001" customHeight="1" thickBot="1" x14ac:dyDescent="0.3">
      <c r="A139" s="220"/>
      <c r="B139" s="243"/>
      <c r="C139" s="20" t="s">
        <v>93</v>
      </c>
      <c r="D139" s="99">
        <v>1300</v>
      </c>
      <c r="E139" s="99">
        <v>1700</v>
      </c>
      <c r="F139" s="61"/>
    </row>
    <row r="140" spans="1:6" ht="17.100000000000001" customHeight="1" thickBot="1" x14ac:dyDescent="0.3">
      <c r="A140" s="289" t="s">
        <v>20</v>
      </c>
      <c r="B140" s="241" t="s">
        <v>17</v>
      </c>
      <c r="C140" s="20" t="s">
        <v>107</v>
      </c>
      <c r="D140" s="99">
        <f>(D142/10)+15</f>
        <v>195</v>
      </c>
      <c r="E140" s="99">
        <f>(E142/10)+20</f>
        <v>250</v>
      </c>
      <c r="F140" s="61"/>
    </row>
    <row r="141" spans="1:6" ht="17.100000000000001" customHeight="1" thickBot="1" x14ac:dyDescent="0.3">
      <c r="A141" s="290"/>
      <c r="B141" s="242"/>
      <c r="C141" s="20" t="s">
        <v>92</v>
      </c>
      <c r="D141" s="99">
        <f>(D142/2)+15</f>
        <v>915</v>
      </c>
      <c r="E141" s="99">
        <f>(E142/2)+20</f>
        <v>1170</v>
      </c>
      <c r="F141" s="61"/>
    </row>
    <row r="142" spans="1:6" ht="17.100000000000001" customHeight="1" thickBot="1" x14ac:dyDescent="0.3">
      <c r="A142" s="291"/>
      <c r="B142" s="242"/>
      <c r="C142" s="20" t="s">
        <v>93</v>
      </c>
      <c r="D142" s="99">
        <v>1800</v>
      </c>
      <c r="E142" s="99">
        <v>2300</v>
      </c>
      <c r="F142" s="61"/>
    </row>
    <row r="143" spans="1:6" ht="17.100000000000001" customHeight="1" thickBot="1" x14ac:dyDescent="0.3">
      <c r="A143" s="252" t="s">
        <v>124</v>
      </c>
      <c r="B143" s="230"/>
      <c r="C143" s="20" t="s">
        <v>107</v>
      </c>
      <c r="D143" s="99">
        <f>(D145/10)+15</f>
        <v>125</v>
      </c>
      <c r="E143" s="99">
        <f>(E145/10)+20</f>
        <v>170</v>
      </c>
      <c r="F143" s="61" t="s">
        <v>379</v>
      </c>
    </row>
    <row r="144" spans="1:6" ht="17.100000000000001" customHeight="1" thickBot="1" x14ac:dyDescent="0.3">
      <c r="A144" s="254"/>
      <c r="B144" s="234"/>
      <c r="C144" s="20" t="s">
        <v>92</v>
      </c>
      <c r="D144" s="99">
        <f>(D145/2)+15</f>
        <v>565</v>
      </c>
      <c r="E144" s="99">
        <f>(E145/2)+20</f>
        <v>770</v>
      </c>
      <c r="F144" s="61" t="s">
        <v>379</v>
      </c>
    </row>
    <row r="145" spans="1:6" ht="17.100000000000001" customHeight="1" thickBot="1" x14ac:dyDescent="0.3">
      <c r="A145" s="254"/>
      <c r="B145" s="231"/>
      <c r="C145" s="20" t="s">
        <v>93</v>
      </c>
      <c r="D145" s="99">
        <v>1100</v>
      </c>
      <c r="E145" s="99">
        <v>1500</v>
      </c>
      <c r="F145" s="61" t="s">
        <v>379</v>
      </c>
    </row>
    <row r="146" spans="1:6" ht="17.100000000000001" customHeight="1" thickBot="1" x14ac:dyDescent="0.3">
      <c r="A146" s="289" t="s">
        <v>24</v>
      </c>
      <c r="B146" s="242" t="s">
        <v>199</v>
      </c>
      <c r="C146" s="20" t="s">
        <v>107</v>
      </c>
      <c r="D146" s="99">
        <f>D147/10+15</f>
        <v>165</v>
      </c>
      <c r="E146" s="99">
        <f>E147/10+20</f>
        <v>210</v>
      </c>
      <c r="F146" s="61"/>
    </row>
    <row r="147" spans="1:6" ht="17.100000000000001" customHeight="1" thickBot="1" x14ac:dyDescent="0.3">
      <c r="A147" s="291"/>
      <c r="B147" s="243"/>
      <c r="C147" s="20" t="s">
        <v>93</v>
      </c>
      <c r="D147" s="99">
        <v>1500</v>
      </c>
      <c r="E147" s="99">
        <v>1900</v>
      </c>
      <c r="F147" s="61"/>
    </row>
    <row r="148" spans="1:6" ht="17.100000000000001" customHeight="1" thickBot="1" x14ac:dyDescent="0.3">
      <c r="A148" s="289" t="s">
        <v>25</v>
      </c>
      <c r="B148" s="241" t="s">
        <v>247</v>
      </c>
      <c r="C148" s="20" t="s">
        <v>107</v>
      </c>
      <c r="D148" s="99">
        <f>(D150/10)+15</f>
        <v>345</v>
      </c>
      <c r="E148" s="99">
        <f>(E150/10)+20</f>
        <v>450</v>
      </c>
      <c r="F148" s="61"/>
    </row>
    <row r="149" spans="1:6" ht="17.100000000000001" customHeight="1" thickBot="1" x14ac:dyDescent="0.3">
      <c r="A149" s="290"/>
      <c r="B149" s="242"/>
      <c r="C149" s="20" t="s">
        <v>92</v>
      </c>
      <c r="D149" s="99">
        <f>(D150/2)+15</f>
        <v>1665</v>
      </c>
      <c r="E149" s="99">
        <f>(E150/2)+20</f>
        <v>2170</v>
      </c>
    </row>
    <row r="150" spans="1:6" ht="17.100000000000001" customHeight="1" thickBot="1" x14ac:dyDescent="0.3">
      <c r="A150" s="291"/>
      <c r="B150" s="243"/>
      <c r="C150" s="20" t="s">
        <v>93</v>
      </c>
      <c r="D150" s="99">
        <v>3300</v>
      </c>
      <c r="E150" s="99">
        <v>4300</v>
      </c>
    </row>
    <row r="151" spans="1:6" ht="17.100000000000001" customHeight="1" thickBot="1" x14ac:dyDescent="0.3">
      <c r="A151" s="219" t="s">
        <v>437</v>
      </c>
      <c r="B151" s="241" t="s">
        <v>342</v>
      </c>
      <c r="C151" s="20" t="s">
        <v>107</v>
      </c>
      <c r="D151" s="99">
        <f>(D152/10)+15</f>
        <v>260</v>
      </c>
      <c r="E151" s="99">
        <f>(E152/10)+20</f>
        <v>340</v>
      </c>
      <c r="F151" s="61"/>
    </row>
    <row r="152" spans="1:6" ht="17.100000000000001" customHeight="1" thickBot="1" x14ac:dyDescent="0.3">
      <c r="A152" s="220"/>
      <c r="B152" s="243"/>
      <c r="C152" s="20" t="s">
        <v>93</v>
      </c>
      <c r="D152" s="99">
        <v>2450</v>
      </c>
      <c r="E152" s="99">
        <v>3200</v>
      </c>
    </row>
    <row r="153" spans="1:6" ht="17.100000000000001" customHeight="1" thickBot="1" x14ac:dyDescent="0.3">
      <c r="A153" s="218" t="s">
        <v>26</v>
      </c>
      <c r="B153" s="224" t="s">
        <v>538</v>
      </c>
      <c r="C153" s="20" t="s">
        <v>107</v>
      </c>
      <c r="D153" s="99">
        <f>(D155/10)+15</f>
        <v>125</v>
      </c>
      <c r="E153" s="121">
        <f>(E155/10)+20</f>
        <v>160</v>
      </c>
      <c r="F153" s="212"/>
    </row>
    <row r="154" spans="1:6" ht="17.100000000000001" customHeight="1" thickBot="1" x14ac:dyDescent="0.3">
      <c r="A154" s="219"/>
      <c r="B154" s="232"/>
      <c r="C154" s="20" t="s">
        <v>92</v>
      </c>
      <c r="D154" s="99">
        <f>(D155/2)+15</f>
        <v>565</v>
      </c>
      <c r="E154" s="132">
        <f>(E155/2)+20</f>
        <v>720</v>
      </c>
      <c r="F154" s="212"/>
    </row>
    <row r="155" spans="1:6" ht="17.100000000000001" customHeight="1" thickBot="1" x14ac:dyDescent="0.3">
      <c r="A155" s="219"/>
      <c r="B155" s="232"/>
      <c r="C155" s="20" t="s">
        <v>93</v>
      </c>
      <c r="D155" s="99">
        <v>1100</v>
      </c>
      <c r="E155" s="132">
        <v>1400</v>
      </c>
      <c r="F155" s="212"/>
    </row>
    <row r="156" spans="1:6" ht="17.100000000000001" customHeight="1" thickBot="1" x14ac:dyDescent="0.3">
      <c r="A156" s="219"/>
      <c r="B156" s="225"/>
      <c r="C156" s="20" t="s">
        <v>600</v>
      </c>
      <c r="D156" s="99">
        <v>8000</v>
      </c>
      <c r="E156" s="132"/>
      <c r="F156" s="212"/>
    </row>
    <row r="157" spans="1:6" ht="17.100000000000001" customHeight="1" thickBot="1" x14ac:dyDescent="0.3">
      <c r="A157" s="219"/>
      <c r="B157" s="292" t="s">
        <v>537</v>
      </c>
      <c r="C157" s="20" t="s">
        <v>107</v>
      </c>
      <c r="D157" s="99">
        <f>(D159/10)+15</f>
        <v>145</v>
      </c>
      <c r="E157" s="99">
        <f>(E159/10)+20</f>
        <v>170</v>
      </c>
      <c r="F157" s="61"/>
    </row>
    <row r="158" spans="1:6" ht="17.100000000000001" customHeight="1" thickBot="1" x14ac:dyDescent="0.3">
      <c r="A158" s="219"/>
      <c r="B158" s="293"/>
      <c r="C158" s="20" t="s">
        <v>92</v>
      </c>
      <c r="D158" s="99">
        <f>(D159/2)+15</f>
        <v>665</v>
      </c>
      <c r="E158" s="99">
        <f>(E159/2)+20</f>
        <v>770</v>
      </c>
      <c r="F158" s="61"/>
    </row>
    <row r="159" spans="1:6" ht="17.100000000000001" customHeight="1" thickBot="1" x14ac:dyDescent="0.3">
      <c r="A159" s="219"/>
      <c r="B159" s="293"/>
      <c r="C159" s="20" t="s">
        <v>93</v>
      </c>
      <c r="D159" s="99">
        <v>1300</v>
      </c>
      <c r="E159" s="99">
        <v>1500</v>
      </c>
      <c r="F159" s="61"/>
    </row>
    <row r="160" spans="1:6" ht="17.100000000000001" customHeight="1" thickBot="1" x14ac:dyDescent="0.3">
      <c r="A160" s="220"/>
      <c r="B160" s="294"/>
      <c r="C160" s="20" t="s">
        <v>427</v>
      </c>
      <c r="D160" s="99">
        <v>8000</v>
      </c>
      <c r="E160" s="99"/>
      <c r="F160" s="61"/>
    </row>
    <row r="161" spans="1:7" ht="25.5" customHeight="1" thickBot="1" x14ac:dyDescent="0.3">
      <c r="A161" s="226" t="s">
        <v>171</v>
      </c>
      <c r="B161" s="227"/>
      <c r="C161" s="34" t="s">
        <v>297</v>
      </c>
      <c r="D161" s="127" t="s">
        <v>295</v>
      </c>
      <c r="E161" s="128" t="s">
        <v>296</v>
      </c>
    </row>
    <row r="162" spans="1:7" ht="17.100000000000001" customHeight="1" thickBot="1" x14ac:dyDescent="0.3">
      <c r="A162" s="308" t="s">
        <v>170</v>
      </c>
      <c r="B162" s="314" t="s">
        <v>153</v>
      </c>
      <c r="C162" s="3" t="s">
        <v>93</v>
      </c>
      <c r="D162" s="99">
        <v>1500</v>
      </c>
      <c r="E162" s="99">
        <v>1900</v>
      </c>
      <c r="F162" s="61"/>
    </row>
    <row r="163" spans="1:7" ht="17.100000000000001" customHeight="1" thickBot="1" x14ac:dyDescent="0.3">
      <c r="A163" s="309"/>
      <c r="B163" s="315"/>
      <c r="C163" s="3" t="s">
        <v>90</v>
      </c>
      <c r="D163" s="99">
        <v>750</v>
      </c>
      <c r="E163" s="99">
        <v>900</v>
      </c>
      <c r="F163" s="60" t="s">
        <v>379</v>
      </c>
    </row>
    <row r="164" spans="1:7" ht="17.100000000000001" customHeight="1" thickBot="1" x14ac:dyDescent="0.3">
      <c r="A164" s="310"/>
      <c r="B164" s="316"/>
      <c r="C164" s="3" t="s">
        <v>95</v>
      </c>
      <c r="D164" s="99">
        <v>300</v>
      </c>
      <c r="E164" s="99">
        <v>350</v>
      </c>
    </row>
    <row r="165" spans="1:7" ht="17.100000000000001" customHeight="1" thickBot="1" x14ac:dyDescent="0.3">
      <c r="A165" s="77" t="s">
        <v>66</v>
      </c>
      <c r="B165" s="3" t="s">
        <v>67</v>
      </c>
      <c r="C165" s="3" t="s">
        <v>92</v>
      </c>
      <c r="D165" s="99"/>
      <c r="E165" s="99"/>
    </row>
    <row r="166" spans="1:7" ht="17.100000000000001" customHeight="1" thickBot="1" x14ac:dyDescent="0.3">
      <c r="A166" s="279" t="s">
        <v>155</v>
      </c>
      <c r="B166" s="311" t="s">
        <v>156</v>
      </c>
      <c r="C166" s="3" t="s">
        <v>93</v>
      </c>
      <c r="D166" s="99">
        <v>1300</v>
      </c>
      <c r="E166" s="99">
        <v>1700</v>
      </c>
    </row>
    <row r="167" spans="1:7" ht="17.100000000000001" customHeight="1" thickBot="1" x14ac:dyDescent="0.3">
      <c r="A167" s="280"/>
      <c r="B167" s="312"/>
      <c r="C167" s="3" t="s">
        <v>90</v>
      </c>
      <c r="D167" s="99">
        <v>650</v>
      </c>
      <c r="E167" s="99">
        <v>800</v>
      </c>
      <c r="F167" s="60" t="s">
        <v>379</v>
      </c>
    </row>
    <row r="168" spans="1:7" ht="17.100000000000001" customHeight="1" thickBot="1" x14ac:dyDescent="0.3">
      <c r="A168" s="280"/>
      <c r="B168" s="313"/>
      <c r="C168" s="3" t="s">
        <v>95</v>
      </c>
      <c r="D168" s="99">
        <v>250</v>
      </c>
      <c r="E168" s="99">
        <v>300</v>
      </c>
    </row>
    <row r="169" spans="1:7" ht="20.25" customHeight="1" thickBot="1" x14ac:dyDescent="0.3">
      <c r="A169" s="280"/>
      <c r="B169" s="216" t="s">
        <v>154</v>
      </c>
      <c r="C169" s="3" t="s">
        <v>193</v>
      </c>
      <c r="D169" s="99">
        <v>110</v>
      </c>
      <c r="E169" s="99">
        <v>150</v>
      </c>
    </row>
    <row r="170" spans="1:7" ht="20.25" customHeight="1" thickBot="1" x14ac:dyDescent="0.3">
      <c r="A170" s="211"/>
      <c r="B170" s="217"/>
      <c r="C170" s="76" t="s">
        <v>606</v>
      </c>
      <c r="D170" s="101">
        <v>90</v>
      </c>
      <c r="E170" s="101">
        <v>120</v>
      </c>
      <c r="F170" s="75" t="s">
        <v>381</v>
      </c>
    </row>
    <row r="171" spans="1:7" ht="23.25" customHeight="1" thickBot="1" x14ac:dyDescent="0.3">
      <c r="A171" s="49" t="s">
        <v>346</v>
      </c>
      <c r="B171" s="41" t="s">
        <v>344</v>
      </c>
      <c r="C171" s="3" t="s">
        <v>321</v>
      </c>
      <c r="D171" s="99">
        <v>4500</v>
      </c>
      <c r="E171" s="99">
        <v>5500</v>
      </c>
      <c r="G171" s="17"/>
    </row>
    <row r="172" spans="1:7" ht="23.25" customHeight="1" thickBot="1" x14ac:dyDescent="0.3">
      <c r="A172" s="44" t="s">
        <v>345</v>
      </c>
      <c r="B172" s="230" t="s">
        <v>347</v>
      </c>
      <c r="C172" s="3" t="s">
        <v>310</v>
      </c>
      <c r="D172" s="99">
        <v>4900</v>
      </c>
      <c r="E172" s="99">
        <v>6000</v>
      </c>
      <c r="F172" s="60" t="s">
        <v>379</v>
      </c>
    </row>
    <row r="173" spans="1:7" ht="23.25" customHeight="1" thickBot="1" x14ac:dyDescent="0.3">
      <c r="A173" s="295" t="s">
        <v>648</v>
      </c>
      <c r="B173" s="234"/>
      <c r="C173" s="3" t="s">
        <v>93</v>
      </c>
      <c r="D173" s="99">
        <v>1050</v>
      </c>
      <c r="E173" s="99">
        <v>1300</v>
      </c>
      <c r="F173" s="61" t="s">
        <v>379</v>
      </c>
    </row>
    <row r="174" spans="1:7" ht="23.25" customHeight="1" thickBot="1" x14ac:dyDescent="0.3">
      <c r="A174" s="317"/>
      <c r="B174" s="231"/>
      <c r="C174" s="76" t="s">
        <v>107</v>
      </c>
      <c r="D174" s="101">
        <v>110</v>
      </c>
      <c r="E174" s="101">
        <v>150</v>
      </c>
      <c r="F174" s="75" t="s">
        <v>381</v>
      </c>
    </row>
    <row r="175" spans="1:7" ht="23.25" customHeight="1" thickBot="1" x14ac:dyDescent="0.3">
      <c r="A175" s="244" t="s">
        <v>611</v>
      </c>
      <c r="B175" s="247" t="s">
        <v>630</v>
      </c>
      <c r="C175" s="3" t="s">
        <v>310</v>
      </c>
      <c r="D175" s="99">
        <v>4000</v>
      </c>
      <c r="E175" s="99">
        <v>5000</v>
      </c>
    </row>
    <row r="176" spans="1:7" ht="23.25" customHeight="1" thickBot="1" x14ac:dyDescent="0.3">
      <c r="A176" s="245"/>
      <c r="B176" s="248"/>
      <c r="C176" s="3" t="s">
        <v>93</v>
      </c>
      <c r="D176" s="99">
        <f>D175/5+20</f>
        <v>820</v>
      </c>
      <c r="E176" s="99">
        <f>E175/5+20</f>
        <v>1020</v>
      </c>
    </row>
    <row r="177" spans="1:7" ht="23.25" customHeight="1" thickBot="1" x14ac:dyDescent="0.3">
      <c r="A177" s="245"/>
      <c r="B177" s="248"/>
      <c r="C177" s="3" t="s">
        <v>92</v>
      </c>
      <c r="D177" s="99">
        <f>D176/2+20</f>
        <v>430</v>
      </c>
      <c r="E177" s="99">
        <f>E176/2+20</f>
        <v>530</v>
      </c>
    </row>
    <row r="178" spans="1:7" ht="23.25" customHeight="1" thickBot="1" x14ac:dyDescent="0.3">
      <c r="A178" s="246"/>
      <c r="B178" s="249"/>
      <c r="C178" s="3" t="s">
        <v>606</v>
      </c>
      <c r="D178" s="99">
        <v>80</v>
      </c>
      <c r="E178" s="99">
        <v>100</v>
      </c>
    </row>
    <row r="179" spans="1:7" ht="17.100000000000001" customHeight="1" thickBot="1" x14ac:dyDescent="0.3">
      <c r="A179" s="244" t="s">
        <v>612</v>
      </c>
      <c r="B179" s="276" t="s">
        <v>631</v>
      </c>
      <c r="C179" s="20" t="s">
        <v>310</v>
      </c>
      <c r="D179" s="99">
        <v>3200</v>
      </c>
      <c r="E179" s="99">
        <v>4000</v>
      </c>
      <c r="F179" s="61"/>
    </row>
    <row r="180" spans="1:7" ht="17.100000000000001" customHeight="1" thickBot="1" x14ac:dyDescent="0.3">
      <c r="A180" s="245"/>
      <c r="B180" s="277"/>
      <c r="C180" s="20" t="s">
        <v>93</v>
      </c>
      <c r="D180" s="99">
        <f>D179/5+20</f>
        <v>660</v>
      </c>
      <c r="E180" s="99">
        <f>E179/5+20</f>
        <v>820</v>
      </c>
      <c r="F180" s="61"/>
    </row>
    <row r="181" spans="1:7" ht="17.100000000000001" customHeight="1" thickBot="1" x14ac:dyDescent="0.3">
      <c r="A181" s="245"/>
      <c r="B181" s="277"/>
      <c r="C181" s="20" t="s">
        <v>92</v>
      </c>
      <c r="D181" s="99">
        <f>D180/2+20</f>
        <v>350</v>
      </c>
      <c r="E181" s="99">
        <f>E180/2+20</f>
        <v>430</v>
      </c>
      <c r="F181" s="61"/>
    </row>
    <row r="182" spans="1:7" ht="17.100000000000001" customHeight="1" thickBot="1" x14ac:dyDescent="0.3">
      <c r="A182" s="246"/>
      <c r="B182" s="278"/>
      <c r="C182" s="20" t="s">
        <v>606</v>
      </c>
      <c r="D182" s="99">
        <v>60</v>
      </c>
      <c r="E182" s="99">
        <v>80</v>
      </c>
      <c r="F182" s="61"/>
    </row>
    <row r="183" spans="1:7" ht="31.5" customHeight="1" thickBot="1" x14ac:dyDescent="0.3">
      <c r="A183" s="95" t="s">
        <v>516</v>
      </c>
      <c r="B183" s="96" t="s">
        <v>517</v>
      </c>
      <c r="C183" s="3" t="s">
        <v>94</v>
      </c>
      <c r="D183" s="99">
        <v>250</v>
      </c>
      <c r="E183" s="99">
        <v>300</v>
      </c>
      <c r="F183" s="61"/>
    </row>
    <row r="184" spans="1:7" ht="17.100000000000001" customHeight="1" thickBot="1" x14ac:dyDescent="0.3">
      <c r="A184" s="295" t="s">
        <v>158</v>
      </c>
      <c r="B184" s="311" t="s">
        <v>157</v>
      </c>
      <c r="C184" s="3" t="s">
        <v>93</v>
      </c>
      <c r="D184" s="99">
        <v>1500</v>
      </c>
      <c r="E184" s="99">
        <v>1900</v>
      </c>
    </row>
    <row r="185" spans="1:7" ht="17.100000000000001" customHeight="1" thickBot="1" x14ac:dyDescent="0.3">
      <c r="A185" s="296"/>
      <c r="B185" s="312"/>
      <c r="C185" s="3" t="s">
        <v>90</v>
      </c>
      <c r="D185" s="99">
        <v>700</v>
      </c>
      <c r="E185" s="99">
        <v>900</v>
      </c>
    </row>
    <row r="186" spans="1:7" ht="17.100000000000001" customHeight="1" thickBot="1" x14ac:dyDescent="0.3">
      <c r="A186" s="296"/>
      <c r="B186" s="313"/>
      <c r="C186" s="3" t="s">
        <v>95</v>
      </c>
      <c r="D186" s="99">
        <v>300</v>
      </c>
      <c r="E186" s="99">
        <v>350</v>
      </c>
    </row>
    <row r="187" spans="1:7" ht="17.100000000000001" customHeight="1" thickBot="1" x14ac:dyDescent="0.3">
      <c r="A187" s="295" t="s">
        <v>159</v>
      </c>
      <c r="B187" s="230"/>
      <c r="C187" s="3" t="s">
        <v>90</v>
      </c>
      <c r="D187" s="99">
        <v>700</v>
      </c>
      <c r="E187" s="99">
        <v>900</v>
      </c>
      <c r="F187" s="60" t="s">
        <v>379</v>
      </c>
    </row>
    <row r="188" spans="1:7" ht="17.100000000000001" customHeight="1" thickBot="1" x14ac:dyDescent="0.3">
      <c r="A188" s="296"/>
      <c r="B188" s="231"/>
      <c r="C188" s="3" t="s">
        <v>95</v>
      </c>
      <c r="D188" s="99">
        <v>320</v>
      </c>
      <c r="E188" s="99">
        <v>400</v>
      </c>
      <c r="F188" s="60" t="s">
        <v>379</v>
      </c>
    </row>
    <row r="189" spans="1:7" ht="17.100000000000001" customHeight="1" thickBot="1" x14ac:dyDescent="0.3">
      <c r="A189" s="287" t="s">
        <v>68</v>
      </c>
      <c r="B189" s="3" t="s">
        <v>69</v>
      </c>
      <c r="C189" s="3"/>
      <c r="D189" s="99">
        <v>650</v>
      </c>
      <c r="E189" s="99">
        <v>800</v>
      </c>
    </row>
    <row r="190" spans="1:7" ht="17.100000000000001" customHeight="1" thickBot="1" x14ac:dyDescent="0.3">
      <c r="A190" s="288"/>
      <c r="B190" s="3" t="s">
        <v>70</v>
      </c>
      <c r="C190" s="3"/>
      <c r="D190" s="99">
        <v>650</v>
      </c>
      <c r="E190" s="99">
        <v>800</v>
      </c>
    </row>
    <row r="191" spans="1:7" ht="23.25" customHeight="1" thickBot="1" x14ac:dyDescent="0.3">
      <c r="A191" s="226" t="s">
        <v>27</v>
      </c>
      <c r="B191" s="227"/>
      <c r="C191" s="34" t="s">
        <v>297</v>
      </c>
      <c r="D191" s="127" t="s">
        <v>295</v>
      </c>
      <c r="E191" s="128" t="s">
        <v>296</v>
      </c>
      <c r="G191" s="17"/>
    </row>
    <row r="192" spans="1:7" ht="17.100000000000001" customHeight="1" thickBot="1" x14ac:dyDescent="0.3">
      <c r="A192" s="289" t="s">
        <v>28</v>
      </c>
      <c r="B192" s="241" t="s">
        <v>96</v>
      </c>
      <c r="C192" s="20" t="s">
        <v>95</v>
      </c>
      <c r="D192" s="99">
        <f>D193/5+15</f>
        <v>99</v>
      </c>
      <c r="E192" s="99">
        <f>E193/5+20</f>
        <v>130</v>
      </c>
    </row>
    <row r="193" spans="1:7" ht="17.100000000000001" customHeight="1" thickBot="1" x14ac:dyDescent="0.3">
      <c r="A193" s="291"/>
      <c r="B193" s="243"/>
      <c r="C193" s="20" t="s">
        <v>93</v>
      </c>
      <c r="D193" s="99">
        <v>420</v>
      </c>
      <c r="E193" s="99">
        <v>550</v>
      </c>
    </row>
    <row r="194" spans="1:7" ht="17.100000000000001" customHeight="1" thickBot="1" x14ac:dyDescent="0.3">
      <c r="A194" s="218" t="s">
        <v>29</v>
      </c>
      <c r="B194" s="221" t="s">
        <v>693</v>
      </c>
      <c r="C194" s="20" t="s">
        <v>95</v>
      </c>
      <c r="D194" s="99">
        <f>D195/5+15</f>
        <v>195</v>
      </c>
      <c r="E194" s="99">
        <f>E195/5+20</f>
        <v>250</v>
      </c>
      <c r="F194" s="60" t="s">
        <v>379</v>
      </c>
    </row>
    <row r="195" spans="1:7" ht="17.100000000000001" customHeight="1" thickBot="1" x14ac:dyDescent="0.3">
      <c r="A195" s="220"/>
      <c r="B195" s="223"/>
      <c r="C195" s="20" t="s">
        <v>93</v>
      </c>
      <c r="D195" s="99">
        <v>900</v>
      </c>
      <c r="E195" s="99">
        <v>1150</v>
      </c>
      <c r="F195" s="60" t="s">
        <v>379</v>
      </c>
    </row>
    <row r="196" spans="1:7" ht="17.100000000000001" customHeight="1" thickBot="1" x14ac:dyDescent="0.3">
      <c r="A196" s="289" t="s">
        <v>30</v>
      </c>
      <c r="B196" s="221" t="s">
        <v>31</v>
      </c>
      <c r="C196" s="20" t="s">
        <v>107</v>
      </c>
      <c r="D196" s="99">
        <f>(D197/10)+15</f>
        <v>110</v>
      </c>
      <c r="E196" s="99">
        <f>(E197/10)+20</f>
        <v>140</v>
      </c>
    </row>
    <row r="197" spans="1:7" ht="17.100000000000001" customHeight="1" thickBot="1" x14ac:dyDescent="0.3">
      <c r="A197" s="290"/>
      <c r="B197" s="223"/>
      <c r="C197" s="20" t="s">
        <v>93</v>
      </c>
      <c r="D197" s="99">
        <v>950</v>
      </c>
      <c r="E197" s="99">
        <v>1200</v>
      </c>
      <c r="G197" s="17"/>
    </row>
    <row r="198" spans="1:7" ht="17.100000000000001" customHeight="1" thickBot="1" x14ac:dyDescent="0.3">
      <c r="A198" s="290"/>
      <c r="B198" s="221" t="s">
        <v>32</v>
      </c>
      <c r="C198" s="20" t="s">
        <v>107</v>
      </c>
      <c r="D198" s="99">
        <f>(D199/10)+15</f>
        <v>120</v>
      </c>
      <c r="E198" s="99">
        <f>(E199/10)+20</f>
        <v>150</v>
      </c>
      <c r="G198" s="17"/>
    </row>
    <row r="199" spans="1:7" ht="17.100000000000001" customHeight="1" thickBot="1" x14ac:dyDescent="0.3">
      <c r="A199" s="290"/>
      <c r="B199" s="223"/>
      <c r="C199" s="20" t="s">
        <v>93</v>
      </c>
      <c r="D199" s="99">
        <v>1050</v>
      </c>
      <c r="E199" s="99">
        <v>1300</v>
      </c>
      <c r="G199" s="17"/>
    </row>
    <row r="200" spans="1:7" ht="17.100000000000001" customHeight="1" thickBot="1" x14ac:dyDescent="0.3">
      <c r="A200" s="290"/>
      <c r="B200" s="221" t="s">
        <v>33</v>
      </c>
      <c r="C200" s="20" t="s">
        <v>95</v>
      </c>
      <c r="D200" s="99">
        <f>(D201/10)+15</f>
        <v>60</v>
      </c>
      <c r="E200" s="99">
        <f>(E201/10)+20</f>
        <v>80</v>
      </c>
    </row>
    <row r="201" spans="1:7" ht="17.100000000000001" customHeight="1" thickBot="1" x14ac:dyDescent="0.3">
      <c r="A201" s="291"/>
      <c r="B201" s="223"/>
      <c r="C201" s="20" t="s">
        <v>93</v>
      </c>
      <c r="D201" s="99">
        <v>450</v>
      </c>
      <c r="E201" s="99">
        <v>600</v>
      </c>
    </row>
    <row r="202" spans="1:7" ht="17.100000000000001" customHeight="1" thickBot="1" x14ac:dyDescent="0.3">
      <c r="A202" s="218" t="s">
        <v>34</v>
      </c>
      <c r="B202" s="221" t="s">
        <v>649</v>
      </c>
      <c r="C202" s="20" t="s">
        <v>107</v>
      </c>
      <c r="D202" s="99">
        <f>(D204/10)+15</f>
        <v>295</v>
      </c>
      <c r="E202" s="99">
        <f>(E204/10)+20</f>
        <v>350</v>
      </c>
    </row>
    <row r="203" spans="1:7" ht="17.100000000000001" customHeight="1" thickBot="1" x14ac:dyDescent="0.3">
      <c r="A203" s="219"/>
      <c r="B203" s="222"/>
      <c r="C203" s="20" t="s">
        <v>92</v>
      </c>
      <c r="D203" s="99">
        <f>(D204/2)+15</f>
        <v>1415</v>
      </c>
      <c r="E203" s="99">
        <f>(E204/2)+20</f>
        <v>1670</v>
      </c>
    </row>
    <row r="204" spans="1:7" ht="17.100000000000001" customHeight="1" thickBot="1" x14ac:dyDescent="0.3">
      <c r="A204" s="220"/>
      <c r="B204" s="223"/>
      <c r="C204" s="20" t="s">
        <v>93</v>
      </c>
      <c r="D204" s="99">
        <v>2800</v>
      </c>
      <c r="E204" s="99">
        <v>3300</v>
      </c>
    </row>
    <row r="205" spans="1:7" ht="17.100000000000001" customHeight="1" thickBot="1" x14ac:dyDescent="0.3">
      <c r="A205" s="218" t="s">
        <v>505</v>
      </c>
      <c r="B205" s="230"/>
      <c r="C205" s="20" t="s">
        <v>95</v>
      </c>
      <c r="D205" s="99">
        <f>D206/5+15</f>
        <v>145</v>
      </c>
      <c r="E205" s="99">
        <f>E206/5+20</f>
        <v>180</v>
      </c>
    </row>
    <row r="206" spans="1:7" ht="17.100000000000001" customHeight="1" thickBot="1" x14ac:dyDescent="0.3">
      <c r="A206" s="220"/>
      <c r="B206" s="231"/>
      <c r="C206" s="20" t="s">
        <v>93</v>
      </c>
      <c r="D206" s="99">
        <v>650</v>
      </c>
      <c r="E206" s="99">
        <v>800</v>
      </c>
    </row>
    <row r="207" spans="1:7" ht="17.100000000000001" customHeight="1" thickBot="1" x14ac:dyDescent="0.3">
      <c r="A207" s="218" t="s">
        <v>35</v>
      </c>
      <c r="B207" s="230"/>
      <c r="C207" s="20" t="s">
        <v>95</v>
      </c>
      <c r="D207" s="99">
        <f>D208/5+15</f>
        <v>125</v>
      </c>
      <c r="E207" s="99">
        <f>E208/5+20</f>
        <v>160</v>
      </c>
    </row>
    <row r="208" spans="1:7" ht="17.100000000000001" customHeight="1" thickBot="1" x14ac:dyDescent="0.3">
      <c r="A208" s="220"/>
      <c r="B208" s="231"/>
      <c r="C208" s="20" t="s">
        <v>93</v>
      </c>
      <c r="D208" s="99">
        <v>550</v>
      </c>
      <c r="E208" s="99">
        <v>700</v>
      </c>
    </row>
    <row r="209" spans="1:7" ht="17.100000000000001" customHeight="1" thickBot="1" x14ac:dyDescent="0.3">
      <c r="A209" s="218" t="s">
        <v>36</v>
      </c>
      <c r="B209" s="230"/>
      <c r="C209" s="20" t="s">
        <v>95</v>
      </c>
      <c r="D209" s="99">
        <f>D210/5+15</f>
        <v>79</v>
      </c>
      <c r="E209" s="99">
        <f>E210/5+20</f>
        <v>110</v>
      </c>
      <c r="G209" s="17"/>
    </row>
    <row r="210" spans="1:7" ht="17.100000000000001" customHeight="1" thickBot="1" x14ac:dyDescent="0.3">
      <c r="A210" s="220"/>
      <c r="B210" s="231"/>
      <c r="C210" s="20" t="s">
        <v>93</v>
      </c>
      <c r="D210" s="99">
        <v>320</v>
      </c>
      <c r="E210" s="99">
        <v>450</v>
      </c>
      <c r="G210" s="17"/>
    </row>
    <row r="211" spans="1:7" ht="17.100000000000001" customHeight="1" thickBot="1" x14ac:dyDescent="0.3">
      <c r="A211" s="218" t="s">
        <v>37</v>
      </c>
      <c r="B211" s="230"/>
      <c r="C211" s="20" t="s">
        <v>95</v>
      </c>
      <c r="D211" s="99">
        <f>D212/5+15</f>
        <v>111</v>
      </c>
      <c r="E211" s="99">
        <f>E212/5+20</f>
        <v>140</v>
      </c>
    </row>
    <row r="212" spans="1:7" ht="17.100000000000001" customHeight="1" thickBot="1" x14ac:dyDescent="0.3">
      <c r="A212" s="220"/>
      <c r="B212" s="231"/>
      <c r="C212" s="20" t="s">
        <v>93</v>
      </c>
      <c r="D212" s="99">
        <v>480</v>
      </c>
      <c r="E212" s="99">
        <v>600</v>
      </c>
    </row>
    <row r="213" spans="1:7" ht="17.100000000000001" customHeight="1" thickBot="1" x14ac:dyDescent="0.3">
      <c r="A213" s="218" t="s">
        <v>38</v>
      </c>
      <c r="B213" s="230"/>
      <c r="C213" s="20" t="s">
        <v>95</v>
      </c>
      <c r="D213" s="99">
        <f>D214/5+15</f>
        <v>205</v>
      </c>
      <c r="E213" s="99">
        <f>E214/5+20</f>
        <v>270</v>
      </c>
      <c r="F213" s="60" t="s">
        <v>634</v>
      </c>
    </row>
    <row r="214" spans="1:7" ht="17.100000000000001" customHeight="1" thickBot="1" x14ac:dyDescent="0.3">
      <c r="A214" s="220"/>
      <c r="B214" s="231"/>
      <c r="C214" s="20" t="s">
        <v>93</v>
      </c>
      <c r="D214" s="99">
        <v>950</v>
      </c>
      <c r="E214" s="99">
        <v>1250</v>
      </c>
      <c r="F214" s="60" t="s">
        <v>634</v>
      </c>
    </row>
    <row r="215" spans="1:7" ht="17.100000000000001" customHeight="1" thickBot="1" x14ac:dyDescent="0.3">
      <c r="A215" s="218" t="s">
        <v>173</v>
      </c>
      <c r="B215" s="221" t="s">
        <v>172</v>
      </c>
      <c r="C215" s="30" t="s">
        <v>107</v>
      </c>
      <c r="D215" s="99">
        <f>D216/10+20</f>
        <v>160</v>
      </c>
      <c r="E215" s="99">
        <f>E216/10+20</f>
        <v>190</v>
      </c>
    </row>
    <row r="216" spans="1:7" ht="17.100000000000001" customHeight="1" thickBot="1" x14ac:dyDescent="0.3">
      <c r="A216" s="220"/>
      <c r="B216" s="223"/>
      <c r="C216" s="30" t="s">
        <v>93</v>
      </c>
      <c r="D216" s="121">
        <v>1400</v>
      </c>
      <c r="E216" s="121">
        <v>1700</v>
      </c>
    </row>
    <row r="217" spans="1:7" ht="17.100000000000001" customHeight="1" thickBot="1" x14ac:dyDescent="0.3">
      <c r="A217" s="218" t="s">
        <v>160</v>
      </c>
      <c r="B217" s="230"/>
      <c r="C217" s="30" t="s">
        <v>95</v>
      </c>
      <c r="D217" s="121">
        <f>D218/5+15</f>
        <v>85</v>
      </c>
      <c r="E217" s="121">
        <f>E218/5+20</f>
        <v>110</v>
      </c>
    </row>
    <row r="218" spans="1:7" ht="17.100000000000001" customHeight="1" thickBot="1" x14ac:dyDescent="0.3">
      <c r="A218" s="220"/>
      <c r="B218" s="231"/>
      <c r="C218" s="30" t="s">
        <v>93</v>
      </c>
      <c r="D218" s="121">
        <v>350</v>
      </c>
      <c r="E218" s="121">
        <v>450</v>
      </c>
      <c r="G218" s="17"/>
    </row>
    <row r="219" spans="1:7" ht="17.100000000000001" customHeight="1" thickBot="1" x14ac:dyDescent="0.3">
      <c r="A219" s="218" t="s">
        <v>383</v>
      </c>
      <c r="B219" s="221" t="s">
        <v>27</v>
      </c>
      <c r="C219" s="30" t="s">
        <v>107</v>
      </c>
      <c r="D219" s="121">
        <f>D220/10+15</f>
        <v>135</v>
      </c>
      <c r="E219" s="130">
        <f>E220/10+20</f>
        <v>170</v>
      </c>
    </row>
    <row r="220" spans="1:7" ht="17.100000000000001" customHeight="1" thickBot="1" x14ac:dyDescent="0.3">
      <c r="A220" s="219"/>
      <c r="B220" s="223"/>
      <c r="C220" s="30" t="s">
        <v>93</v>
      </c>
      <c r="D220" s="121">
        <v>1200</v>
      </c>
      <c r="E220" s="130">
        <v>1500</v>
      </c>
    </row>
    <row r="221" spans="1:7" ht="17.100000000000001" customHeight="1" thickBot="1" x14ac:dyDescent="0.3">
      <c r="A221" s="219"/>
      <c r="B221" s="221" t="s">
        <v>205</v>
      </c>
      <c r="C221" s="30" t="s">
        <v>107</v>
      </c>
      <c r="D221" s="121">
        <f>D222/10+15</f>
        <v>335</v>
      </c>
      <c r="E221" s="130">
        <f>E222/10+20</f>
        <v>420</v>
      </c>
    </row>
    <row r="222" spans="1:7" ht="17.100000000000001" customHeight="1" thickBot="1" x14ac:dyDescent="0.3">
      <c r="A222" s="220"/>
      <c r="B222" s="223"/>
      <c r="C222" s="30" t="s">
        <v>93</v>
      </c>
      <c r="D222" s="121">
        <v>3200</v>
      </c>
      <c r="E222" s="130">
        <v>4000</v>
      </c>
    </row>
    <row r="223" spans="1:7" ht="17.100000000000001" customHeight="1" thickBot="1" x14ac:dyDescent="0.3">
      <c r="A223" s="252" t="s">
        <v>259</v>
      </c>
      <c r="B223" s="221" t="s">
        <v>258</v>
      </c>
      <c r="C223" s="30" t="s">
        <v>260</v>
      </c>
      <c r="D223" s="121">
        <f>D225/20+15</f>
        <v>890</v>
      </c>
      <c r="E223" s="130">
        <f>E225/20+20</f>
        <v>1020</v>
      </c>
    </row>
    <row r="224" spans="1:7" ht="17.100000000000001" customHeight="1" thickBot="1" x14ac:dyDescent="0.3">
      <c r="A224" s="254"/>
      <c r="B224" s="222"/>
      <c r="C224" s="30" t="s">
        <v>107</v>
      </c>
      <c r="D224" s="121">
        <f>D225/10+15</f>
        <v>1765</v>
      </c>
      <c r="E224" s="130">
        <f>E225/10+20</f>
        <v>2020</v>
      </c>
    </row>
    <row r="225" spans="1:7" ht="17.100000000000001" customHeight="1" thickBot="1" x14ac:dyDescent="0.3">
      <c r="A225" s="253"/>
      <c r="B225" s="223"/>
      <c r="C225" s="30" t="s">
        <v>93</v>
      </c>
      <c r="D225" s="121">
        <v>17500</v>
      </c>
      <c r="E225" s="130">
        <v>20000</v>
      </c>
    </row>
    <row r="226" spans="1:7" ht="24" customHeight="1" thickBot="1" x14ac:dyDescent="0.3">
      <c r="A226" s="235" t="s">
        <v>97</v>
      </c>
      <c r="B226" s="236"/>
      <c r="C226" s="34" t="s">
        <v>297</v>
      </c>
      <c r="D226" s="127" t="s">
        <v>295</v>
      </c>
      <c r="E226" s="128" t="s">
        <v>296</v>
      </c>
      <c r="F226" s="61"/>
      <c r="G226" s="17"/>
    </row>
    <row r="227" spans="1:7" ht="17.100000000000001" customHeight="1" thickBot="1" x14ac:dyDescent="0.3">
      <c r="A227" s="14" t="s">
        <v>39</v>
      </c>
      <c r="B227" s="15" t="s">
        <v>480</v>
      </c>
      <c r="C227" s="3" t="s">
        <v>93</v>
      </c>
      <c r="D227" s="124">
        <v>600</v>
      </c>
      <c r="E227" s="124">
        <v>750</v>
      </c>
    </row>
    <row r="228" spans="1:7" ht="17.100000000000001" customHeight="1" thickBot="1" x14ac:dyDescent="0.3">
      <c r="A228" s="21" t="s">
        <v>228</v>
      </c>
      <c r="B228" s="26"/>
      <c r="C228" s="3" t="s">
        <v>93</v>
      </c>
      <c r="D228" s="99">
        <v>190</v>
      </c>
      <c r="E228" s="99">
        <v>250</v>
      </c>
      <c r="G228" s="17"/>
    </row>
    <row r="229" spans="1:7" ht="17.100000000000001" customHeight="1" thickBot="1" x14ac:dyDescent="0.3">
      <c r="A229" s="16" t="s">
        <v>203</v>
      </c>
      <c r="B229" s="3"/>
      <c r="C229" s="3" t="s">
        <v>93</v>
      </c>
      <c r="D229" s="99">
        <v>150</v>
      </c>
      <c r="E229" s="99">
        <v>190</v>
      </c>
    </row>
    <row r="230" spans="1:7" ht="17.100000000000001" customHeight="1" thickBot="1" x14ac:dyDescent="0.3">
      <c r="A230" s="35" t="s">
        <v>324</v>
      </c>
      <c r="B230" s="3"/>
      <c r="C230" s="3" t="s">
        <v>93</v>
      </c>
      <c r="D230" s="99">
        <v>210</v>
      </c>
      <c r="E230" s="99">
        <v>250</v>
      </c>
    </row>
    <row r="231" spans="1:7" ht="17.100000000000001" customHeight="1" thickBot="1" x14ac:dyDescent="0.3">
      <c r="A231" s="218" t="s">
        <v>40</v>
      </c>
      <c r="B231" s="221" t="s">
        <v>650</v>
      </c>
      <c r="C231" s="3" t="s">
        <v>92</v>
      </c>
      <c r="D231" s="99">
        <f>D232/2+15</f>
        <v>415</v>
      </c>
      <c r="E231" s="99">
        <f>E232/2+20</f>
        <v>520</v>
      </c>
      <c r="F231" s="61"/>
    </row>
    <row r="232" spans="1:7" ht="17.100000000000001" customHeight="1" thickBot="1" x14ac:dyDescent="0.3">
      <c r="A232" s="220"/>
      <c r="B232" s="223"/>
      <c r="C232" s="3" t="s">
        <v>93</v>
      </c>
      <c r="D232" s="99">
        <v>800</v>
      </c>
      <c r="E232" s="99">
        <v>1000</v>
      </c>
    </row>
    <row r="233" spans="1:7" ht="17.100000000000001" customHeight="1" thickBot="1" x14ac:dyDescent="0.3">
      <c r="A233" s="51" t="s">
        <v>375</v>
      </c>
      <c r="B233" s="10"/>
      <c r="C233" s="3" t="s">
        <v>93</v>
      </c>
      <c r="D233" s="99">
        <v>170</v>
      </c>
      <c r="E233" s="99">
        <v>220</v>
      </c>
    </row>
    <row r="234" spans="1:7" ht="17.100000000000001" customHeight="1" thickBot="1" x14ac:dyDescent="0.3">
      <c r="A234" s="218" t="s">
        <v>41</v>
      </c>
      <c r="B234" s="221" t="s">
        <v>607</v>
      </c>
      <c r="C234" s="3" t="s">
        <v>92</v>
      </c>
      <c r="D234" s="99">
        <f>D235/2+15</f>
        <v>1165</v>
      </c>
      <c r="E234" s="99">
        <f>E235/2+20</f>
        <v>1470</v>
      </c>
    </row>
    <row r="235" spans="1:7" ht="17.100000000000001" customHeight="1" thickBot="1" x14ac:dyDescent="0.3">
      <c r="A235" s="219"/>
      <c r="B235" s="223"/>
      <c r="C235" s="3" t="s">
        <v>93</v>
      </c>
      <c r="D235" s="99">
        <v>2300</v>
      </c>
      <c r="E235" s="99">
        <v>2900</v>
      </c>
    </row>
    <row r="236" spans="1:7" ht="17.100000000000001" customHeight="1" thickBot="1" x14ac:dyDescent="0.3">
      <c r="A236" s="219"/>
      <c r="B236" s="224" t="s">
        <v>608</v>
      </c>
      <c r="C236" s="20" t="s">
        <v>92</v>
      </c>
      <c r="D236" s="99">
        <f>D237/2+15</f>
        <v>915</v>
      </c>
      <c r="E236" s="99">
        <f>E237/2+20</f>
        <v>1170</v>
      </c>
      <c r="F236" s="61"/>
    </row>
    <row r="237" spans="1:7" ht="17.100000000000001" customHeight="1" thickBot="1" x14ac:dyDescent="0.3">
      <c r="A237" s="220"/>
      <c r="B237" s="225"/>
      <c r="C237" s="20" t="s">
        <v>93</v>
      </c>
      <c r="D237" s="99">
        <v>1800</v>
      </c>
      <c r="E237" s="99">
        <v>2300</v>
      </c>
      <c r="F237" s="61"/>
      <c r="G237" s="17"/>
    </row>
    <row r="238" spans="1:7" ht="17.100000000000001" customHeight="1" thickBot="1" x14ac:dyDescent="0.3">
      <c r="A238" s="218" t="s">
        <v>161</v>
      </c>
      <c r="B238" s="230"/>
      <c r="C238" s="3" t="s">
        <v>92</v>
      </c>
      <c r="D238" s="99">
        <f>D239/2+15</f>
        <v>365</v>
      </c>
      <c r="E238" s="99">
        <f>E239/2+20</f>
        <v>445</v>
      </c>
    </row>
    <row r="239" spans="1:7" ht="17.100000000000001" customHeight="1" thickBot="1" x14ac:dyDescent="0.3">
      <c r="A239" s="220"/>
      <c r="B239" s="231"/>
      <c r="C239" s="3" t="s">
        <v>93</v>
      </c>
      <c r="D239" s="99">
        <v>700</v>
      </c>
      <c r="E239" s="99">
        <v>850</v>
      </c>
    </row>
    <row r="240" spans="1:7" ht="17.100000000000001" customHeight="1" thickBot="1" x14ac:dyDescent="0.3">
      <c r="A240" s="6" t="s">
        <v>43</v>
      </c>
      <c r="B240" s="3"/>
      <c r="C240" s="3" t="s">
        <v>93</v>
      </c>
      <c r="D240" s="99">
        <v>160</v>
      </c>
      <c r="E240" s="99">
        <v>220</v>
      </c>
    </row>
    <row r="241" spans="1:6" ht="17.100000000000001" customHeight="1" thickBot="1" x14ac:dyDescent="0.3">
      <c r="A241" s="218" t="s">
        <v>361</v>
      </c>
      <c r="B241" s="230"/>
      <c r="C241" s="20" t="s">
        <v>93</v>
      </c>
      <c r="D241" s="99">
        <v>2500</v>
      </c>
      <c r="E241" s="99">
        <v>3000</v>
      </c>
      <c r="F241" s="61" t="s">
        <v>379</v>
      </c>
    </row>
    <row r="242" spans="1:6" ht="17.100000000000001" customHeight="1" thickBot="1" x14ac:dyDescent="0.3">
      <c r="A242" s="220"/>
      <c r="B242" s="231"/>
      <c r="C242" s="20" t="s">
        <v>92</v>
      </c>
      <c r="D242" s="99">
        <f>D241/2+15</f>
        <v>1265</v>
      </c>
      <c r="E242" s="99">
        <f>E241/2+20</f>
        <v>1520</v>
      </c>
      <c r="F242" s="61" t="s">
        <v>379</v>
      </c>
    </row>
    <row r="243" spans="1:6" ht="17.100000000000001" customHeight="1" thickBot="1" x14ac:dyDescent="0.3">
      <c r="A243" s="6" t="s">
        <v>44</v>
      </c>
      <c r="B243" s="3" t="s">
        <v>466</v>
      </c>
      <c r="C243" s="3" t="s">
        <v>93</v>
      </c>
      <c r="D243" s="99">
        <v>165</v>
      </c>
      <c r="E243" s="99">
        <v>200</v>
      </c>
      <c r="F243" s="60" t="s">
        <v>379</v>
      </c>
    </row>
    <row r="244" spans="1:6" ht="17.100000000000001" customHeight="1" thickBot="1" x14ac:dyDescent="0.3">
      <c r="A244" s="197" t="s">
        <v>688</v>
      </c>
      <c r="B244" s="3"/>
      <c r="C244" s="76" t="s">
        <v>93</v>
      </c>
      <c r="D244" s="101">
        <v>290</v>
      </c>
      <c r="E244" s="101">
        <v>380</v>
      </c>
      <c r="F244" s="75" t="s">
        <v>381</v>
      </c>
    </row>
    <row r="245" spans="1:6" ht="17.100000000000001" customHeight="1" thickBot="1" x14ac:dyDescent="0.3">
      <c r="A245" s="4" t="s">
        <v>45</v>
      </c>
      <c r="B245" s="3"/>
      <c r="C245" s="3" t="s">
        <v>93</v>
      </c>
      <c r="D245" s="99">
        <v>300</v>
      </c>
      <c r="E245" s="99">
        <v>380</v>
      </c>
    </row>
    <row r="246" spans="1:6" ht="17.100000000000001" customHeight="1" thickBot="1" x14ac:dyDescent="0.3">
      <c r="A246" s="4" t="s">
        <v>638</v>
      </c>
      <c r="B246" s="20" t="s">
        <v>639</v>
      </c>
      <c r="C246" s="20" t="s">
        <v>93</v>
      </c>
      <c r="D246" s="99">
        <v>200</v>
      </c>
      <c r="E246" s="99">
        <v>250</v>
      </c>
      <c r="F246" s="61"/>
    </row>
    <row r="247" spans="1:6" ht="17.100000000000001" customHeight="1" thickBot="1" x14ac:dyDescent="0.3">
      <c r="A247" s="43" t="s">
        <v>348</v>
      </c>
      <c r="B247" s="42" t="s">
        <v>525</v>
      </c>
      <c r="C247" s="3" t="s">
        <v>93</v>
      </c>
      <c r="D247" s="99">
        <v>350</v>
      </c>
      <c r="E247" s="121">
        <v>450</v>
      </c>
    </row>
    <row r="248" spans="1:6" ht="22.5" customHeight="1" thickBot="1" x14ac:dyDescent="0.3">
      <c r="A248" s="4" t="s">
        <v>454</v>
      </c>
      <c r="B248" s="81"/>
      <c r="C248" s="3" t="s">
        <v>93</v>
      </c>
      <c r="D248" s="99">
        <v>650</v>
      </c>
      <c r="E248" s="121">
        <v>800</v>
      </c>
      <c r="F248" s="61"/>
    </row>
    <row r="249" spans="1:6" ht="17.100000000000001" customHeight="1" thickBot="1" x14ac:dyDescent="0.3">
      <c r="A249" s="218" t="s">
        <v>455</v>
      </c>
      <c r="B249" s="23"/>
      <c r="C249" s="3" t="s">
        <v>93</v>
      </c>
      <c r="D249" s="99">
        <v>730</v>
      </c>
      <c r="E249" s="121">
        <v>900</v>
      </c>
      <c r="F249" s="60" t="s">
        <v>379</v>
      </c>
    </row>
    <row r="250" spans="1:6" ht="17.100000000000001" customHeight="1" thickBot="1" x14ac:dyDescent="0.3">
      <c r="A250" s="220"/>
      <c r="B250" s="10" t="s">
        <v>401</v>
      </c>
      <c r="C250" s="3" t="s">
        <v>93</v>
      </c>
      <c r="D250" s="99"/>
      <c r="E250" s="131"/>
    </row>
    <row r="251" spans="1:6" ht="18" customHeight="1" thickBot="1" x14ac:dyDescent="0.3">
      <c r="A251" s="4" t="s">
        <v>30</v>
      </c>
      <c r="B251" s="9"/>
      <c r="C251" s="3" t="s">
        <v>93</v>
      </c>
      <c r="D251" s="99">
        <v>480</v>
      </c>
      <c r="E251" s="121">
        <v>600</v>
      </c>
    </row>
    <row r="252" spans="1:6" ht="18" customHeight="1" thickBot="1" x14ac:dyDescent="0.3">
      <c r="A252" s="196" t="s">
        <v>689</v>
      </c>
      <c r="B252" s="193"/>
      <c r="C252" s="76" t="s">
        <v>93</v>
      </c>
      <c r="D252" s="101">
        <v>180</v>
      </c>
      <c r="E252" s="138">
        <v>250</v>
      </c>
      <c r="F252" s="75" t="s">
        <v>381</v>
      </c>
    </row>
    <row r="253" spans="1:6" ht="17.100000000000001" customHeight="1" thickBot="1" x14ac:dyDescent="0.3">
      <c r="A253" s="218" t="s">
        <v>304</v>
      </c>
      <c r="B253" s="230"/>
      <c r="C253" s="3" t="s">
        <v>92</v>
      </c>
      <c r="D253" s="99">
        <f>D254/2+15</f>
        <v>75</v>
      </c>
      <c r="E253" s="121">
        <f>E254/2+20</f>
        <v>95</v>
      </c>
      <c r="F253" s="60" t="s">
        <v>379</v>
      </c>
    </row>
    <row r="254" spans="1:6" ht="17.100000000000001" customHeight="1" thickBot="1" x14ac:dyDescent="0.3">
      <c r="A254" s="220"/>
      <c r="B254" s="231"/>
      <c r="C254" s="3" t="s">
        <v>152</v>
      </c>
      <c r="D254" s="99">
        <v>120</v>
      </c>
      <c r="E254" s="121">
        <v>150</v>
      </c>
      <c r="F254" s="60" t="s">
        <v>379</v>
      </c>
    </row>
    <row r="255" spans="1:6" ht="17.100000000000001" customHeight="1" thickBot="1" x14ac:dyDescent="0.3">
      <c r="A255" s="252" t="s">
        <v>214</v>
      </c>
      <c r="B255" s="222" t="s">
        <v>215</v>
      </c>
      <c r="C255" s="9" t="s">
        <v>92</v>
      </c>
      <c r="D255" s="121">
        <v>250</v>
      </c>
      <c r="E255" s="121">
        <v>300</v>
      </c>
    </row>
    <row r="256" spans="1:6" ht="17.100000000000001" customHeight="1" thickBot="1" x14ac:dyDescent="0.3">
      <c r="A256" s="253"/>
      <c r="B256" s="223"/>
      <c r="C256" s="9" t="s">
        <v>93</v>
      </c>
      <c r="D256" s="121">
        <v>400</v>
      </c>
      <c r="E256" s="121">
        <v>500</v>
      </c>
    </row>
    <row r="257" spans="1:7" ht="17.100000000000001" customHeight="1" thickBot="1" x14ac:dyDescent="0.3">
      <c r="A257" s="218" t="s">
        <v>323</v>
      </c>
      <c r="B257" s="230"/>
      <c r="C257" s="3" t="s">
        <v>92</v>
      </c>
      <c r="D257" s="99">
        <f>D258/2+15</f>
        <v>155</v>
      </c>
      <c r="E257" s="132">
        <f>E258/2+20</f>
        <v>195</v>
      </c>
    </row>
    <row r="258" spans="1:7" ht="17.100000000000001" customHeight="1" thickBot="1" x14ac:dyDescent="0.3">
      <c r="A258" s="220"/>
      <c r="B258" s="231"/>
      <c r="C258" s="3" t="s">
        <v>93</v>
      </c>
      <c r="D258" s="99">
        <v>280</v>
      </c>
      <c r="E258" s="121">
        <v>350</v>
      </c>
    </row>
    <row r="259" spans="1:7" ht="17.100000000000001" customHeight="1" thickBot="1" x14ac:dyDescent="0.3">
      <c r="A259" s="218" t="s">
        <v>65</v>
      </c>
      <c r="B259" s="221" t="s">
        <v>213</v>
      </c>
      <c r="C259" s="3" t="s">
        <v>92</v>
      </c>
      <c r="D259" s="99">
        <f>D260/2+15</f>
        <v>152.5</v>
      </c>
      <c r="E259" s="132">
        <f>E260/2+20</f>
        <v>185</v>
      </c>
    </row>
    <row r="260" spans="1:7" ht="17.100000000000001" customHeight="1" thickBot="1" x14ac:dyDescent="0.3">
      <c r="A260" s="219"/>
      <c r="B260" s="222"/>
      <c r="C260" s="3" t="s">
        <v>93</v>
      </c>
      <c r="D260" s="99">
        <v>275</v>
      </c>
      <c r="E260" s="121">
        <v>330</v>
      </c>
    </row>
    <row r="261" spans="1:7" ht="17.100000000000001" customHeight="1" thickBot="1" x14ac:dyDescent="0.3">
      <c r="A261" s="220"/>
      <c r="B261" s="223"/>
      <c r="C261" s="76" t="s">
        <v>465</v>
      </c>
      <c r="D261" s="101">
        <v>6500</v>
      </c>
      <c r="E261" s="132"/>
      <c r="F261" s="60" t="s">
        <v>379</v>
      </c>
    </row>
    <row r="262" spans="1:7" ht="17.100000000000001" customHeight="1" thickBot="1" x14ac:dyDescent="0.3">
      <c r="A262" s="218" t="s">
        <v>322</v>
      </c>
      <c r="B262" s="230"/>
      <c r="C262" s="3" t="s">
        <v>92</v>
      </c>
      <c r="D262" s="99">
        <f>D263/2+15</f>
        <v>155</v>
      </c>
      <c r="E262" s="132">
        <f>E263/2+20</f>
        <v>195</v>
      </c>
    </row>
    <row r="263" spans="1:7" ht="17.100000000000001" customHeight="1" thickBot="1" x14ac:dyDescent="0.3">
      <c r="A263" s="220"/>
      <c r="B263" s="231"/>
      <c r="C263" s="3" t="s">
        <v>93</v>
      </c>
      <c r="D263" s="99">
        <v>280</v>
      </c>
      <c r="E263" s="121">
        <v>350</v>
      </c>
    </row>
    <row r="264" spans="1:7" ht="25.5" customHeight="1" thickBot="1" x14ac:dyDescent="0.3">
      <c r="A264" s="226" t="s">
        <v>352</v>
      </c>
      <c r="B264" s="227"/>
      <c r="C264" s="34" t="s">
        <v>297</v>
      </c>
      <c r="D264" s="127" t="s">
        <v>295</v>
      </c>
      <c r="E264" s="128" t="s">
        <v>296</v>
      </c>
      <c r="G264" s="17"/>
    </row>
    <row r="265" spans="1:7" ht="17.25" customHeight="1" thickBot="1" x14ac:dyDescent="0.3">
      <c r="A265" s="218" t="s">
        <v>132</v>
      </c>
      <c r="B265" s="281" t="s">
        <v>439</v>
      </c>
      <c r="C265" s="31" t="s">
        <v>93</v>
      </c>
      <c r="D265" s="132">
        <v>1700</v>
      </c>
      <c r="E265" s="132">
        <v>2200</v>
      </c>
    </row>
    <row r="266" spans="1:7" ht="17.25" customHeight="1" thickBot="1" x14ac:dyDescent="0.3">
      <c r="A266" s="219"/>
      <c r="B266" s="282"/>
      <c r="C266" s="31" t="s">
        <v>92</v>
      </c>
      <c r="D266" s="120">
        <f>D265/2+15</f>
        <v>865</v>
      </c>
      <c r="E266" s="132">
        <f>E265/2+20</f>
        <v>1120</v>
      </c>
    </row>
    <row r="267" spans="1:7" ht="17.25" customHeight="1" thickBot="1" x14ac:dyDescent="0.3">
      <c r="A267" s="219"/>
      <c r="B267" s="283"/>
      <c r="C267" s="32" t="s">
        <v>107</v>
      </c>
      <c r="D267" s="120">
        <f>D265/10+15</f>
        <v>185</v>
      </c>
      <c r="E267" s="121">
        <f>E265/10+20</f>
        <v>240</v>
      </c>
    </row>
    <row r="268" spans="1:7" ht="17.25" customHeight="1" thickBot="1" x14ac:dyDescent="0.3">
      <c r="A268" s="219"/>
      <c r="B268" s="224" t="s">
        <v>205</v>
      </c>
      <c r="C268" s="28" t="s">
        <v>93</v>
      </c>
      <c r="D268" s="120">
        <v>1900</v>
      </c>
      <c r="E268" s="121">
        <v>2500</v>
      </c>
    </row>
    <row r="269" spans="1:7" ht="17.100000000000001" customHeight="1" thickBot="1" x14ac:dyDescent="0.3">
      <c r="A269" s="219"/>
      <c r="B269" s="232"/>
      <c r="C269" s="28" t="s">
        <v>92</v>
      </c>
      <c r="D269" s="120">
        <f>D268/2+15</f>
        <v>965</v>
      </c>
      <c r="E269" s="132">
        <f>E268/2+20</f>
        <v>1270</v>
      </c>
    </row>
    <row r="270" spans="1:7" ht="17.100000000000001" customHeight="1" thickBot="1" x14ac:dyDescent="0.3">
      <c r="A270" s="220"/>
      <c r="B270" s="225"/>
      <c r="C270" s="28" t="s">
        <v>107</v>
      </c>
      <c r="D270" s="120">
        <f>D268/10+15</f>
        <v>205</v>
      </c>
      <c r="E270" s="121">
        <f>E268/10+20</f>
        <v>270</v>
      </c>
    </row>
    <row r="271" spans="1:7" ht="17.100000000000001" customHeight="1" thickBot="1" x14ac:dyDescent="0.3">
      <c r="A271" s="218" t="s">
        <v>335</v>
      </c>
      <c r="B271" s="213" t="s">
        <v>500</v>
      </c>
      <c r="C271" s="28" t="s">
        <v>93</v>
      </c>
      <c r="D271" s="120">
        <v>700</v>
      </c>
      <c r="E271" s="133">
        <v>900</v>
      </c>
    </row>
    <row r="272" spans="1:7" ht="17.100000000000001" customHeight="1" thickBot="1" x14ac:dyDescent="0.3">
      <c r="A272" s="220"/>
      <c r="B272" s="215"/>
      <c r="C272" s="28" t="s">
        <v>107</v>
      </c>
      <c r="D272" s="120">
        <f>D271/10+15</f>
        <v>85</v>
      </c>
      <c r="E272" s="121">
        <f>E271/10+20</f>
        <v>110</v>
      </c>
    </row>
    <row r="273" spans="1:7" ht="17.100000000000001" customHeight="1" thickBot="1" x14ac:dyDescent="0.3">
      <c r="A273" s="218" t="s">
        <v>206</v>
      </c>
      <c r="B273" s="221" t="s">
        <v>444</v>
      </c>
      <c r="C273" s="31" t="s">
        <v>93</v>
      </c>
      <c r="D273" s="120">
        <v>2200</v>
      </c>
      <c r="E273" s="132">
        <v>2700</v>
      </c>
    </row>
    <row r="274" spans="1:7" ht="17.100000000000001" customHeight="1" thickBot="1" x14ac:dyDescent="0.3">
      <c r="A274" s="219"/>
      <c r="B274" s="222"/>
      <c r="C274" s="31" t="s">
        <v>92</v>
      </c>
      <c r="D274" s="120">
        <f>D273/2+15</f>
        <v>1115</v>
      </c>
      <c r="E274" s="132">
        <f>E273/2+20</f>
        <v>1370</v>
      </c>
    </row>
    <row r="275" spans="1:7" ht="17.100000000000001" customHeight="1" thickBot="1" x14ac:dyDescent="0.3">
      <c r="A275" s="219"/>
      <c r="B275" s="223"/>
      <c r="C275" s="31" t="s">
        <v>107</v>
      </c>
      <c r="D275" s="120">
        <f>D273/10+15</f>
        <v>235</v>
      </c>
      <c r="E275" s="121">
        <f>E273/10+20</f>
        <v>290</v>
      </c>
    </row>
    <row r="276" spans="1:7" ht="17.100000000000001" customHeight="1" thickBot="1" x14ac:dyDescent="0.3">
      <c r="A276" s="219"/>
      <c r="B276" s="221" t="s">
        <v>205</v>
      </c>
      <c r="C276" s="31" t="s">
        <v>93</v>
      </c>
      <c r="D276" s="120">
        <v>1900</v>
      </c>
      <c r="E276" s="132">
        <v>2300</v>
      </c>
    </row>
    <row r="277" spans="1:7" ht="17.100000000000001" customHeight="1" thickBot="1" x14ac:dyDescent="0.3">
      <c r="A277" s="219"/>
      <c r="B277" s="222"/>
      <c r="C277" s="31" t="s">
        <v>92</v>
      </c>
      <c r="D277" s="120">
        <f>D276/2+15</f>
        <v>965</v>
      </c>
      <c r="E277" s="132">
        <f>E276/2+20</f>
        <v>1170</v>
      </c>
    </row>
    <row r="278" spans="1:7" ht="17.100000000000001" customHeight="1" thickBot="1" x14ac:dyDescent="0.3">
      <c r="A278" s="220"/>
      <c r="B278" s="223"/>
      <c r="C278" s="31" t="s">
        <v>107</v>
      </c>
      <c r="D278" s="120">
        <f>D276/10+20</f>
        <v>210</v>
      </c>
      <c r="E278" s="121">
        <f>E276/10+20</f>
        <v>250</v>
      </c>
    </row>
    <row r="279" spans="1:7" ht="17.100000000000001" customHeight="1" thickBot="1" x14ac:dyDescent="0.3">
      <c r="A279" s="218" t="s">
        <v>443</v>
      </c>
      <c r="B279" s="230"/>
      <c r="C279" s="31" t="s">
        <v>93</v>
      </c>
      <c r="D279" s="120">
        <v>1350</v>
      </c>
      <c r="E279" s="132">
        <v>1700</v>
      </c>
      <c r="F279" s="61"/>
    </row>
    <row r="280" spans="1:7" ht="17.100000000000001" customHeight="1" thickBot="1" x14ac:dyDescent="0.3">
      <c r="A280" s="220"/>
      <c r="B280" s="231"/>
      <c r="C280" s="31" t="s">
        <v>107</v>
      </c>
      <c r="D280" s="120">
        <f>D279/10+15</f>
        <v>150</v>
      </c>
      <c r="E280" s="132">
        <f>E279/10+20</f>
        <v>190</v>
      </c>
      <c r="F280" s="61"/>
    </row>
    <row r="281" spans="1:7" ht="17.100000000000001" customHeight="1" thickBot="1" x14ac:dyDescent="0.3">
      <c r="A281" s="218" t="s">
        <v>49</v>
      </c>
      <c r="B281" s="221" t="s">
        <v>204</v>
      </c>
      <c r="C281" s="31" t="s">
        <v>380</v>
      </c>
      <c r="D281" s="120">
        <v>8500</v>
      </c>
      <c r="E281" s="132"/>
    </row>
    <row r="282" spans="1:7" ht="17.100000000000001" customHeight="1" thickBot="1" x14ac:dyDescent="0.3">
      <c r="A282" s="219"/>
      <c r="B282" s="222"/>
      <c r="C282" s="30" t="s">
        <v>93</v>
      </c>
      <c r="D282" s="121">
        <v>600</v>
      </c>
      <c r="E282" s="121">
        <v>800</v>
      </c>
    </row>
    <row r="283" spans="1:7" ht="17.100000000000001" customHeight="1" thickBot="1" x14ac:dyDescent="0.3">
      <c r="A283" s="219"/>
      <c r="B283" s="222"/>
      <c r="C283" s="30" t="s">
        <v>59</v>
      </c>
      <c r="D283" s="121">
        <f>D282/4+15</f>
        <v>165</v>
      </c>
      <c r="E283" s="99">
        <f>E282/4+20</f>
        <v>220</v>
      </c>
    </row>
    <row r="284" spans="1:7" ht="17.100000000000001" customHeight="1" thickBot="1" x14ac:dyDescent="0.3">
      <c r="A284" s="220"/>
      <c r="B284" s="223"/>
      <c r="C284" s="28" t="s">
        <v>107</v>
      </c>
      <c r="D284" s="121">
        <f>D282/10+15</f>
        <v>75</v>
      </c>
      <c r="E284" s="131">
        <f>E282/10+20</f>
        <v>100</v>
      </c>
      <c r="F284" s="61"/>
    </row>
    <row r="285" spans="1:7" ht="17.100000000000001" customHeight="1" thickBot="1" x14ac:dyDescent="0.3">
      <c r="A285" s="218" t="s">
        <v>433</v>
      </c>
      <c r="B285" s="224" t="s">
        <v>432</v>
      </c>
      <c r="C285" s="28" t="s">
        <v>93</v>
      </c>
      <c r="D285" s="120">
        <v>1000</v>
      </c>
      <c r="E285" s="133">
        <v>1300</v>
      </c>
      <c r="F285" s="61"/>
      <c r="G285" s="17"/>
    </row>
    <row r="286" spans="1:7" ht="17.100000000000001" customHeight="1" thickBot="1" x14ac:dyDescent="0.3">
      <c r="A286" s="220"/>
      <c r="B286" s="225"/>
      <c r="C286" s="28" t="s">
        <v>95</v>
      </c>
      <c r="D286" s="120">
        <f>D285/5+15</f>
        <v>215</v>
      </c>
      <c r="E286" s="133">
        <f>E285/5+20</f>
        <v>280</v>
      </c>
      <c r="F286" s="61"/>
      <c r="G286" s="17"/>
    </row>
    <row r="287" spans="1:7" ht="30" customHeight="1" thickBot="1" x14ac:dyDescent="0.3">
      <c r="A287" s="226" t="s">
        <v>299</v>
      </c>
      <c r="B287" s="227"/>
      <c r="C287" s="34" t="s">
        <v>297</v>
      </c>
      <c r="D287" s="127" t="s">
        <v>295</v>
      </c>
      <c r="E287" s="128" t="s">
        <v>296</v>
      </c>
      <c r="G287" s="17"/>
    </row>
    <row r="288" spans="1:7" ht="19.5" customHeight="1" thickBot="1" x14ac:dyDescent="0.3">
      <c r="A288" s="22" t="s">
        <v>216</v>
      </c>
      <c r="B288" s="28" t="s">
        <v>217</v>
      </c>
      <c r="C288" s="29" t="s">
        <v>233</v>
      </c>
      <c r="D288" s="132">
        <v>180</v>
      </c>
      <c r="E288" s="132">
        <v>230</v>
      </c>
      <c r="F288" s="61"/>
    </row>
    <row r="289" spans="1:7" ht="17.100000000000001" customHeight="1" thickBot="1" x14ac:dyDescent="0.3">
      <c r="A289" s="218" t="s">
        <v>412</v>
      </c>
      <c r="B289" s="228"/>
      <c r="C289" s="29" t="s">
        <v>93</v>
      </c>
      <c r="D289" s="132">
        <v>900</v>
      </c>
      <c r="E289" s="132">
        <v>1200</v>
      </c>
    </row>
    <row r="290" spans="1:7" ht="17.100000000000001" customHeight="1" thickBot="1" x14ac:dyDescent="0.3">
      <c r="A290" s="219"/>
      <c r="B290" s="255"/>
      <c r="C290" s="29" t="s">
        <v>92</v>
      </c>
      <c r="D290" s="120">
        <f>D289/2+15</f>
        <v>465</v>
      </c>
      <c r="E290" s="132">
        <f>E289/2+20</f>
        <v>620</v>
      </c>
    </row>
    <row r="291" spans="1:7" ht="17.100000000000001" customHeight="1" thickBot="1" x14ac:dyDescent="0.3">
      <c r="A291" s="220"/>
      <c r="B291" s="229"/>
      <c r="C291" s="29" t="s">
        <v>107</v>
      </c>
      <c r="D291" s="120">
        <f>D289/10+15</f>
        <v>105</v>
      </c>
      <c r="E291" s="121">
        <f>E289/10+20</f>
        <v>140</v>
      </c>
    </row>
    <row r="292" spans="1:7" ht="17.100000000000001" customHeight="1" thickBot="1" x14ac:dyDescent="0.3">
      <c r="A292" s="218" t="s">
        <v>632</v>
      </c>
      <c r="B292" s="224" t="s">
        <v>633</v>
      </c>
      <c r="C292" s="29" t="s">
        <v>93</v>
      </c>
      <c r="D292" s="120">
        <v>890</v>
      </c>
      <c r="E292" s="132">
        <v>1100</v>
      </c>
      <c r="F292" s="61"/>
    </row>
    <row r="293" spans="1:7" ht="17.100000000000001" customHeight="1" thickBot="1" x14ac:dyDescent="0.3">
      <c r="A293" s="219"/>
      <c r="B293" s="232"/>
      <c r="C293" s="29" t="s">
        <v>92</v>
      </c>
      <c r="D293" s="120">
        <f>D292/2+15</f>
        <v>460</v>
      </c>
      <c r="E293" s="132">
        <f>E292/2+20</f>
        <v>570</v>
      </c>
      <c r="F293" s="61"/>
    </row>
    <row r="294" spans="1:7" ht="17.100000000000001" customHeight="1" thickBot="1" x14ac:dyDescent="0.3">
      <c r="A294" s="220"/>
      <c r="B294" s="225"/>
      <c r="C294" s="29" t="s">
        <v>107</v>
      </c>
      <c r="D294" s="120">
        <f>D292/10+15</f>
        <v>104</v>
      </c>
      <c r="E294" s="121">
        <f>E292/10+20</f>
        <v>130</v>
      </c>
      <c r="F294" s="61"/>
    </row>
    <row r="295" spans="1:7" ht="17.100000000000001" customHeight="1" thickBot="1" x14ac:dyDescent="0.3">
      <c r="A295" s="219" t="s">
        <v>336</v>
      </c>
      <c r="B295" s="232" t="s">
        <v>609</v>
      </c>
      <c r="C295" s="29" t="s">
        <v>93</v>
      </c>
      <c r="D295" s="132">
        <v>1000</v>
      </c>
      <c r="E295" s="132">
        <v>1300</v>
      </c>
      <c r="G295" s="17"/>
    </row>
    <row r="296" spans="1:7" ht="17.100000000000001" customHeight="1" thickBot="1" x14ac:dyDescent="0.3">
      <c r="A296" s="219"/>
      <c r="B296" s="232"/>
      <c r="C296" s="29" t="s">
        <v>92</v>
      </c>
      <c r="D296" s="120">
        <f>D295/2+15</f>
        <v>515</v>
      </c>
      <c r="E296" s="132">
        <f>E295/2+20</f>
        <v>670</v>
      </c>
      <c r="G296" s="17"/>
    </row>
    <row r="297" spans="1:7" ht="17.100000000000001" customHeight="1" thickBot="1" x14ac:dyDescent="0.3">
      <c r="A297" s="220"/>
      <c r="B297" s="225"/>
      <c r="C297" s="29" t="s">
        <v>107</v>
      </c>
      <c r="D297" s="120">
        <f>D295/10+15</f>
        <v>115</v>
      </c>
      <c r="E297" s="121">
        <f>E295/10+20</f>
        <v>150</v>
      </c>
      <c r="G297" s="17"/>
    </row>
    <row r="298" spans="1:7" ht="17.100000000000001" customHeight="1" thickBot="1" x14ac:dyDescent="0.3">
      <c r="A298" s="218" t="s">
        <v>261</v>
      </c>
      <c r="B298" s="224" t="s">
        <v>262</v>
      </c>
      <c r="C298" s="28" t="s">
        <v>93</v>
      </c>
      <c r="D298" s="120">
        <v>6500</v>
      </c>
      <c r="E298" s="133">
        <v>8000</v>
      </c>
      <c r="G298" s="17"/>
    </row>
    <row r="299" spans="1:7" ht="17.100000000000001" customHeight="1" thickBot="1" x14ac:dyDescent="0.3">
      <c r="A299" s="219"/>
      <c r="B299" s="232"/>
      <c r="C299" s="28" t="s">
        <v>107</v>
      </c>
      <c r="D299" s="120">
        <f>D298/10+15</f>
        <v>665</v>
      </c>
      <c r="E299" s="133">
        <f>E298/10+20</f>
        <v>820</v>
      </c>
      <c r="G299" s="17"/>
    </row>
    <row r="300" spans="1:7" ht="17.100000000000001" customHeight="1" thickBot="1" x14ac:dyDescent="0.3">
      <c r="A300" s="219"/>
      <c r="B300" s="225"/>
      <c r="C300" s="28" t="s">
        <v>260</v>
      </c>
      <c r="D300" s="120">
        <f>D298/20+20</f>
        <v>345</v>
      </c>
      <c r="E300" s="133">
        <f>E298/20+20</f>
        <v>420</v>
      </c>
      <c r="G300" s="17"/>
    </row>
    <row r="301" spans="1:7" ht="17.100000000000001" customHeight="1" thickBot="1" x14ac:dyDescent="0.3">
      <c r="A301" s="219"/>
      <c r="B301" s="232" t="s">
        <v>176</v>
      </c>
      <c r="C301" s="28" t="s">
        <v>93</v>
      </c>
      <c r="D301" s="120">
        <v>1350</v>
      </c>
      <c r="E301" s="121">
        <v>1700</v>
      </c>
      <c r="G301" s="17"/>
    </row>
    <row r="302" spans="1:7" ht="17.100000000000001" customHeight="1" thickBot="1" x14ac:dyDescent="0.3">
      <c r="A302" s="219"/>
      <c r="B302" s="232"/>
      <c r="C302" s="28" t="s">
        <v>92</v>
      </c>
      <c r="D302" s="120">
        <f>D301/2+15</f>
        <v>690</v>
      </c>
      <c r="E302" s="132">
        <f>E301/2+20</f>
        <v>870</v>
      </c>
      <c r="G302" s="17"/>
    </row>
    <row r="303" spans="1:7" ht="17.100000000000001" customHeight="1" thickBot="1" x14ac:dyDescent="0.3">
      <c r="A303" s="220"/>
      <c r="B303" s="225"/>
      <c r="C303" s="28" t="s">
        <v>107</v>
      </c>
      <c r="D303" s="120">
        <f>D301/10+15</f>
        <v>150</v>
      </c>
      <c r="E303" s="121">
        <f>E301/10+20</f>
        <v>190</v>
      </c>
      <c r="G303" s="17"/>
    </row>
    <row r="304" spans="1:7" ht="17.100000000000001" customHeight="1" thickBot="1" x14ac:dyDescent="0.3">
      <c r="A304" s="218" t="s">
        <v>125</v>
      </c>
      <c r="B304" s="221" t="s">
        <v>495</v>
      </c>
      <c r="C304" s="28" t="s">
        <v>93</v>
      </c>
      <c r="D304" s="121">
        <v>1500</v>
      </c>
      <c r="E304" s="121">
        <v>2000</v>
      </c>
      <c r="G304" s="17"/>
    </row>
    <row r="305" spans="1:7" ht="17.100000000000001" customHeight="1" thickBot="1" x14ac:dyDescent="0.3">
      <c r="A305" s="219"/>
      <c r="B305" s="222"/>
      <c r="C305" s="28" t="s">
        <v>92</v>
      </c>
      <c r="D305" s="120">
        <f>D304/2+15</f>
        <v>765</v>
      </c>
      <c r="E305" s="132">
        <f>E304/2+20</f>
        <v>1020</v>
      </c>
      <c r="G305" s="17"/>
    </row>
    <row r="306" spans="1:7" ht="17.100000000000001" customHeight="1" thickBot="1" x14ac:dyDescent="0.3">
      <c r="A306" s="219"/>
      <c r="B306" s="223"/>
      <c r="C306" s="28" t="s">
        <v>107</v>
      </c>
      <c r="D306" s="120">
        <f>D304/10+15</f>
        <v>165</v>
      </c>
      <c r="E306" s="121">
        <f>E304/10+20</f>
        <v>220</v>
      </c>
      <c r="G306" s="17"/>
    </row>
    <row r="307" spans="1:7" ht="17.100000000000001" customHeight="1" thickBot="1" x14ac:dyDescent="0.3">
      <c r="A307" s="219"/>
      <c r="B307" s="221" t="s">
        <v>414</v>
      </c>
      <c r="C307" s="20" t="s">
        <v>93</v>
      </c>
      <c r="D307" s="120">
        <v>1300</v>
      </c>
      <c r="E307" s="132">
        <v>1800</v>
      </c>
      <c r="G307" s="17"/>
    </row>
    <row r="308" spans="1:7" ht="17.100000000000001" customHeight="1" thickBot="1" x14ac:dyDescent="0.3">
      <c r="A308" s="219"/>
      <c r="B308" s="222"/>
      <c r="C308" s="20" t="s">
        <v>92</v>
      </c>
      <c r="D308" s="120">
        <f>D307/2+15</f>
        <v>665</v>
      </c>
      <c r="E308" s="132">
        <f>E307/2+20</f>
        <v>920</v>
      </c>
      <c r="G308" s="17"/>
    </row>
    <row r="309" spans="1:7" ht="17.100000000000001" customHeight="1" thickBot="1" x14ac:dyDescent="0.3">
      <c r="A309" s="219"/>
      <c r="B309" s="223"/>
      <c r="C309" s="30" t="s">
        <v>107</v>
      </c>
      <c r="D309" s="120">
        <f>D307/10+15</f>
        <v>145</v>
      </c>
      <c r="E309" s="132">
        <f>E307/10+20</f>
        <v>200</v>
      </c>
      <c r="G309" s="17"/>
    </row>
    <row r="310" spans="1:7" ht="17.100000000000001" customHeight="1" thickBot="1" x14ac:dyDescent="0.3">
      <c r="A310" s="219"/>
      <c r="B310" s="221" t="s">
        <v>655</v>
      </c>
      <c r="C310" s="28" t="s">
        <v>93</v>
      </c>
      <c r="D310" s="120">
        <v>6300</v>
      </c>
      <c r="E310" s="133">
        <v>7500</v>
      </c>
      <c r="G310" s="17"/>
    </row>
    <row r="311" spans="1:7" ht="17.100000000000001" customHeight="1" thickBot="1" x14ac:dyDescent="0.3">
      <c r="A311" s="219"/>
      <c r="B311" s="222"/>
      <c r="C311" s="28" t="s">
        <v>92</v>
      </c>
      <c r="D311" s="120">
        <f>D310/2+15</f>
        <v>3165</v>
      </c>
      <c r="E311" s="133">
        <f>E310/2+20</f>
        <v>3770</v>
      </c>
    </row>
    <row r="312" spans="1:7" ht="17.100000000000001" customHeight="1" thickBot="1" x14ac:dyDescent="0.3">
      <c r="A312" s="220"/>
      <c r="B312" s="223"/>
      <c r="C312" s="28" t="s">
        <v>107</v>
      </c>
      <c r="D312" s="120">
        <f>D310/10+40</f>
        <v>670</v>
      </c>
      <c r="E312" s="121">
        <f>E310/10+50</f>
        <v>800</v>
      </c>
    </row>
    <row r="313" spans="1:7" ht="17.100000000000001" customHeight="1" thickBot="1" x14ac:dyDescent="0.3">
      <c r="A313" s="218" t="s">
        <v>133</v>
      </c>
      <c r="B313" s="224" t="s">
        <v>134</v>
      </c>
      <c r="C313" s="31" t="s">
        <v>93</v>
      </c>
      <c r="D313" s="120">
        <v>1300</v>
      </c>
      <c r="E313" s="132">
        <v>1700</v>
      </c>
    </row>
    <row r="314" spans="1:7" ht="17.100000000000001" customHeight="1" thickBot="1" x14ac:dyDescent="0.3">
      <c r="A314" s="219"/>
      <c r="B314" s="232"/>
      <c r="C314" s="31" t="s">
        <v>92</v>
      </c>
      <c r="D314" s="120">
        <f>D313/2+15</f>
        <v>665</v>
      </c>
      <c r="E314" s="133">
        <f>E313/2+20</f>
        <v>870</v>
      </c>
    </row>
    <row r="315" spans="1:7" ht="17.100000000000001" customHeight="1" thickBot="1" x14ac:dyDescent="0.3">
      <c r="A315" s="219"/>
      <c r="B315" s="225"/>
      <c r="C315" s="31" t="s">
        <v>107</v>
      </c>
      <c r="D315" s="120">
        <f>D313/10+20</f>
        <v>150</v>
      </c>
      <c r="E315" s="121">
        <f>E313/10+20</f>
        <v>190</v>
      </c>
    </row>
    <row r="316" spans="1:7" ht="17.100000000000001" customHeight="1" thickBot="1" x14ac:dyDescent="0.3">
      <c r="A316" s="219"/>
      <c r="B316" s="224" t="s">
        <v>176</v>
      </c>
      <c r="C316" s="31" t="s">
        <v>93</v>
      </c>
      <c r="D316" s="120">
        <v>1200</v>
      </c>
      <c r="E316" s="132">
        <v>1500</v>
      </c>
    </row>
    <row r="317" spans="1:7" ht="17.100000000000001" customHeight="1" thickBot="1" x14ac:dyDescent="0.3">
      <c r="A317" s="219"/>
      <c r="B317" s="232"/>
      <c r="C317" s="31" t="s">
        <v>92</v>
      </c>
      <c r="D317" s="120">
        <f>D316/2+15</f>
        <v>615</v>
      </c>
      <c r="E317" s="132">
        <f>E316/2+20</f>
        <v>770</v>
      </c>
    </row>
    <row r="318" spans="1:7" ht="17.100000000000001" customHeight="1" thickBot="1" x14ac:dyDescent="0.3">
      <c r="A318" s="220"/>
      <c r="B318" s="225"/>
      <c r="C318" s="31" t="s">
        <v>107</v>
      </c>
      <c r="D318" s="120">
        <f>D316/10+15</f>
        <v>135</v>
      </c>
      <c r="E318" s="121">
        <f>E316/10+20</f>
        <v>170</v>
      </c>
    </row>
    <row r="319" spans="1:7" ht="17.100000000000001" customHeight="1" thickBot="1" x14ac:dyDescent="0.3">
      <c r="A319" s="218" t="s">
        <v>135</v>
      </c>
      <c r="B319" s="228"/>
      <c r="C319" s="31" t="s">
        <v>93</v>
      </c>
      <c r="D319" s="121">
        <v>900</v>
      </c>
      <c r="E319" s="121">
        <v>1200</v>
      </c>
    </row>
    <row r="320" spans="1:7" ht="17.100000000000001" customHeight="1" thickBot="1" x14ac:dyDescent="0.3">
      <c r="A320" s="219"/>
      <c r="B320" s="255"/>
      <c r="C320" s="31" t="s">
        <v>92</v>
      </c>
      <c r="D320" s="120">
        <f>D319/2+15</f>
        <v>465</v>
      </c>
      <c r="E320" s="132">
        <f>E319/2+20</f>
        <v>620</v>
      </c>
    </row>
    <row r="321" spans="1:7" ht="17.100000000000001" customHeight="1" thickBot="1" x14ac:dyDescent="0.3">
      <c r="A321" s="220"/>
      <c r="B321" s="229"/>
      <c r="C321" s="31" t="s">
        <v>107</v>
      </c>
      <c r="D321" s="120">
        <f>D319/10+15</f>
        <v>105</v>
      </c>
      <c r="E321" s="121">
        <f>E319/10+20</f>
        <v>140</v>
      </c>
    </row>
    <row r="322" spans="1:7" ht="17.100000000000001" customHeight="1" thickBot="1" x14ac:dyDescent="0.3">
      <c r="A322" s="218" t="s">
        <v>320</v>
      </c>
      <c r="B322" s="224" t="s">
        <v>176</v>
      </c>
      <c r="C322" s="31" t="s">
        <v>93</v>
      </c>
      <c r="D322" s="120">
        <v>5000</v>
      </c>
      <c r="E322" s="121">
        <v>6500</v>
      </c>
    </row>
    <row r="323" spans="1:7" ht="17.100000000000001" customHeight="1" thickBot="1" x14ac:dyDescent="0.3">
      <c r="A323" s="219"/>
      <c r="B323" s="232"/>
      <c r="C323" s="31" t="s">
        <v>92</v>
      </c>
      <c r="D323" s="120">
        <f>D322/2+15</f>
        <v>2515</v>
      </c>
      <c r="E323" s="121">
        <f>E322/2+20</f>
        <v>3270</v>
      </c>
    </row>
    <row r="324" spans="1:7" ht="17.100000000000001" customHeight="1" thickBot="1" x14ac:dyDescent="0.3">
      <c r="A324" s="220"/>
      <c r="B324" s="225"/>
      <c r="C324" s="31" t="s">
        <v>260</v>
      </c>
      <c r="D324" s="120">
        <f>D322/20+15</f>
        <v>265</v>
      </c>
      <c r="E324" s="121">
        <f>E322/20+20</f>
        <v>345</v>
      </c>
    </row>
    <row r="325" spans="1:7" ht="17.100000000000001" customHeight="1" thickBot="1" x14ac:dyDescent="0.3">
      <c r="A325" s="218" t="s">
        <v>279</v>
      </c>
      <c r="B325" s="224" t="s">
        <v>176</v>
      </c>
      <c r="C325" s="31" t="s">
        <v>93</v>
      </c>
      <c r="D325" s="120">
        <v>530</v>
      </c>
      <c r="E325" s="121">
        <v>750</v>
      </c>
    </row>
    <row r="326" spans="1:7" ht="17.100000000000001" customHeight="1" thickBot="1" x14ac:dyDescent="0.3">
      <c r="A326" s="220"/>
      <c r="B326" s="225"/>
      <c r="C326" s="31" t="s">
        <v>107</v>
      </c>
      <c r="D326" s="120">
        <f>D325/10+15</f>
        <v>68</v>
      </c>
      <c r="E326" s="121">
        <f>E325/10+20</f>
        <v>95</v>
      </c>
    </row>
    <row r="327" spans="1:7" ht="17.100000000000001" customHeight="1" thickBot="1" x14ac:dyDescent="0.3">
      <c r="A327" s="218" t="s">
        <v>246</v>
      </c>
      <c r="B327" s="228"/>
      <c r="C327" s="31" t="s">
        <v>93</v>
      </c>
      <c r="D327" s="120">
        <v>850</v>
      </c>
      <c r="E327" s="121">
        <v>1100</v>
      </c>
      <c r="G327" s="17"/>
    </row>
    <row r="328" spans="1:7" ht="17.100000000000001" customHeight="1" thickBot="1" x14ac:dyDescent="0.3">
      <c r="A328" s="220"/>
      <c r="B328" s="229"/>
      <c r="C328" s="31" t="s">
        <v>107</v>
      </c>
      <c r="D328" s="120">
        <f>D327/10+15</f>
        <v>100</v>
      </c>
      <c r="E328" s="121">
        <f>E327/10+20</f>
        <v>130</v>
      </c>
      <c r="G328" s="17"/>
    </row>
    <row r="329" spans="1:7" ht="17.100000000000001" customHeight="1" thickBot="1" x14ac:dyDescent="0.3">
      <c r="A329" s="218" t="s">
        <v>440</v>
      </c>
      <c r="B329" s="224" t="s">
        <v>205</v>
      </c>
      <c r="C329" s="31" t="s">
        <v>93</v>
      </c>
      <c r="D329" s="120">
        <v>700</v>
      </c>
      <c r="E329" s="121">
        <v>900</v>
      </c>
      <c r="G329" s="17"/>
    </row>
    <row r="330" spans="1:7" ht="17.100000000000001" customHeight="1" thickBot="1" x14ac:dyDescent="0.3">
      <c r="A330" s="220"/>
      <c r="B330" s="225"/>
      <c r="C330" s="31" t="s">
        <v>107</v>
      </c>
      <c r="D330" s="120">
        <f>D329/10+15</f>
        <v>85</v>
      </c>
      <c r="E330" s="121">
        <f>E329/10+20</f>
        <v>110</v>
      </c>
      <c r="G330" s="17"/>
    </row>
    <row r="331" spans="1:7" ht="17.100000000000001" customHeight="1" thickBot="1" x14ac:dyDescent="0.3">
      <c r="A331" s="218" t="s">
        <v>441</v>
      </c>
      <c r="B331" s="224" t="s">
        <v>205</v>
      </c>
      <c r="C331" s="31" t="s">
        <v>93</v>
      </c>
      <c r="D331" s="120">
        <v>700</v>
      </c>
      <c r="E331" s="121">
        <v>900</v>
      </c>
      <c r="G331" s="17"/>
    </row>
    <row r="332" spans="1:7" ht="17.100000000000001" customHeight="1" thickBot="1" x14ac:dyDescent="0.3">
      <c r="A332" s="220"/>
      <c r="B332" s="225"/>
      <c r="C332" s="31" t="s">
        <v>107</v>
      </c>
      <c r="D332" s="120">
        <f>D331/10+15</f>
        <v>85</v>
      </c>
      <c r="E332" s="121">
        <f>E331/10+20</f>
        <v>110</v>
      </c>
      <c r="G332" s="17"/>
    </row>
    <row r="333" spans="1:7" ht="17.100000000000001" customHeight="1" thickBot="1" x14ac:dyDescent="0.3">
      <c r="A333" s="218" t="s">
        <v>434</v>
      </c>
      <c r="B333" s="228"/>
      <c r="C333" s="31" t="s">
        <v>93</v>
      </c>
      <c r="D333" s="120">
        <v>2100</v>
      </c>
      <c r="E333" s="121">
        <v>2500</v>
      </c>
      <c r="F333" s="61"/>
    </row>
    <row r="334" spans="1:7" ht="17.100000000000001" customHeight="1" thickBot="1" x14ac:dyDescent="0.3">
      <c r="A334" s="220"/>
      <c r="B334" s="229"/>
      <c r="C334" s="31" t="s">
        <v>107</v>
      </c>
      <c r="D334" s="120">
        <f>D333/10+15</f>
        <v>225</v>
      </c>
      <c r="E334" s="121">
        <f>E333/10+20</f>
        <v>270</v>
      </c>
      <c r="F334" s="61"/>
    </row>
    <row r="335" spans="1:7" ht="17.100000000000001" customHeight="1" thickBot="1" x14ac:dyDescent="0.3">
      <c r="A335" s="218" t="s">
        <v>14</v>
      </c>
      <c r="B335" s="224" t="s">
        <v>205</v>
      </c>
      <c r="C335" s="31" t="s">
        <v>93</v>
      </c>
      <c r="D335" s="120">
        <v>1200</v>
      </c>
      <c r="E335" s="121">
        <v>1500</v>
      </c>
      <c r="G335" s="17"/>
    </row>
    <row r="336" spans="1:7" ht="17.100000000000001" customHeight="1" thickBot="1" x14ac:dyDescent="0.3">
      <c r="A336" s="219"/>
      <c r="B336" s="232"/>
      <c r="C336" s="31" t="s">
        <v>92</v>
      </c>
      <c r="D336" s="120">
        <f>D335/2+15</f>
        <v>615</v>
      </c>
      <c r="E336" s="132">
        <f>E335/2+20</f>
        <v>770</v>
      </c>
      <c r="G336" s="17"/>
    </row>
    <row r="337" spans="1:7" ht="17.100000000000001" customHeight="1" thickBot="1" x14ac:dyDescent="0.3">
      <c r="A337" s="220"/>
      <c r="B337" s="225"/>
      <c r="C337" s="31" t="s">
        <v>107</v>
      </c>
      <c r="D337" s="120">
        <f>D335/10+15</f>
        <v>135</v>
      </c>
      <c r="E337" s="121">
        <f>E335/10+20</f>
        <v>170</v>
      </c>
      <c r="G337" s="17"/>
    </row>
    <row r="338" spans="1:7" ht="17.100000000000001" customHeight="1" thickBot="1" x14ac:dyDescent="0.3">
      <c r="A338" s="218" t="s">
        <v>391</v>
      </c>
      <c r="B338" s="224" t="s">
        <v>390</v>
      </c>
      <c r="C338" s="31" t="s">
        <v>93</v>
      </c>
      <c r="D338" s="120">
        <v>1400</v>
      </c>
      <c r="E338" s="121">
        <v>1800</v>
      </c>
      <c r="G338" s="17"/>
    </row>
    <row r="339" spans="1:7" ht="17.100000000000001" customHeight="1" thickBot="1" x14ac:dyDescent="0.3">
      <c r="A339" s="220"/>
      <c r="B339" s="225"/>
      <c r="C339" s="31" t="s">
        <v>260</v>
      </c>
      <c r="D339" s="120">
        <f>D338/20+15</f>
        <v>85</v>
      </c>
      <c r="E339" s="121">
        <f>E338/20+20</f>
        <v>110</v>
      </c>
      <c r="G339" s="17"/>
    </row>
    <row r="340" spans="1:7" ht="17.100000000000001" customHeight="1" thickBot="1" x14ac:dyDescent="0.3">
      <c r="A340" s="218" t="s">
        <v>218</v>
      </c>
      <c r="B340" s="224" t="s">
        <v>219</v>
      </c>
      <c r="C340" s="31" t="s">
        <v>93</v>
      </c>
      <c r="D340" s="120">
        <v>2300</v>
      </c>
      <c r="E340" s="121">
        <v>2900</v>
      </c>
    </row>
    <row r="341" spans="1:7" ht="17.100000000000001" customHeight="1" thickBot="1" x14ac:dyDescent="0.3">
      <c r="A341" s="220"/>
      <c r="B341" s="225"/>
      <c r="C341" s="31" t="s">
        <v>107</v>
      </c>
      <c r="D341" s="120">
        <f>D340/10+15</f>
        <v>245</v>
      </c>
      <c r="E341" s="121">
        <f>E340/10+20</f>
        <v>310</v>
      </c>
    </row>
    <row r="342" spans="1:7" ht="17.100000000000001" customHeight="1" thickBot="1" x14ac:dyDescent="0.3">
      <c r="A342" s="218" t="s">
        <v>350</v>
      </c>
      <c r="B342" s="224" t="s">
        <v>506</v>
      </c>
      <c r="C342" s="31" t="s">
        <v>93</v>
      </c>
      <c r="D342" s="120">
        <v>650</v>
      </c>
      <c r="E342" s="121">
        <v>900</v>
      </c>
      <c r="F342" s="61"/>
      <c r="G342" s="17"/>
    </row>
    <row r="343" spans="1:7" ht="17.100000000000001" customHeight="1" thickBot="1" x14ac:dyDescent="0.3">
      <c r="A343" s="219"/>
      <c r="B343" s="232"/>
      <c r="C343" s="31" t="s">
        <v>92</v>
      </c>
      <c r="D343" s="120">
        <f>D342/2+15</f>
        <v>340</v>
      </c>
      <c r="E343" s="132">
        <f>E342/2+20</f>
        <v>470</v>
      </c>
      <c r="F343" s="61"/>
      <c r="G343" s="17"/>
    </row>
    <row r="344" spans="1:7" ht="17.100000000000001" customHeight="1" thickBot="1" x14ac:dyDescent="0.3">
      <c r="A344" s="219"/>
      <c r="B344" s="225"/>
      <c r="C344" s="31" t="s">
        <v>107</v>
      </c>
      <c r="D344" s="120">
        <f>D342/10+15</f>
        <v>80</v>
      </c>
      <c r="E344" s="121">
        <f>E342/10+20</f>
        <v>110</v>
      </c>
      <c r="F344" s="61"/>
      <c r="G344" s="17"/>
    </row>
    <row r="345" spans="1:7" ht="17.100000000000001" customHeight="1" thickBot="1" x14ac:dyDescent="0.3">
      <c r="A345" s="219"/>
      <c r="B345" s="224" t="s">
        <v>507</v>
      </c>
      <c r="C345" s="31" t="s">
        <v>93</v>
      </c>
      <c r="D345" s="120">
        <v>900</v>
      </c>
      <c r="E345" s="121">
        <v>1200</v>
      </c>
      <c r="G345" s="17"/>
    </row>
    <row r="346" spans="1:7" ht="17.100000000000001" customHeight="1" thickBot="1" x14ac:dyDescent="0.3">
      <c r="A346" s="219"/>
      <c r="B346" s="232"/>
      <c r="C346" s="31" t="s">
        <v>92</v>
      </c>
      <c r="D346" s="120">
        <f>D345/2+15</f>
        <v>465</v>
      </c>
      <c r="E346" s="132">
        <f>E345/2+20</f>
        <v>620</v>
      </c>
      <c r="G346" s="17"/>
    </row>
    <row r="347" spans="1:7" ht="17.100000000000001" customHeight="1" thickBot="1" x14ac:dyDescent="0.3">
      <c r="A347" s="220"/>
      <c r="B347" s="225"/>
      <c r="C347" s="31" t="s">
        <v>107</v>
      </c>
      <c r="D347" s="120">
        <f>D345/10+15</f>
        <v>105</v>
      </c>
      <c r="E347" s="121">
        <f>E345/10+20</f>
        <v>140</v>
      </c>
      <c r="G347" s="17"/>
    </row>
    <row r="348" spans="1:7" ht="17.100000000000001" customHeight="1" thickBot="1" x14ac:dyDescent="0.3">
      <c r="A348" s="218" t="s">
        <v>185</v>
      </c>
      <c r="B348" s="224" t="s">
        <v>126</v>
      </c>
      <c r="C348" s="31" t="s">
        <v>93</v>
      </c>
      <c r="D348" s="120">
        <v>3500</v>
      </c>
      <c r="E348" s="121">
        <v>4500</v>
      </c>
    </row>
    <row r="349" spans="1:7" ht="17.100000000000001" customHeight="1" thickBot="1" x14ac:dyDescent="0.3">
      <c r="A349" s="219"/>
      <c r="B349" s="225"/>
      <c r="C349" s="31" t="s">
        <v>107</v>
      </c>
      <c r="D349" s="120">
        <f>D348/10+15</f>
        <v>365</v>
      </c>
      <c r="E349" s="121">
        <f>E348/10+20</f>
        <v>470</v>
      </c>
    </row>
    <row r="350" spans="1:7" ht="17.100000000000001" customHeight="1" thickBot="1" x14ac:dyDescent="0.3">
      <c r="A350" s="220"/>
      <c r="B350" s="46" t="s">
        <v>337</v>
      </c>
      <c r="C350" s="31" t="s">
        <v>338</v>
      </c>
      <c r="D350" s="120">
        <v>150</v>
      </c>
      <c r="E350" s="121">
        <v>200</v>
      </c>
    </row>
    <row r="351" spans="1:7" ht="17.100000000000001" customHeight="1" thickBot="1" x14ac:dyDescent="0.3">
      <c r="A351" s="218" t="s">
        <v>136</v>
      </c>
      <c r="B351" s="224" t="s">
        <v>258</v>
      </c>
      <c r="C351" s="31" t="s">
        <v>93</v>
      </c>
      <c r="D351" s="120">
        <v>1600</v>
      </c>
      <c r="E351" s="121">
        <v>2000</v>
      </c>
    </row>
    <row r="352" spans="1:7" ht="17.100000000000001" customHeight="1" thickBot="1" x14ac:dyDescent="0.3">
      <c r="A352" s="220"/>
      <c r="B352" s="225"/>
      <c r="C352" s="30" t="s">
        <v>107</v>
      </c>
      <c r="D352" s="121">
        <f>D351/10+15</f>
        <v>175</v>
      </c>
      <c r="E352" s="99">
        <f>E351/10+20</f>
        <v>220</v>
      </c>
    </row>
    <row r="353" spans="1:7" ht="17.100000000000001" customHeight="1" thickBot="1" x14ac:dyDescent="0.3">
      <c r="A353" s="218" t="s">
        <v>50</v>
      </c>
      <c r="B353" s="221" t="s">
        <v>51</v>
      </c>
      <c r="C353" s="20" t="s">
        <v>93</v>
      </c>
      <c r="D353" s="99">
        <v>3000</v>
      </c>
      <c r="E353" s="99">
        <v>3800</v>
      </c>
    </row>
    <row r="354" spans="1:7" ht="17.100000000000001" customHeight="1" thickBot="1" x14ac:dyDescent="0.3">
      <c r="A354" s="219"/>
      <c r="B354" s="222"/>
      <c r="C354" s="20" t="s">
        <v>92</v>
      </c>
      <c r="D354" s="99">
        <f>D353/2+15</f>
        <v>1515</v>
      </c>
      <c r="E354" s="99">
        <f>E353/2+20</f>
        <v>1920</v>
      </c>
    </row>
    <row r="355" spans="1:7" ht="16.5" customHeight="1" thickBot="1" x14ac:dyDescent="0.3">
      <c r="A355" s="219"/>
      <c r="B355" s="222"/>
      <c r="C355" s="20" t="s">
        <v>107</v>
      </c>
      <c r="D355" s="99">
        <f>D353/10+15</f>
        <v>315</v>
      </c>
      <c r="E355" s="99">
        <f>E353/10+20</f>
        <v>400</v>
      </c>
    </row>
    <row r="356" spans="1:7" ht="16.5" customHeight="1" thickBot="1" x14ac:dyDescent="0.3">
      <c r="A356" s="219"/>
      <c r="B356" s="224" t="s">
        <v>129</v>
      </c>
      <c r="C356" s="20" t="s">
        <v>93</v>
      </c>
      <c r="D356" s="99">
        <v>3000</v>
      </c>
      <c r="E356" s="99">
        <v>3800</v>
      </c>
    </row>
    <row r="357" spans="1:7" ht="17.100000000000001" customHeight="1" thickBot="1" x14ac:dyDescent="0.3">
      <c r="A357" s="219"/>
      <c r="B357" s="232"/>
      <c r="C357" s="20" t="s">
        <v>92</v>
      </c>
      <c r="D357" s="99">
        <f>D356/2+15</f>
        <v>1515</v>
      </c>
      <c r="E357" s="99">
        <f>E356/2+20</f>
        <v>1920</v>
      </c>
    </row>
    <row r="358" spans="1:7" ht="17.100000000000001" customHeight="1" thickBot="1" x14ac:dyDescent="0.3">
      <c r="A358" s="219"/>
      <c r="B358" s="225"/>
      <c r="C358" s="20" t="s">
        <v>107</v>
      </c>
      <c r="D358" s="99">
        <f>D356/10+15</f>
        <v>315</v>
      </c>
      <c r="E358" s="99">
        <f>E356/10+20</f>
        <v>400</v>
      </c>
    </row>
    <row r="359" spans="1:7" ht="17.100000000000001" customHeight="1" thickBot="1" x14ac:dyDescent="0.3">
      <c r="A359" s="219"/>
      <c r="B359" s="221" t="s">
        <v>52</v>
      </c>
      <c r="C359" s="20" t="s">
        <v>93</v>
      </c>
      <c r="D359" s="99">
        <v>1800</v>
      </c>
      <c r="E359" s="99">
        <v>2300</v>
      </c>
    </row>
    <row r="360" spans="1:7" ht="17.100000000000001" customHeight="1" thickBot="1" x14ac:dyDescent="0.3">
      <c r="A360" s="219"/>
      <c r="B360" s="222"/>
      <c r="C360" s="20" t="s">
        <v>92</v>
      </c>
      <c r="D360" s="99">
        <f>D359/2+15</f>
        <v>915</v>
      </c>
      <c r="E360" s="99">
        <f>E359/2+20</f>
        <v>1170</v>
      </c>
    </row>
    <row r="361" spans="1:7" ht="17.100000000000001" customHeight="1" thickBot="1" x14ac:dyDescent="0.3">
      <c r="A361" s="219"/>
      <c r="B361" s="223"/>
      <c r="C361" s="20" t="s">
        <v>107</v>
      </c>
      <c r="D361" s="99">
        <f>D359/10+15</f>
        <v>195</v>
      </c>
      <c r="E361" s="99">
        <f>E359/10+20</f>
        <v>250</v>
      </c>
    </row>
    <row r="362" spans="1:7" ht="17.100000000000001" customHeight="1" thickBot="1" x14ac:dyDescent="0.3">
      <c r="A362" s="219"/>
      <c r="B362" s="221" t="s">
        <v>130</v>
      </c>
      <c r="C362" s="20" t="s">
        <v>93</v>
      </c>
      <c r="D362" s="99">
        <v>1800</v>
      </c>
      <c r="E362" s="99">
        <v>2300</v>
      </c>
    </row>
    <row r="363" spans="1:7" ht="17.100000000000001" customHeight="1" thickBot="1" x14ac:dyDescent="0.3">
      <c r="A363" s="219"/>
      <c r="B363" s="222"/>
      <c r="C363" s="20" t="s">
        <v>92</v>
      </c>
      <c r="D363" s="99">
        <f>D362/2+15</f>
        <v>915</v>
      </c>
      <c r="E363" s="99">
        <f>E362/2+20</f>
        <v>1170</v>
      </c>
    </row>
    <row r="364" spans="1:7" ht="17.100000000000001" customHeight="1" thickBot="1" x14ac:dyDescent="0.3">
      <c r="A364" s="219"/>
      <c r="B364" s="223"/>
      <c r="C364" s="20" t="s">
        <v>107</v>
      </c>
      <c r="D364" s="99">
        <f>D362/10+15</f>
        <v>195</v>
      </c>
      <c r="E364" s="99">
        <f>E362/10+20</f>
        <v>250</v>
      </c>
    </row>
    <row r="365" spans="1:7" ht="17.100000000000001" customHeight="1" thickBot="1" x14ac:dyDescent="0.3">
      <c r="A365" s="219"/>
      <c r="B365" s="222" t="s">
        <v>445</v>
      </c>
      <c r="C365" s="20" t="s">
        <v>93</v>
      </c>
      <c r="D365" s="99">
        <v>1300</v>
      </c>
      <c r="E365" s="99">
        <v>1600</v>
      </c>
      <c r="F365" s="61"/>
    </row>
    <row r="366" spans="1:7" ht="17.100000000000001" customHeight="1" thickBot="1" x14ac:dyDescent="0.3">
      <c r="A366" s="219"/>
      <c r="B366" s="222"/>
      <c r="C366" s="20" t="s">
        <v>92</v>
      </c>
      <c r="D366" s="99">
        <f>D365/2+15</f>
        <v>665</v>
      </c>
      <c r="E366" s="99">
        <f>E365/2+20</f>
        <v>820</v>
      </c>
      <c r="F366" s="61"/>
    </row>
    <row r="367" spans="1:7" ht="17.100000000000001" customHeight="1" thickBot="1" x14ac:dyDescent="0.3">
      <c r="A367" s="219"/>
      <c r="B367" s="223"/>
      <c r="C367" s="20" t="s">
        <v>107</v>
      </c>
      <c r="D367" s="99">
        <f>D365/10+15</f>
        <v>145</v>
      </c>
      <c r="E367" s="99">
        <f>E365/10+20</f>
        <v>180</v>
      </c>
      <c r="F367" s="61"/>
    </row>
    <row r="368" spans="1:7" ht="17.100000000000001" customHeight="1" thickBot="1" x14ac:dyDescent="0.3">
      <c r="A368" s="219"/>
      <c r="B368" s="221" t="s">
        <v>252</v>
      </c>
      <c r="C368" s="20" t="s">
        <v>93</v>
      </c>
      <c r="D368" s="99">
        <v>3200</v>
      </c>
      <c r="E368" s="99">
        <v>3800</v>
      </c>
      <c r="F368" s="61"/>
      <c r="G368" s="17"/>
    </row>
    <row r="369" spans="1:7" ht="17.100000000000001" customHeight="1" thickBot="1" x14ac:dyDescent="0.3">
      <c r="A369" s="219"/>
      <c r="B369" s="222"/>
      <c r="C369" s="20" t="s">
        <v>92</v>
      </c>
      <c r="D369" s="99">
        <f>D368/2+15</f>
        <v>1615</v>
      </c>
      <c r="E369" s="99">
        <f>E368/2+20</f>
        <v>1920</v>
      </c>
      <c r="G369" s="17"/>
    </row>
    <row r="370" spans="1:7" ht="17.100000000000001" customHeight="1" thickBot="1" x14ac:dyDescent="0.3">
      <c r="A370" s="219"/>
      <c r="B370" s="223"/>
      <c r="C370" s="20" t="s">
        <v>107</v>
      </c>
      <c r="D370" s="99">
        <f>D368/10+15</f>
        <v>335</v>
      </c>
      <c r="E370" s="99">
        <f>E368/10+20</f>
        <v>400</v>
      </c>
      <c r="G370" s="17"/>
    </row>
    <row r="371" spans="1:7" ht="17.100000000000001" customHeight="1" thickBot="1" x14ac:dyDescent="0.3">
      <c r="A371" s="219"/>
      <c r="B371" s="221" t="s">
        <v>253</v>
      </c>
      <c r="C371" s="20" t="s">
        <v>93</v>
      </c>
      <c r="D371" s="99">
        <v>4500</v>
      </c>
      <c r="E371" s="99">
        <v>5500</v>
      </c>
      <c r="G371" s="17"/>
    </row>
    <row r="372" spans="1:7" ht="17.100000000000001" customHeight="1" thickBot="1" x14ac:dyDescent="0.3">
      <c r="A372" s="219"/>
      <c r="B372" s="222"/>
      <c r="C372" s="20" t="s">
        <v>92</v>
      </c>
      <c r="D372" s="99">
        <f>D371/2+15</f>
        <v>2265</v>
      </c>
      <c r="E372" s="99">
        <f>E371/2+20</f>
        <v>2770</v>
      </c>
      <c r="G372" s="17"/>
    </row>
    <row r="373" spans="1:7" ht="17.100000000000001" customHeight="1" thickBot="1" x14ac:dyDescent="0.3">
      <c r="A373" s="219"/>
      <c r="B373" s="222"/>
      <c r="C373" s="20" t="s">
        <v>107</v>
      </c>
      <c r="D373" s="99">
        <f>D371/10+15</f>
        <v>465</v>
      </c>
      <c r="E373" s="99">
        <f>E371/10+20</f>
        <v>570</v>
      </c>
      <c r="G373" s="17"/>
    </row>
    <row r="374" spans="1:7" ht="17.100000000000001" customHeight="1" thickBot="1" x14ac:dyDescent="0.3">
      <c r="A374" s="219"/>
      <c r="B374" s="221" t="s">
        <v>349</v>
      </c>
      <c r="C374" s="20" t="s">
        <v>93</v>
      </c>
      <c r="D374" s="99">
        <v>3500</v>
      </c>
      <c r="E374" s="99">
        <v>4300</v>
      </c>
      <c r="G374" s="17"/>
    </row>
    <row r="375" spans="1:7" ht="17.100000000000001" customHeight="1" thickBot="1" x14ac:dyDescent="0.3">
      <c r="A375" s="219"/>
      <c r="B375" s="222"/>
      <c r="C375" s="20" t="s">
        <v>92</v>
      </c>
      <c r="D375" s="99">
        <f>D374/2+15</f>
        <v>1765</v>
      </c>
      <c r="E375" s="99">
        <f>E374/2+20</f>
        <v>2170</v>
      </c>
      <c r="G375" s="17"/>
    </row>
    <row r="376" spans="1:7" ht="17.100000000000001" customHeight="1" thickBot="1" x14ac:dyDescent="0.3">
      <c r="A376" s="219"/>
      <c r="B376" s="222"/>
      <c r="C376" s="20" t="s">
        <v>107</v>
      </c>
      <c r="D376" s="99">
        <f>D374/10+15</f>
        <v>365</v>
      </c>
      <c r="E376" s="99">
        <f>E374/10+20</f>
        <v>450</v>
      </c>
      <c r="G376" s="17"/>
    </row>
    <row r="377" spans="1:7" ht="17.100000000000001" customHeight="1" thickBot="1" x14ac:dyDescent="0.3">
      <c r="A377" s="219"/>
      <c r="B377" s="266" t="s">
        <v>601</v>
      </c>
      <c r="C377" s="20" t="s">
        <v>93</v>
      </c>
      <c r="D377" s="99">
        <v>2700</v>
      </c>
      <c r="E377" s="99">
        <v>3500</v>
      </c>
      <c r="G377" s="17"/>
    </row>
    <row r="378" spans="1:7" ht="17.100000000000001" customHeight="1" thickBot="1" x14ac:dyDescent="0.3">
      <c r="A378" s="219"/>
      <c r="B378" s="272"/>
      <c r="C378" s="20" t="s">
        <v>92</v>
      </c>
      <c r="D378" s="99">
        <f>D377/2+15</f>
        <v>1365</v>
      </c>
      <c r="E378" s="99">
        <f>E377/2+20</f>
        <v>1770</v>
      </c>
      <c r="G378" s="17"/>
    </row>
    <row r="379" spans="1:7" ht="17.100000000000001" customHeight="1" thickBot="1" x14ac:dyDescent="0.3">
      <c r="A379" s="220"/>
      <c r="B379" s="267"/>
      <c r="C379" s="20" t="s">
        <v>107</v>
      </c>
      <c r="D379" s="99">
        <f>D377/10+15</f>
        <v>285</v>
      </c>
      <c r="E379" s="99">
        <f>E377/10+20</f>
        <v>370</v>
      </c>
      <c r="G379" s="17"/>
    </row>
    <row r="380" spans="1:7" ht="17.100000000000001" customHeight="1" thickBot="1" x14ac:dyDescent="0.3">
      <c r="A380" s="218" t="s">
        <v>137</v>
      </c>
      <c r="B380" s="221" t="s">
        <v>204</v>
      </c>
      <c r="C380" s="20" t="s">
        <v>93</v>
      </c>
      <c r="D380" s="99">
        <v>1300</v>
      </c>
      <c r="E380" s="99">
        <v>1600</v>
      </c>
      <c r="G380" s="17"/>
    </row>
    <row r="381" spans="1:7" ht="17.100000000000001" customHeight="1" thickBot="1" x14ac:dyDescent="0.3">
      <c r="A381" s="219"/>
      <c r="B381" s="223"/>
      <c r="C381" s="20" t="s">
        <v>107</v>
      </c>
      <c r="D381" s="99">
        <f>D380/10+15</f>
        <v>145</v>
      </c>
      <c r="E381" s="99">
        <f>E380/10+20</f>
        <v>180</v>
      </c>
      <c r="G381" s="17"/>
    </row>
    <row r="382" spans="1:7" ht="17.100000000000001" customHeight="1" thickBot="1" x14ac:dyDescent="0.3">
      <c r="A382" s="219"/>
      <c r="B382" s="221" t="s">
        <v>351</v>
      </c>
      <c r="C382" s="20" t="s">
        <v>93</v>
      </c>
      <c r="D382" s="99">
        <v>1300</v>
      </c>
      <c r="E382" s="99">
        <v>1600</v>
      </c>
      <c r="G382" s="17"/>
    </row>
    <row r="383" spans="1:7" ht="17.100000000000001" customHeight="1" thickBot="1" x14ac:dyDescent="0.3">
      <c r="A383" s="219"/>
      <c r="B383" s="223"/>
      <c r="C383" s="20" t="s">
        <v>107</v>
      </c>
      <c r="D383" s="99">
        <f>D382/10+15</f>
        <v>145</v>
      </c>
      <c r="E383" s="99">
        <f>E382/10+20</f>
        <v>180</v>
      </c>
      <c r="G383" s="17"/>
    </row>
    <row r="384" spans="1:7" ht="17.100000000000001" customHeight="1" thickBot="1" x14ac:dyDescent="0.3">
      <c r="A384" s="219"/>
      <c r="B384" s="221" t="s">
        <v>442</v>
      </c>
      <c r="C384" s="20" t="s">
        <v>93</v>
      </c>
      <c r="D384" s="99">
        <v>950</v>
      </c>
      <c r="E384" s="99">
        <v>1300</v>
      </c>
      <c r="F384" s="61"/>
      <c r="G384" s="17"/>
    </row>
    <row r="385" spans="1:7" ht="17.100000000000001" customHeight="1" thickBot="1" x14ac:dyDescent="0.3">
      <c r="A385" s="220"/>
      <c r="B385" s="223"/>
      <c r="C385" s="20" t="s">
        <v>107</v>
      </c>
      <c r="D385" s="99">
        <f>D384/10+15</f>
        <v>110</v>
      </c>
      <c r="E385" s="99">
        <f>E384/10+20</f>
        <v>150</v>
      </c>
      <c r="F385" s="61"/>
      <c r="G385" s="17"/>
    </row>
    <row r="386" spans="1:7" ht="17.100000000000001" customHeight="1" thickBot="1" x14ac:dyDescent="0.3">
      <c r="A386" s="218" t="s">
        <v>353</v>
      </c>
      <c r="B386" s="221" t="s">
        <v>134</v>
      </c>
      <c r="C386" s="20" t="s">
        <v>93</v>
      </c>
      <c r="D386" s="99">
        <v>950</v>
      </c>
      <c r="E386" s="99">
        <v>1300</v>
      </c>
      <c r="G386" s="17"/>
    </row>
    <row r="387" spans="1:7" ht="17.100000000000001" customHeight="1" thickBot="1" x14ac:dyDescent="0.3">
      <c r="A387" s="220"/>
      <c r="B387" s="223"/>
      <c r="C387" s="20" t="s">
        <v>107</v>
      </c>
      <c r="D387" s="99">
        <f>D386/10+15</f>
        <v>110</v>
      </c>
      <c r="E387" s="99">
        <f>E386/10+20</f>
        <v>150</v>
      </c>
      <c r="G387" s="17"/>
    </row>
    <row r="388" spans="1:7" ht="17.100000000000001" customHeight="1" thickBot="1" x14ac:dyDescent="0.3">
      <c r="A388" s="262" t="s">
        <v>265</v>
      </c>
      <c r="B388" s="221" t="s">
        <v>46</v>
      </c>
      <c r="C388" s="20" t="s">
        <v>92</v>
      </c>
      <c r="D388" s="99">
        <f>D389/2+15</f>
        <v>215</v>
      </c>
      <c r="E388" s="99">
        <f>E389/2+20</f>
        <v>270</v>
      </c>
    </row>
    <row r="389" spans="1:7" ht="17.100000000000001" customHeight="1" thickBot="1" x14ac:dyDescent="0.3">
      <c r="A389" s="263"/>
      <c r="B389" s="223"/>
      <c r="C389" s="20" t="s">
        <v>93</v>
      </c>
      <c r="D389" s="99">
        <v>400</v>
      </c>
      <c r="E389" s="99">
        <v>500</v>
      </c>
    </row>
    <row r="390" spans="1:7" ht="17.100000000000001" customHeight="1" thickBot="1" x14ac:dyDescent="0.3">
      <c r="A390" s="263"/>
      <c r="B390" s="221" t="s">
        <v>47</v>
      </c>
      <c r="C390" s="20" t="s">
        <v>92</v>
      </c>
      <c r="D390" s="99">
        <f>D391/2+15</f>
        <v>215</v>
      </c>
      <c r="E390" s="99">
        <f>E391/2+20</f>
        <v>270</v>
      </c>
    </row>
    <row r="391" spans="1:7" ht="17.100000000000001" customHeight="1" thickBot="1" x14ac:dyDescent="0.3">
      <c r="A391" s="264"/>
      <c r="B391" s="223"/>
      <c r="C391" s="20" t="s">
        <v>93</v>
      </c>
      <c r="D391" s="99">
        <v>400</v>
      </c>
      <c r="E391" s="99">
        <v>500</v>
      </c>
    </row>
    <row r="392" spans="1:7" ht="17.100000000000001" customHeight="1" thickBot="1" x14ac:dyDescent="0.3">
      <c r="A392" s="218" t="s">
        <v>264</v>
      </c>
      <c r="B392" s="3" t="s">
        <v>48</v>
      </c>
      <c r="C392" s="20" t="s">
        <v>166</v>
      </c>
      <c r="D392" s="99">
        <v>250</v>
      </c>
      <c r="E392" s="99">
        <v>300</v>
      </c>
    </row>
    <row r="393" spans="1:7" ht="17.100000000000001" customHeight="1" thickBot="1" x14ac:dyDescent="0.3">
      <c r="A393" s="220"/>
      <c r="B393" s="3" t="s">
        <v>47</v>
      </c>
      <c r="C393" s="20" t="s">
        <v>166</v>
      </c>
      <c r="D393" s="99">
        <v>250</v>
      </c>
      <c r="E393" s="99">
        <v>300</v>
      </c>
    </row>
    <row r="394" spans="1:7" ht="17.100000000000001" customHeight="1" thickBot="1" x14ac:dyDescent="0.3">
      <c r="A394" s="218" t="s">
        <v>263</v>
      </c>
      <c r="B394" s="221" t="s">
        <v>266</v>
      </c>
      <c r="C394" s="20" t="s">
        <v>93</v>
      </c>
      <c r="D394" s="99">
        <v>300</v>
      </c>
      <c r="E394" s="99">
        <v>400</v>
      </c>
    </row>
    <row r="395" spans="1:7" ht="17.100000000000001" customHeight="1" thickBot="1" x14ac:dyDescent="0.3">
      <c r="A395" s="220"/>
      <c r="B395" s="223"/>
      <c r="C395" s="20" t="s">
        <v>92</v>
      </c>
      <c r="D395" s="99">
        <v>160</v>
      </c>
      <c r="E395" s="99">
        <v>210</v>
      </c>
    </row>
    <row r="396" spans="1:7" ht="17.100000000000001" customHeight="1" thickBot="1" x14ac:dyDescent="0.3">
      <c r="A396" s="218" t="s">
        <v>174</v>
      </c>
      <c r="B396" s="221" t="s">
        <v>205</v>
      </c>
      <c r="C396" s="20" t="s">
        <v>93</v>
      </c>
      <c r="D396" s="99">
        <v>1300</v>
      </c>
      <c r="E396" s="99">
        <v>1500</v>
      </c>
      <c r="F396" s="61"/>
    </row>
    <row r="397" spans="1:7" ht="17.100000000000001" customHeight="1" thickBot="1" x14ac:dyDescent="0.3">
      <c r="A397" s="219"/>
      <c r="B397" s="223"/>
      <c r="C397" s="20" t="s">
        <v>107</v>
      </c>
      <c r="D397" s="99">
        <f>D396/10+15</f>
        <v>145</v>
      </c>
      <c r="E397" s="99">
        <f>E396/10+20</f>
        <v>170</v>
      </c>
      <c r="F397" s="61"/>
    </row>
    <row r="398" spans="1:7" ht="17.100000000000001" customHeight="1" thickBot="1" x14ac:dyDescent="0.3">
      <c r="A398" s="219"/>
      <c r="B398" s="221" t="s">
        <v>131</v>
      </c>
      <c r="C398" s="20" t="s">
        <v>93</v>
      </c>
      <c r="D398" s="99">
        <v>1300</v>
      </c>
      <c r="E398" s="99">
        <v>1500</v>
      </c>
      <c r="F398" s="61"/>
    </row>
    <row r="399" spans="1:7" ht="17.100000000000001" customHeight="1" thickBot="1" x14ac:dyDescent="0.3">
      <c r="A399" s="220"/>
      <c r="B399" s="223"/>
      <c r="C399" s="20" t="s">
        <v>107</v>
      </c>
      <c r="D399" s="99">
        <f>D398/10+15</f>
        <v>145</v>
      </c>
      <c r="E399" s="99">
        <f>E398/10+20</f>
        <v>170</v>
      </c>
      <c r="F399" s="61"/>
    </row>
    <row r="400" spans="1:7" ht="17.100000000000001" customHeight="1" thickBot="1" x14ac:dyDescent="0.3">
      <c r="A400" s="218" t="s">
        <v>389</v>
      </c>
      <c r="B400" s="224" t="s">
        <v>390</v>
      </c>
      <c r="C400" s="20" t="s">
        <v>93</v>
      </c>
      <c r="D400" s="99">
        <v>1150</v>
      </c>
      <c r="E400" s="99">
        <v>1500</v>
      </c>
    </row>
    <row r="401" spans="1:7" ht="17.100000000000001" customHeight="1" thickBot="1" x14ac:dyDescent="0.3">
      <c r="A401" s="220"/>
      <c r="B401" s="225"/>
      <c r="C401" s="20" t="s">
        <v>107</v>
      </c>
      <c r="D401" s="99">
        <f>D400/10+15</f>
        <v>130</v>
      </c>
      <c r="E401" s="99">
        <f>E400/10+20</f>
        <v>170</v>
      </c>
    </row>
    <row r="402" spans="1:7" ht="27.75" customHeight="1" thickBot="1" x14ac:dyDescent="0.3">
      <c r="A402" s="362" t="s">
        <v>212</v>
      </c>
      <c r="B402" s="363"/>
      <c r="C402" s="34" t="s">
        <v>297</v>
      </c>
      <c r="D402" s="127" t="s">
        <v>295</v>
      </c>
      <c r="E402" s="128" t="s">
        <v>296</v>
      </c>
    </row>
    <row r="403" spans="1:7" ht="42" customHeight="1" thickBot="1" x14ac:dyDescent="0.3">
      <c r="A403" s="218" t="s">
        <v>551</v>
      </c>
      <c r="B403" s="320" t="s">
        <v>553</v>
      </c>
      <c r="C403" s="3" t="s">
        <v>92</v>
      </c>
      <c r="D403" s="124">
        <f>D404/2+15</f>
        <v>390</v>
      </c>
      <c r="E403" s="124">
        <f>E404/2+20</f>
        <v>470</v>
      </c>
      <c r="F403" s="61"/>
    </row>
    <row r="404" spans="1:7" ht="42" customHeight="1" thickBot="1" x14ac:dyDescent="0.3">
      <c r="A404" s="220"/>
      <c r="B404" s="321"/>
      <c r="C404" s="3" t="s">
        <v>93</v>
      </c>
      <c r="D404" s="124">
        <v>750</v>
      </c>
      <c r="E404" s="124">
        <v>900</v>
      </c>
      <c r="F404" s="61"/>
    </row>
    <row r="405" spans="1:7" ht="42.75" customHeight="1" thickBot="1" x14ac:dyDescent="0.3">
      <c r="A405" s="218" t="s">
        <v>552</v>
      </c>
      <c r="B405" s="320" t="s">
        <v>554</v>
      </c>
      <c r="C405" s="3" t="s">
        <v>92</v>
      </c>
      <c r="D405" s="124">
        <f>D406/2+15</f>
        <v>390</v>
      </c>
      <c r="E405" s="124">
        <f>E406/2+20</f>
        <v>470</v>
      </c>
      <c r="F405" s="61"/>
    </row>
    <row r="406" spans="1:7" ht="37.5" customHeight="1" thickBot="1" x14ac:dyDescent="0.3">
      <c r="A406" s="220"/>
      <c r="B406" s="321"/>
      <c r="C406" s="3" t="s">
        <v>93</v>
      </c>
      <c r="D406" s="124">
        <v>750</v>
      </c>
      <c r="E406" s="124">
        <v>900</v>
      </c>
      <c r="F406" s="61"/>
    </row>
    <row r="407" spans="1:7" ht="24" customHeight="1" thickBot="1" x14ac:dyDescent="0.3">
      <c r="A407" s="235" t="s">
        <v>613</v>
      </c>
      <c r="B407" s="236"/>
      <c r="C407" s="34" t="s">
        <v>297</v>
      </c>
      <c r="D407" s="127" t="s">
        <v>295</v>
      </c>
      <c r="E407" s="134" t="s">
        <v>296</v>
      </c>
      <c r="G407" s="17"/>
    </row>
    <row r="408" spans="1:7" ht="15.2" customHeight="1" thickBot="1" x14ac:dyDescent="0.3">
      <c r="A408" s="289" t="s">
        <v>53</v>
      </c>
      <c r="B408" s="241" t="s">
        <v>234</v>
      </c>
      <c r="C408" s="3" t="s">
        <v>59</v>
      </c>
      <c r="D408" s="135">
        <f>D409/4+15</f>
        <v>347.5</v>
      </c>
      <c r="E408" s="125">
        <f>E409/4+20</f>
        <v>445</v>
      </c>
      <c r="F408" s="61"/>
    </row>
    <row r="409" spans="1:7" ht="15.2" customHeight="1" thickBot="1" x14ac:dyDescent="0.3">
      <c r="A409" s="290"/>
      <c r="B409" s="243"/>
      <c r="C409" s="3" t="s">
        <v>93</v>
      </c>
      <c r="D409" s="124">
        <v>1330</v>
      </c>
      <c r="E409" s="124">
        <v>1700</v>
      </c>
      <c r="F409" s="61"/>
    </row>
    <row r="410" spans="1:7" ht="15.2" customHeight="1" thickBot="1" x14ac:dyDescent="0.3">
      <c r="A410" s="290"/>
      <c r="B410" s="241" t="s">
        <v>235</v>
      </c>
      <c r="C410" s="3" t="s">
        <v>59</v>
      </c>
      <c r="D410" s="135">
        <f>D411/4+15</f>
        <v>347.5</v>
      </c>
      <c r="E410" s="125">
        <f>E411/4+20</f>
        <v>445</v>
      </c>
      <c r="F410" s="61"/>
    </row>
    <row r="411" spans="1:7" ht="15.2" customHeight="1" thickBot="1" x14ac:dyDescent="0.3">
      <c r="A411" s="290"/>
      <c r="B411" s="243"/>
      <c r="C411" s="3" t="s">
        <v>93</v>
      </c>
      <c r="D411" s="124">
        <v>1330</v>
      </c>
      <c r="E411" s="124">
        <v>1700</v>
      </c>
      <c r="F411" s="61"/>
    </row>
    <row r="412" spans="1:7" ht="15.2" customHeight="1" thickBot="1" x14ac:dyDescent="0.3">
      <c r="A412" s="290"/>
      <c r="B412" s="241" t="s">
        <v>237</v>
      </c>
      <c r="C412" s="3" t="s">
        <v>59</v>
      </c>
      <c r="D412" s="135">
        <f>D413/4+15</f>
        <v>347.5</v>
      </c>
      <c r="E412" s="125">
        <f>E413/4+20</f>
        <v>445</v>
      </c>
      <c r="F412" s="61"/>
    </row>
    <row r="413" spans="1:7" ht="15.2" customHeight="1" thickBot="1" x14ac:dyDescent="0.3">
      <c r="A413" s="290"/>
      <c r="B413" s="243"/>
      <c r="C413" s="3" t="s">
        <v>93</v>
      </c>
      <c r="D413" s="124">
        <v>1330</v>
      </c>
      <c r="E413" s="124">
        <v>1700</v>
      </c>
      <c r="F413" s="61"/>
    </row>
    <row r="414" spans="1:7" ht="15.2" customHeight="1" thickBot="1" x14ac:dyDescent="0.3">
      <c r="A414" s="290"/>
      <c r="B414" s="241" t="s">
        <v>530</v>
      </c>
      <c r="C414" s="3" t="s">
        <v>59</v>
      </c>
      <c r="D414" s="135">
        <f>D415/4+15</f>
        <v>347.5</v>
      </c>
      <c r="E414" s="125">
        <f>E415/4+20</f>
        <v>445</v>
      </c>
      <c r="F414" s="61"/>
    </row>
    <row r="415" spans="1:7" ht="15.2" customHeight="1" thickBot="1" x14ac:dyDescent="0.3">
      <c r="A415" s="290"/>
      <c r="B415" s="243"/>
      <c r="C415" s="3" t="s">
        <v>93</v>
      </c>
      <c r="D415" s="124">
        <v>1330</v>
      </c>
      <c r="E415" s="124">
        <v>1700</v>
      </c>
      <c r="F415" s="61"/>
    </row>
    <row r="416" spans="1:7" ht="15" customHeight="1" thickBot="1" x14ac:dyDescent="0.3">
      <c r="A416" s="290"/>
      <c r="B416" s="241" t="s">
        <v>236</v>
      </c>
      <c r="C416" s="3" t="s">
        <v>59</v>
      </c>
      <c r="D416" s="135">
        <f>D417/4+15</f>
        <v>347.5</v>
      </c>
      <c r="E416" s="125">
        <f>E417/4+20</f>
        <v>445</v>
      </c>
      <c r="F416" s="61"/>
    </row>
    <row r="417" spans="1:6" ht="15.2" customHeight="1" thickBot="1" x14ac:dyDescent="0.3">
      <c r="A417" s="290"/>
      <c r="B417" s="243"/>
      <c r="C417" s="3" t="s">
        <v>93</v>
      </c>
      <c r="D417" s="124">
        <v>1330</v>
      </c>
      <c r="E417" s="124">
        <v>1700</v>
      </c>
      <c r="F417" s="61"/>
    </row>
    <row r="418" spans="1:6" ht="15.2" customHeight="1" thickBot="1" x14ac:dyDescent="0.3">
      <c r="A418" s="290"/>
      <c r="B418" s="221" t="s">
        <v>238</v>
      </c>
      <c r="C418" s="3" t="s">
        <v>59</v>
      </c>
      <c r="D418" s="135">
        <f>D419/4+15</f>
        <v>277.5</v>
      </c>
      <c r="E418" s="125">
        <f>E419/4+20</f>
        <v>345</v>
      </c>
      <c r="F418" s="61"/>
    </row>
    <row r="419" spans="1:6" ht="15.2" customHeight="1" thickBot="1" x14ac:dyDescent="0.3">
      <c r="A419" s="290"/>
      <c r="B419" s="223"/>
      <c r="C419" s="3" t="s">
        <v>93</v>
      </c>
      <c r="D419" s="124">
        <v>1050</v>
      </c>
      <c r="E419" s="124">
        <v>1300</v>
      </c>
      <c r="F419" s="61"/>
    </row>
    <row r="420" spans="1:6" ht="15.2" customHeight="1" thickBot="1" x14ac:dyDescent="0.3">
      <c r="A420" s="290"/>
      <c r="B420" s="241" t="s">
        <v>415</v>
      </c>
      <c r="C420" s="3" t="s">
        <v>59</v>
      </c>
      <c r="D420" s="135">
        <f>D421/4+15</f>
        <v>277.5</v>
      </c>
      <c r="E420" s="125">
        <f>E421/4+20</f>
        <v>345</v>
      </c>
      <c r="F420" s="61"/>
    </row>
    <row r="421" spans="1:6" ht="15.2" customHeight="1" thickBot="1" x14ac:dyDescent="0.3">
      <c r="A421" s="290"/>
      <c r="B421" s="243"/>
      <c r="C421" s="3" t="s">
        <v>93</v>
      </c>
      <c r="D421" s="124">
        <v>1050</v>
      </c>
      <c r="E421" s="124">
        <v>1300</v>
      </c>
      <c r="F421" s="61"/>
    </row>
    <row r="422" spans="1:6" ht="15.2" customHeight="1" thickBot="1" x14ac:dyDescent="0.3">
      <c r="A422" s="290"/>
      <c r="B422" s="241" t="s">
        <v>416</v>
      </c>
      <c r="C422" s="3" t="s">
        <v>59</v>
      </c>
      <c r="D422" s="135">
        <f>D423/4+15</f>
        <v>415</v>
      </c>
      <c r="E422" s="125">
        <f>E423/4+20</f>
        <v>495</v>
      </c>
      <c r="F422" s="61"/>
    </row>
    <row r="423" spans="1:6" ht="15.2" customHeight="1" thickBot="1" x14ac:dyDescent="0.3">
      <c r="A423" s="291"/>
      <c r="B423" s="243"/>
      <c r="C423" s="3" t="s">
        <v>93</v>
      </c>
      <c r="D423" s="99">
        <v>1600</v>
      </c>
      <c r="E423" s="99">
        <v>1900</v>
      </c>
      <c r="F423" s="61"/>
    </row>
    <row r="424" spans="1:6" ht="15.2" customHeight="1" thickBot="1" x14ac:dyDescent="0.3">
      <c r="A424" s="289" t="s">
        <v>57</v>
      </c>
      <c r="B424" s="292"/>
      <c r="C424" s="3" t="s">
        <v>59</v>
      </c>
      <c r="D424" s="135">
        <f>D425/4+15</f>
        <v>365</v>
      </c>
      <c r="E424" s="125">
        <f>E425/4+20</f>
        <v>470</v>
      </c>
      <c r="F424" s="61"/>
    </row>
    <row r="425" spans="1:6" ht="15.2" customHeight="1" thickBot="1" x14ac:dyDescent="0.3">
      <c r="A425" s="291"/>
      <c r="B425" s="294"/>
      <c r="C425" s="3" t="s">
        <v>93</v>
      </c>
      <c r="D425" s="124">
        <v>1400</v>
      </c>
      <c r="E425" s="124">
        <v>1800</v>
      </c>
      <c r="F425" s="61"/>
    </row>
    <row r="426" spans="1:6" ht="15.2" customHeight="1" thickBot="1" x14ac:dyDescent="0.3">
      <c r="A426" s="218" t="s">
        <v>55</v>
      </c>
      <c r="B426" s="221" t="s">
        <v>162</v>
      </c>
      <c r="C426" s="3" t="s">
        <v>59</v>
      </c>
      <c r="D426" s="135">
        <f>D427/4+15</f>
        <v>277.5</v>
      </c>
      <c r="E426" s="125">
        <f>E427/4+20</f>
        <v>345</v>
      </c>
      <c r="F426" s="61"/>
    </row>
    <row r="427" spans="1:6" ht="15.2" customHeight="1" thickBot="1" x14ac:dyDescent="0.3">
      <c r="A427" s="219"/>
      <c r="B427" s="222"/>
      <c r="C427" s="3" t="s">
        <v>93</v>
      </c>
      <c r="D427" s="124">
        <v>1050</v>
      </c>
      <c r="E427" s="124">
        <v>1300</v>
      </c>
      <c r="F427" s="61"/>
    </row>
    <row r="428" spans="1:6" ht="15.2" customHeight="1" thickBot="1" x14ac:dyDescent="0.3">
      <c r="A428" s="219"/>
      <c r="B428" s="223"/>
      <c r="C428" s="3" t="s">
        <v>481</v>
      </c>
      <c r="D428" s="124">
        <v>3200</v>
      </c>
      <c r="E428" s="124">
        <v>3500</v>
      </c>
      <c r="F428" s="61"/>
    </row>
    <row r="429" spans="1:6" ht="15.2" customHeight="1" thickBot="1" x14ac:dyDescent="0.3">
      <c r="A429" s="289" t="s">
        <v>58</v>
      </c>
      <c r="B429" s="241" t="s">
        <v>657</v>
      </c>
      <c r="C429" s="3" t="s">
        <v>59</v>
      </c>
      <c r="D429" s="124">
        <f>D430/5+15</f>
        <v>375</v>
      </c>
      <c r="E429" s="124">
        <f>E430/5+20</f>
        <v>480</v>
      </c>
      <c r="F429" s="61"/>
    </row>
    <row r="430" spans="1:6" ht="15.2" customHeight="1" thickBot="1" x14ac:dyDescent="0.3">
      <c r="A430" s="291"/>
      <c r="B430" s="243"/>
      <c r="C430" s="3" t="s">
        <v>239</v>
      </c>
      <c r="D430" s="124">
        <v>1800</v>
      </c>
      <c r="E430" s="124">
        <v>2300</v>
      </c>
      <c r="F430" s="61"/>
    </row>
    <row r="431" spans="1:6" ht="15.2" customHeight="1" thickBot="1" x14ac:dyDescent="0.3">
      <c r="A431" s="289" t="s">
        <v>60</v>
      </c>
      <c r="B431" s="241"/>
      <c r="C431" s="3" t="s">
        <v>61</v>
      </c>
      <c r="D431" s="124">
        <f>D432/4+15</f>
        <v>230</v>
      </c>
      <c r="E431" s="124">
        <f>E432/4+20</f>
        <v>295</v>
      </c>
      <c r="F431" s="61"/>
    </row>
    <row r="432" spans="1:6" ht="15.2" customHeight="1" thickBot="1" x14ac:dyDescent="0.3">
      <c r="A432" s="291"/>
      <c r="B432" s="243"/>
      <c r="C432" s="3" t="s">
        <v>93</v>
      </c>
      <c r="D432" s="124">
        <v>860</v>
      </c>
      <c r="E432" s="124">
        <v>1100</v>
      </c>
      <c r="F432" s="61"/>
    </row>
    <row r="433" spans="1:7" ht="15.2" customHeight="1" thickBot="1" x14ac:dyDescent="0.3">
      <c r="A433" s="218" t="s">
        <v>62</v>
      </c>
      <c r="B433" s="224" t="s">
        <v>63</v>
      </c>
      <c r="C433" s="3" t="s">
        <v>59</v>
      </c>
      <c r="D433" s="124">
        <f>D434/4+15</f>
        <v>190</v>
      </c>
      <c r="E433" s="124">
        <f>E434/4+20</f>
        <v>232.5</v>
      </c>
      <c r="F433" s="61"/>
    </row>
    <row r="434" spans="1:7" ht="15.2" customHeight="1" thickBot="1" x14ac:dyDescent="0.3">
      <c r="A434" s="219"/>
      <c r="B434" s="232"/>
      <c r="C434" s="3" t="s">
        <v>93</v>
      </c>
      <c r="D434" s="124">
        <v>700</v>
      </c>
      <c r="E434" s="124">
        <v>850</v>
      </c>
      <c r="F434" s="61"/>
    </row>
    <row r="435" spans="1:7" ht="15.2" customHeight="1" thickBot="1" x14ac:dyDescent="0.3">
      <c r="A435" s="219"/>
      <c r="B435" s="225"/>
      <c r="C435" s="3" t="s">
        <v>482</v>
      </c>
      <c r="D435" s="124">
        <v>2300</v>
      </c>
      <c r="E435" s="124">
        <v>2800</v>
      </c>
      <c r="F435" s="61"/>
    </row>
    <row r="436" spans="1:7" ht="15.2" customHeight="1" thickBot="1" x14ac:dyDescent="0.3">
      <c r="A436" s="219"/>
      <c r="B436" s="221" t="s">
        <v>64</v>
      </c>
      <c r="C436" s="3" t="s">
        <v>61</v>
      </c>
      <c r="D436" s="124">
        <f>D437/4+15</f>
        <v>165</v>
      </c>
      <c r="E436" s="124">
        <f>E437/4+20</f>
        <v>207.5</v>
      </c>
      <c r="F436" s="61"/>
    </row>
    <row r="437" spans="1:7" ht="15.2" customHeight="1" thickBot="1" x14ac:dyDescent="0.3">
      <c r="A437" s="219"/>
      <c r="B437" s="222"/>
      <c r="C437" s="3" t="s">
        <v>93</v>
      </c>
      <c r="D437" s="124">
        <v>600</v>
      </c>
      <c r="E437" s="124">
        <v>750</v>
      </c>
      <c r="F437" s="61"/>
    </row>
    <row r="438" spans="1:7" ht="15.2" customHeight="1" thickBot="1" x14ac:dyDescent="0.3">
      <c r="A438" s="220"/>
      <c r="B438" s="223"/>
      <c r="C438" s="9" t="s">
        <v>127</v>
      </c>
      <c r="D438" s="124">
        <v>1700</v>
      </c>
      <c r="E438" s="124">
        <v>2100</v>
      </c>
      <c r="F438" s="61"/>
    </row>
    <row r="439" spans="1:7" ht="15.2" customHeight="1" thickBot="1" x14ac:dyDescent="0.3">
      <c r="A439" s="218" t="s">
        <v>240</v>
      </c>
      <c r="B439" s="221" t="s">
        <v>241</v>
      </c>
      <c r="C439" s="12" t="s">
        <v>242</v>
      </c>
      <c r="D439" s="125"/>
      <c r="E439" s="102"/>
      <c r="F439" s="61"/>
    </row>
    <row r="440" spans="1:7" ht="15.2" customHeight="1" thickBot="1" x14ac:dyDescent="0.3">
      <c r="A440" s="219"/>
      <c r="B440" s="222"/>
      <c r="C440" s="12" t="s">
        <v>107</v>
      </c>
      <c r="D440" s="125">
        <v>280</v>
      </c>
      <c r="E440" s="102">
        <v>350</v>
      </c>
      <c r="F440" s="61"/>
    </row>
    <row r="441" spans="1:7" ht="15.2" customHeight="1" thickBot="1" x14ac:dyDescent="0.3">
      <c r="A441" s="220"/>
      <c r="B441" s="223"/>
      <c r="C441" s="12" t="s">
        <v>243</v>
      </c>
      <c r="D441" s="125">
        <v>1920</v>
      </c>
      <c r="E441" s="102">
        <v>2400</v>
      </c>
      <c r="F441" s="61"/>
    </row>
    <row r="442" spans="1:7" ht="15.2" customHeight="1" thickBot="1" x14ac:dyDescent="0.3">
      <c r="A442" s="218" t="s">
        <v>164</v>
      </c>
      <c r="B442" s="221" t="s">
        <v>165</v>
      </c>
      <c r="C442" s="9" t="s">
        <v>59</v>
      </c>
      <c r="D442" s="125">
        <f>D443/4+15</f>
        <v>225</v>
      </c>
      <c r="E442" s="125">
        <f>E443/4+20</f>
        <v>270</v>
      </c>
      <c r="F442" s="61"/>
    </row>
    <row r="443" spans="1:7" ht="15.2" customHeight="1" thickBot="1" x14ac:dyDescent="0.3">
      <c r="A443" s="220"/>
      <c r="B443" s="223"/>
      <c r="C443" s="9" t="s">
        <v>93</v>
      </c>
      <c r="D443" s="125">
        <v>840</v>
      </c>
      <c r="E443" s="125">
        <v>1000</v>
      </c>
      <c r="F443" s="61"/>
    </row>
    <row r="444" spans="1:7" ht="21" customHeight="1" thickBot="1" x14ac:dyDescent="0.3">
      <c r="A444" s="260" t="s">
        <v>676</v>
      </c>
      <c r="B444" s="261"/>
      <c r="C444" s="123" t="s">
        <v>297</v>
      </c>
      <c r="D444" s="136" t="s">
        <v>295</v>
      </c>
      <c r="E444" s="137" t="s">
        <v>296</v>
      </c>
      <c r="G444" s="17"/>
    </row>
    <row r="445" spans="1:7" ht="15.2" customHeight="1" thickBot="1" x14ac:dyDescent="0.3">
      <c r="A445" s="218" t="s">
        <v>53</v>
      </c>
      <c r="B445" s="221" t="s">
        <v>25</v>
      </c>
      <c r="C445" s="3" t="s">
        <v>59</v>
      </c>
      <c r="D445" s="125">
        <f>D446/4+15</f>
        <v>239.25</v>
      </c>
      <c r="E445" s="102">
        <f>E446/4+20</f>
        <v>311.65000000000003</v>
      </c>
      <c r="F445" s="61"/>
      <c r="G445" s="17"/>
    </row>
    <row r="446" spans="1:7" ht="15.2" customHeight="1" thickBot="1" x14ac:dyDescent="0.3">
      <c r="A446" s="219"/>
      <c r="B446" s="222"/>
      <c r="C446" s="3" t="s">
        <v>93</v>
      </c>
      <c r="D446" s="126">
        <f>D447/2.5*1.05+15</f>
        <v>897</v>
      </c>
      <c r="E446" s="124">
        <f>E447/2.5*1.05+20</f>
        <v>1166.6000000000001</v>
      </c>
      <c r="F446" s="61"/>
      <c r="G446" s="17"/>
    </row>
    <row r="447" spans="1:7" ht="15.2" customHeight="1" thickBot="1" x14ac:dyDescent="0.3">
      <c r="A447" s="219"/>
      <c r="B447" s="223"/>
      <c r="C447" s="3" t="s">
        <v>619</v>
      </c>
      <c r="D447" s="125">
        <v>2100</v>
      </c>
      <c r="E447" s="124">
        <f>D447*1.3</f>
        <v>2730</v>
      </c>
      <c r="F447" s="61"/>
      <c r="G447" s="17"/>
    </row>
    <row r="448" spans="1:7" ht="15.2" customHeight="1" thickBot="1" x14ac:dyDescent="0.3">
      <c r="A448" s="219"/>
      <c r="B448" s="221" t="s">
        <v>616</v>
      </c>
      <c r="C448" s="3" t="s">
        <v>59</v>
      </c>
      <c r="D448" s="126">
        <f>D449/4+15</f>
        <v>239.25</v>
      </c>
      <c r="E448" s="102">
        <f>E449/4+20</f>
        <v>311.65000000000003</v>
      </c>
      <c r="F448" s="61"/>
      <c r="G448" s="17"/>
    </row>
    <row r="449" spans="1:7" ht="15.2" customHeight="1" thickBot="1" x14ac:dyDescent="0.3">
      <c r="A449" s="219"/>
      <c r="B449" s="222"/>
      <c r="C449" s="3" t="s">
        <v>93</v>
      </c>
      <c r="D449" s="126">
        <f>D450/2.5*1.05+15</f>
        <v>897</v>
      </c>
      <c r="E449" s="124">
        <f>E450/2.5*1.05+20</f>
        <v>1166.6000000000001</v>
      </c>
      <c r="F449" s="61"/>
      <c r="G449" s="17"/>
    </row>
    <row r="450" spans="1:7" ht="15.2" customHeight="1" thickBot="1" x14ac:dyDescent="0.3">
      <c r="A450" s="219"/>
      <c r="B450" s="223"/>
      <c r="C450" s="3" t="s">
        <v>619</v>
      </c>
      <c r="D450" s="125">
        <v>2100</v>
      </c>
      <c r="E450" s="124">
        <f>D450*1.3</f>
        <v>2730</v>
      </c>
      <c r="F450" s="61"/>
      <c r="G450" s="17"/>
    </row>
    <row r="451" spans="1:7" ht="15.2" customHeight="1" thickBot="1" x14ac:dyDescent="0.3">
      <c r="A451" s="219"/>
      <c r="B451" s="221" t="s">
        <v>583</v>
      </c>
      <c r="C451" s="3" t="s">
        <v>59</v>
      </c>
      <c r="D451" s="126">
        <f>D452/4+15</f>
        <v>239.25</v>
      </c>
      <c r="E451" s="102">
        <f>E452/4+20</f>
        <v>311.65000000000003</v>
      </c>
      <c r="F451" s="61"/>
      <c r="G451" s="17"/>
    </row>
    <row r="452" spans="1:7" ht="15.2" customHeight="1" thickBot="1" x14ac:dyDescent="0.3">
      <c r="A452" s="219"/>
      <c r="B452" s="222"/>
      <c r="C452" s="3" t="s">
        <v>93</v>
      </c>
      <c r="D452" s="126">
        <f>D453/2.5*1.05+15</f>
        <v>897</v>
      </c>
      <c r="E452" s="124">
        <f>E453/2.5*1.05+20</f>
        <v>1166.6000000000001</v>
      </c>
      <c r="F452" s="61"/>
      <c r="G452" s="17"/>
    </row>
    <row r="453" spans="1:7" ht="15.2" customHeight="1" thickBot="1" x14ac:dyDescent="0.3">
      <c r="A453" s="219"/>
      <c r="B453" s="223"/>
      <c r="C453" s="3" t="s">
        <v>619</v>
      </c>
      <c r="D453" s="125">
        <v>2100</v>
      </c>
      <c r="E453" s="124">
        <f>D453*1.3</f>
        <v>2730</v>
      </c>
      <c r="F453" s="61"/>
      <c r="G453" s="17"/>
    </row>
    <row r="454" spans="1:7" ht="15.2" customHeight="1" thickBot="1" x14ac:dyDescent="0.3">
      <c r="A454" s="219"/>
      <c r="B454" s="221" t="s">
        <v>656</v>
      </c>
      <c r="C454" s="3" t="s">
        <v>59</v>
      </c>
      <c r="D454" s="126">
        <f>D455/4+15</f>
        <v>193.75</v>
      </c>
      <c r="E454" s="102">
        <f>E455/4+20</f>
        <v>252.5</v>
      </c>
      <c r="F454" s="61"/>
      <c r="G454" s="17"/>
    </row>
    <row r="455" spans="1:7" ht="15.2" customHeight="1" thickBot="1" x14ac:dyDescent="0.3">
      <c r="A455" s="219"/>
      <c r="B455" s="222"/>
      <c r="C455" s="3" t="s">
        <v>93</v>
      </c>
      <c r="D455" s="126">
        <f>D456/1.5*1.05+15</f>
        <v>715</v>
      </c>
      <c r="E455" s="124">
        <f>E456/1.5*1.05+20</f>
        <v>930</v>
      </c>
      <c r="F455" s="61"/>
      <c r="G455" s="17"/>
    </row>
    <row r="456" spans="1:7" ht="15.2" customHeight="1" thickBot="1" x14ac:dyDescent="0.3">
      <c r="A456" s="219"/>
      <c r="B456" s="223"/>
      <c r="C456" s="3" t="s">
        <v>623</v>
      </c>
      <c r="D456" s="126">
        <v>1000</v>
      </c>
      <c r="E456" s="124">
        <f>1.3*D456</f>
        <v>1300</v>
      </c>
      <c r="F456" s="61"/>
      <c r="G456" s="17"/>
    </row>
    <row r="457" spans="1:7" ht="15.2" customHeight="1" thickBot="1" x14ac:dyDescent="0.3">
      <c r="A457" s="219"/>
      <c r="B457" s="221" t="s">
        <v>566</v>
      </c>
      <c r="C457" s="3" t="s">
        <v>59</v>
      </c>
      <c r="D457" s="126">
        <f>D458/4+15</f>
        <v>291.75</v>
      </c>
      <c r="E457" s="102">
        <f>E458/4+20</f>
        <v>379.90000000000003</v>
      </c>
      <c r="F457" s="61"/>
      <c r="G457" s="17"/>
    </row>
    <row r="458" spans="1:7" ht="15.2" customHeight="1" thickBot="1" x14ac:dyDescent="0.3">
      <c r="A458" s="219"/>
      <c r="B458" s="222"/>
      <c r="C458" s="3" t="s">
        <v>93</v>
      </c>
      <c r="D458" s="126">
        <f>D459/2.5*1.05+15</f>
        <v>1107</v>
      </c>
      <c r="E458" s="124">
        <f>E459/2.5*1.05+20</f>
        <v>1439.6000000000001</v>
      </c>
      <c r="F458" s="61"/>
      <c r="G458" s="17"/>
    </row>
    <row r="459" spans="1:7" ht="15.2" customHeight="1" thickBot="1" x14ac:dyDescent="0.3">
      <c r="A459" s="220"/>
      <c r="B459" s="223"/>
      <c r="C459" s="3" t="s">
        <v>619</v>
      </c>
      <c r="D459" s="99">
        <v>2600</v>
      </c>
      <c r="E459" s="99">
        <f>D459*1.3</f>
        <v>3380</v>
      </c>
      <c r="F459" s="61"/>
      <c r="G459" s="17"/>
    </row>
    <row r="460" spans="1:7" ht="15.2" customHeight="1" thickBot="1" x14ac:dyDescent="0.3">
      <c r="A460" s="218" t="s">
        <v>62</v>
      </c>
      <c r="B460" s="221" t="s">
        <v>63</v>
      </c>
      <c r="C460" s="3" t="s">
        <v>59</v>
      </c>
      <c r="D460" s="126">
        <f>D461/4+15</f>
        <v>176.25</v>
      </c>
      <c r="E460" s="102">
        <f>E461/4+20</f>
        <v>229.75</v>
      </c>
      <c r="F460" s="61"/>
      <c r="G460" s="17"/>
    </row>
    <row r="461" spans="1:7" ht="15.2" customHeight="1" thickBot="1" x14ac:dyDescent="0.3">
      <c r="A461" s="219"/>
      <c r="B461" s="222"/>
      <c r="C461" s="3" t="s">
        <v>93</v>
      </c>
      <c r="D461" s="126">
        <f>D462/2.5*1.05+15</f>
        <v>645</v>
      </c>
      <c r="E461" s="124">
        <f>E462/2.5*1.05+20</f>
        <v>839</v>
      </c>
      <c r="F461" s="61"/>
      <c r="G461" s="17"/>
    </row>
    <row r="462" spans="1:7" ht="15.2" customHeight="1" thickBot="1" x14ac:dyDescent="0.3">
      <c r="A462" s="219"/>
      <c r="B462" s="223"/>
      <c r="C462" s="3" t="s">
        <v>619</v>
      </c>
      <c r="D462" s="124">
        <v>1500</v>
      </c>
      <c r="E462" s="124">
        <f>D462*1.3</f>
        <v>1950</v>
      </c>
      <c r="F462" s="61"/>
      <c r="G462" s="17"/>
    </row>
    <row r="463" spans="1:7" ht="15.2" customHeight="1" thickBot="1" x14ac:dyDescent="0.3">
      <c r="A463" s="219"/>
      <c r="B463" s="221" t="s">
        <v>64</v>
      </c>
      <c r="C463" s="3" t="s">
        <v>61</v>
      </c>
      <c r="D463" s="126">
        <f>D464/4+15</f>
        <v>165.75</v>
      </c>
      <c r="E463" s="102">
        <f>E464/4+20</f>
        <v>216.1</v>
      </c>
      <c r="F463" s="61"/>
      <c r="G463" s="17"/>
    </row>
    <row r="464" spans="1:7" ht="15.2" customHeight="1" thickBot="1" x14ac:dyDescent="0.3">
      <c r="A464" s="219"/>
      <c r="B464" s="222"/>
      <c r="C464" s="3" t="s">
        <v>93</v>
      </c>
      <c r="D464" s="126">
        <f>D465/2.5*1.05+15</f>
        <v>603</v>
      </c>
      <c r="E464" s="124">
        <f>E465/2.5*1.05+20</f>
        <v>784.4</v>
      </c>
      <c r="F464" s="61"/>
      <c r="G464" s="17"/>
    </row>
    <row r="465" spans="1:7" ht="15.2" customHeight="1" thickBot="1" x14ac:dyDescent="0.3">
      <c r="A465" s="220"/>
      <c r="B465" s="223"/>
      <c r="C465" s="9" t="s">
        <v>619</v>
      </c>
      <c r="D465" s="124">
        <v>1400</v>
      </c>
      <c r="E465" s="124">
        <f>D465*1.3</f>
        <v>1820</v>
      </c>
      <c r="F465" s="61"/>
      <c r="G465" s="17"/>
    </row>
    <row r="466" spans="1:7" ht="15.2" customHeight="1" thickBot="1" x14ac:dyDescent="0.3">
      <c r="A466" s="218" t="s">
        <v>617</v>
      </c>
      <c r="B466" s="221" t="s">
        <v>618</v>
      </c>
      <c r="C466" s="3" t="s">
        <v>59</v>
      </c>
      <c r="D466" s="126">
        <f>D467/4+15</f>
        <v>176.25</v>
      </c>
      <c r="E466" s="102">
        <f>E467/4+20</f>
        <v>229.75</v>
      </c>
      <c r="F466" s="61"/>
      <c r="G466" s="17"/>
    </row>
    <row r="467" spans="1:7" ht="15.2" customHeight="1" thickBot="1" x14ac:dyDescent="0.3">
      <c r="A467" s="219"/>
      <c r="B467" s="222"/>
      <c r="C467" s="3" t="s">
        <v>93</v>
      </c>
      <c r="D467" s="126">
        <f>D468/2*1.05+15</f>
        <v>645</v>
      </c>
      <c r="E467" s="124">
        <f>E468/2*1.05+20</f>
        <v>839</v>
      </c>
      <c r="F467" s="61"/>
      <c r="G467" s="17"/>
    </row>
    <row r="468" spans="1:7" ht="15.2" customHeight="1" thickBot="1" x14ac:dyDescent="0.3">
      <c r="A468" s="220"/>
      <c r="B468" s="223"/>
      <c r="C468" s="3" t="s">
        <v>622</v>
      </c>
      <c r="D468" s="124">
        <v>1200</v>
      </c>
      <c r="E468" s="124">
        <f>D468*1.3</f>
        <v>1560</v>
      </c>
      <c r="F468" s="61"/>
      <c r="G468" s="17"/>
    </row>
    <row r="469" spans="1:7" ht="15.2" customHeight="1" thickBot="1" x14ac:dyDescent="0.3">
      <c r="A469" s="218" t="s">
        <v>620</v>
      </c>
      <c r="B469" s="221" t="s">
        <v>621</v>
      </c>
      <c r="C469" s="3" t="s">
        <v>59</v>
      </c>
      <c r="D469" s="126">
        <f>D470/4+15</f>
        <v>189.375</v>
      </c>
      <c r="E469" s="102">
        <f>E470/4+20</f>
        <v>246.8125</v>
      </c>
      <c r="F469" s="61"/>
      <c r="G469" s="17"/>
    </row>
    <row r="470" spans="1:7" ht="15.2" customHeight="1" thickBot="1" x14ac:dyDescent="0.3">
      <c r="A470" s="219"/>
      <c r="B470" s="222"/>
      <c r="C470" s="3" t="s">
        <v>93</v>
      </c>
      <c r="D470" s="126">
        <f>D471/2*1.05+15</f>
        <v>697.5</v>
      </c>
      <c r="E470" s="124">
        <f>E471/2*1.05+20</f>
        <v>907.25</v>
      </c>
      <c r="F470" s="61"/>
      <c r="G470" s="17"/>
    </row>
    <row r="471" spans="1:7" ht="15.2" customHeight="1" thickBot="1" x14ac:dyDescent="0.3">
      <c r="A471" s="219"/>
      <c r="B471" s="223"/>
      <c r="C471" s="3" t="s">
        <v>622</v>
      </c>
      <c r="D471" s="126">
        <v>1300</v>
      </c>
      <c r="E471" s="124">
        <f>D471*1.3</f>
        <v>1690</v>
      </c>
      <c r="F471" s="61"/>
      <c r="G471" s="17"/>
    </row>
    <row r="472" spans="1:7" ht="15.2" customHeight="1" thickBot="1" x14ac:dyDescent="0.3">
      <c r="A472" s="219"/>
      <c r="B472" s="221" t="s">
        <v>566</v>
      </c>
      <c r="C472" s="3" t="s">
        <v>59</v>
      </c>
      <c r="D472" s="126">
        <f>D473/4+15</f>
        <v>189.375</v>
      </c>
      <c r="E472" s="102">
        <f>E473/4+20</f>
        <v>246.8125</v>
      </c>
      <c r="F472" s="61"/>
      <c r="G472" s="17"/>
    </row>
    <row r="473" spans="1:7" ht="15.2" customHeight="1" thickBot="1" x14ac:dyDescent="0.3">
      <c r="A473" s="219"/>
      <c r="B473" s="222"/>
      <c r="C473" s="3" t="s">
        <v>93</v>
      </c>
      <c r="D473" s="126">
        <f>D474/2*1.05+15</f>
        <v>697.5</v>
      </c>
      <c r="E473" s="124">
        <f>E474/2*1.05+20</f>
        <v>907.25</v>
      </c>
      <c r="F473" s="61"/>
      <c r="G473" s="17"/>
    </row>
    <row r="474" spans="1:7" ht="15.2" customHeight="1" thickBot="1" x14ac:dyDescent="0.3">
      <c r="A474" s="219"/>
      <c r="B474" s="223"/>
      <c r="C474" s="3" t="s">
        <v>622</v>
      </c>
      <c r="D474" s="126">
        <v>1300</v>
      </c>
      <c r="E474" s="124">
        <f>D474*1.3</f>
        <v>1690</v>
      </c>
      <c r="F474" s="61"/>
      <c r="G474" s="17"/>
    </row>
    <row r="475" spans="1:7" ht="15.2" customHeight="1" thickBot="1" x14ac:dyDescent="0.3">
      <c r="A475" s="219"/>
      <c r="B475" s="221" t="s">
        <v>580</v>
      </c>
      <c r="C475" s="3" t="s">
        <v>59</v>
      </c>
      <c r="D475" s="126">
        <f>D476/4+15</f>
        <v>189.375</v>
      </c>
      <c r="E475" s="102">
        <f>E476/4+20</f>
        <v>246.8125</v>
      </c>
      <c r="F475" s="61"/>
      <c r="G475" s="17"/>
    </row>
    <row r="476" spans="1:7" ht="15.2" customHeight="1" thickBot="1" x14ac:dyDescent="0.3">
      <c r="A476" s="219"/>
      <c r="B476" s="222"/>
      <c r="C476" s="3" t="s">
        <v>93</v>
      </c>
      <c r="D476" s="126">
        <f>D477/2*1.05+15</f>
        <v>697.5</v>
      </c>
      <c r="E476" s="124">
        <f>E477/2*1.05+20</f>
        <v>907.25</v>
      </c>
      <c r="F476" s="61"/>
      <c r="G476" s="17"/>
    </row>
    <row r="477" spans="1:7" ht="15.2" customHeight="1" thickBot="1" x14ac:dyDescent="0.3">
      <c r="A477" s="220"/>
      <c r="B477" s="223"/>
      <c r="C477" s="3" t="s">
        <v>622</v>
      </c>
      <c r="D477" s="126">
        <v>1300</v>
      </c>
      <c r="E477" s="124">
        <f>D477*1.3</f>
        <v>1690</v>
      </c>
      <c r="F477" s="61"/>
      <c r="G477" s="17"/>
    </row>
    <row r="478" spans="1:7" ht="21" customHeight="1" thickBot="1" x14ac:dyDescent="0.3">
      <c r="A478" s="260" t="s">
        <v>614</v>
      </c>
      <c r="B478" s="261"/>
      <c r="C478" s="123" t="s">
        <v>297</v>
      </c>
      <c r="D478" s="136" t="s">
        <v>295</v>
      </c>
      <c r="E478" s="137" t="s">
        <v>296</v>
      </c>
      <c r="F478" s="61"/>
    </row>
    <row r="479" spans="1:7" ht="15.2" customHeight="1" thickBot="1" x14ac:dyDescent="0.3">
      <c r="A479" s="218" t="s">
        <v>54</v>
      </c>
      <c r="B479" s="221" t="s">
        <v>267</v>
      </c>
      <c r="C479" s="3" t="s">
        <v>59</v>
      </c>
      <c r="D479" s="99">
        <f>D480/4+15</f>
        <v>135</v>
      </c>
      <c r="E479" s="99">
        <f>E480/4+20</f>
        <v>173.75</v>
      </c>
      <c r="F479" s="61"/>
    </row>
    <row r="480" spans="1:7" ht="15.2" customHeight="1" thickBot="1" x14ac:dyDescent="0.3">
      <c r="A480" s="219"/>
      <c r="B480" s="222"/>
      <c r="C480" s="3" t="s">
        <v>93</v>
      </c>
      <c r="D480" s="99">
        <f>D481/3+30</f>
        <v>480</v>
      </c>
      <c r="E480" s="99">
        <f>E481/3+30</f>
        <v>615</v>
      </c>
    </row>
    <row r="481" spans="1:7" ht="15.2" customHeight="1" thickBot="1" x14ac:dyDescent="0.3">
      <c r="A481" s="219"/>
      <c r="B481" s="222"/>
      <c r="C481" s="3" t="s">
        <v>127</v>
      </c>
      <c r="D481" s="99">
        <v>1350</v>
      </c>
      <c r="E481" s="99">
        <f>D481*1.3</f>
        <v>1755</v>
      </c>
    </row>
    <row r="482" spans="1:7" ht="15.2" customHeight="1" thickBot="1" x14ac:dyDescent="0.3">
      <c r="A482" s="219"/>
      <c r="B482" s="179" t="s">
        <v>635</v>
      </c>
      <c r="C482" s="76" t="s">
        <v>260</v>
      </c>
      <c r="D482" s="101">
        <v>40</v>
      </c>
      <c r="E482" s="101">
        <v>50</v>
      </c>
    </row>
    <row r="483" spans="1:7" ht="15.2" customHeight="1" thickBot="1" x14ac:dyDescent="0.3">
      <c r="A483" s="219"/>
      <c r="B483" s="221" t="s">
        <v>82</v>
      </c>
      <c r="C483" s="3" t="s">
        <v>59</v>
      </c>
      <c r="D483" s="99">
        <f>D484/4+15</f>
        <v>126.66666666666667</v>
      </c>
      <c r="E483" s="99">
        <f>E484/4+20</f>
        <v>162.91666666666666</v>
      </c>
    </row>
    <row r="484" spans="1:7" ht="15.2" customHeight="1" thickBot="1" x14ac:dyDescent="0.3">
      <c r="A484" s="219"/>
      <c r="B484" s="222"/>
      <c r="C484" s="3" t="s">
        <v>93</v>
      </c>
      <c r="D484" s="99">
        <f>D485/3+30</f>
        <v>446.66666666666669</v>
      </c>
      <c r="E484" s="99">
        <f>E485/3+30</f>
        <v>571.66666666666663</v>
      </c>
    </row>
    <row r="485" spans="1:7" ht="15.2" customHeight="1" thickBot="1" x14ac:dyDescent="0.3">
      <c r="A485" s="219"/>
      <c r="B485" s="222"/>
      <c r="C485" s="3" t="s">
        <v>127</v>
      </c>
      <c r="D485" s="124">
        <v>1250</v>
      </c>
      <c r="E485" s="124">
        <f>D485*1.3</f>
        <v>1625</v>
      </c>
    </row>
    <row r="486" spans="1:7" ht="15.2" customHeight="1" thickBot="1" x14ac:dyDescent="0.3">
      <c r="A486" s="218" t="s">
        <v>55</v>
      </c>
      <c r="B486" s="221" t="s">
        <v>163</v>
      </c>
      <c r="C486" s="3" t="s">
        <v>59</v>
      </c>
      <c r="D486" s="99">
        <f>D487/4+15</f>
        <v>139.16666666666669</v>
      </c>
      <c r="E486" s="99">
        <f>E487/4+20</f>
        <v>179.16666666666666</v>
      </c>
    </row>
    <row r="487" spans="1:7" ht="15.2" customHeight="1" thickBot="1" x14ac:dyDescent="0.3">
      <c r="A487" s="219"/>
      <c r="B487" s="222"/>
      <c r="C487" s="3" t="s">
        <v>93</v>
      </c>
      <c r="D487" s="99">
        <f>D488/3+30</f>
        <v>496.66666666666669</v>
      </c>
      <c r="E487" s="99">
        <f>E488/3+30</f>
        <v>636.66666666666663</v>
      </c>
    </row>
    <row r="488" spans="1:7" ht="15.2" customHeight="1" thickBot="1" x14ac:dyDescent="0.3">
      <c r="A488" s="219"/>
      <c r="B488" s="222"/>
      <c r="C488" s="3" t="s">
        <v>127</v>
      </c>
      <c r="D488" s="99">
        <v>1400</v>
      </c>
      <c r="E488" s="99">
        <f>D488*1.3</f>
        <v>1820</v>
      </c>
      <c r="G488" s="100"/>
    </row>
    <row r="489" spans="1:7" ht="15.2" customHeight="1" thickBot="1" x14ac:dyDescent="0.3">
      <c r="A489" s="116"/>
      <c r="B489" s="179" t="s">
        <v>635</v>
      </c>
      <c r="C489" s="76" t="s">
        <v>260</v>
      </c>
      <c r="D489" s="101">
        <v>40</v>
      </c>
      <c r="E489" s="101">
        <v>50</v>
      </c>
    </row>
    <row r="490" spans="1:7" ht="15.2" customHeight="1" thickBot="1" x14ac:dyDescent="0.3">
      <c r="A490" s="218" t="s">
        <v>694</v>
      </c>
      <c r="B490" s="257" t="s">
        <v>695</v>
      </c>
      <c r="C490" s="76" t="s">
        <v>59</v>
      </c>
      <c r="D490" s="101">
        <f>D491/4+15</f>
        <v>135</v>
      </c>
      <c r="E490" s="101">
        <f>E491/4+20</f>
        <v>173.75</v>
      </c>
      <c r="F490" s="75" t="s">
        <v>381</v>
      </c>
    </row>
    <row r="491" spans="1:7" ht="15.2" customHeight="1" thickBot="1" x14ac:dyDescent="0.3">
      <c r="A491" s="219"/>
      <c r="B491" s="258"/>
      <c r="C491" s="76" t="s">
        <v>93</v>
      </c>
      <c r="D491" s="101">
        <f>D492/3+30</f>
        <v>480</v>
      </c>
      <c r="E491" s="101">
        <f>E492/3+30</f>
        <v>615</v>
      </c>
      <c r="F491" s="75" t="s">
        <v>381</v>
      </c>
    </row>
    <row r="492" spans="1:7" ht="15.2" customHeight="1" thickBot="1" x14ac:dyDescent="0.3">
      <c r="A492" s="220"/>
      <c r="B492" s="259"/>
      <c r="C492" s="76" t="s">
        <v>127</v>
      </c>
      <c r="D492" s="101">
        <v>1350</v>
      </c>
      <c r="E492" s="101">
        <f>D492*1.3</f>
        <v>1755</v>
      </c>
      <c r="F492" s="75" t="s">
        <v>381</v>
      </c>
    </row>
    <row r="493" spans="1:7" ht="15.2" customHeight="1" thickBot="1" x14ac:dyDescent="0.3">
      <c r="A493" s="218" t="s">
        <v>376</v>
      </c>
      <c r="B493" s="221" t="s">
        <v>377</v>
      </c>
      <c r="C493" s="3" t="s">
        <v>95</v>
      </c>
      <c r="D493" s="99">
        <f>D494/5+15</f>
        <v>141</v>
      </c>
      <c r="E493" s="99">
        <f>E494/5+20</f>
        <v>182</v>
      </c>
    </row>
    <row r="494" spans="1:7" ht="15.2" customHeight="1" thickBot="1" x14ac:dyDescent="0.3">
      <c r="A494" s="219"/>
      <c r="B494" s="222"/>
      <c r="C494" s="3" t="s">
        <v>93</v>
      </c>
      <c r="D494" s="99">
        <f>D495/3+30</f>
        <v>630</v>
      </c>
      <c r="E494" s="99">
        <f>E495/3+30</f>
        <v>810</v>
      </c>
    </row>
    <row r="495" spans="1:7" ht="15.2" customHeight="1" thickBot="1" x14ac:dyDescent="0.3">
      <c r="A495" s="220"/>
      <c r="B495" s="222"/>
      <c r="C495" s="3" t="s">
        <v>127</v>
      </c>
      <c r="D495" s="124">
        <v>1800</v>
      </c>
      <c r="E495" s="124">
        <f>D495*1.3</f>
        <v>2340</v>
      </c>
    </row>
    <row r="496" spans="1:7" ht="18" customHeight="1" thickBot="1" x14ac:dyDescent="0.3">
      <c r="A496" s="252" t="s">
        <v>56</v>
      </c>
      <c r="B496" s="221" t="s">
        <v>362</v>
      </c>
      <c r="C496" s="20" t="s">
        <v>95</v>
      </c>
      <c r="D496" s="99">
        <f>D497/5+15</f>
        <v>167.66666666666669</v>
      </c>
      <c r="E496" s="99">
        <f>E497/5+20</f>
        <v>216.66666666666669</v>
      </c>
      <c r="F496" s="61"/>
    </row>
    <row r="497" spans="1:7" ht="18" customHeight="1" thickBot="1" x14ac:dyDescent="0.3">
      <c r="A497" s="254"/>
      <c r="B497" s="222"/>
      <c r="C497" s="20" t="s">
        <v>93</v>
      </c>
      <c r="D497" s="99">
        <f>D498/3+30</f>
        <v>763.33333333333337</v>
      </c>
      <c r="E497" s="99">
        <f>E498/3+30</f>
        <v>983.33333333333337</v>
      </c>
      <c r="F497" s="61"/>
    </row>
    <row r="498" spans="1:7" ht="15.2" customHeight="1" thickBot="1" x14ac:dyDescent="0.3">
      <c r="A498" s="254"/>
      <c r="B498" s="222"/>
      <c r="C498" s="20" t="s">
        <v>127</v>
      </c>
      <c r="D498" s="99">
        <v>2200</v>
      </c>
      <c r="E498" s="99">
        <f>D498*1.3</f>
        <v>2860</v>
      </c>
    </row>
    <row r="499" spans="1:7" ht="15.2" customHeight="1" thickBot="1" x14ac:dyDescent="0.3">
      <c r="A499" s="254"/>
      <c r="B499" s="178" t="s">
        <v>539</v>
      </c>
      <c r="C499" s="76" t="s">
        <v>343</v>
      </c>
      <c r="D499" s="101">
        <v>70</v>
      </c>
      <c r="E499" s="101">
        <v>100</v>
      </c>
    </row>
    <row r="500" spans="1:7" ht="15.2" customHeight="1" thickBot="1" x14ac:dyDescent="0.3">
      <c r="A500" s="253"/>
      <c r="B500" s="177" t="s">
        <v>514</v>
      </c>
      <c r="C500" s="76" t="s">
        <v>260</v>
      </c>
      <c r="D500" s="101">
        <v>40</v>
      </c>
      <c r="E500" s="101">
        <v>50</v>
      </c>
    </row>
    <row r="501" spans="1:7" ht="15.2" customHeight="1" thickBot="1" x14ac:dyDescent="0.3">
      <c r="A501" s="218" t="s">
        <v>56</v>
      </c>
      <c r="B501" s="222" t="s">
        <v>354</v>
      </c>
      <c r="C501" s="20" t="s">
        <v>95</v>
      </c>
      <c r="D501" s="99">
        <f>D502/5+15</f>
        <v>174.33333333333331</v>
      </c>
      <c r="E501" s="99">
        <f>E502/5+20</f>
        <v>225.33333333333331</v>
      </c>
    </row>
    <row r="502" spans="1:7" ht="15.2" customHeight="1" thickBot="1" x14ac:dyDescent="0.3">
      <c r="A502" s="219"/>
      <c r="B502" s="222"/>
      <c r="C502" s="20" t="s">
        <v>93</v>
      </c>
      <c r="D502" s="99">
        <f>D503/3+30</f>
        <v>796.66666666666663</v>
      </c>
      <c r="E502" s="99">
        <f>E503/3+30</f>
        <v>1026.6666666666665</v>
      </c>
    </row>
    <row r="503" spans="1:7" ht="15.2" customHeight="1" thickBot="1" x14ac:dyDescent="0.3">
      <c r="A503" s="220"/>
      <c r="B503" s="223"/>
      <c r="C503" s="20" t="s">
        <v>127</v>
      </c>
      <c r="D503" s="99">
        <v>2300</v>
      </c>
      <c r="E503" s="99">
        <f>D503*1.3</f>
        <v>2990</v>
      </c>
    </row>
    <row r="504" spans="1:7" ht="15" customHeight="1" thickBot="1" x14ac:dyDescent="0.3">
      <c r="A504" s="218" t="s">
        <v>446</v>
      </c>
      <c r="B504" s="230"/>
      <c r="C504" s="20" t="s">
        <v>95</v>
      </c>
      <c r="D504" s="99">
        <f>D505/5+15</f>
        <v>174.33333333333331</v>
      </c>
      <c r="E504" s="99">
        <f>E505/5+20</f>
        <v>225.33333333333331</v>
      </c>
      <c r="G504" s="17"/>
    </row>
    <row r="505" spans="1:7" ht="15.2" customHeight="1" thickBot="1" x14ac:dyDescent="0.3">
      <c r="A505" s="219"/>
      <c r="B505" s="234"/>
      <c r="C505" s="20" t="s">
        <v>93</v>
      </c>
      <c r="D505" s="99">
        <f>D506/3+30</f>
        <v>796.66666666666663</v>
      </c>
      <c r="E505" s="99">
        <f>E506/3+30</f>
        <v>1026.6666666666665</v>
      </c>
    </row>
    <row r="506" spans="1:7" ht="15.2" customHeight="1" thickBot="1" x14ac:dyDescent="0.3">
      <c r="A506" s="220"/>
      <c r="B506" s="231"/>
      <c r="C506" s="20" t="s">
        <v>127</v>
      </c>
      <c r="D506" s="99">
        <v>2300</v>
      </c>
      <c r="E506" s="99">
        <f>D506*1.3</f>
        <v>2990</v>
      </c>
    </row>
    <row r="507" spans="1:7" ht="24.95" customHeight="1" thickBot="1" x14ac:dyDescent="0.3">
      <c r="A507" s="4" t="s">
        <v>191</v>
      </c>
      <c r="B507" s="5" t="s">
        <v>194</v>
      </c>
      <c r="C507" s="73" t="s">
        <v>193</v>
      </c>
      <c r="D507" s="174">
        <v>120</v>
      </c>
      <c r="E507" s="174">
        <v>150</v>
      </c>
    </row>
    <row r="508" spans="1:7" ht="24.95" customHeight="1" thickBot="1" x14ac:dyDescent="0.3">
      <c r="A508" s="4" t="s">
        <v>192</v>
      </c>
      <c r="B508" s="5" t="s">
        <v>194</v>
      </c>
      <c r="C508" s="73" t="s">
        <v>193</v>
      </c>
      <c r="D508" s="174">
        <v>120</v>
      </c>
      <c r="E508" s="174">
        <v>150</v>
      </c>
      <c r="F508" s="61"/>
    </row>
    <row r="509" spans="1:7" ht="21" customHeight="1" thickBot="1" x14ac:dyDescent="0.3">
      <c r="A509" s="260" t="s">
        <v>615</v>
      </c>
      <c r="B509" s="261"/>
      <c r="C509" s="123" t="s">
        <v>297</v>
      </c>
      <c r="D509" s="136" t="s">
        <v>295</v>
      </c>
      <c r="E509" s="137" t="s">
        <v>296</v>
      </c>
    </row>
    <row r="510" spans="1:7" ht="15.2" customHeight="1" thickBot="1" x14ac:dyDescent="0.3">
      <c r="A510" s="218" t="s">
        <v>138</v>
      </c>
      <c r="B510" s="230"/>
      <c r="C510" s="3" t="s">
        <v>107</v>
      </c>
      <c r="D510" s="99">
        <f>D511/10+15</f>
        <v>60</v>
      </c>
      <c r="E510" s="99">
        <f>E511/10+20</f>
        <v>78.5</v>
      </c>
    </row>
    <row r="511" spans="1:7" ht="15.2" customHeight="1" thickBot="1" x14ac:dyDescent="0.3">
      <c r="A511" s="220"/>
      <c r="B511" s="231"/>
      <c r="C511" s="3" t="s">
        <v>93</v>
      </c>
      <c r="D511" s="99">
        <v>450</v>
      </c>
      <c r="E511" s="99">
        <f>D511*1.3</f>
        <v>585</v>
      </c>
    </row>
    <row r="512" spans="1:7" ht="15.2" customHeight="1" thickBot="1" x14ac:dyDescent="0.3">
      <c r="A512" s="218" t="s">
        <v>139</v>
      </c>
      <c r="B512" s="221" t="s">
        <v>522</v>
      </c>
      <c r="C512" s="12" t="s">
        <v>93</v>
      </c>
      <c r="D512" s="125">
        <v>250</v>
      </c>
      <c r="E512" s="102">
        <v>300</v>
      </c>
    </row>
    <row r="513" spans="1:7" ht="16.5" customHeight="1" thickBot="1" x14ac:dyDescent="0.3">
      <c r="A513" s="219"/>
      <c r="B513" s="223"/>
      <c r="C513" s="12" t="s">
        <v>92</v>
      </c>
      <c r="D513" s="125">
        <f>D512/2+15</f>
        <v>140</v>
      </c>
      <c r="E513" s="102">
        <f>E512/2+20</f>
        <v>170</v>
      </c>
      <c r="F513" s="61"/>
    </row>
    <row r="514" spans="1:7" ht="15.2" customHeight="1" thickBot="1" x14ac:dyDescent="0.3">
      <c r="A514" s="219"/>
      <c r="B514" s="221" t="s">
        <v>521</v>
      </c>
      <c r="C514" s="12" t="s">
        <v>93</v>
      </c>
      <c r="D514" s="125">
        <v>320</v>
      </c>
      <c r="E514" s="102">
        <v>400</v>
      </c>
      <c r="F514" s="61"/>
    </row>
    <row r="515" spans="1:7" ht="15.2" customHeight="1" thickBot="1" x14ac:dyDescent="0.3">
      <c r="A515" s="220"/>
      <c r="B515" s="223"/>
      <c r="C515" s="12" t="s">
        <v>92</v>
      </c>
      <c r="D515" s="125">
        <v>170</v>
      </c>
      <c r="E515" s="102">
        <v>220</v>
      </c>
      <c r="F515" s="61"/>
    </row>
    <row r="516" spans="1:7" ht="15.2" customHeight="1" thickBot="1" x14ac:dyDescent="0.3">
      <c r="A516" s="218" t="s">
        <v>151</v>
      </c>
      <c r="B516" s="94" t="s">
        <v>515</v>
      </c>
      <c r="C516" s="9" t="s">
        <v>109</v>
      </c>
      <c r="D516" s="125">
        <v>3600</v>
      </c>
      <c r="E516" s="102">
        <f>D516*1.3</f>
        <v>4680</v>
      </c>
      <c r="F516" s="61" t="s">
        <v>379</v>
      </c>
    </row>
    <row r="517" spans="1:7" ht="15.2" customHeight="1" thickBot="1" x14ac:dyDescent="0.3">
      <c r="A517" s="219"/>
      <c r="B517" s="234"/>
      <c r="C517" s="9" t="s">
        <v>152</v>
      </c>
      <c r="D517" s="125">
        <f>D516/10+15</f>
        <v>375</v>
      </c>
      <c r="E517" s="125">
        <f>E516/10+20</f>
        <v>488</v>
      </c>
      <c r="F517" s="61" t="s">
        <v>379</v>
      </c>
    </row>
    <row r="518" spans="1:7" ht="25.5" customHeight="1" thickBot="1" x14ac:dyDescent="0.3">
      <c r="A518" s="220"/>
      <c r="B518" s="231"/>
      <c r="C518" s="9" t="s">
        <v>92</v>
      </c>
      <c r="D518" s="125">
        <f>D517/2+15</f>
        <v>202.5</v>
      </c>
      <c r="E518" s="125">
        <f>E517/2+20</f>
        <v>264</v>
      </c>
      <c r="F518" s="60" t="s">
        <v>379</v>
      </c>
    </row>
    <row r="519" spans="1:7" ht="17.100000000000001" customHeight="1" thickBot="1" x14ac:dyDescent="0.3">
      <c r="A519" s="218" t="s">
        <v>508</v>
      </c>
      <c r="B519" s="358" t="s">
        <v>329</v>
      </c>
      <c r="C519" s="30" t="s">
        <v>152</v>
      </c>
      <c r="D519" s="121">
        <v>320</v>
      </c>
      <c r="E519" s="121">
        <v>450</v>
      </c>
      <c r="F519" s="61" t="s">
        <v>379</v>
      </c>
    </row>
    <row r="520" spans="1:7" ht="17.100000000000001" customHeight="1" thickBot="1" x14ac:dyDescent="0.3">
      <c r="A520" s="220"/>
      <c r="B520" s="359"/>
      <c r="C520" s="30" t="s">
        <v>92</v>
      </c>
      <c r="D520" s="121">
        <f>D519/2+15</f>
        <v>175</v>
      </c>
      <c r="E520" s="121">
        <f>E519/2+20</f>
        <v>245</v>
      </c>
      <c r="F520" s="61" t="s">
        <v>379</v>
      </c>
    </row>
    <row r="521" spans="1:7" ht="21" customHeight="1" thickBot="1" x14ac:dyDescent="0.3">
      <c r="A521" s="226" t="s">
        <v>591</v>
      </c>
      <c r="B521" s="227"/>
      <c r="C521" s="227"/>
      <c r="D521" s="227"/>
      <c r="E521" s="269"/>
      <c r="F521" s="61"/>
    </row>
    <row r="522" spans="1:7" ht="17.100000000000001" customHeight="1" thickBot="1" x14ac:dyDescent="0.3">
      <c r="A522" s="218" t="s">
        <v>71</v>
      </c>
      <c r="B522" s="221" t="s">
        <v>291</v>
      </c>
      <c r="C522" s="3" t="s">
        <v>93</v>
      </c>
      <c r="D522" s="124">
        <v>3300</v>
      </c>
      <c r="E522" s="124">
        <v>4000</v>
      </c>
      <c r="F522" s="61" t="s">
        <v>379</v>
      </c>
      <c r="G522" s="17"/>
    </row>
    <row r="523" spans="1:7" ht="17.100000000000001" customHeight="1" thickBot="1" x14ac:dyDescent="0.3">
      <c r="A523" s="220"/>
      <c r="B523" s="223"/>
      <c r="C523" s="3" t="s">
        <v>107</v>
      </c>
      <c r="D523" s="124">
        <f>D522/10+15</f>
        <v>345</v>
      </c>
      <c r="E523" s="124">
        <f>E522/10+20</f>
        <v>420</v>
      </c>
      <c r="F523" s="61" t="s">
        <v>379</v>
      </c>
      <c r="G523" s="17"/>
    </row>
    <row r="524" spans="1:7" ht="17.100000000000001" customHeight="1" thickBot="1" x14ac:dyDescent="0.3">
      <c r="A524" s="218" t="s">
        <v>73</v>
      </c>
      <c r="B524" s="221" t="s">
        <v>200</v>
      </c>
      <c r="C524" s="3" t="s">
        <v>93</v>
      </c>
      <c r="D524" s="124">
        <v>2300</v>
      </c>
      <c r="E524" s="124">
        <v>2900</v>
      </c>
      <c r="F524" s="61" t="s">
        <v>379</v>
      </c>
      <c r="G524" s="17"/>
    </row>
    <row r="525" spans="1:7" ht="17.100000000000001" customHeight="1" thickBot="1" x14ac:dyDescent="0.3">
      <c r="A525" s="220"/>
      <c r="B525" s="223"/>
      <c r="C525" s="3" t="s">
        <v>107</v>
      </c>
      <c r="D525" s="124">
        <f>D524/10+15</f>
        <v>245</v>
      </c>
      <c r="E525" s="124">
        <f>E524/10+20</f>
        <v>310</v>
      </c>
      <c r="F525" s="61" t="s">
        <v>379</v>
      </c>
      <c r="G525" s="17"/>
    </row>
    <row r="526" spans="1:7" ht="17.100000000000001" customHeight="1" thickBot="1" x14ac:dyDescent="0.3">
      <c r="A526" s="218" t="s">
        <v>74</v>
      </c>
      <c r="B526" s="230"/>
      <c r="C526" s="3" t="s">
        <v>93</v>
      </c>
      <c r="D526" s="124">
        <v>3750</v>
      </c>
      <c r="E526" s="124">
        <v>4500</v>
      </c>
      <c r="F526" s="61" t="s">
        <v>379</v>
      </c>
      <c r="G526" s="17"/>
    </row>
    <row r="527" spans="1:7" ht="17.100000000000001" customHeight="1" thickBot="1" x14ac:dyDescent="0.3">
      <c r="A527" s="220"/>
      <c r="B527" s="231"/>
      <c r="C527" s="3" t="s">
        <v>107</v>
      </c>
      <c r="D527" s="124">
        <f>D526/10+15</f>
        <v>390</v>
      </c>
      <c r="E527" s="124">
        <f>E526/10+20</f>
        <v>470</v>
      </c>
      <c r="F527" s="61" t="s">
        <v>379</v>
      </c>
      <c r="G527" s="17"/>
    </row>
    <row r="528" spans="1:7" ht="17.100000000000001" customHeight="1" thickBot="1" x14ac:dyDescent="0.3">
      <c r="A528" s="218" t="s">
        <v>75</v>
      </c>
      <c r="B528" s="221" t="s">
        <v>201</v>
      </c>
      <c r="C528" s="3" t="s">
        <v>93</v>
      </c>
      <c r="D528" s="124">
        <v>4700</v>
      </c>
      <c r="E528" s="124">
        <v>5500</v>
      </c>
      <c r="F528" s="61" t="s">
        <v>379</v>
      </c>
      <c r="G528" s="17"/>
    </row>
    <row r="529" spans="1:7" ht="17.100000000000001" customHeight="1" thickBot="1" x14ac:dyDescent="0.3">
      <c r="A529" s="220"/>
      <c r="B529" s="223"/>
      <c r="C529" s="3" t="s">
        <v>107</v>
      </c>
      <c r="D529" s="124">
        <f>D528/10+15</f>
        <v>485</v>
      </c>
      <c r="E529" s="124">
        <f>E528/10+20</f>
        <v>570</v>
      </c>
      <c r="F529" s="61" t="s">
        <v>379</v>
      </c>
      <c r="G529" s="17"/>
    </row>
    <row r="530" spans="1:7" ht="17.100000000000001" customHeight="1" thickBot="1" x14ac:dyDescent="0.3">
      <c r="A530" s="218" t="s">
        <v>305</v>
      </c>
      <c r="B530" s="322">
        <v>1</v>
      </c>
      <c r="C530" s="3" t="s">
        <v>93</v>
      </c>
      <c r="D530" s="124">
        <v>2800</v>
      </c>
      <c r="E530" s="124">
        <v>3500</v>
      </c>
      <c r="F530" s="61" t="s">
        <v>379</v>
      </c>
      <c r="G530" s="17"/>
    </row>
    <row r="531" spans="1:7" ht="17.100000000000001" customHeight="1" thickBot="1" x14ac:dyDescent="0.3">
      <c r="A531" s="219"/>
      <c r="B531" s="323"/>
      <c r="C531" s="3" t="s">
        <v>107</v>
      </c>
      <c r="D531" s="124">
        <f>D530/10+15</f>
        <v>295</v>
      </c>
      <c r="E531" s="124">
        <f>E530/10+20</f>
        <v>370</v>
      </c>
      <c r="F531" s="61" t="s">
        <v>379</v>
      </c>
      <c r="G531" s="17"/>
    </row>
    <row r="532" spans="1:7" ht="17.100000000000001" customHeight="1" thickBot="1" x14ac:dyDescent="0.3">
      <c r="A532" s="219"/>
      <c r="B532" s="324" t="s">
        <v>436</v>
      </c>
      <c r="C532" s="3" t="s">
        <v>152</v>
      </c>
      <c r="D532" s="124"/>
      <c r="E532" s="124"/>
      <c r="F532" s="61"/>
      <c r="G532" s="17"/>
    </row>
    <row r="533" spans="1:7" ht="17.100000000000001" customHeight="1" thickBot="1" x14ac:dyDescent="0.3">
      <c r="A533" s="220"/>
      <c r="B533" s="325"/>
      <c r="C533" s="3" t="s">
        <v>107</v>
      </c>
      <c r="D533" s="124"/>
      <c r="E533" s="124"/>
      <c r="F533" s="61"/>
      <c r="G533" s="17"/>
    </row>
    <row r="534" spans="1:7" ht="17.100000000000001" customHeight="1" thickBot="1" x14ac:dyDescent="0.3">
      <c r="A534" s="218" t="s">
        <v>76</v>
      </c>
      <c r="B534" s="224" t="s">
        <v>658</v>
      </c>
      <c r="C534" s="3" t="s">
        <v>93</v>
      </c>
      <c r="D534" s="124">
        <v>2300</v>
      </c>
      <c r="E534" s="124">
        <v>2900</v>
      </c>
      <c r="F534" s="61" t="s">
        <v>379</v>
      </c>
      <c r="G534" s="17"/>
    </row>
    <row r="535" spans="1:7" ht="17.100000000000001" customHeight="1" thickBot="1" x14ac:dyDescent="0.3">
      <c r="A535" s="219"/>
      <c r="B535" s="232"/>
      <c r="C535" s="3" t="s">
        <v>107</v>
      </c>
      <c r="D535" s="124">
        <f>D534/10+15</f>
        <v>245</v>
      </c>
      <c r="E535" s="124">
        <f>E534/10+20</f>
        <v>310</v>
      </c>
      <c r="F535" s="61" t="s">
        <v>379</v>
      </c>
      <c r="G535" s="17"/>
    </row>
    <row r="536" spans="1:7" ht="17.100000000000001" customHeight="1" thickBot="1" x14ac:dyDescent="0.3">
      <c r="A536" s="254"/>
      <c r="B536" s="187" t="s">
        <v>678</v>
      </c>
      <c r="C536" s="3" t="s">
        <v>107</v>
      </c>
      <c r="D536" s="124">
        <v>185</v>
      </c>
      <c r="E536" s="124">
        <v>230</v>
      </c>
      <c r="F536" s="61"/>
      <c r="G536" s="17"/>
    </row>
    <row r="537" spans="1:7" ht="17.100000000000001" customHeight="1" thickBot="1" x14ac:dyDescent="0.3">
      <c r="A537" s="254"/>
      <c r="B537" s="188" t="s">
        <v>679</v>
      </c>
      <c r="C537" s="3" t="s">
        <v>107</v>
      </c>
      <c r="D537" s="124">
        <v>185</v>
      </c>
      <c r="E537" s="124">
        <v>230</v>
      </c>
      <c r="F537" s="61"/>
      <c r="G537" s="17"/>
    </row>
    <row r="538" spans="1:7" ht="17.100000000000001" customHeight="1" thickBot="1" x14ac:dyDescent="0.3">
      <c r="A538" s="253"/>
      <c r="B538" s="189" t="s">
        <v>680</v>
      </c>
      <c r="C538" s="3" t="s">
        <v>107</v>
      </c>
      <c r="D538" s="124">
        <v>185</v>
      </c>
      <c r="E538" s="124">
        <v>230</v>
      </c>
      <c r="F538" s="61"/>
      <c r="G538" s="17"/>
    </row>
    <row r="539" spans="1:7" ht="17.100000000000001" customHeight="1" thickBot="1" x14ac:dyDescent="0.3">
      <c r="A539" s="218" t="s">
        <v>77</v>
      </c>
      <c r="B539" s="234"/>
      <c r="C539" s="3" t="s">
        <v>93</v>
      </c>
      <c r="D539" s="124">
        <v>4750</v>
      </c>
      <c r="E539" s="124">
        <v>5800</v>
      </c>
      <c r="F539" s="61" t="s">
        <v>379</v>
      </c>
      <c r="G539" s="17"/>
    </row>
    <row r="540" spans="1:7" ht="22.5" customHeight="1" thickBot="1" x14ac:dyDescent="0.3">
      <c r="A540" s="220"/>
      <c r="B540" s="231"/>
      <c r="C540" s="3" t="s">
        <v>107</v>
      </c>
      <c r="D540" s="124">
        <f>D539/10+15</f>
        <v>490</v>
      </c>
      <c r="E540" s="124">
        <f>E539/10+20</f>
        <v>600</v>
      </c>
      <c r="F540" s="61" t="s">
        <v>379</v>
      </c>
      <c r="G540" s="17"/>
    </row>
    <row r="541" spans="1:7" ht="22.5" customHeight="1" thickBot="1" x14ac:dyDescent="0.3">
      <c r="A541" s="218" t="s">
        <v>78</v>
      </c>
      <c r="B541" s="230"/>
      <c r="C541" s="3" t="s">
        <v>93</v>
      </c>
      <c r="D541" s="124">
        <v>2350</v>
      </c>
      <c r="E541" s="124">
        <v>2900</v>
      </c>
      <c r="F541" s="61" t="s">
        <v>379</v>
      </c>
      <c r="G541" s="17"/>
    </row>
    <row r="542" spans="1:7" ht="19.5" customHeight="1" thickBot="1" x14ac:dyDescent="0.3">
      <c r="A542" s="220"/>
      <c r="B542" s="231"/>
      <c r="C542" s="3" t="s">
        <v>107</v>
      </c>
      <c r="D542" s="124">
        <f>D541/10+15</f>
        <v>250</v>
      </c>
      <c r="E542" s="124">
        <f>E541/10+20</f>
        <v>310</v>
      </c>
      <c r="F542" s="61" t="s">
        <v>379</v>
      </c>
      <c r="G542" s="17"/>
    </row>
    <row r="543" spans="1:7" ht="17.100000000000001" customHeight="1" thickBot="1" x14ac:dyDescent="0.3">
      <c r="A543" s="218" t="s">
        <v>526</v>
      </c>
      <c r="B543" s="3" t="s">
        <v>527</v>
      </c>
      <c r="C543" s="3" t="s">
        <v>208</v>
      </c>
      <c r="D543" s="124">
        <v>1700</v>
      </c>
      <c r="E543" s="124">
        <v>2200</v>
      </c>
      <c r="F543" s="61" t="s">
        <v>379</v>
      </c>
      <c r="G543" s="17"/>
    </row>
    <row r="544" spans="1:7" ht="17.100000000000001" customHeight="1" thickBot="1" x14ac:dyDescent="0.3">
      <c r="A544" s="220"/>
      <c r="B544" s="3" t="s">
        <v>529</v>
      </c>
      <c r="C544" s="3" t="s">
        <v>189</v>
      </c>
      <c r="D544" s="124">
        <f>D543/24+8</f>
        <v>78.833333333333329</v>
      </c>
      <c r="E544" s="124">
        <f>E543/24+7</f>
        <v>98.666666666666671</v>
      </c>
      <c r="F544" s="61" t="s">
        <v>379</v>
      </c>
      <c r="G544" s="17"/>
    </row>
    <row r="545" spans="1:7" ht="18.75" customHeight="1" thickBot="1" x14ac:dyDescent="0.3">
      <c r="A545" s="55" t="s">
        <v>528</v>
      </c>
      <c r="B545" s="3" t="s">
        <v>98</v>
      </c>
      <c r="C545" s="3" t="s">
        <v>72</v>
      </c>
      <c r="D545" s="124">
        <v>400</v>
      </c>
      <c r="E545" s="124">
        <v>500</v>
      </c>
      <c r="F545" s="61" t="s">
        <v>379</v>
      </c>
      <c r="G545" s="17"/>
    </row>
    <row r="546" spans="1:7" ht="17.100000000000001" customHeight="1" thickBot="1" x14ac:dyDescent="0.3">
      <c r="A546" s="218" t="s">
        <v>79</v>
      </c>
      <c r="B546" s="3" t="s">
        <v>426</v>
      </c>
      <c r="C546" s="3" t="s">
        <v>150</v>
      </c>
      <c r="D546" s="124">
        <v>750</v>
      </c>
      <c r="E546" s="124">
        <v>900</v>
      </c>
      <c r="F546" s="61" t="s">
        <v>379</v>
      </c>
      <c r="G546" s="17"/>
    </row>
    <row r="547" spans="1:7" ht="18.95" customHeight="1" thickBot="1" x14ac:dyDescent="0.3">
      <c r="A547" s="219"/>
      <c r="B547" s="3" t="s">
        <v>149</v>
      </c>
      <c r="C547" s="3" t="s">
        <v>150</v>
      </c>
      <c r="D547" s="124">
        <v>1400</v>
      </c>
      <c r="E547" s="124">
        <v>1700</v>
      </c>
      <c r="F547" s="61" t="s">
        <v>379</v>
      </c>
      <c r="G547" s="17"/>
    </row>
    <row r="548" spans="1:7" ht="17.100000000000001" customHeight="1" thickBot="1" x14ac:dyDescent="0.3">
      <c r="A548" s="220"/>
      <c r="B548" s="2" t="s">
        <v>207</v>
      </c>
      <c r="C548" s="3" t="s">
        <v>189</v>
      </c>
      <c r="D548" s="124">
        <v>120</v>
      </c>
      <c r="E548" s="124">
        <v>150</v>
      </c>
      <c r="F548" s="61"/>
      <c r="G548" s="17"/>
    </row>
    <row r="549" spans="1:7" ht="17.100000000000001" customHeight="1" thickBot="1" x14ac:dyDescent="0.3">
      <c r="A549" s="218" t="s">
        <v>644</v>
      </c>
      <c r="B549" s="326" t="s">
        <v>645</v>
      </c>
      <c r="C549" s="20" t="s">
        <v>646</v>
      </c>
      <c r="D549" s="121">
        <v>2750</v>
      </c>
      <c r="E549" s="99">
        <v>3500</v>
      </c>
      <c r="F549" s="61" t="s">
        <v>379</v>
      </c>
      <c r="G549" s="17"/>
    </row>
    <row r="550" spans="1:7" ht="17.100000000000001" customHeight="1" thickBot="1" x14ac:dyDescent="0.3">
      <c r="A550" s="220"/>
      <c r="B550" s="327"/>
      <c r="C550" s="20" t="s">
        <v>189</v>
      </c>
      <c r="D550" s="132">
        <v>140</v>
      </c>
      <c r="E550" s="99">
        <v>180</v>
      </c>
      <c r="F550" s="61" t="s">
        <v>379</v>
      </c>
      <c r="G550" s="17"/>
    </row>
    <row r="551" spans="1:7" ht="17.100000000000001" customHeight="1" thickBot="1" x14ac:dyDescent="0.3">
      <c r="A551" s="218" t="s">
        <v>312</v>
      </c>
      <c r="B551" s="266" t="s">
        <v>313</v>
      </c>
      <c r="C551" s="3" t="s">
        <v>314</v>
      </c>
      <c r="D551" s="135">
        <v>3250</v>
      </c>
      <c r="E551" s="125">
        <v>4200</v>
      </c>
      <c r="F551" s="61" t="s">
        <v>379</v>
      </c>
      <c r="G551" s="17"/>
    </row>
    <row r="552" spans="1:7" ht="17.100000000000001" customHeight="1" thickBot="1" x14ac:dyDescent="0.3">
      <c r="A552" s="220"/>
      <c r="B552" s="267"/>
      <c r="C552" s="3" t="s">
        <v>189</v>
      </c>
      <c r="D552" s="135">
        <v>350</v>
      </c>
      <c r="E552" s="125">
        <v>450</v>
      </c>
      <c r="F552" s="61" t="s">
        <v>379</v>
      </c>
      <c r="G552" s="17"/>
    </row>
    <row r="553" spans="1:7" ht="17.100000000000001" customHeight="1" thickBot="1" x14ac:dyDescent="0.3">
      <c r="A553" s="218" t="s">
        <v>254</v>
      </c>
      <c r="B553" s="221" t="s">
        <v>255</v>
      </c>
      <c r="C553" s="13" t="s">
        <v>93</v>
      </c>
      <c r="D553" s="125">
        <v>1500</v>
      </c>
      <c r="E553" s="125">
        <v>1900</v>
      </c>
      <c r="F553" s="61"/>
      <c r="G553" s="17"/>
    </row>
    <row r="554" spans="1:7" ht="17.100000000000001" customHeight="1" thickBot="1" x14ac:dyDescent="0.3">
      <c r="A554" s="220"/>
      <c r="B554" s="223"/>
      <c r="C554" s="9" t="s">
        <v>107</v>
      </c>
      <c r="D554" s="125">
        <f>D553/10+15</f>
        <v>165</v>
      </c>
      <c r="E554" s="125">
        <f>E553/10+20</f>
        <v>210</v>
      </c>
      <c r="G554" s="17"/>
    </row>
    <row r="555" spans="1:7" ht="17.100000000000001" customHeight="1" thickBot="1" x14ac:dyDescent="0.3">
      <c r="A555" s="262" t="s">
        <v>509</v>
      </c>
      <c r="B555" s="221" t="s">
        <v>659</v>
      </c>
      <c r="C555" s="10" t="s">
        <v>93</v>
      </c>
      <c r="D555" s="131">
        <v>1150</v>
      </c>
      <c r="E555" s="139">
        <v>1400</v>
      </c>
      <c r="G555" s="17"/>
    </row>
    <row r="556" spans="1:7" ht="23.25" customHeight="1" thickBot="1" x14ac:dyDescent="0.3">
      <c r="A556" s="264"/>
      <c r="B556" s="223"/>
      <c r="C556" s="9" t="s">
        <v>92</v>
      </c>
      <c r="D556" s="125">
        <f>D555/2+15</f>
        <v>590</v>
      </c>
      <c r="E556" s="125">
        <f>E555/2+20</f>
        <v>720</v>
      </c>
      <c r="F556" s="61"/>
      <c r="G556" s="17"/>
    </row>
    <row r="557" spans="1:7" ht="32.25" customHeight="1" thickBot="1" x14ac:dyDescent="0.3">
      <c r="A557" s="252" t="s">
        <v>198</v>
      </c>
      <c r="B557" s="300" t="s">
        <v>677</v>
      </c>
      <c r="C557" s="108" t="s">
        <v>189</v>
      </c>
      <c r="D557" s="145">
        <v>8</v>
      </c>
      <c r="E557" s="145">
        <v>10</v>
      </c>
      <c r="G557" s="17"/>
    </row>
    <row r="558" spans="1:7" ht="41.25" customHeight="1" thickBot="1" x14ac:dyDescent="0.3">
      <c r="A558" s="254"/>
      <c r="B558" s="301"/>
      <c r="C558" s="204" t="s">
        <v>93</v>
      </c>
      <c r="D558" s="202">
        <v>1150</v>
      </c>
      <c r="E558" s="203">
        <v>1500</v>
      </c>
      <c r="G558" s="17"/>
    </row>
    <row r="559" spans="1:7" ht="26.25" customHeight="1" thickBot="1" x14ac:dyDescent="0.3">
      <c r="A559" s="235" t="s">
        <v>364</v>
      </c>
      <c r="B559" s="236"/>
      <c r="C559" s="34" t="s">
        <v>297</v>
      </c>
      <c r="D559" s="127" t="s">
        <v>295</v>
      </c>
      <c r="E559" s="128" t="s">
        <v>296</v>
      </c>
    </row>
    <row r="560" spans="1:7" ht="17.100000000000001" customHeight="1" thickBot="1" x14ac:dyDescent="0.3">
      <c r="A560" s="52" t="s">
        <v>80</v>
      </c>
      <c r="B560" s="20" t="s">
        <v>91</v>
      </c>
      <c r="C560" s="3" t="s">
        <v>90</v>
      </c>
      <c r="D560" s="99">
        <v>370</v>
      </c>
      <c r="E560" s="99">
        <v>450</v>
      </c>
      <c r="G560" s="17"/>
    </row>
    <row r="561" spans="1:6" ht="17.100000000000001" customHeight="1" thickBot="1" x14ac:dyDescent="0.3">
      <c r="A561" s="70" t="s">
        <v>25</v>
      </c>
      <c r="B561" s="216" t="s">
        <v>460</v>
      </c>
      <c r="C561" s="3" t="s">
        <v>183</v>
      </c>
      <c r="D561" s="124">
        <v>420</v>
      </c>
      <c r="E561" s="124">
        <v>500</v>
      </c>
    </row>
    <row r="562" spans="1:6" ht="17.100000000000001" customHeight="1" thickBot="1" x14ac:dyDescent="0.3">
      <c r="A562" s="71" t="s">
        <v>175</v>
      </c>
      <c r="B562" s="268"/>
      <c r="C562" s="3" t="s">
        <v>183</v>
      </c>
      <c r="D562" s="124">
        <v>420</v>
      </c>
      <c r="E562" s="124">
        <v>500</v>
      </c>
    </row>
    <row r="563" spans="1:6" ht="17.100000000000001" customHeight="1" thickBot="1" x14ac:dyDescent="0.3">
      <c r="A563" s="71" t="s">
        <v>339</v>
      </c>
      <c r="B563" s="268"/>
      <c r="C563" s="3" t="s">
        <v>183</v>
      </c>
      <c r="D563" s="124">
        <v>420</v>
      </c>
      <c r="E563" s="124">
        <v>500</v>
      </c>
    </row>
    <row r="564" spans="1:6" ht="17.100000000000001" customHeight="1" thickBot="1" x14ac:dyDescent="0.3">
      <c r="A564" s="72" t="s">
        <v>419</v>
      </c>
      <c r="B564" s="268"/>
      <c r="C564" s="3" t="s">
        <v>183</v>
      </c>
      <c r="D564" s="124">
        <v>420</v>
      </c>
      <c r="E564" s="124">
        <v>500</v>
      </c>
    </row>
    <row r="565" spans="1:6" ht="17.100000000000001" customHeight="1" thickBot="1" x14ac:dyDescent="0.3">
      <c r="A565" s="72" t="s">
        <v>428</v>
      </c>
      <c r="B565" s="217"/>
      <c r="C565" s="3" t="s">
        <v>183</v>
      </c>
      <c r="D565" s="124">
        <v>420</v>
      </c>
      <c r="E565" s="124">
        <v>500</v>
      </c>
    </row>
    <row r="566" spans="1:6" ht="17.100000000000001" customHeight="1" thickBot="1" x14ac:dyDescent="0.3">
      <c r="A566" s="69" t="s">
        <v>6</v>
      </c>
      <c r="B566" s="216" t="s">
        <v>417</v>
      </c>
      <c r="C566" s="3" t="s">
        <v>424</v>
      </c>
      <c r="D566" s="124">
        <v>400</v>
      </c>
      <c r="E566" s="124">
        <v>450</v>
      </c>
    </row>
    <row r="567" spans="1:6" ht="17.100000000000001" customHeight="1" thickBot="1" x14ac:dyDescent="0.3">
      <c r="A567" s="47" t="s">
        <v>339</v>
      </c>
      <c r="B567" s="268"/>
      <c r="C567" s="3" t="s">
        <v>424</v>
      </c>
      <c r="D567" s="124">
        <v>400</v>
      </c>
      <c r="E567" s="124">
        <v>450</v>
      </c>
    </row>
    <row r="568" spans="1:6" ht="17.100000000000001" customHeight="1" thickBot="1" x14ac:dyDescent="0.3">
      <c r="A568" s="67" t="s">
        <v>418</v>
      </c>
      <c r="B568" s="268"/>
      <c r="C568" s="3" t="s">
        <v>424</v>
      </c>
      <c r="D568" s="124">
        <v>400</v>
      </c>
      <c r="E568" s="124">
        <v>450</v>
      </c>
    </row>
    <row r="569" spans="1:6" ht="17.100000000000001" customHeight="1" thickBot="1" x14ac:dyDescent="0.3">
      <c r="A569" s="67" t="s">
        <v>419</v>
      </c>
      <c r="B569" s="268"/>
      <c r="C569" s="3" t="s">
        <v>424</v>
      </c>
      <c r="D569" s="124">
        <v>400</v>
      </c>
      <c r="E569" s="124">
        <v>450</v>
      </c>
    </row>
    <row r="570" spans="1:6" ht="17.100000000000001" customHeight="1" thickBot="1" x14ac:dyDescent="0.3">
      <c r="A570" s="48" t="s">
        <v>420</v>
      </c>
      <c r="B570" s="217"/>
      <c r="C570" s="3" t="s">
        <v>424</v>
      </c>
      <c r="D570" s="124">
        <v>400</v>
      </c>
      <c r="E570" s="124">
        <v>450</v>
      </c>
    </row>
    <row r="571" spans="1:6" ht="17.100000000000001" customHeight="1" thickBot="1" x14ac:dyDescent="0.3">
      <c r="A571" s="218" t="s">
        <v>99</v>
      </c>
      <c r="B571" s="360" t="s">
        <v>602</v>
      </c>
      <c r="C571" s="20" t="s">
        <v>189</v>
      </c>
      <c r="D571" s="99">
        <v>40</v>
      </c>
      <c r="E571" s="99">
        <v>50</v>
      </c>
    </row>
    <row r="572" spans="1:6" ht="20.25" customHeight="1" thickBot="1" x14ac:dyDescent="0.3">
      <c r="A572" s="219"/>
      <c r="B572" s="361"/>
      <c r="C572" s="20" t="s">
        <v>603</v>
      </c>
      <c r="D572" s="99">
        <v>900</v>
      </c>
      <c r="E572" s="99">
        <v>1200</v>
      </c>
    </row>
    <row r="573" spans="1:6" ht="17.100000000000001" customHeight="1" thickBot="1" x14ac:dyDescent="0.3">
      <c r="A573" s="219"/>
      <c r="B573" s="3" t="s">
        <v>100</v>
      </c>
      <c r="C573" s="3" t="s">
        <v>93</v>
      </c>
      <c r="D573" s="99">
        <v>500</v>
      </c>
      <c r="E573" s="99">
        <v>600</v>
      </c>
      <c r="F573" s="61"/>
    </row>
    <row r="574" spans="1:6" ht="17.100000000000001" customHeight="1" thickBot="1" x14ac:dyDescent="0.3">
      <c r="A574" s="219"/>
      <c r="B574" s="3" t="s">
        <v>100</v>
      </c>
      <c r="C574" s="3" t="s">
        <v>310</v>
      </c>
      <c r="D574" s="99">
        <v>1500</v>
      </c>
      <c r="E574" s="99">
        <v>1850</v>
      </c>
      <c r="F574" s="61"/>
    </row>
    <row r="575" spans="1:6" ht="21" customHeight="1" thickBot="1" x14ac:dyDescent="0.3">
      <c r="A575" s="220"/>
      <c r="B575" s="3" t="s">
        <v>309</v>
      </c>
      <c r="C575" s="3" t="s">
        <v>310</v>
      </c>
      <c r="D575" s="99">
        <v>2500</v>
      </c>
      <c r="E575" s="99">
        <v>2800</v>
      </c>
      <c r="F575" s="61"/>
    </row>
    <row r="576" spans="1:6" ht="21" customHeight="1" thickBot="1" x14ac:dyDescent="0.3">
      <c r="A576" s="218" t="s">
        <v>82</v>
      </c>
      <c r="B576" s="26" t="s">
        <v>531</v>
      </c>
      <c r="C576" s="3" t="s">
        <v>92</v>
      </c>
      <c r="D576" s="180">
        <v>460</v>
      </c>
      <c r="E576" s="121">
        <v>550</v>
      </c>
      <c r="F576" s="61"/>
    </row>
    <row r="577" spans="1:8" ht="20.45" customHeight="1" thickBot="1" x14ac:dyDescent="0.3">
      <c r="A577" s="219"/>
      <c r="B577" s="3" t="s">
        <v>308</v>
      </c>
      <c r="C577" s="3" t="s">
        <v>92</v>
      </c>
      <c r="D577" s="99">
        <v>500</v>
      </c>
      <c r="E577" s="99">
        <v>600</v>
      </c>
      <c r="F577" s="61"/>
    </row>
    <row r="578" spans="1:8" ht="20.45" customHeight="1" thickBot="1" x14ac:dyDescent="0.3">
      <c r="A578" s="220"/>
      <c r="B578" s="3" t="s">
        <v>308</v>
      </c>
      <c r="C578" s="3" t="s">
        <v>93</v>
      </c>
      <c r="D578" s="99">
        <v>850</v>
      </c>
      <c r="E578" s="99">
        <v>980</v>
      </c>
      <c r="F578" s="61"/>
    </row>
    <row r="579" spans="1:8" ht="17.100000000000001" customHeight="1" thickBot="1" x14ac:dyDescent="0.3">
      <c r="A579" s="262" t="s">
        <v>101</v>
      </c>
      <c r="B579" s="122" t="s">
        <v>624</v>
      </c>
      <c r="C579" s="198" t="s">
        <v>90</v>
      </c>
      <c r="D579" s="199">
        <v>500</v>
      </c>
      <c r="E579" s="199">
        <v>600</v>
      </c>
      <c r="F579" s="61"/>
    </row>
    <row r="580" spans="1:8" ht="17.100000000000001" customHeight="1" thickBot="1" x14ac:dyDescent="0.3">
      <c r="A580" s="264"/>
      <c r="B580" s="122" t="s">
        <v>531</v>
      </c>
      <c r="C580" s="200" t="s">
        <v>90</v>
      </c>
      <c r="D580" s="184">
        <v>350</v>
      </c>
      <c r="E580" s="184">
        <v>400</v>
      </c>
      <c r="F580" s="61"/>
    </row>
    <row r="581" spans="1:8" ht="23.25" customHeight="1" thickBot="1" x14ac:dyDescent="0.3">
      <c r="A581" s="98" t="s">
        <v>532</v>
      </c>
      <c r="B581" s="12" t="s">
        <v>531</v>
      </c>
      <c r="C581" s="97" t="s">
        <v>424</v>
      </c>
      <c r="D581" s="156">
        <v>500</v>
      </c>
      <c r="E581" s="156">
        <v>600</v>
      </c>
    </row>
    <row r="582" spans="1:8" ht="28.5" customHeight="1" thickBot="1" x14ac:dyDescent="0.3">
      <c r="A582" s="87" t="s">
        <v>669</v>
      </c>
      <c r="B582" s="185" t="s">
        <v>670</v>
      </c>
      <c r="C582" s="201" t="s">
        <v>183</v>
      </c>
      <c r="D582" s="192">
        <v>300</v>
      </c>
      <c r="E582" s="192">
        <v>350</v>
      </c>
      <c r="F582" s="61"/>
    </row>
    <row r="583" spans="1:8" ht="25.5" customHeight="1" thickBot="1" x14ac:dyDescent="0.3">
      <c r="A583" s="309" t="s">
        <v>668</v>
      </c>
      <c r="B583" s="185" t="s">
        <v>340</v>
      </c>
      <c r="C583" s="228" t="s">
        <v>223</v>
      </c>
      <c r="D583" s="192">
        <v>240</v>
      </c>
      <c r="E583" s="192">
        <v>270</v>
      </c>
      <c r="F583" s="61"/>
    </row>
    <row r="584" spans="1:8" ht="25.5" customHeight="1" thickBot="1" x14ac:dyDescent="0.3">
      <c r="A584" s="310"/>
      <c r="B584" s="185" t="s">
        <v>665</v>
      </c>
      <c r="C584" s="229"/>
      <c r="D584" s="192">
        <v>240</v>
      </c>
      <c r="E584" s="192">
        <v>270</v>
      </c>
      <c r="F584" s="61"/>
    </row>
    <row r="585" spans="1:8" ht="17.100000000000001" customHeight="1" thickBot="1" x14ac:dyDescent="0.3">
      <c r="A585" s="308" t="s">
        <v>660</v>
      </c>
      <c r="B585" s="13" t="s">
        <v>661</v>
      </c>
      <c r="C585" s="234" t="s">
        <v>223</v>
      </c>
      <c r="D585" s="133">
        <v>250</v>
      </c>
      <c r="E585" s="133">
        <v>280</v>
      </c>
    </row>
    <row r="586" spans="1:8" ht="17.100000000000001" customHeight="1" thickBot="1" x14ac:dyDescent="0.3">
      <c r="A586" s="309"/>
      <c r="B586" s="13" t="s">
        <v>662</v>
      </c>
      <c r="C586" s="234"/>
      <c r="D586" s="133">
        <v>250</v>
      </c>
      <c r="E586" s="133">
        <v>280</v>
      </c>
    </row>
    <row r="587" spans="1:8" ht="17.100000000000001" customHeight="1" thickBot="1" x14ac:dyDescent="0.3">
      <c r="A587" s="309"/>
      <c r="B587" s="13" t="s">
        <v>663</v>
      </c>
      <c r="C587" s="234"/>
      <c r="D587" s="133">
        <v>250</v>
      </c>
      <c r="E587" s="133">
        <v>280</v>
      </c>
      <c r="H587" s="183"/>
    </row>
    <row r="588" spans="1:8" ht="17.100000000000001" customHeight="1" thickBot="1" x14ac:dyDescent="0.3">
      <c r="A588" s="309"/>
      <c r="B588" s="13" t="s">
        <v>664</v>
      </c>
      <c r="C588" s="234"/>
      <c r="D588" s="133">
        <v>250</v>
      </c>
      <c r="E588" s="133">
        <v>280</v>
      </c>
    </row>
    <row r="589" spans="1:8" ht="17.100000000000001" customHeight="1" thickBot="1" x14ac:dyDescent="0.3">
      <c r="A589" s="309"/>
      <c r="B589" s="13" t="s">
        <v>665</v>
      </c>
      <c r="C589" s="234"/>
      <c r="D589" s="121">
        <v>250</v>
      </c>
      <c r="E589" s="121">
        <v>280</v>
      </c>
    </row>
    <row r="590" spans="1:8" ht="17.100000000000001" customHeight="1" thickBot="1" x14ac:dyDescent="0.3">
      <c r="A590" s="309"/>
      <c r="B590" s="122" t="s">
        <v>667</v>
      </c>
      <c r="C590" s="234"/>
      <c r="D590" s="146">
        <v>250</v>
      </c>
      <c r="E590" s="138">
        <v>280</v>
      </c>
      <c r="F590" s="61"/>
    </row>
    <row r="591" spans="1:8" ht="17.100000000000001" customHeight="1" thickBot="1" x14ac:dyDescent="0.3">
      <c r="A591" s="309"/>
      <c r="B591" s="122" t="s">
        <v>666</v>
      </c>
      <c r="C591" s="231"/>
      <c r="D591" s="146">
        <v>250</v>
      </c>
      <c r="E591" s="138">
        <v>280</v>
      </c>
      <c r="F591" s="61"/>
    </row>
    <row r="592" spans="1:8" ht="17.100000000000001" customHeight="1" thickBot="1" x14ac:dyDescent="0.3">
      <c r="A592" s="310"/>
      <c r="B592" s="185" t="s">
        <v>510</v>
      </c>
      <c r="C592" s="186" t="s">
        <v>369</v>
      </c>
      <c r="D592" s="120">
        <v>2750</v>
      </c>
      <c r="E592" s="121"/>
    </row>
    <row r="593" spans="1:7" ht="20.25" customHeight="1" thickBot="1" x14ac:dyDescent="0.3">
      <c r="A593" s="235" t="s">
        <v>81</v>
      </c>
      <c r="B593" s="256"/>
      <c r="C593" s="34" t="s">
        <v>297</v>
      </c>
      <c r="D593" s="127" t="s">
        <v>295</v>
      </c>
      <c r="E593" s="128" t="s">
        <v>296</v>
      </c>
    </row>
    <row r="594" spans="1:7" ht="17.100000000000001" customHeight="1" thickBot="1" x14ac:dyDescent="0.3">
      <c r="A594" s="219" t="s">
        <v>174</v>
      </c>
      <c r="B594" s="11" t="s">
        <v>131</v>
      </c>
      <c r="C594" s="9" t="s">
        <v>92</v>
      </c>
      <c r="D594" s="121">
        <v>150</v>
      </c>
      <c r="E594" s="121">
        <v>200</v>
      </c>
    </row>
    <row r="595" spans="1:7" ht="18" customHeight="1" thickBot="1" x14ac:dyDescent="0.3">
      <c r="A595" s="220"/>
      <c r="B595" s="11" t="s">
        <v>131</v>
      </c>
      <c r="C595" s="9" t="s">
        <v>93</v>
      </c>
      <c r="D595" s="121">
        <v>220</v>
      </c>
      <c r="E595" s="121">
        <v>250</v>
      </c>
      <c r="F595" s="61"/>
      <c r="G595" s="17"/>
    </row>
    <row r="596" spans="1:7" ht="18" customHeight="1" thickBot="1" x14ac:dyDescent="0.3">
      <c r="A596" s="235" t="s">
        <v>301</v>
      </c>
      <c r="B596" s="256"/>
      <c r="C596" s="34" t="s">
        <v>297</v>
      </c>
      <c r="D596" s="127" t="s">
        <v>295</v>
      </c>
      <c r="E596" s="128" t="s">
        <v>296</v>
      </c>
      <c r="F596" s="61"/>
    </row>
    <row r="597" spans="1:7" ht="18" customHeight="1" thickBot="1" x14ac:dyDescent="0.3">
      <c r="A597" s="218" t="s">
        <v>112</v>
      </c>
      <c r="B597" s="9" t="s">
        <v>113</v>
      </c>
      <c r="C597" s="9" t="s">
        <v>114</v>
      </c>
      <c r="D597" s="125">
        <v>17500</v>
      </c>
      <c r="E597" s="125"/>
      <c r="F597" s="61" t="s">
        <v>379</v>
      </c>
    </row>
    <row r="598" spans="1:7" ht="17.100000000000001" customHeight="1" thickBot="1" x14ac:dyDescent="0.3">
      <c r="A598" s="220"/>
      <c r="B598" s="33" t="s">
        <v>503</v>
      </c>
      <c r="C598" s="30" t="s">
        <v>120</v>
      </c>
      <c r="D598" s="131">
        <v>550</v>
      </c>
      <c r="E598" s="131">
        <v>700</v>
      </c>
    </row>
    <row r="599" spans="1:7" ht="17.100000000000001" customHeight="1" thickBot="1" x14ac:dyDescent="0.3">
      <c r="A599" s="218" t="s">
        <v>511</v>
      </c>
      <c r="B599" s="93" t="s">
        <v>533</v>
      </c>
      <c r="C599" s="270" t="s">
        <v>128</v>
      </c>
      <c r="D599" s="147">
        <v>130</v>
      </c>
      <c r="E599" s="148">
        <v>150</v>
      </c>
    </row>
    <row r="600" spans="1:7" ht="24.75" customHeight="1" thickBot="1" x14ac:dyDescent="0.3">
      <c r="A600" s="220"/>
      <c r="B600" s="93" t="s">
        <v>534</v>
      </c>
      <c r="C600" s="271"/>
      <c r="D600" s="149">
        <v>130</v>
      </c>
      <c r="E600" s="150">
        <v>150</v>
      </c>
      <c r="F600" s="90"/>
    </row>
    <row r="601" spans="1:7" ht="17.100000000000001" customHeight="1" x14ac:dyDescent="0.25">
      <c r="A601" s="56" t="s">
        <v>224</v>
      </c>
      <c r="B601" s="65" t="s">
        <v>371</v>
      </c>
      <c r="C601" s="250" t="s">
        <v>128</v>
      </c>
      <c r="D601" s="151">
        <v>400</v>
      </c>
      <c r="E601" s="152">
        <v>500</v>
      </c>
      <c r="F601" s="176"/>
    </row>
    <row r="602" spans="1:7" ht="17.100000000000001" customHeight="1" thickBot="1" x14ac:dyDescent="0.3">
      <c r="A602" s="45" t="s">
        <v>370</v>
      </c>
      <c r="B602" s="66" t="s">
        <v>372</v>
      </c>
      <c r="C602" s="251"/>
      <c r="D602" s="153">
        <v>400</v>
      </c>
      <c r="E602" s="154">
        <v>500</v>
      </c>
      <c r="F602" s="176"/>
    </row>
    <row r="603" spans="1:7" ht="17.25" customHeight="1" thickBot="1" x14ac:dyDescent="0.3">
      <c r="A603" s="45" t="s">
        <v>357</v>
      </c>
      <c r="B603" s="9" t="s">
        <v>372</v>
      </c>
      <c r="C603" s="89" t="s">
        <v>128</v>
      </c>
      <c r="D603" s="155">
        <v>480</v>
      </c>
      <c r="E603" s="155">
        <v>550</v>
      </c>
      <c r="F603" s="176"/>
    </row>
    <row r="604" spans="1:7" ht="17.100000000000001" customHeight="1" x14ac:dyDescent="0.25">
      <c r="A604" s="318" t="s">
        <v>328</v>
      </c>
      <c r="B604" s="23" t="s">
        <v>186</v>
      </c>
      <c r="C604" s="221" t="s">
        <v>128</v>
      </c>
      <c r="D604" s="331">
        <v>380</v>
      </c>
      <c r="E604" s="331">
        <v>450</v>
      </c>
      <c r="F604" s="233"/>
    </row>
    <row r="605" spans="1:7" ht="17.100000000000001" customHeight="1" thickBot="1" x14ac:dyDescent="0.3">
      <c r="A605" s="319"/>
      <c r="B605" s="24" t="s">
        <v>329</v>
      </c>
      <c r="C605" s="223"/>
      <c r="D605" s="332"/>
      <c r="E605" s="332"/>
      <c r="F605" s="233"/>
    </row>
    <row r="606" spans="1:7" ht="22.5" customHeight="1" thickBot="1" x14ac:dyDescent="0.3">
      <c r="A606" s="218" t="s">
        <v>356</v>
      </c>
      <c r="B606" s="221" t="s">
        <v>501</v>
      </c>
      <c r="C606" s="53" t="s">
        <v>93</v>
      </c>
      <c r="D606" s="157">
        <v>2900</v>
      </c>
      <c r="E606" s="155">
        <v>3500</v>
      </c>
      <c r="F606" s="60" t="s">
        <v>379</v>
      </c>
    </row>
    <row r="607" spans="1:7" ht="21" customHeight="1" thickBot="1" x14ac:dyDescent="0.3">
      <c r="A607" s="219"/>
      <c r="B607" s="222"/>
      <c r="C607" s="53" t="s">
        <v>92</v>
      </c>
      <c r="D607" s="157">
        <f>D606/2+15</f>
        <v>1465</v>
      </c>
      <c r="E607" s="155">
        <f>E606/2+20</f>
        <v>1770</v>
      </c>
      <c r="F607" s="60" t="s">
        <v>379</v>
      </c>
      <c r="G607" s="17"/>
    </row>
    <row r="608" spans="1:7" ht="17.100000000000001" customHeight="1" thickBot="1" x14ac:dyDescent="0.3">
      <c r="A608" s="219"/>
      <c r="B608" s="223"/>
      <c r="C608" s="53" t="s">
        <v>107</v>
      </c>
      <c r="D608" s="157">
        <f>D606/10+15</f>
        <v>305</v>
      </c>
      <c r="E608" s="155">
        <f>E606/10+20</f>
        <v>370</v>
      </c>
      <c r="F608" s="61" t="s">
        <v>379</v>
      </c>
    </row>
    <row r="609" spans="1:7" ht="17.100000000000001" customHeight="1" thickBot="1" x14ac:dyDescent="0.3">
      <c r="A609" s="220"/>
      <c r="B609" s="26" t="s">
        <v>535</v>
      </c>
      <c r="C609" s="53" t="s">
        <v>358</v>
      </c>
      <c r="D609" s="157">
        <v>550</v>
      </c>
      <c r="E609" s="155">
        <v>650</v>
      </c>
      <c r="F609" s="61"/>
    </row>
    <row r="610" spans="1:7" ht="21.75" customHeight="1" thickBot="1" x14ac:dyDescent="0.3">
      <c r="A610" s="235" t="s">
        <v>425</v>
      </c>
      <c r="B610" s="236"/>
      <c r="C610" s="34" t="s">
        <v>297</v>
      </c>
      <c r="D610" s="127" t="s">
        <v>295</v>
      </c>
      <c r="E610" s="128" t="s">
        <v>296</v>
      </c>
      <c r="F610" s="61"/>
      <c r="G610" s="17"/>
    </row>
    <row r="611" spans="1:7" ht="18" customHeight="1" thickBot="1" x14ac:dyDescent="0.3">
      <c r="A611" s="59" t="s">
        <v>392</v>
      </c>
      <c r="B611" s="3" t="s">
        <v>411</v>
      </c>
      <c r="C611" s="3" t="s">
        <v>393</v>
      </c>
      <c r="D611" s="99">
        <v>1050</v>
      </c>
      <c r="E611" s="99">
        <v>1300</v>
      </c>
      <c r="F611" s="61"/>
    </row>
    <row r="612" spans="1:7" ht="20.100000000000001" customHeight="1" thickBot="1" x14ac:dyDescent="0.3">
      <c r="A612" s="55" t="s">
        <v>83</v>
      </c>
      <c r="B612" s="3"/>
      <c r="C612" s="3" t="s">
        <v>104</v>
      </c>
      <c r="D612" s="99">
        <v>750</v>
      </c>
      <c r="E612" s="99">
        <v>900</v>
      </c>
      <c r="F612" s="61"/>
    </row>
    <row r="613" spans="1:7" ht="20.100000000000001" customHeight="1" thickBot="1" x14ac:dyDescent="0.3">
      <c r="A613" s="218" t="s">
        <v>20</v>
      </c>
      <c r="B613" s="182" t="s">
        <v>430</v>
      </c>
      <c r="C613" s="3" t="s">
        <v>431</v>
      </c>
      <c r="D613" s="99">
        <v>650</v>
      </c>
      <c r="E613" s="99">
        <v>800</v>
      </c>
      <c r="F613" s="61"/>
    </row>
    <row r="614" spans="1:7" ht="20.100000000000001" customHeight="1" thickBot="1" x14ac:dyDescent="0.3">
      <c r="A614" s="219"/>
      <c r="B614" s="224" t="s">
        <v>177</v>
      </c>
      <c r="C614" s="3" t="s">
        <v>123</v>
      </c>
      <c r="D614" s="99">
        <v>380</v>
      </c>
      <c r="E614" s="99">
        <v>450</v>
      </c>
      <c r="F614" s="61"/>
    </row>
    <row r="615" spans="1:7" ht="20.100000000000001" customHeight="1" thickBot="1" x14ac:dyDescent="0.3">
      <c r="A615" s="219"/>
      <c r="B615" s="232"/>
      <c r="C615" s="3" t="s">
        <v>106</v>
      </c>
      <c r="D615" s="99">
        <v>450</v>
      </c>
      <c r="E615" s="99">
        <v>550</v>
      </c>
      <c r="F615" s="61"/>
    </row>
    <row r="616" spans="1:7" ht="17.100000000000001" customHeight="1" thickBot="1" x14ac:dyDescent="0.3">
      <c r="A616" s="219"/>
      <c r="B616" s="225"/>
      <c r="C616" s="3" t="s">
        <v>248</v>
      </c>
      <c r="D616" s="99">
        <v>1200</v>
      </c>
      <c r="E616" s="99">
        <v>1500</v>
      </c>
      <c r="F616" s="61"/>
    </row>
    <row r="617" spans="1:7" ht="20.100000000000001" customHeight="1" thickBot="1" x14ac:dyDescent="0.3">
      <c r="A617" s="219"/>
      <c r="B617" s="92" t="s">
        <v>512</v>
      </c>
      <c r="C617" s="76" t="s">
        <v>105</v>
      </c>
      <c r="D617" s="101">
        <v>630</v>
      </c>
      <c r="E617" s="101">
        <v>750</v>
      </c>
      <c r="F617" s="61"/>
    </row>
    <row r="618" spans="1:7" ht="17.100000000000001" customHeight="1" thickBot="1" x14ac:dyDescent="0.3">
      <c r="A618" s="219"/>
      <c r="B618" s="221" t="s">
        <v>178</v>
      </c>
      <c r="C618" s="3" t="s">
        <v>123</v>
      </c>
      <c r="D618" s="99">
        <v>380</v>
      </c>
      <c r="E618" s="99">
        <v>450</v>
      </c>
      <c r="F618" s="61"/>
    </row>
    <row r="619" spans="1:7" ht="18.95" customHeight="1" thickBot="1" x14ac:dyDescent="0.3">
      <c r="A619" s="219"/>
      <c r="B619" s="223"/>
      <c r="C619" s="3" t="s">
        <v>249</v>
      </c>
      <c r="D619" s="99">
        <v>500</v>
      </c>
      <c r="E619" s="99">
        <v>600</v>
      </c>
      <c r="F619" s="61"/>
    </row>
    <row r="620" spans="1:7" ht="23.1" customHeight="1" thickBot="1" x14ac:dyDescent="0.3">
      <c r="A620" s="4" t="s">
        <v>36</v>
      </c>
      <c r="B620" s="3" t="s">
        <v>411</v>
      </c>
      <c r="C620" s="3" t="s">
        <v>104</v>
      </c>
      <c r="D620" s="99">
        <v>670</v>
      </c>
      <c r="E620" s="99">
        <v>800</v>
      </c>
      <c r="F620" s="61"/>
    </row>
    <row r="621" spans="1:7" ht="23.1" customHeight="1" thickBot="1" x14ac:dyDescent="0.3">
      <c r="A621" s="218" t="s">
        <v>37</v>
      </c>
      <c r="B621" s="209" t="s">
        <v>636</v>
      </c>
      <c r="C621" s="20" t="s">
        <v>307</v>
      </c>
      <c r="D621" s="99">
        <v>1700</v>
      </c>
      <c r="E621" s="99">
        <v>1900</v>
      </c>
      <c r="F621" s="61"/>
    </row>
    <row r="622" spans="1:7" ht="23.1" customHeight="1" thickBot="1" x14ac:dyDescent="0.3">
      <c r="A622" s="220"/>
      <c r="B622" s="210" t="s">
        <v>691</v>
      </c>
      <c r="C622" s="3" t="s">
        <v>307</v>
      </c>
      <c r="D622" s="99">
        <v>3400</v>
      </c>
      <c r="E622" s="99">
        <v>3500</v>
      </c>
      <c r="F622" s="61"/>
    </row>
    <row r="623" spans="1:7" ht="17.100000000000001" customHeight="1" thickBot="1" x14ac:dyDescent="0.3">
      <c r="A623" s="262" t="s">
        <v>625</v>
      </c>
      <c r="B623" s="84" t="s">
        <v>472</v>
      </c>
      <c r="C623" s="3" t="s">
        <v>473</v>
      </c>
      <c r="D623" s="99">
        <v>2100</v>
      </c>
      <c r="E623" s="99">
        <v>2600</v>
      </c>
      <c r="F623" s="61"/>
    </row>
    <row r="624" spans="1:7" ht="17.100000000000001" customHeight="1" thickBot="1" x14ac:dyDescent="0.3">
      <c r="A624" s="263"/>
      <c r="B624" s="85" t="s">
        <v>483</v>
      </c>
      <c r="C624" s="3" t="s">
        <v>484</v>
      </c>
      <c r="D624" s="99">
        <v>2300</v>
      </c>
      <c r="E624" s="99">
        <v>3000</v>
      </c>
      <c r="F624" s="61"/>
    </row>
    <row r="625" spans="1:7" ht="17.100000000000001" customHeight="1" thickBot="1" x14ac:dyDescent="0.3">
      <c r="A625" s="264"/>
      <c r="B625" s="78" t="s">
        <v>471</v>
      </c>
      <c r="C625" s="3" t="s">
        <v>456</v>
      </c>
      <c r="D625" s="99">
        <v>500</v>
      </c>
      <c r="E625" s="99">
        <v>600</v>
      </c>
      <c r="F625" s="61"/>
    </row>
    <row r="626" spans="1:7" ht="22.5" customHeight="1" thickBot="1" x14ac:dyDescent="0.3">
      <c r="A626" s="218" t="s">
        <v>84</v>
      </c>
      <c r="B626" s="221" t="s">
        <v>202</v>
      </c>
      <c r="C626" s="3" t="s">
        <v>288</v>
      </c>
      <c r="D626" s="99">
        <v>750</v>
      </c>
      <c r="E626" s="99">
        <v>850</v>
      </c>
      <c r="F626" s="61" t="s">
        <v>379</v>
      </c>
    </row>
    <row r="627" spans="1:7" ht="22.5" customHeight="1" thickBot="1" x14ac:dyDescent="0.3">
      <c r="A627" s="219"/>
      <c r="B627" s="222"/>
      <c r="C627" s="3" t="s">
        <v>102</v>
      </c>
      <c r="D627" s="99">
        <v>1300</v>
      </c>
      <c r="E627" s="99">
        <v>1500</v>
      </c>
      <c r="F627" s="61" t="s">
        <v>379</v>
      </c>
      <c r="G627" s="17"/>
    </row>
    <row r="628" spans="1:7" ht="23.25" customHeight="1" thickBot="1" x14ac:dyDescent="0.3">
      <c r="A628" s="219"/>
      <c r="B628" s="223"/>
      <c r="C628" s="3" t="s">
        <v>307</v>
      </c>
      <c r="D628" s="99">
        <v>6000</v>
      </c>
      <c r="E628" s="99">
        <v>7000</v>
      </c>
      <c r="F628" s="61" t="s">
        <v>379</v>
      </c>
    </row>
    <row r="629" spans="1:7" ht="22.5" customHeight="1" thickBot="1" x14ac:dyDescent="0.3">
      <c r="A629" s="219"/>
      <c r="B629" s="221" t="s">
        <v>287</v>
      </c>
      <c r="C629" s="3" t="s">
        <v>102</v>
      </c>
      <c r="D629" s="99">
        <v>900</v>
      </c>
      <c r="E629" s="99">
        <v>1200</v>
      </c>
      <c r="F629" s="61" t="s">
        <v>379</v>
      </c>
    </row>
    <row r="630" spans="1:7" ht="19.5" customHeight="1" thickBot="1" x14ac:dyDescent="0.3">
      <c r="A630" s="220"/>
      <c r="B630" s="223"/>
      <c r="C630" s="3" t="s">
        <v>288</v>
      </c>
      <c r="D630" s="99">
        <v>600</v>
      </c>
      <c r="E630" s="99">
        <v>700</v>
      </c>
      <c r="F630" s="61" t="s">
        <v>379</v>
      </c>
    </row>
    <row r="631" spans="1:7" ht="20.25" customHeight="1" thickBot="1" x14ac:dyDescent="0.3">
      <c r="A631" s="55" t="s">
        <v>85</v>
      </c>
      <c r="B631" s="3" t="s">
        <v>411</v>
      </c>
      <c r="C631" s="3" t="s">
        <v>103</v>
      </c>
      <c r="D631" s="99">
        <v>550</v>
      </c>
      <c r="E631" s="99">
        <v>700</v>
      </c>
      <c r="F631" s="61"/>
    </row>
    <row r="632" spans="1:7" ht="17.100000000000001" customHeight="1" thickBot="1" x14ac:dyDescent="0.3">
      <c r="A632" s="55" t="s">
        <v>34</v>
      </c>
      <c r="B632" s="3" t="s">
        <v>410</v>
      </c>
      <c r="C632" s="3" t="s">
        <v>123</v>
      </c>
      <c r="D632" s="99">
        <v>550</v>
      </c>
      <c r="E632" s="99">
        <v>700</v>
      </c>
      <c r="F632" s="61"/>
    </row>
    <row r="633" spans="1:7" ht="17.100000000000001" customHeight="1" thickBot="1" x14ac:dyDescent="0.3">
      <c r="A633" s="64" t="s">
        <v>407</v>
      </c>
      <c r="B633" s="3" t="s">
        <v>409</v>
      </c>
      <c r="C633" s="3" t="s">
        <v>408</v>
      </c>
      <c r="D633" s="99"/>
      <c r="E633" s="99"/>
      <c r="G633" s="17"/>
    </row>
    <row r="634" spans="1:7" ht="17.100000000000001" customHeight="1" thickBot="1" x14ac:dyDescent="0.3">
      <c r="A634" s="4" t="s">
        <v>117</v>
      </c>
      <c r="B634" s="9"/>
      <c r="C634" s="9" t="s">
        <v>118</v>
      </c>
      <c r="D634" s="121">
        <v>140</v>
      </c>
      <c r="E634" s="121">
        <v>180</v>
      </c>
    </row>
    <row r="635" spans="1:7" ht="21.75" customHeight="1" thickBot="1" x14ac:dyDescent="0.3">
      <c r="A635" s="235" t="s">
        <v>293</v>
      </c>
      <c r="B635" s="236"/>
      <c r="C635" s="34" t="s">
        <v>297</v>
      </c>
      <c r="D635" s="158" t="s">
        <v>295</v>
      </c>
      <c r="E635" s="159" t="s">
        <v>296</v>
      </c>
      <c r="G635" s="17"/>
    </row>
    <row r="636" spans="1:7" ht="17.100000000000001" customHeight="1" thickBot="1" x14ac:dyDescent="0.3">
      <c r="A636" s="218" t="s">
        <v>637</v>
      </c>
      <c r="B636" s="328"/>
      <c r="C636" s="19" t="s">
        <v>93</v>
      </c>
      <c r="D636" s="160">
        <v>4000</v>
      </c>
      <c r="E636" s="160">
        <v>5000</v>
      </c>
    </row>
    <row r="637" spans="1:7" ht="17.100000000000001" customHeight="1" thickBot="1" x14ac:dyDescent="0.3">
      <c r="A637" s="219"/>
      <c r="B637" s="329"/>
      <c r="C637" s="19" t="s">
        <v>92</v>
      </c>
      <c r="D637" s="160">
        <f>D636/2+15</f>
        <v>2015</v>
      </c>
      <c r="E637" s="160">
        <f>E636/2+20</f>
        <v>2520</v>
      </c>
    </row>
    <row r="638" spans="1:7" ht="17.100000000000001" customHeight="1" thickBot="1" x14ac:dyDescent="0.3">
      <c r="A638" s="220"/>
      <c r="B638" s="330"/>
      <c r="C638" s="19" t="s">
        <v>107</v>
      </c>
      <c r="D638" s="160">
        <f>D636/10+15</f>
        <v>415</v>
      </c>
      <c r="E638" s="160">
        <f>E636/10+20</f>
        <v>520</v>
      </c>
    </row>
    <row r="639" spans="1:7" ht="16.5" customHeight="1" thickBot="1" x14ac:dyDescent="0.3">
      <c r="A639" s="218" t="s">
        <v>399</v>
      </c>
      <c r="B639" s="328"/>
      <c r="C639" s="7" t="s">
        <v>93</v>
      </c>
      <c r="D639" s="140">
        <v>4300</v>
      </c>
      <c r="E639" s="140">
        <v>5300</v>
      </c>
    </row>
    <row r="640" spans="1:7" ht="17.100000000000001" customHeight="1" thickBot="1" x14ac:dyDescent="0.3">
      <c r="A640" s="219"/>
      <c r="B640" s="329"/>
      <c r="C640" s="19" t="s">
        <v>92</v>
      </c>
      <c r="D640" s="160">
        <f>D639/2+15</f>
        <v>2165</v>
      </c>
      <c r="E640" s="160">
        <f>E639/2+20</f>
        <v>2670</v>
      </c>
    </row>
    <row r="641" spans="1:6" ht="17.100000000000001" customHeight="1" thickBot="1" x14ac:dyDescent="0.3">
      <c r="A641" s="220"/>
      <c r="B641" s="330"/>
      <c r="C641" s="19" t="s">
        <v>107</v>
      </c>
      <c r="D641" s="160">
        <f>D639/10+15</f>
        <v>445</v>
      </c>
      <c r="E641" s="160">
        <f>E639/10+20</f>
        <v>550</v>
      </c>
    </row>
    <row r="642" spans="1:6" ht="17.100000000000001" customHeight="1" thickBot="1" x14ac:dyDescent="0.3">
      <c r="A642" s="218" t="s">
        <v>368</v>
      </c>
      <c r="B642" s="239" t="s">
        <v>496</v>
      </c>
      <c r="C642" s="54" t="s">
        <v>93</v>
      </c>
      <c r="D642" s="144">
        <v>2000</v>
      </c>
      <c r="E642" s="144">
        <v>2500</v>
      </c>
    </row>
    <row r="643" spans="1:6" ht="17.100000000000001" customHeight="1" thickBot="1" x14ac:dyDescent="0.3">
      <c r="A643" s="220"/>
      <c r="B643" s="240"/>
      <c r="C643" s="54" t="s">
        <v>92</v>
      </c>
      <c r="D643" s="144">
        <f>D642/2+15</f>
        <v>1015</v>
      </c>
      <c r="E643" s="144">
        <f>E642/2+20</f>
        <v>1270</v>
      </c>
      <c r="F643" s="82"/>
    </row>
    <row r="644" spans="1:6" ht="17.100000000000001" customHeight="1" thickBot="1" x14ac:dyDescent="0.3">
      <c r="A644" s="218" t="s">
        <v>487</v>
      </c>
      <c r="B644" s="230"/>
      <c r="C644" s="54" t="s">
        <v>310</v>
      </c>
      <c r="D644" s="144">
        <v>1650</v>
      </c>
      <c r="E644" s="144">
        <v>1800</v>
      </c>
      <c r="F644" s="61"/>
    </row>
    <row r="645" spans="1:6" ht="17.100000000000001" customHeight="1" thickBot="1" x14ac:dyDescent="0.3">
      <c r="A645" s="220"/>
      <c r="B645" s="231"/>
      <c r="C645" s="68" t="s">
        <v>93</v>
      </c>
      <c r="D645" s="144">
        <v>350</v>
      </c>
      <c r="E645" s="144">
        <v>400</v>
      </c>
      <c r="F645" s="61"/>
    </row>
    <row r="646" spans="1:6" ht="17.100000000000001" customHeight="1" thickBot="1" x14ac:dyDescent="0.3">
      <c r="A646" s="25" t="s">
        <v>227</v>
      </c>
      <c r="B646" s="54"/>
      <c r="C646" s="54" t="s">
        <v>93</v>
      </c>
      <c r="D646" s="144">
        <v>450</v>
      </c>
      <c r="E646" s="144">
        <v>550</v>
      </c>
      <c r="F646" s="61"/>
    </row>
    <row r="647" spans="1:6" ht="17.100000000000001" customHeight="1" thickBot="1" x14ac:dyDescent="0.3">
      <c r="A647" s="25" t="s">
        <v>318</v>
      </c>
      <c r="B647" s="54"/>
      <c r="C647" s="54" t="s">
        <v>93</v>
      </c>
      <c r="D647" s="144">
        <v>380</v>
      </c>
      <c r="E647" s="144">
        <v>450</v>
      </c>
    </row>
    <row r="648" spans="1:6" ht="17.100000000000001" customHeight="1" thickBot="1" x14ac:dyDescent="0.3">
      <c r="A648" s="25" t="s">
        <v>319</v>
      </c>
      <c r="B648" s="9"/>
      <c r="C648" s="9" t="s">
        <v>93</v>
      </c>
      <c r="D648" s="125">
        <v>380</v>
      </c>
      <c r="E648" s="125">
        <v>450</v>
      </c>
    </row>
    <row r="649" spans="1:6" ht="17.100000000000001" customHeight="1" thickBot="1" x14ac:dyDescent="0.3">
      <c r="A649" s="218" t="s">
        <v>143</v>
      </c>
      <c r="B649" s="18" t="s">
        <v>144</v>
      </c>
      <c r="C649" s="19" t="s">
        <v>123</v>
      </c>
      <c r="D649" s="160">
        <v>200</v>
      </c>
      <c r="E649" s="160">
        <v>250</v>
      </c>
      <c r="F649" s="61"/>
    </row>
    <row r="650" spans="1:6" ht="17.100000000000001" customHeight="1" thickBot="1" x14ac:dyDescent="0.3">
      <c r="A650" s="219"/>
      <c r="B650" s="8" t="s">
        <v>144</v>
      </c>
      <c r="C650" s="7" t="s">
        <v>106</v>
      </c>
      <c r="D650" s="140">
        <v>270</v>
      </c>
      <c r="E650" s="140">
        <v>350</v>
      </c>
      <c r="F650" s="61"/>
    </row>
    <row r="651" spans="1:6" ht="17.100000000000001" customHeight="1" thickBot="1" x14ac:dyDescent="0.3">
      <c r="A651" s="219"/>
      <c r="B651" s="8" t="s">
        <v>144</v>
      </c>
      <c r="C651" s="7" t="s">
        <v>148</v>
      </c>
      <c r="D651" s="140">
        <v>500</v>
      </c>
      <c r="E651" s="140">
        <v>600</v>
      </c>
    </row>
    <row r="652" spans="1:6" ht="17.100000000000001" customHeight="1" thickBot="1" x14ac:dyDescent="0.3">
      <c r="A652" s="219"/>
      <c r="B652" s="8" t="s">
        <v>145</v>
      </c>
      <c r="C652" s="7" t="s">
        <v>146</v>
      </c>
      <c r="D652" s="140">
        <v>250</v>
      </c>
      <c r="E652" s="140">
        <v>300</v>
      </c>
    </row>
    <row r="653" spans="1:6" ht="17.100000000000001" customHeight="1" thickBot="1" x14ac:dyDescent="0.3">
      <c r="A653" s="219"/>
      <c r="B653" s="8" t="s">
        <v>145</v>
      </c>
      <c r="C653" s="7" t="s">
        <v>147</v>
      </c>
      <c r="D653" s="140">
        <v>350</v>
      </c>
      <c r="E653" s="140">
        <v>400</v>
      </c>
      <c r="F653" s="61"/>
    </row>
    <row r="654" spans="1:6" ht="17.100000000000001" customHeight="1" thickBot="1" x14ac:dyDescent="0.3">
      <c r="A654" s="219"/>
      <c r="B654" s="237" t="s">
        <v>292</v>
      </c>
      <c r="C654" s="9" t="s">
        <v>93</v>
      </c>
      <c r="D654" s="161">
        <v>1800</v>
      </c>
      <c r="E654" s="125">
        <v>2300</v>
      </c>
      <c r="F654" s="61"/>
    </row>
    <row r="655" spans="1:6" ht="16.5" customHeight="1" thickBot="1" x14ac:dyDescent="0.3">
      <c r="A655" s="219"/>
      <c r="B655" s="238"/>
      <c r="C655" s="9" t="s">
        <v>107</v>
      </c>
      <c r="D655" s="161">
        <f>D654/10+15</f>
        <v>195</v>
      </c>
      <c r="E655" s="125">
        <f>E654/10+20</f>
        <v>250</v>
      </c>
      <c r="F655" s="61"/>
    </row>
    <row r="656" spans="1:6" ht="17.100000000000001" customHeight="1" thickBot="1" x14ac:dyDescent="0.3">
      <c r="A656" s="219"/>
      <c r="B656" s="237" t="s">
        <v>452</v>
      </c>
      <c r="C656" s="79" t="s">
        <v>93</v>
      </c>
      <c r="D656" s="135">
        <v>1800</v>
      </c>
      <c r="E656" s="126">
        <v>2500</v>
      </c>
      <c r="F656" s="61"/>
    </row>
    <row r="657" spans="1:7" ht="17.100000000000001" customHeight="1" thickBot="1" x14ac:dyDescent="0.3">
      <c r="A657" s="220"/>
      <c r="B657" s="238"/>
      <c r="C657" s="19" t="s">
        <v>107</v>
      </c>
      <c r="D657" s="160">
        <f>D656/10+15</f>
        <v>195</v>
      </c>
      <c r="E657" s="160">
        <f>E656/10+20</f>
        <v>270</v>
      </c>
      <c r="F657" s="61"/>
    </row>
    <row r="658" spans="1:7" ht="21.75" customHeight="1" thickBot="1" x14ac:dyDescent="0.3">
      <c r="A658" s="235" t="s">
        <v>300</v>
      </c>
      <c r="B658" s="236"/>
      <c r="C658" s="34" t="s">
        <v>297</v>
      </c>
      <c r="D658" s="127" t="s">
        <v>295</v>
      </c>
      <c r="E658" s="128" t="s">
        <v>296</v>
      </c>
      <c r="F658" s="61"/>
      <c r="G658" s="17"/>
    </row>
    <row r="659" spans="1:7" ht="17.100000000000001" customHeight="1" thickBot="1" x14ac:dyDescent="0.3">
      <c r="A659" s="218" t="s">
        <v>429</v>
      </c>
      <c r="B659" s="303"/>
      <c r="C659" s="9" t="s">
        <v>93</v>
      </c>
      <c r="D659" s="124">
        <v>1500</v>
      </c>
      <c r="E659" s="124">
        <v>1800</v>
      </c>
      <c r="F659" s="61"/>
    </row>
    <row r="660" spans="1:7" ht="17.100000000000001" customHeight="1" thickBot="1" x14ac:dyDescent="0.3">
      <c r="A660" s="220"/>
      <c r="B660" s="305"/>
      <c r="C660" s="9" t="s">
        <v>107</v>
      </c>
      <c r="D660" s="125">
        <f>D659/10+15</f>
        <v>165</v>
      </c>
      <c r="E660" s="124">
        <f>E659/10+20</f>
        <v>200</v>
      </c>
      <c r="F660" s="61"/>
    </row>
    <row r="661" spans="1:7" ht="17.100000000000001" customHeight="1" thickBot="1" x14ac:dyDescent="0.3">
      <c r="A661" s="218" t="s">
        <v>457</v>
      </c>
      <c r="B661" s="303"/>
      <c r="C661" s="9" t="s">
        <v>93</v>
      </c>
      <c r="D661" s="124">
        <v>2200</v>
      </c>
      <c r="E661" s="124">
        <v>2800</v>
      </c>
      <c r="F661" s="61"/>
    </row>
    <row r="662" spans="1:7" ht="17.100000000000001" customHeight="1" thickBot="1" x14ac:dyDescent="0.3">
      <c r="A662" s="220"/>
      <c r="B662" s="305"/>
      <c r="C662" s="9" t="s">
        <v>107</v>
      </c>
      <c r="D662" s="125">
        <f>D661/10+15</f>
        <v>235</v>
      </c>
      <c r="E662" s="124">
        <f>E661/10+20</f>
        <v>300</v>
      </c>
      <c r="F662" s="61"/>
    </row>
    <row r="663" spans="1:7" ht="17.100000000000001" customHeight="1" thickBot="1" x14ac:dyDescent="0.3">
      <c r="A663" s="218" t="s">
        <v>518</v>
      </c>
      <c r="B663" s="221" t="s">
        <v>519</v>
      </c>
      <c r="C663" s="9" t="s">
        <v>152</v>
      </c>
      <c r="D663" s="124">
        <v>1600</v>
      </c>
      <c r="E663" s="124">
        <v>2000</v>
      </c>
      <c r="F663" s="61" t="s">
        <v>379</v>
      </c>
    </row>
    <row r="664" spans="1:7" ht="17.100000000000001" customHeight="1" thickBot="1" x14ac:dyDescent="0.3">
      <c r="A664" s="220"/>
      <c r="B664" s="223"/>
      <c r="C664" s="9" t="s">
        <v>107</v>
      </c>
      <c r="D664" s="124">
        <f>D663/10+15</f>
        <v>175</v>
      </c>
      <c r="E664" s="124">
        <f>E663/10+20</f>
        <v>220</v>
      </c>
      <c r="F664" s="61" t="s">
        <v>379</v>
      </c>
    </row>
    <row r="665" spans="1:7" ht="19.5" customHeight="1" thickBot="1" x14ac:dyDescent="0.3">
      <c r="A665" s="218" t="s">
        <v>274</v>
      </c>
      <c r="B665" s="303" t="s">
        <v>232</v>
      </c>
      <c r="C665" s="9" t="s">
        <v>93</v>
      </c>
      <c r="D665" s="124">
        <v>1750</v>
      </c>
      <c r="E665" s="124">
        <v>2300</v>
      </c>
      <c r="F665" s="61"/>
      <c r="G665" s="17"/>
    </row>
    <row r="666" spans="1:7" ht="17.100000000000001" customHeight="1" thickBot="1" x14ac:dyDescent="0.3">
      <c r="A666" s="220"/>
      <c r="B666" s="305"/>
      <c r="C666" s="9" t="s">
        <v>107</v>
      </c>
      <c r="D666" s="124">
        <f>D665/10+15</f>
        <v>190</v>
      </c>
      <c r="E666" s="124">
        <f>E665/10+20</f>
        <v>250</v>
      </c>
      <c r="F666" s="61"/>
    </row>
    <row r="667" spans="1:7" ht="17.100000000000001" customHeight="1" thickBot="1" x14ac:dyDescent="0.3">
      <c r="A667" s="218" t="s">
        <v>277</v>
      </c>
      <c r="B667" s="228"/>
      <c r="C667" s="30" t="s">
        <v>93</v>
      </c>
      <c r="D667" s="162">
        <v>400</v>
      </c>
      <c r="E667" s="121">
        <v>530</v>
      </c>
      <c r="F667" s="61"/>
    </row>
    <row r="668" spans="1:7" ht="17.100000000000001" customHeight="1" thickBot="1" x14ac:dyDescent="0.3">
      <c r="A668" s="220"/>
      <c r="B668" s="229"/>
      <c r="C668" s="30" t="s">
        <v>59</v>
      </c>
      <c r="D668" s="162">
        <f>D667/4+15</f>
        <v>115</v>
      </c>
      <c r="E668" s="121">
        <f>E667/4+20</f>
        <v>152.5</v>
      </c>
      <c r="F668" s="61"/>
    </row>
    <row r="669" spans="1:7" ht="17.100000000000001" customHeight="1" thickBot="1" x14ac:dyDescent="0.3">
      <c r="A669" s="218" t="s">
        <v>382</v>
      </c>
      <c r="B669" s="230"/>
      <c r="C669" s="9" t="s">
        <v>93</v>
      </c>
      <c r="D669" s="125">
        <v>1000</v>
      </c>
      <c r="E669" s="124">
        <v>1300</v>
      </c>
      <c r="F669" s="61"/>
    </row>
    <row r="670" spans="1:7" ht="17.100000000000001" customHeight="1" thickBot="1" x14ac:dyDescent="0.3">
      <c r="A670" s="220"/>
      <c r="B670" s="231"/>
      <c r="C670" s="9" t="s">
        <v>107</v>
      </c>
      <c r="D670" s="125">
        <f>D669/10+15</f>
        <v>115</v>
      </c>
      <c r="E670" s="124">
        <f>E669/10+20</f>
        <v>150</v>
      </c>
      <c r="F670" s="61"/>
    </row>
    <row r="671" spans="1:7" ht="17.100000000000001" customHeight="1" thickBot="1" x14ac:dyDescent="0.3">
      <c r="A671" s="218" t="s">
        <v>257</v>
      </c>
      <c r="B671" s="230"/>
      <c r="C671" s="9" t="s">
        <v>93</v>
      </c>
      <c r="D671" s="121">
        <v>3000</v>
      </c>
      <c r="E671" s="121">
        <v>3800</v>
      </c>
      <c r="F671" s="61"/>
    </row>
    <row r="672" spans="1:7" ht="17.100000000000001" customHeight="1" thickBot="1" x14ac:dyDescent="0.3">
      <c r="A672" s="219"/>
      <c r="B672" s="234"/>
      <c r="C672" s="9" t="s">
        <v>107</v>
      </c>
      <c r="D672" s="121">
        <f>D671/10+15</f>
        <v>315</v>
      </c>
      <c r="E672" s="121">
        <f>E671/10+20</f>
        <v>400</v>
      </c>
      <c r="F672" s="61"/>
    </row>
    <row r="673" spans="1:7" ht="17.100000000000001" customHeight="1" thickBot="1" x14ac:dyDescent="0.3">
      <c r="A673" s="218" t="s">
        <v>315</v>
      </c>
      <c r="B673" s="221" t="s">
        <v>520</v>
      </c>
      <c r="C673" s="9" t="s">
        <v>93</v>
      </c>
      <c r="D673" s="162">
        <v>3500</v>
      </c>
      <c r="E673" s="121">
        <v>4300</v>
      </c>
      <c r="F673" s="61"/>
    </row>
    <row r="674" spans="1:7" ht="17.100000000000001" customHeight="1" thickBot="1" x14ac:dyDescent="0.3">
      <c r="A674" s="219"/>
      <c r="B674" s="222"/>
      <c r="C674" s="9" t="s">
        <v>92</v>
      </c>
      <c r="D674" s="162">
        <f>D673/2+15</f>
        <v>1765</v>
      </c>
      <c r="E674" s="121">
        <f>E673/2+20</f>
        <v>2170</v>
      </c>
      <c r="F674" s="61"/>
    </row>
    <row r="675" spans="1:7" ht="17.100000000000001" customHeight="1" thickBot="1" x14ac:dyDescent="0.3">
      <c r="A675" s="220"/>
      <c r="B675" s="223"/>
      <c r="C675" s="9" t="s">
        <v>260</v>
      </c>
      <c r="D675" s="162">
        <f>D673/20+15</f>
        <v>190</v>
      </c>
      <c r="E675" s="121">
        <f>E673/20+20</f>
        <v>235</v>
      </c>
      <c r="F675" s="61"/>
    </row>
    <row r="676" spans="1:7" ht="17.100000000000001" customHeight="1" thickBot="1" x14ac:dyDescent="0.3">
      <c r="A676" s="218" t="s">
        <v>268</v>
      </c>
      <c r="B676" s="221" t="s">
        <v>269</v>
      </c>
      <c r="C676" s="9" t="s">
        <v>93</v>
      </c>
      <c r="D676" s="162">
        <v>2000</v>
      </c>
      <c r="E676" s="121">
        <v>2500</v>
      </c>
      <c r="F676" s="61"/>
      <c r="G676" s="17"/>
    </row>
    <row r="677" spans="1:7" ht="17.100000000000001" customHeight="1" thickBot="1" x14ac:dyDescent="0.3">
      <c r="A677" s="220"/>
      <c r="B677" s="223"/>
      <c r="C677" s="9" t="s">
        <v>107</v>
      </c>
      <c r="D677" s="162">
        <f>D676/10+15</f>
        <v>215</v>
      </c>
      <c r="E677" s="121">
        <f>E676/10+20</f>
        <v>270</v>
      </c>
      <c r="F677" s="61"/>
      <c r="G677" s="17"/>
    </row>
    <row r="678" spans="1:7" ht="17.100000000000001" customHeight="1" thickBot="1" x14ac:dyDescent="0.3">
      <c r="A678" s="218" t="s">
        <v>461</v>
      </c>
      <c r="B678" s="221" t="s">
        <v>390</v>
      </c>
      <c r="C678" s="9" t="s">
        <v>93</v>
      </c>
      <c r="D678" s="162">
        <v>950</v>
      </c>
      <c r="E678" s="121">
        <v>1300</v>
      </c>
      <c r="F678" s="61"/>
      <c r="G678" s="17"/>
    </row>
    <row r="679" spans="1:7" ht="17.100000000000001" customHeight="1" thickBot="1" x14ac:dyDescent="0.3">
      <c r="A679" s="220"/>
      <c r="B679" s="223"/>
      <c r="C679" s="9" t="s">
        <v>107</v>
      </c>
      <c r="D679" s="162">
        <f>D678/10+15</f>
        <v>110</v>
      </c>
      <c r="E679" s="121">
        <f>E678/10+20</f>
        <v>150</v>
      </c>
      <c r="F679" s="61"/>
    </row>
    <row r="680" spans="1:7" ht="17.100000000000001" customHeight="1" thickBot="1" x14ac:dyDescent="0.3">
      <c r="A680" s="218" t="s">
        <v>270</v>
      </c>
      <c r="B680" s="221" t="s">
        <v>271</v>
      </c>
      <c r="C680" s="9" t="s">
        <v>93</v>
      </c>
      <c r="D680" s="162">
        <v>1850</v>
      </c>
      <c r="E680" s="121">
        <v>2300</v>
      </c>
      <c r="F680" s="61"/>
    </row>
    <row r="681" spans="1:7" ht="17.100000000000001" customHeight="1" thickBot="1" x14ac:dyDescent="0.3">
      <c r="A681" s="220"/>
      <c r="B681" s="223"/>
      <c r="C681" s="9" t="s">
        <v>107</v>
      </c>
      <c r="D681" s="162">
        <f>D680/10+15</f>
        <v>200</v>
      </c>
      <c r="E681" s="121">
        <f>E680/10+20</f>
        <v>250</v>
      </c>
      <c r="F681" s="61"/>
    </row>
    <row r="682" spans="1:7" ht="17.100000000000001" customHeight="1" thickBot="1" x14ac:dyDescent="0.3">
      <c r="A682" s="218" t="s">
        <v>272</v>
      </c>
      <c r="B682" s="221" t="s">
        <v>273</v>
      </c>
      <c r="C682" s="9" t="s">
        <v>93</v>
      </c>
      <c r="D682" s="162">
        <v>3200</v>
      </c>
      <c r="E682" s="121">
        <v>3800</v>
      </c>
      <c r="F682" s="61" t="s">
        <v>379</v>
      </c>
    </row>
    <row r="683" spans="1:7" ht="17.100000000000001" customHeight="1" thickBot="1" x14ac:dyDescent="0.3">
      <c r="A683" s="220"/>
      <c r="B683" s="223"/>
      <c r="C683" s="9" t="s">
        <v>107</v>
      </c>
      <c r="D683" s="162">
        <f>D682/10+15</f>
        <v>335</v>
      </c>
      <c r="E683" s="121">
        <f>E682/10+20</f>
        <v>400</v>
      </c>
      <c r="F683" s="61" t="s">
        <v>379</v>
      </c>
    </row>
    <row r="684" spans="1:7" ht="17.100000000000001" customHeight="1" thickBot="1" x14ac:dyDescent="0.3">
      <c r="A684" s="218" t="s">
        <v>256</v>
      </c>
      <c r="B684" s="230"/>
      <c r="C684" s="9" t="s">
        <v>93</v>
      </c>
      <c r="D684" s="121">
        <v>3900</v>
      </c>
      <c r="E684" s="121">
        <v>4600</v>
      </c>
      <c r="F684" s="61"/>
    </row>
    <row r="685" spans="1:7" ht="17.100000000000001" customHeight="1" thickBot="1" x14ac:dyDescent="0.3">
      <c r="A685" s="219"/>
      <c r="B685" s="234"/>
      <c r="C685" s="9" t="s">
        <v>107</v>
      </c>
      <c r="D685" s="121">
        <f>D684/10+15</f>
        <v>405</v>
      </c>
      <c r="E685" s="121">
        <f>E684/10+20</f>
        <v>480</v>
      </c>
      <c r="F685" s="61"/>
    </row>
    <row r="686" spans="1:7" ht="17.100000000000001" customHeight="1" thickBot="1" x14ac:dyDescent="0.3">
      <c r="A686" s="220"/>
      <c r="B686" s="231"/>
      <c r="C686" s="9" t="s">
        <v>260</v>
      </c>
      <c r="D686" s="162">
        <f>D684/20+15</f>
        <v>210</v>
      </c>
      <c r="E686" s="121">
        <f>E684/20+20</f>
        <v>250</v>
      </c>
      <c r="F686" s="61"/>
    </row>
    <row r="687" spans="1:7" ht="17.100000000000001" customHeight="1" thickBot="1" x14ac:dyDescent="0.3">
      <c r="A687" s="218" t="s">
        <v>384</v>
      </c>
      <c r="B687" s="221" t="s">
        <v>385</v>
      </c>
      <c r="C687" s="9" t="s">
        <v>93</v>
      </c>
      <c r="D687" s="125">
        <v>2600</v>
      </c>
      <c r="E687" s="124">
        <v>3000</v>
      </c>
      <c r="F687" s="61"/>
    </row>
    <row r="688" spans="1:7" ht="17.100000000000001" customHeight="1" thickBot="1" x14ac:dyDescent="0.3">
      <c r="A688" s="220"/>
      <c r="B688" s="223"/>
      <c r="C688" s="9" t="s">
        <v>107</v>
      </c>
      <c r="D688" s="125">
        <f>D687/10+15</f>
        <v>275</v>
      </c>
      <c r="E688" s="124">
        <f>E687/10+20</f>
        <v>320</v>
      </c>
      <c r="F688" s="61"/>
    </row>
    <row r="689" spans="1:6" ht="17.100000000000001" customHeight="1" thickBot="1" x14ac:dyDescent="0.3">
      <c r="A689" s="218" t="s">
        <v>387</v>
      </c>
      <c r="B689" s="221" t="s">
        <v>388</v>
      </c>
      <c r="C689" s="9" t="s">
        <v>93</v>
      </c>
      <c r="D689" s="162">
        <v>680</v>
      </c>
      <c r="E689" s="121">
        <v>800</v>
      </c>
      <c r="F689" s="61"/>
    </row>
    <row r="690" spans="1:6" ht="17.100000000000001" customHeight="1" thickBot="1" x14ac:dyDescent="0.3">
      <c r="A690" s="220"/>
      <c r="B690" s="223"/>
      <c r="C690" s="9" t="s">
        <v>107</v>
      </c>
      <c r="D690" s="162">
        <f>D689/10+15</f>
        <v>83</v>
      </c>
      <c r="E690" s="121">
        <f>E689/10+20</f>
        <v>100</v>
      </c>
      <c r="F690" s="61"/>
    </row>
    <row r="691" spans="1:6" ht="17.100000000000001" customHeight="1" thickBot="1" x14ac:dyDescent="0.3">
      <c r="A691" s="218" t="s">
        <v>325</v>
      </c>
      <c r="B691" s="224" t="s">
        <v>217</v>
      </c>
      <c r="C691" s="30" t="s">
        <v>93</v>
      </c>
      <c r="D691" s="162">
        <v>400</v>
      </c>
      <c r="E691" s="121">
        <v>500</v>
      </c>
      <c r="F691" s="61"/>
    </row>
    <row r="692" spans="1:6" ht="17.100000000000001" customHeight="1" thickBot="1" x14ac:dyDescent="0.3">
      <c r="A692" s="220"/>
      <c r="B692" s="225"/>
      <c r="C692" s="30" t="s">
        <v>107</v>
      </c>
      <c r="D692" s="162">
        <f>D691/10+15</f>
        <v>55</v>
      </c>
      <c r="E692" s="121">
        <f>E691/10+20</f>
        <v>70</v>
      </c>
      <c r="F692" s="61"/>
    </row>
    <row r="693" spans="1:6" ht="17.100000000000001" customHeight="1" thickBot="1" x14ac:dyDescent="0.3">
      <c r="A693" s="218" t="s">
        <v>326</v>
      </c>
      <c r="B693" s="224" t="s">
        <v>217</v>
      </c>
      <c r="C693" s="30" t="s">
        <v>93</v>
      </c>
      <c r="D693" s="162">
        <v>400</v>
      </c>
      <c r="E693" s="121">
        <v>500</v>
      </c>
      <c r="F693" s="61"/>
    </row>
    <row r="694" spans="1:6" ht="17.100000000000001" customHeight="1" thickBot="1" x14ac:dyDescent="0.3">
      <c r="A694" s="220"/>
      <c r="B694" s="225"/>
      <c r="C694" s="30" t="s">
        <v>107</v>
      </c>
      <c r="D694" s="162">
        <f>D693/10+15</f>
        <v>55</v>
      </c>
      <c r="E694" s="121">
        <f>E693/10+20</f>
        <v>70</v>
      </c>
      <c r="F694" s="61"/>
    </row>
    <row r="695" spans="1:6" ht="17.100000000000001" customHeight="1" thickBot="1" x14ac:dyDescent="0.3">
      <c r="A695" s="218" t="s">
        <v>327</v>
      </c>
      <c r="B695" s="224" t="s">
        <v>217</v>
      </c>
      <c r="C695" s="30" t="s">
        <v>93</v>
      </c>
      <c r="D695" s="162">
        <v>400</v>
      </c>
      <c r="E695" s="121">
        <v>500</v>
      </c>
      <c r="F695" s="61"/>
    </row>
    <row r="696" spans="1:6" ht="17.100000000000001" customHeight="1" thickBot="1" x14ac:dyDescent="0.3">
      <c r="A696" s="220"/>
      <c r="B696" s="225"/>
      <c r="C696" s="30" t="s">
        <v>107</v>
      </c>
      <c r="D696" s="162">
        <f>D695/10+15</f>
        <v>55</v>
      </c>
      <c r="E696" s="121">
        <f>E695/10+20</f>
        <v>70</v>
      </c>
      <c r="F696" s="61"/>
    </row>
    <row r="697" spans="1:6" ht="17.100000000000001" customHeight="1" thickBot="1" x14ac:dyDescent="0.3">
      <c r="A697" s="252" t="s">
        <v>278</v>
      </c>
      <c r="B697" s="224" t="s">
        <v>378</v>
      </c>
      <c r="C697" s="30" t="s">
        <v>93</v>
      </c>
      <c r="D697" s="162">
        <v>10000</v>
      </c>
      <c r="E697" s="121">
        <v>13000</v>
      </c>
      <c r="F697" s="61"/>
    </row>
    <row r="698" spans="1:6" ht="17.100000000000001" customHeight="1" thickBot="1" x14ac:dyDescent="0.3">
      <c r="A698" s="254"/>
      <c r="B698" s="232"/>
      <c r="C698" s="30" t="s">
        <v>107</v>
      </c>
      <c r="D698" s="121">
        <f>D697/10+15</f>
        <v>1015</v>
      </c>
      <c r="E698" s="121">
        <f>E697/10+20</f>
        <v>1320</v>
      </c>
      <c r="F698" s="61"/>
    </row>
    <row r="699" spans="1:6" ht="17.100000000000001" customHeight="1" thickBot="1" x14ac:dyDescent="0.3">
      <c r="A699" s="253"/>
      <c r="B699" s="225"/>
      <c r="C699" s="30" t="s">
        <v>260</v>
      </c>
      <c r="D699" s="162">
        <f>D697/20+15</f>
        <v>515</v>
      </c>
      <c r="E699" s="121">
        <f>E697/20+20</f>
        <v>670</v>
      </c>
      <c r="F699" s="61"/>
    </row>
    <row r="700" spans="1:6" ht="17.100000000000001" customHeight="1" thickBot="1" x14ac:dyDescent="0.3">
      <c r="A700" s="218" t="s">
        <v>316</v>
      </c>
      <c r="B700" s="224" t="s">
        <v>540</v>
      </c>
      <c r="C700" s="30" t="s">
        <v>93</v>
      </c>
      <c r="D700" s="162">
        <v>5200</v>
      </c>
      <c r="E700" s="121">
        <v>6500</v>
      </c>
      <c r="F700" s="61"/>
    </row>
    <row r="701" spans="1:6" ht="17.100000000000001" customHeight="1" thickBot="1" x14ac:dyDescent="0.3">
      <c r="A701" s="220"/>
      <c r="B701" s="225"/>
      <c r="C701" s="30" t="s">
        <v>107</v>
      </c>
      <c r="D701" s="162">
        <f>D700/10+15</f>
        <v>535</v>
      </c>
      <c r="E701" s="121">
        <f>E700/10+20</f>
        <v>670</v>
      </c>
      <c r="F701" s="61"/>
    </row>
    <row r="702" spans="1:6" ht="17.45" customHeight="1" thickBot="1" x14ac:dyDescent="0.3">
      <c r="A702" s="218" t="s">
        <v>275</v>
      </c>
      <c r="B702" s="230"/>
      <c r="C702" s="9" t="s">
        <v>276</v>
      </c>
      <c r="D702" s="162">
        <v>7000</v>
      </c>
      <c r="E702" s="121">
        <v>9000</v>
      </c>
      <c r="F702" s="61"/>
    </row>
    <row r="703" spans="1:6" ht="17.100000000000001" customHeight="1" thickBot="1" x14ac:dyDescent="0.3">
      <c r="A703" s="220"/>
      <c r="B703" s="231"/>
      <c r="C703" s="9" t="s">
        <v>189</v>
      </c>
      <c r="D703" s="162">
        <v>750</v>
      </c>
      <c r="E703" s="121">
        <v>1000</v>
      </c>
      <c r="F703" s="61"/>
    </row>
    <row r="704" spans="1:6" ht="16.5" customHeight="1" thickBot="1" x14ac:dyDescent="0.3">
      <c r="A704" s="350" t="s">
        <v>197</v>
      </c>
      <c r="B704" s="224" t="s">
        <v>195</v>
      </c>
      <c r="C704" s="32" t="s">
        <v>92</v>
      </c>
      <c r="D704" s="129">
        <f>D705/2+15</f>
        <v>565</v>
      </c>
      <c r="E704" s="129">
        <f>E705/2+20</f>
        <v>720</v>
      </c>
      <c r="F704" s="61"/>
    </row>
    <row r="705" spans="1:7" ht="21" customHeight="1" thickBot="1" x14ac:dyDescent="0.3">
      <c r="A705" s="351"/>
      <c r="B705" s="225"/>
      <c r="C705" s="187" t="s">
        <v>93</v>
      </c>
      <c r="D705" s="192">
        <v>1100</v>
      </c>
      <c r="E705" s="192">
        <v>1400</v>
      </c>
      <c r="F705" s="61"/>
    </row>
    <row r="706" spans="1:7" ht="23.25" customHeight="1" thickBot="1" x14ac:dyDescent="0.3">
      <c r="A706" s="351"/>
      <c r="B706" s="224" t="s">
        <v>196</v>
      </c>
      <c r="C706" s="187" t="s">
        <v>92</v>
      </c>
      <c r="D706" s="192">
        <f>D707/2+15</f>
        <v>690</v>
      </c>
      <c r="E706" s="192">
        <f>E707/2+20</f>
        <v>870</v>
      </c>
      <c r="F706" s="61"/>
    </row>
    <row r="707" spans="1:7" ht="17.100000000000001" customHeight="1" thickBot="1" x14ac:dyDescent="0.3">
      <c r="A707" s="352"/>
      <c r="B707" s="225"/>
      <c r="C707" s="187" t="s">
        <v>93</v>
      </c>
      <c r="D707" s="192">
        <v>1350</v>
      </c>
      <c r="E707" s="192">
        <v>1700</v>
      </c>
      <c r="F707" s="61"/>
    </row>
    <row r="708" spans="1:7" ht="21.75" customHeight="1" thickBot="1" x14ac:dyDescent="0.3">
      <c r="A708" s="50" t="s">
        <v>355</v>
      </c>
      <c r="B708" s="91" t="s">
        <v>502</v>
      </c>
      <c r="C708" s="88" t="s">
        <v>92</v>
      </c>
      <c r="D708" s="143">
        <v>250</v>
      </c>
      <c r="E708" s="138">
        <v>300</v>
      </c>
      <c r="F708" s="61"/>
    </row>
    <row r="709" spans="1:7" ht="21" customHeight="1" thickBot="1" x14ac:dyDescent="0.3">
      <c r="A709" s="235" t="s">
        <v>140</v>
      </c>
      <c r="B709" s="256"/>
      <c r="C709" s="34" t="s">
        <v>297</v>
      </c>
      <c r="D709" s="127" t="s">
        <v>295</v>
      </c>
      <c r="E709" s="128" t="s">
        <v>296</v>
      </c>
      <c r="F709" s="61"/>
      <c r="G709" s="17"/>
    </row>
    <row r="710" spans="1:7" ht="17.100000000000001" customHeight="1" thickBot="1" x14ac:dyDescent="0.3">
      <c r="A710" s="218" t="s">
        <v>360</v>
      </c>
      <c r="B710" s="221"/>
      <c r="C710" s="20" t="s">
        <v>93</v>
      </c>
      <c r="D710" s="99">
        <v>930</v>
      </c>
      <c r="E710" s="99">
        <v>1200</v>
      </c>
      <c r="F710" s="61"/>
      <c r="G710" s="17"/>
    </row>
    <row r="711" spans="1:7" ht="17.100000000000001" customHeight="1" thickBot="1" x14ac:dyDescent="0.3">
      <c r="A711" s="220"/>
      <c r="B711" s="223"/>
      <c r="C711" s="20" t="s">
        <v>92</v>
      </c>
      <c r="D711" s="99">
        <f>D710/2+15</f>
        <v>480</v>
      </c>
      <c r="E711" s="99">
        <f>E710/2+20</f>
        <v>620</v>
      </c>
      <c r="F711" s="61"/>
    </row>
    <row r="712" spans="1:7" ht="17.100000000000001" customHeight="1" thickBot="1" x14ac:dyDescent="0.3">
      <c r="A712" s="218" t="s">
        <v>180</v>
      </c>
      <c r="B712" s="221" t="s">
        <v>142</v>
      </c>
      <c r="C712" s="3" t="s">
        <v>93</v>
      </c>
      <c r="D712" s="124">
        <v>200</v>
      </c>
      <c r="E712" s="124">
        <v>250</v>
      </c>
      <c r="F712" s="61"/>
    </row>
    <row r="713" spans="1:7" ht="17.100000000000001" customHeight="1" thickBot="1" x14ac:dyDescent="0.3">
      <c r="A713" s="220"/>
      <c r="B713" s="223"/>
      <c r="C713" s="3" t="s">
        <v>92</v>
      </c>
      <c r="D713" s="124">
        <f>D712/2+15</f>
        <v>115</v>
      </c>
      <c r="E713" s="124">
        <f>E712/2+20</f>
        <v>145</v>
      </c>
      <c r="F713" s="61"/>
      <c r="G713" s="17"/>
    </row>
    <row r="714" spans="1:7" ht="17.100000000000001" customHeight="1" thickBot="1" x14ac:dyDescent="0.3">
      <c r="A714" s="218" t="s">
        <v>317</v>
      </c>
      <c r="B714" s="221" t="s">
        <v>142</v>
      </c>
      <c r="C714" s="3" t="s">
        <v>93</v>
      </c>
      <c r="D714" s="99">
        <v>150</v>
      </c>
      <c r="E714" s="99">
        <v>200</v>
      </c>
      <c r="F714" s="61"/>
      <c r="G714" s="17"/>
    </row>
    <row r="715" spans="1:7" ht="17.100000000000001" customHeight="1" thickBot="1" x14ac:dyDescent="0.3">
      <c r="A715" s="220"/>
      <c r="B715" s="223"/>
      <c r="C715" s="3" t="s">
        <v>92</v>
      </c>
      <c r="D715" s="99">
        <f>D714/2+15</f>
        <v>90</v>
      </c>
      <c r="E715" s="99">
        <f>E714/2+20</f>
        <v>120</v>
      </c>
      <c r="F715" s="61"/>
      <c r="G715" s="17"/>
    </row>
    <row r="716" spans="1:7" ht="19.5" customHeight="1" thickBot="1" x14ac:dyDescent="0.3">
      <c r="A716" s="58" t="s">
        <v>394</v>
      </c>
      <c r="B716" s="57" t="s">
        <v>32</v>
      </c>
      <c r="C716" s="3" t="s">
        <v>93</v>
      </c>
      <c r="D716" s="99">
        <v>100</v>
      </c>
      <c r="E716" s="99">
        <v>130</v>
      </c>
      <c r="F716" s="61"/>
      <c r="G716" s="17"/>
    </row>
    <row r="717" spans="1:7" ht="17.100000000000001" customHeight="1" thickBot="1" x14ac:dyDescent="0.3">
      <c r="A717" s="218" t="s">
        <v>333</v>
      </c>
      <c r="B717" s="221"/>
      <c r="C717" s="3" t="s">
        <v>93</v>
      </c>
      <c r="D717" s="99">
        <v>170</v>
      </c>
      <c r="E717" s="99">
        <v>210</v>
      </c>
      <c r="F717" s="61"/>
      <c r="G717" s="17"/>
    </row>
    <row r="718" spans="1:7" ht="17.100000000000001" customHeight="1" thickBot="1" x14ac:dyDescent="0.3">
      <c r="A718" s="220"/>
      <c r="B718" s="223"/>
      <c r="C718" s="3" t="s">
        <v>92</v>
      </c>
      <c r="D718" s="99">
        <f>D717/2+15</f>
        <v>100</v>
      </c>
      <c r="E718" s="99">
        <f>E717/2+20</f>
        <v>125</v>
      </c>
      <c r="F718" s="61"/>
      <c r="G718" s="17"/>
    </row>
    <row r="719" spans="1:7" ht="17.100000000000001" customHeight="1" thickBot="1" x14ac:dyDescent="0.3">
      <c r="A719" s="14" t="s">
        <v>167</v>
      </c>
      <c r="B719" s="9" t="s">
        <v>168</v>
      </c>
      <c r="C719" s="9" t="s">
        <v>92</v>
      </c>
      <c r="D719" s="125">
        <v>450</v>
      </c>
      <c r="E719" s="125">
        <v>550</v>
      </c>
      <c r="F719" s="61"/>
      <c r="G719" s="17"/>
    </row>
    <row r="720" spans="1:7" ht="17.100000000000001" customHeight="1" thickBot="1" x14ac:dyDescent="0.3">
      <c r="A720" s="218" t="s">
        <v>43</v>
      </c>
      <c r="B720" s="221" t="s">
        <v>395</v>
      </c>
      <c r="C720" s="9" t="s">
        <v>93</v>
      </c>
      <c r="D720" s="99">
        <v>220</v>
      </c>
      <c r="E720" s="99">
        <v>280</v>
      </c>
      <c r="F720" s="61"/>
      <c r="G720" s="17"/>
    </row>
    <row r="721" spans="1:7" ht="17.100000000000001" customHeight="1" thickBot="1" x14ac:dyDescent="0.3">
      <c r="A721" s="219"/>
      <c r="B721" s="222"/>
      <c r="C721" s="9" t="s">
        <v>92</v>
      </c>
      <c r="D721" s="99">
        <f>D720/2+15</f>
        <v>125</v>
      </c>
      <c r="E721" s="99">
        <f>E720/2+20</f>
        <v>160</v>
      </c>
      <c r="F721" s="61"/>
      <c r="G721" s="17"/>
    </row>
    <row r="722" spans="1:7" ht="17.100000000000001" customHeight="1" thickBot="1" x14ac:dyDescent="0.3">
      <c r="A722" s="218" t="s">
        <v>541</v>
      </c>
      <c r="B722" s="221" t="s">
        <v>32</v>
      </c>
      <c r="C722" s="9" t="s">
        <v>93</v>
      </c>
      <c r="D722" s="163">
        <v>270</v>
      </c>
      <c r="E722" s="132">
        <v>350</v>
      </c>
      <c r="F722" s="61"/>
      <c r="G722" s="17"/>
    </row>
    <row r="723" spans="1:7" ht="17.100000000000001" customHeight="1" thickBot="1" x14ac:dyDescent="0.3">
      <c r="A723" s="219"/>
      <c r="B723" s="223"/>
      <c r="C723" s="9" t="s">
        <v>92</v>
      </c>
      <c r="D723" s="163">
        <f>D722/2+15</f>
        <v>150</v>
      </c>
      <c r="E723" s="132">
        <f>E722/2+20</f>
        <v>195</v>
      </c>
      <c r="F723" s="61"/>
      <c r="G723" s="17"/>
    </row>
    <row r="724" spans="1:7" ht="17.100000000000001" customHeight="1" thickBot="1" x14ac:dyDescent="0.3">
      <c r="A724" s="219"/>
      <c r="B724" s="303" t="s">
        <v>284</v>
      </c>
      <c r="C724" s="9" t="s">
        <v>93</v>
      </c>
      <c r="D724" s="163">
        <v>160</v>
      </c>
      <c r="E724" s="132">
        <v>200</v>
      </c>
      <c r="F724" s="61"/>
      <c r="G724" s="17"/>
    </row>
    <row r="725" spans="1:7" ht="17.100000000000001" customHeight="1" thickBot="1" x14ac:dyDescent="0.3">
      <c r="A725" s="220"/>
      <c r="B725" s="305"/>
      <c r="C725" s="9" t="s">
        <v>92</v>
      </c>
      <c r="D725" s="163">
        <f>D724/2+15</f>
        <v>95</v>
      </c>
      <c r="E725" s="121">
        <f>E724/2+20</f>
        <v>120</v>
      </c>
      <c r="F725" s="61"/>
      <c r="G725" s="17"/>
    </row>
    <row r="726" spans="1:7" ht="17.100000000000001" customHeight="1" thickBot="1" x14ac:dyDescent="0.3">
      <c r="A726" s="218" t="s">
        <v>141</v>
      </c>
      <c r="B726" s="221" t="s">
        <v>142</v>
      </c>
      <c r="C726" s="3" t="s">
        <v>93</v>
      </c>
      <c r="D726" s="99">
        <v>330</v>
      </c>
      <c r="E726" s="99">
        <v>400</v>
      </c>
      <c r="F726" s="61"/>
      <c r="G726" s="17"/>
    </row>
    <row r="727" spans="1:7" ht="17.100000000000001" customHeight="1" thickBot="1" x14ac:dyDescent="0.3">
      <c r="A727" s="219"/>
      <c r="B727" s="265"/>
      <c r="C727" s="3" t="s">
        <v>92</v>
      </c>
      <c r="D727" s="99">
        <v>125</v>
      </c>
      <c r="E727" s="99">
        <v>170</v>
      </c>
      <c r="F727" s="61"/>
      <c r="G727" s="17"/>
    </row>
    <row r="728" spans="1:7" ht="20.45" customHeight="1" thickBot="1" x14ac:dyDescent="0.3">
      <c r="A728" s="219"/>
      <c r="B728" s="224" t="s">
        <v>280</v>
      </c>
      <c r="C728" s="3" t="s">
        <v>93</v>
      </c>
      <c r="D728" s="99">
        <v>1050</v>
      </c>
      <c r="E728" s="99">
        <v>1300</v>
      </c>
      <c r="F728" s="61"/>
      <c r="G728" s="17"/>
    </row>
    <row r="729" spans="1:7" ht="17.100000000000001" customHeight="1" thickBot="1" x14ac:dyDescent="0.3">
      <c r="A729" s="220"/>
      <c r="B729" s="225"/>
      <c r="C729" s="3" t="s">
        <v>92</v>
      </c>
      <c r="D729" s="99">
        <f>D728/2+15</f>
        <v>540</v>
      </c>
      <c r="E729" s="99">
        <f>E728/2+20</f>
        <v>670</v>
      </c>
      <c r="F729" s="61"/>
      <c r="G729" s="17"/>
    </row>
    <row r="730" spans="1:7" ht="17.100000000000001" customHeight="1" thickBot="1" x14ac:dyDescent="0.3">
      <c r="A730" s="218" t="s">
        <v>281</v>
      </c>
      <c r="B730" s="221"/>
      <c r="C730" s="3" t="s">
        <v>93</v>
      </c>
      <c r="D730" s="99">
        <v>210</v>
      </c>
      <c r="E730" s="99">
        <v>260</v>
      </c>
      <c r="F730" s="61"/>
      <c r="G730" s="17"/>
    </row>
    <row r="731" spans="1:7" ht="17.100000000000001" customHeight="1" thickBot="1" x14ac:dyDescent="0.3">
      <c r="A731" s="220"/>
      <c r="B731" s="223"/>
      <c r="C731" s="3" t="s">
        <v>92</v>
      </c>
      <c r="D731" s="99">
        <f>D730/2+15</f>
        <v>120</v>
      </c>
      <c r="E731" s="99">
        <f>E730/2+20</f>
        <v>150</v>
      </c>
      <c r="F731" s="61"/>
      <c r="G731" s="17"/>
    </row>
    <row r="732" spans="1:7" ht="17.100000000000001" customHeight="1" thickBot="1" x14ac:dyDescent="0.3">
      <c r="A732" s="218" t="s">
        <v>285</v>
      </c>
      <c r="B732" s="221" t="s">
        <v>286</v>
      </c>
      <c r="C732" s="3" t="s">
        <v>93</v>
      </c>
      <c r="D732" s="99">
        <v>210</v>
      </c>
      <c r="E732" s="99">
        <v>260</v>
      </c>
      <c r="F732" s="61"/>
      <c r="G732" s="17"/>
    </row>
    <row r="733" spans="1:7" ht="17.100000000000001" customHeight="1" thickBot="1" x14ac:dyDescent="0.3">
      <c r="A733" s="220"/>
      <c r="B733" s="223"/>
      <c r="C733" s="3" t="s">
        <v>92</v>
      </c>
      <c r="D733" s="99">
        <f>D732/2+15</f>
        <v>120</v>
      </c>
      <c r="E733" s="99">
        <f>E732/2+20</f>
        <v>150</v>
      </c>
      <c r="F733" s="61"/>
      <c r="G733" s="17"/>
    </row>
    <row r="734" spans="1:7" ht="17.100000000000001" customHeight="1" thickBot="1" x14ac:dyDescent="0.3">
      <c r="A734" s="218" t="s">
        <v>282</v>
      </c>
      <c r="B734" s="221"/>
      <c r="C734" s="3" t="s">
        <v>93</v>
      </c>
      <c r="D734" s="99">
        <v>230</v>
      </c>
      <c r="E734" s="99">
        <v>280</v>
      </c>
      <c r="F734" s="61"/>
      <c r="G734" s="17"/>
    </row>
    <row r="735" spans="1:7" ht="17.100000000000001" customHeight="1" thickBot="1" x14ac:dyDescent="0.3">
      <c r="A735" s="219"/>
      <c r="B735" s="265"/>
      <c r="C735" s="3" t="s">
        <v>92</v>
      </c>
      <c r="D735" s="99">
        <f>D734/2+15</f>
        <v>130</v>
      </c>
      <c r="E735" s="99">
        <f>E734/2+20</f>
        <v>160</v>
      </c>
      <c r="F735" s="61"/>
      <c r="G735" s="17"/>
    </row>
    <row r="736" spans="1:7" ht="17.100000000000001" customHeight="1" thickBot="1" x14ac:dyDescent="0.3">
      <c r="A736" s="218" t="s">
        <v>283</v>
      </c>
      <c r="B736" s="221"/>
      <c r="C736" s="3" t="s">
        <v>93</v>
      </c>
      <c r="D736" s="99">
        <v>230</v>
      </c>
      <c r="E736" s="99">
        <v>280</v>
      </c>
      <c r="F736" s="61"/>
      <c r="G736" s="17"/>
    </row>
    <row r="737" spans="1:7" ht="17.100000000000001" customHeight="1" thickBot="1" x14ac:dyDescent="0.3">
      <c r="A737" s="220"/>
      <c r="B737" s="223"/>
      <c r="C737" s="3" t="s">
        <v>92</v>
      </c>
      <c r="D737" s="99">
        <f>D736/2+15</f>
        <v>130</v>
      </c>
      <c r="E737" s="99">
        <f>E736/2+20</f>
        <v>160</v>
      </c>
      <c r="F737" s="61"/>
      <c r="G737" s="17"/>
    </row>
    <row r="738" spans="1:7" ht="17.100000000000001" customHeight="1" thickBot="1" x14ac:dyDescent="0.3">
      <c r="A738" s="218" t="s">
        <v>211</v>
      </c>
      <c r="B738" s="273"/>
      <c r="C738" s="9" t="s">
        <v>93</v>
      </c>
      <c r="D738" s="162">
        <v>180</v>
      </c>
      <c r="E738" s="121">
        <v>220</v>
      </c>
      <c r="F738" s="61"/>
      <c r="G738" s="17"/>
    </row>
    <row r="739" spans="1:7" ht="17.100000000000001" customHeight="1" thickBot="1" x14ac:dyDescent="0.3">
      <c r="A739" s="220"/>
      <c r="B739" s="275"/>
      <c r="C739" s="9" t="s">
        <v>92</v>
      </c>
      <c r="D739" s="121">
        <f>D738/2+15</f>
        <v>105</v>
      </c>
      <c r="E739" s="130">
        <f>E738/2+20</f>
        <v>130</v>
      </c>
      <c r="F739" s="61"/>
      <c r="G739" s="17"/>
    </row>
    <row r="740" spans="1:7" ht="17.100000000000001" customHeight="1" thickBot="1" x14ac:dyDescent="0.3">
      <c r="A740" s="218" t="s">
        <v>359</v>
      </c>
      <c r="B740" s="221" t="s">
        <v>447</v>
      </c>
      <c r="C740" s="9" t="s">
        <v>93</v>
      </c>
      <c r="D740" s="125">
        <v>300</v>
      </c>
      <c r="E740" s="102">
        <v>380</v>
      </c>
      <c r="F740" s="61"/>
      <c r="G740" s="17"/>
    </row>
    <row r="741" spans="1:7" s="17" customFormat="1" ht="23.25" customHeight="1" thickBot="1" x14ac:dyDescent="0.3">
      <c r="A741" s="220"/>
      <c r="B741" s="223"/>
      <c r="C741" s="9" t="s">
        <v>92</v>
      </c>
      <c r="D741" s="125">
        <f>D740/2+15</f>
        <v>165</v>
      </c>
      <c r="E741" s="102">
        <f>E740/2+20</f>
        <v>210</v>
      </c>
      <c r="F741" s="60"/>
    </row>
    <row r="742" spans="1:7" ht="17.100000000000001" customHeight="1" thickBot="1" x14ac:dyDescent="0.3">
      <c r="A742" s="218" t="s">
        <v>422</v>
      </c>
      <c r="B742" s="221" t="s">
        <v>421</v>
      </c>
      <c r="C742" s="9" t="s">
        <v>93</v>
      </c>
      <c r="D742" s="125"/>
      <c r="E742" s="102"/>
      <c r="G742" s="17"/>
    </row>
    <row r="743" spans="1:7" ht="17.100000000000001" customHeight="1" thickBot="1" x14ac:dyDescent="0.3">
      <c r="A743" s="220"/>
      <c r="B743" s="223"/>
      <c r="C743" s="9" t="s">
        <v>92</v>
      </c>
      <c r="D743" s="125">
        <v>270</v>
      </c>
      <c r="E743" s="125">
        <v>350</v>
      </c>
    </row>
    <row r="744" spans="1:7" ht="17.100000000000001" customHeight="1" thickBot="1" x14ac:dyDescent="0.3">
      <c r="A744" s="235" t="s">
        <v>590</v>
      </c>
      <c r="B744" s="236"/>
      <c r="C744" s="34" t="s">
        <v>297</v>
      </c>
      <c r="D744" s="127" t="s">
        <v>295</v>
      </c>
      <c r="E744" s="128" t="s">
        <v>296</v>
      </c>
    </row>
    <row r="745" spans="1:7" ht="17.100000000000001" customHeight="1" thickBot="1" x14ac:dyDescent="0.3">
      <c r="A745" s="218" t="s">
        <v>413</v>
      </c>
      <c r="B745" s="239" t="s">
        <v>497</v>
      </c>
      <c r="C745" s="3" t="s">
        <v>93</v>
      </c>
      <c r="D745" s="124">
        <v>250</v>
      </c>
      <c r="E745" s="124">
        <v>300</v>
      </c>
      <c r="F745" s="61"/>
    </row>
    <row r="746" spans="1:7" ht="17.100000000000001" customHeight="1" thickBot="1" x14ac:dyDescent="0.3">
      <c r="A746" s="220"/>
      <c r="B746" s="240"/>
      <c r="C746" s="3" t="s">
        <v>114</v>
      </c>
      <c r="D746" s="124">
        <v>6000</v>
      </c>
      <c r="E746" s="124"/>
    </row>
    <row r="747" spans="1:7" ht="17.100000000000001" customHeight="1" thickBot="1" x14ac:dyDescent="0.3">
      <c r="A747" s="62" t="s">
        <v>403</v>
      </c>
      <c r="B747" s="26"/>
      <c r="C747" s="3" t="s">
        <v>107</v>
      </c>
      <c r="D747" s="124">
        <v>180</v>
      </c>
      <c r="E747" s="124">
        <v>250</v>
      </c>
    </row>
    <row r="748" spans="1:7" ht="17.100000000000001" customHeight="1" thickBot="1" x14ac:dyDescent="0.3">
      <c r="A748" s="55" t="s">
        <v>179</v>
      </c>
      <c r="B748" s="3" t="s">
        <v>86</v>
      </c>
      <c r="C748" s="3" t="s">
        <v>107</v>
      </c>
      <c r="D748" s="124">
        <v>180</v>
      </c>
      <c r="E748" s="124">
        <v>250</v>
      </c>
    </row>
    <row r="749" spans="1:7" ht="17.100000000000001" customHeight="1" thickBot="1" x14ac:dyDescent="0.3">
      <c r="A749" s="55" t="s">
        <v>87</v>
      </c>
      <c r="B749" s="2"/>
      <c r="C749" s="3" t="s">
        <v>107</v>
      </c>
      <c r="D749" s="124">
        <v>180</v>
      </c>
      <c r="E749" s="124">
        <v>250</v>
      </c>
    </row>
    <row r="750" spans="1:7" ht="17.100000000000001" customHeight="1" thickBot="1" x14ac:dyDescent="0.3">
      <c r="A750" s="55" t="s">
        <v>88</v>
      </c>
      <c r="B750" s="2" t="s">
        <v>423</v>
      </c>
      <c r="C750" s="3" t="s">
        <v>107</v>
      </c>
      <c r="D750" s="124"/>
      <c r="E750" s="124"/>
    </row>
    <row r="751" spans="1:7" ht="17.100000000000001" customHeight="1" thickBot="1" x14ac:dyDescent="0.3">
      <c r="A751" s="55" t="s">
        <v>89</v>
      </c>
      <c r="B751" s="2"/>
      <c r="C751" s="3" t="s">
        <v>107</v>
      </c>
      <c r="D751" s="124"/>
      <c r="E751" s="124"/>
    </row>
    <row r="752" spans="1:7" ht="17.100000000000001" customHeight="1" thickBot="1" x14ac:dyDescent="0.3">
      <c r="A752" s="218" t="s">
        <v>42</v>
      </c>
      <c r="B752" s="3" t="s">
        <v>373</v>
      </c>
      <c r="C752" s="3" t="s">
        <v>92</v>
      </c>
      <c r="D752" s="124">
        <v>550</v>
      </c>
      <c r="E752" s="124">
        <v>750</v>
      </c>
      <c r="G752" s="17"/>
    </row>
    <row r="753" spans="1:6" ht="17.100000000000001" customHeight="1" thickBot="1" x14ac:dyDescent="0.3">
      <c r="A753" s="220"/>
      <c r="B753" s="3" t="s">
        <v>289</v>
      </c>
      <c r="C753" s="3" t="s">
        <v>94</v>
      </c>
      <c r="D753" s="124">
        <v>420</v>
      </c>
      <c r="E753" s="124">
        <v>550</v>
      </c>
    </row>
    <row r="754" spans="1:6" ht="17.100000000000001" customHeight="1" thickBot="1" x14ac:dyDescent="0.3">
      <c r="A754" s="55" t="s">
        <v>221</v>
      </c>
      <c r="B754" s="2"/>
      <c r="C754" s="3" t="s">
        <v>107</v>
      </c>
      <c r="D754" s="124">
        <v>180</v>
      </c>
      <c r="E754" s="124">
        <v>250</v>
      </c>
    </row>
    <row r="755" spans="1:6" ht="17.100000000000001" customHeight="1" thickBot="1" x14ac:dyDescent="0.3">
      <c r="A755" s="64" t="s">
        <v>270</v>
      </c>
      <c r="B755" s="2"/>
      <c r="C755" s="3" t="s">
        <v>107</v>
      </c>
      <c r="D755" s="124">
        <v>180</v>
      </c>
      <c r="E755" s="124">
        <v>250</v>
      </c>
      <c r="F755" s="61"/>
    </row>
    <row r="756" spans="1:6" ht="17.100000000000001" customHeight="1" thickBot="1" x14ac:dyDescent="0.3">
      <c r="A756" s="55" t="s">
        <v>88</v>
      </c>
      <c r="B756" s="2" t="s">
        <v>402</v>
      </c>
      <c r="C756" s="3" t="s">
        <v>107</v>
      </c>
      <c r="D756" s="124">
        <v>180</v>
      </c>
      <c r="E756" s="124">
        <v>250</v>
      </c>
      <c r="F756" s="61"/>
    </row>
    <row r="757" spans="1:6" ht="17.100000000000001" customHeight="1" thickBot="1" x14ac:dyDescent="0.3">
      <c r="A757" s="55" t="s">
        <v>220</v>
      </c>
      <c r="B757" s="3"/>
      <c r="C757" s="3" t="s">
        <v>107</v>
      </c>
      <c r="D757" s="164">
        <v>180</v>
      </c>
      <c r="E757" s="124">
        <v>250</v>
      </c>
      <c r="F757" s="61"/>
    </row>
    <row r="758" spans="1:6" ht="17.100000000000001" customHeight="1" thickBot="1" x14ac:dyDescent="0.3">
      <c r="A758" s="80" t="s">
        <v>451</v>
      </c>
      <c r="B758" s="10" t="s">
        <v>488</v>
      </c>
      <c r="C758" s="9" t="s">
        <v>107</v>
      </c>
      <c r="D758" s="164">
        <v>180</v>
      </c>
      <c r="E758" s="124">
        <v>250</v>
      </c>
      <c r="F758" s="61"/>
    </row>
    <row r="759" spans="1:6" ht="17.45" customHeight="1" thickBot="1" x14ac:dyDescent="0.3">
      <c r="A759" s="218" t="s">
        <v>290</v>
      </c>
      <c r="B759" s="221" t="s">
        <v>205</v>
      </c>
      <c r="C759" s="11" t="s">
        <v>93</v>
      </c>
      <c r="D759" s="145">
        <v>4000</v>
      </c>
      <c r="E759" s="124">
        <v>5000</v>
      </c>
      <c r="F759" s="61"/>
    </row>
    <row r="760" spans="1:6" ht="17.100000000000001" customHeight="1" thickBot="1" x14ac:dyDescent="0.3">
      <c r="A760" s="219"/>
      <c r="B760" s="222"/>
      <c r="C760" s="11" t="s">
        <v>92</v>
      </c>
      <c r="D760" s="145">
        <f>D759/2+15</f>
        <v>2015</v>
      </c>
      <c r="E760" s="124">
        <f>E759/2+20</f>
        <v>2520</v>
      </c>
      <c r="F760" s="61"/>
    </row>
    <row r="761" spans="1:6" ht="17.100000000000001" customHeight="1" thickBot="1" x14ac:dyDescent="0.3">
      <c r="A761" s="220"/>
      <c r="B761" s="223"/>
      <c r="C761" s="11" t="s">
        <v>260</v>
      </c>
      <c r="D761" s="145">
        <f>D759/20+15</f>
        <v>215</v>
      </c>
      <c r="E761" s="124">
        <f>E759/20+20</f>
        <v>270</v>
      </c>
      <c r="F761" s="61"/>
    </row>
    <row r="762" spans="1:6" ht="17.100000000000001" customHeight="1" thickBot="1" x14ac:dyDescent="0.3">
      <c r="A762" s="218" t="s">
        <v>435</v>
      </c>
      <c r="B762" s="273"/>
      <c r="C762" s="9" t="s">
        <v>93</v>
      </c>
      <c r="D762" s="145">
        <v>3500</v>
      </c>
      <c r="E762" s="124">
        <v>4500</v>
      </c>
    </row>
    <row r="763" spans="1:6" ht="17.100000000000001" customHeight="1" thickBot="1" x14ac:dyDescent="0.3">
      <c r="A763" s="219"/>
      <c r="B763" s="274"/>
      <c r="C763" s="74" t="s">
        <v>92</v>
      </c>
      <c r="D763" s="162">
        <f>D762/2+15</f>
        <v>1765</v>
      </c>
      <c r="E763" s="121">
        <f>E762/2+20</f>
        <v>2270</v>
      </c>
      <c r="F763" s="61"/>
    </row>
    <row r="764" spans="1:6" ht="17.100000000000001" customHeight="1" thickBot="1" x14ac:dyDescent="0.3">
      <c r="A764" s="220"/>
      <c r="B764" s="275"/>
      <c r="C764" s="74" t="s">
        <v>260</v>
      </c>
      <c r="D764" s="162">
        <f>D762/20+15</f>
        <v>190</v>
      </c>
      <c r="E764" s="121">
        <f>E762/20+20</f>
        <v>245</v>
      </c>
      <c r="F764" s="61"/>
    </row>
    <row r="765" spans="1:6" ht="17.100000000000001" customHeight="1" thickBot="1" x14ac:dyDescent="0.3">
      <c r="A765" s="339" t="s">
        <v>597</v>
      </c>
      <c r="B765" s="340"/>
      <c r="C765" s="107" t="s">
        <v>297</v>
      </c>
      <c r="D765" s="165" t="s">
        <v>295</v>
      </c>
      <c r="E765" s="165" t="s">
        <v>296</v>
      </c>
      <c r="F765" s="61"/>
    </row>
    <row r="766" spans="1:6" ht="17.100000000000001" customHeight="1" thickBot="1" x14ac:dyDescent="0.3">
      <c r="A766" s="218" t="s">
        <v>592</v>
      </c>
      <c r="B766" s="335" t="s">
        <v>596</v>
      </c>
      <c r="C766" s="103" t="s">
        <v>585</v>
      </c>
      <c r="D766" s="141">
        <v>85</v>
      </c>
      <c r="E766" s="142">
        <v>100</v>
      </c>
      <c r="F766" s="61"/>
    </row>
    <row r="767" spans="1:6" ht="21" customHeight="1" thickBot="1" x14ac:dyDescent="0.3">
      <c r="A767" s="220"/>
      <c r="B767" s="336"/>
      <c r="C767" s="103" t="s">
        <v>314</v>
      </c>
      <c r="D767" s="141">
        <v>820</v>
      </c>
      <c r="E767" s="142">
        <v>950</v>
      </c>
    </row>
    <row r="768" spans="1:6" ht="21" customHeight="1" thickBot="1" x14ac:dyDescent="0.3">
      <c r="A768" s="218" t="s">
        <v>593</v>
      </c>
      <c r="B768" s="221" t="s">
        <v>594</v>
      </c>
      <c r="C768" s="103" t="s">
        <v>595</v>
      </c>
      <c r="D768" s="141">
        <v>85</v>
      </c>
      <c r="E768" s="142">
        <v>100</v>
      </c>
    </row>
    <row r="769" spans="1:7" ht="17.100000000000001" customHeight="1" thickBot="1" x14ac:dyDescent="0.3">
      <c r="A769" s="220"/>
      <c r="B769" s="223"/>
      <c r="C769" s="103" t="s">
        <v>314</v>
      </c>
      <c r="D769" s="141">
        <v>820</v>
      </c>
      <c r="E769" s="142">
        <v>950</v>
      </c>
    </row>
    <row r="770" spans="1:7" ht="17.100000000000001" customHeight="1" thickBot="1" x14ac:dyDescent="0.3">
      <c r="A770" s="339" t="s">
        <v>578</v>
      </c>
      <c r="B770" s="340"/>
      <c r="C770" s="107" t="s">
        <v>297</v>
      </c>
      <c r="D770" s="165" t="s">
        <v>295</v>
      </c>
      <c r="E770" s="165" t="s">
        <v>296</v>
      </c>
      <c r="G770" s="17"/>
    </row>
    <row r="771" spans="1:7" ht="17.100000000000001" customHeight="1" thickBot="1" x14ac:dyDescent="0.3">
      <c r="A771" s="14" t="s">
        <v>598</v>
      </c>
      <c r="B771" s="110"/>
      <c r="C771" s="111" t="s">
        <v>599</v>
      </c>
      <c r="D771" s="129">
        <v>1820</v>
      </c>
      <c r="E771" s="129">
        <v>2250</v>
      </c>
      <c r="F771" s="61"/>
      <c r="G771" s="17"/>
    </row>
    <row r="772" spans="1:7" ht="17.100000000000001" customHeight="1" thickBot="1" x14ac:dyDescent="0.3">
      <c r="A772" s="181" t="s">
        <v>651</v>
      </c>
      <c r="B772" s="110"/>
      <c r="C772" s="111" t="s">
        <v>572</v>
      </c>
      <c r="D772" s="129">
        <v>2100</v>
      </c>
      <c r="E772" s="129">
        <v>2600</v>
      </c>
      <c r="F772" s="61"/>
      <c r="G772" s="17"/>
    </row>
    <row r="773" spans="1:7" ht="17.100000000000001" customHeight="1" thickBot="1" x14ac:dyDescent="0.3">
      <c r="A773" s="218" t="s">
        <v>557</v>
      </c>
      <c r="B773" s="221" t="s">
        <v>558</v>
      </c>
      <c r="C773" s="7" t="s">
        <v>559</v>
      </c>
      <c r="D773" s="140">
        <f>D774/30+20</f>
        <v>174.66666666666666</v>
      </c>
      <c r="E773" s="140">
        <f>E774/30+20</f>
        <v>213.33333333333334</v>
      </c>
      <c r="F773" s="61"/>
      <c r="G773" s="17"/>
    </row>
    <row r="774" spans="1:7" ht="17.100000000000001" customHeight="1" thickBot="1" x14ac:dyDescent="0.3">
      <c r="A774" s="220"/>
      <c r="B774" s="223"/>
      <c r="C774" s="7" t="s">
        <v>560</v>
      </c>
      <c r="D774" s="140">
        <v>4640</v>
      </c>
      <c r="E774" s="140">
        <v>5800</v>
      </c>
      <c r="F774" s="61"/>
      <c r="G774" s="17"/>
    </row>
    <row r="775" spans="1:7" ht="17.100000000000001" customHeight="1" thickBot="1" x14ac:dyDescent="0.3">
      <c r="A775" s="218" t="s">
        <v>586</v>
      </c>
      <c r="B775" s="108" t="s">
        <v>640</v>
      </c>
      <c r="C775" s="7" t="s">
        <v>59</v>
      </c>
      <c r="D775" s="141">
        <v>4840</v>
      </c>
      <c r="E775" s="142">
        <v>6050</v>
      </c>
      <c r="F775" s="61"/>
      <c r="G775" s="17"/>
    </row>
    <row r="776" spans="1:7" ht="17.100000000000001" customHeight="1" thickBot="1" x14ac:dyDescent="0.3">
      <c r="A776" s="220"/>
      <c r="B776" s="119" t="s">
        <v>641</v>
      </c>
      <c r="C776" s="111" t="s">
        <v>599</v>
      </c>
      <c r="D776" s="141">
        <v>4950</v>
      </c>
      <c r="E776" s="142">
        <v>6200</v>
      </c>
      <c r="F776" s="61"/>
      <c r="G776" s="17"/>
    </row>
    <row r="777" spans="1:7" ht="17.100000000000001" customHeight="1" thickBot="1" x14ac:dyDescent="0.3">
      <c r="A777" s="341" t="s">
        <v>582</v>
      </c>
      <c r="B777" s="119" t="s">
        <v>587</v>
      </c>
      <c r="C777" s="7" t="s">
        <v>585</v>
      </c>
      <c r="D777" s="141">
        <f>D778/24+20</f>
        <v>120</v>
      </c>
      <c r="E777" s="142">
        <f>E778/24+30</f>
        <v>155</v>
      </c>
      <c r="F777" s="61"/>
      <c r="G777" s="17"/>
    </row>
    <row r="778" spans="1:7" ht="17.100000000000001" customHeight="1" thickBot="1" x14ac:dyDescent="0.3">
      <c r="A778" s="342"/>
      <c r="B778" s="348" t="s">
        <v>584</v>
      </c>
      <c r="C778" s="349"/>
      <c r="D778" s="141">
        <v>2400</v>
      </c>
      <c r="E778" s="142">
        <v>3000</v>
      </c>
      <c r="F778" s="61"/>
      <c r="G778" s="17"/>
    </row>
    <row r="779" spans="1:7" ht="17.100000000000001" customHeight="1" thickBot="1" x14ac:dyDescent="0.3">
      <c r="A779" s="342"/>
      <c r="B779" s="119" t="s">
        <v>583</v>
      </c>
      <c r="C779" s="7" t="s">
        <v>585</v>
      </c>
      <c r="D779" s="141">
        <f>D781/24+20</f>
        <v>115.41666666666667</v>
      </c>
      <c r="E779" s="142">
        <f>E781/24+30</f>
        <v>148.75</v>
      </c>
      <c r="F779" s="61"/>
      <c r="G779" s="17"/>
    </row>
    <row r="780" spans="1:7" ht="17.100000000000001" customHeight="1" thickBot="1" x14ac:dyDescent="0.3">
      <c r="A780" s="342"/>
      <c r="B780" s="119" t="s">
        <v>225</v>
      </c>
      <c r="C780" s="7" t="s">
        <v>585</v>
      </c>
      <c r="D780" s="141">
        <f>D781/24+20</f>
        <v>115.41666666666667</v>
      </c>
      <c r="E780" s="142">
        <f>E781/24+30</f>
        <v>148.75</v>
      </c>
      <c r="F780" s="61"/>
      <c r="G780" s="17"/>
    </row>
    <row r="781" spans="1:7" ht="17.100000000000001" customHeight="1" thickBot="1" x14ac:dyDescent="0.3">
      <c r="A781" s="343"/>
      <c r="B781" s="348" t="s">
        <v>584</v>
      </c>
      <c r="C781" s="349"/>
      <c r="D781" s="141">
        <v>2290</v>
      </c>
      <c r="E781" s="142">
        <v>2850</v>
      </c>
      <c r="F781" s="61"/>
      <c r="G781" s="17"/>
    </row>
    <row r="782" spans="1:7" ht="17.100000000000001" customHeight="1" thickBot="1" x14ac:dyDescent="0.3">
      <c r="A782" s="14" t="s">
        <v>561</v>
      </c>
      <c r="B782" s="119" t="s">
        <v>562</v>
      </c>
      <c r="C782" s="7" t="s">
        <v>59</v>
      </c>
      <c r="D782" s="141">
        <v>3380</v>
      </c>
      <c r="E782" s="142">
        <v>4200</v>
      </c>
      <c r="F782" s="61"/>
      <c r="G782" s="17"/>
    </row>
    <row r="783" spans="1:7" ht="17.100000000000001" customHeight="1" thickBot="1" x14ac:dyDescent="0.3">
      <c r="A783" s="14" t="s">
        <v>563</v>
      </c>
      <c r="B783" s="119" t="s">
        <v>564</v>
      </c>
      <c r="C783" s="7" t="s">
        <v>92</v>
      </c>
      <c r="D783" s="141">
        <v>2200</v>
      </c>
      <c r="E783" s="142">
        <v>2750</v>
      </c>
      <c r="F783" s="61"/>
      <c r="G783" s="17"/>
    </row>
    <row r="784" spans="1:7" ht="17.100000000000001" customHeight="1" thickBot="1" x14ac:dyDescent="0.3">
      <c r="A784" s="355" t="s">
        <v>567</v>
      </c>
      <c r="B784" s="119" t="s">
        <v>565</v>
      </c>
      <c r="C784" s="7" t="s">
        <v>189</v>
      </c>
      <c r="D784" s="141">
        <f>D788/20+10</f>
        <v>210</v>
      </c>
      <c r="E784" s="142">
        <f>E788/20+20</f>
        <v>270</v>
      </c>
      <c r="F784" s="61"/>
      <c r="G784" s="17"/>
    </row>
    <row r="785" spans="1:7" ht="17.100000000000001" customHeight="1" thickBot="1" x14ac:dyDescent="0.3">
      <c r="A785" s="356"/>
      <c r="B785" s="119" t="s">
        <v>26</v>
      </c>
      <c r="C785" s="7" t="s">
        <v>189</v>
      </c>
      <c r="D785" s="141">
        <f>D788/20+10</f>
        <v>210</v>
      </c>
      <c r="E785" s="142">
        <f>E788/20+20</f>
        <v>270</v>
      </c>
      <c r="F785" s="61"/>
      <c r="G785" s="17"/>
    </row>
    <row r="786" spans="1:7" ht="17.100000000000001" customHeight="1" thickBot="1" x14ac:dyDescent="0.3">
      <c r="A786" s="356"/>
      <c r="B786" s="119" t="s">
        <v>579</v>
      </c>
      <c r="C786" s="7" t="s">
        <v>189</v>
      </c>
      <c r="D786" s="141">
        <f>D788/20+10</f>
        <v>210</v>
      </c>
      <c r="E786" s="142">
        <f>E788/20+20</f>
        <v>270</v>
      </c>
      <c r="F786" s="61"/>
      <c r="G786" s="17"/>
    </row>
    <row r="787" spans="1:7" ht="17.100000000000001" customHeight="1" thickBot="1" x14ac:dyDescent="0.3">
      <c r="A787" s="356"/>
      <c r="B787" s="119" t="s">
        <v>25</v>
      </c>
      <c r="C787" s="7" t="s">
        <v>189</v>
      </c>
      <c r="D787" s="141">
        <f>D788/20+10</f>
        <v>210</v>
      </c>
      <c r="E787" s="142">
        <f>E788/20+20</f>
        <v>270</v>
      </c>
      <c r="F787" s="61"/>
      <c r="G787" s="17"/>
    </row>
    <row r="788" spans="1:7" ht="17.100000000000001" customHeight="1" thickBot="1" x14ac:dyDescent="0.3">
      <c r="A788" s="356"/>
      <c r="B788" s="348" t="s">
        <v>690</v>
      </c>
      <c r="C788" s="349"/>
      <c r="D788" s="141">
        <v>4000</v>
      </c>
      <c r="E788" s="142">
        <v>5000</v>
      </c>
      <c r="F788" s="61"/>
      <c r="G788" s="17"/>
    </row>
    <row r="789" spans="1:7" ht="17.100000000000001" customHeight="1" thickBot="1" x14ac:dyDescent="0.3">
      <c r="A789" s="356"/>
      <c r="B789" s="221" t="s">
        <v>588</v>
      </c>
      <c r="C789" s="108" t="s">
        <v>189</v>
      </c>
      <c r="D789" s="141">
        <f>D790/10+10</f>
        <v>375</v>
      </c>
      <c r="E789" s="142">
        <f>E790/10+20</f>
        <v>475</v>
      </c>
      <c r="F789" s="61"/>
      <c r="G789" s="17"/>
    </row>
    <row r="790" spans="1:7" ht="17.100000000000001" customHeight="1" thickBot="1" x14ac:dyDescent="0.3">
      <c r="A790" s="357"/>
      <c r="B790" s="223"/>
      <c r="C790" s="109" t="s">
        <v>589</v>
      </c>
      <c r="D790" s="141">
        <v>3650</v>
      </c>
      <c r="E790" s="142">
        <v>4550</v>
      </c>
      <c r="F790" s="61"/>
      <c r="G790" s="17"/>
    </row>
    <row r="791" spans="1:7" ht="17.100000000000001" customHeight="1" thickBot="1" x14ac:dyDescent="0.3">
      <c r="A791" s="105" t="s">
        <v>568</v>
      </c>
      <c r="B791" s="119" t="s">
        <v>569</v>
      </c>
      <c r="C791" s="7" t="s">
        <v>570</v>
      </c>
      <c r="D791" s="141">
        <v>1150</v>
      </c>
      <c r="E791" s="142">
        <v>1450</v>
      </c>
      <c r="F791" s="61"/>
      <c r="G791" s="17"/>
    </row>
    <row r="792" spans="1:7" ht="17.100000000000001" customHeight="1" thickBot="1" x14ac:dyDescent="0.3">
      <c r="A792" s="218" t="s">
        <v>571</v>
      </c>
      <c r="B792" s="221" t="s">
        <v>573</v>
      </c>
      <c r="C792" s="7" t="s">
        <v>570</v>
      </c>
      <c r="D792" s="141">
        <v>1560</v>
      </c>
      <c r="E792" s="142">
        <v>1950</v>
      </c>
      <c r="F792" s="61"/>
      <c r="G792" s="17"/>
    </row>
    <row r="793" spans="1:7" ht="17.100000000000001" customHeight="1" thickBot="1" x14ac:dyDescent="0.3">
      <c r="A793" s="220"/>
      <c r="B793" s="223"/>
      <c r="C793" s="106" t="s">
        <v>572</v>
      </c>
      <c r="D793" s="140">
        <v>2570</v>
      </c>
      <c r="E793" s="142">
        <v>3200</v>
      </c>
      <c r="F793" s="61"/>
      <c r="G793" s="17"/>
    </row>
    <row r="794" spans="1:7" ht="17.100000000000001" customHeight="1" thickBot="1" x14ac:dyDescent="0.3">
      <c r="A794" s="218" t="s">
        <v>574</v>
      </c>
      <c r="B794" s="221" t="s">
        <v>576</v>
      </c>
      <c r="C794" s="7" t="s">
        <v>575</v>
      </c>
      <c r="D794" s="166">
        <f>D795/5+10</f>
        <v>280</v>
      </c>
      <c r="E794" s="140">
        <f>E795/5+20</f>
        <v>360</v>
      </c>
      <c r="F794" s="61"/>
      <c r="G794" s="17"/>
    </row>
    <row r="795" spans="1:7" ht="17.100000000000001" customHeight="1" thickBot="1" x14ac:dyDescent="0.3">
      <c r="A795" s="220"/>
      <c r="B795" s="223"/>
      <c r="C795" s="104" t="s">
        <v>231</v>
      </c>
      <c r="D795" s="166">
        <v>1350</v>
      </c>
      <c r="E795" s="141">
        <v>1700</v>
      </c>
      <c r="G795" s="17"/>
    </row>
    <row r="796" spans="1:7" s="207" customFormat="1" ht="22.5" customHeight="1" thickBot="1" x14ac:dyDescent="0.3">
      <c r="A796" s="190" t="s">
        <v>671</v>
      </c>
      <c r="B796" s="119" t="s">
        <v>672</v>
      </c>
      <c r="C796" s="191" t="s">
        <v>92</v>
      </c>
      <c r="D796" s="205">
        <v>3650</v>
      </c>
      <c r="E796" s="144">
        <v>4550</v>
      </c>
      <c r="F796" s="61"/>
      <c r="G796" s="206"/>
    </row>
    <row r="797" spans="1:7" ht="17.100000000000001" customHeight="1" thickBot="1" x14ac:dyDescent="0.3">
      <c r="A797" s="341" t="s">
        <v>577</v>
      </c>
      <c r="B797" s="119" t="s">
        <v>26</v>
      </c>
      <c r="C797" s="104" t="s">
        <v>92</v>
      </c>
      <c r="D797" s="166">
        <v>2575</v>
      </c>
      <c r="E797" s="141">
        <v>3200</v>
      </c>
      <c r="G797" s="17"/>
    </row>
    <row r="798" spans="1:7" ht="17.100000000000001" customHeight="1" thickBot="1" x14ac:dyDescent="0.3">
      <c r="A798" s="342"/>
      <c r="B798" s="119" t="s">
        <v>566</v>
      </c>
      <c r="C798" s="7" t="s">
        <v>92</v>
      </c>
      <c r="D798" s="166">
        <v>2575</v>
      </c>
      <c r="E798" s="141">
        <v>3200</v>
      </c>
      <c r="G798" s="17"/>
    </row>
    <row r="799" spans="1:7" ht="17.100000000000001" customHeight="1" thickBot="1" x14ac:dyDescent="0.3">
      <c r="A799" s="342"/>
      <c r="B799" s="119" t="s">
        <v>580</v>
      </c>
      <c r="C799" s="7" t="s">
        <v>92</v>
      </c>
      <c r="D799" s="166">
        <v>2575</v>
      </c>
      <c r="E799" s="141">
        <v>3200</v>
      </c>
      <c r="G799" s="17"/>
    </row>
    <row r="800" spans="1:7" ht="17.100000000000001" customHeight="1" thickBot="1" x14ac:dyDescent="0.3">
      <c r="A800" s="343"/>
      <c r="B800" s="119" t="s">
        <v>225</v>
      </c>
      <c r="C800" s="7" t="s">
        <v>92</v>
      </c>
      <c r="D800" s="166">
        <v>2575</v>
      </c>
      <c r="E800" s="141">
        <v>3200</v>
      </c>
      <c r="G800" s="17"/>
    </row>
    <row r="801" spans="1:7" ht="17.100000000000001" customHeight="1" thickBot="1" x14ac:dyDescent="0.3">
      <c r="A801" s="341" t="s">
        <v>581</v>
      </c>
      <c r="B801" s="119" t="s">
        <v>566</v>
      </c>
      <c r="C801" s="7" t="s">
        <v>92</v>
      </c>
      <c r="D801" s="166">
        <v>2900</v>
      </c>
      <c r="E801" s="141">
        <v>3600</v>
      </c>
      <c r="G801" s="17"/>
    </row>
    <row r="802" spans="1:7" ht="17.100000000000001" customHeight="1" thickBot="1" x14ac:dyDescent="0.3">
      <c r="A802" s="342"/>
      <c r="B802" s="119" t="s">
        <v>580</v>
      </c>
      <c r="C802" s="7" t="s">
        <v>92</v>
      </c>
      <c r="D802" s="166">
        <v>2900</v>
      </c>
      <c r="E802" s="141">
        <v>3600</v>
      </c>
      <c r="F802" s="61"/>
      <c r="G802" s="17"/>
    </row>
    <row r="803" spans="1:7" ht="17.100000000000001" customHeight="1" thickBot="1" x14ac:dyDescent="0.3">
      <c r="A803" s="343"/>
      <c r="B803" s="119" t="s">
        <v>225</v>
      </c>
      <c r="C803" s="19" t="s">
        <v>92</v>
      </c>
      <c r="D803" s="166">
        <v>2900</v>
      </c>
      <c r="E803" s="140">
        <v>3600</v>
      </c>
      <c r="G803" s="17"/>
    </row>
    <row r="804" spans="1:7" ht="21.75" customHeight="1" thickBot="1" x14ac:dyDescent="0.3">
      <c r="A804" s="226" t="s">
        <v>244</v>
      </c>
      <c r="B804" s="269"/>
      <c r="C804" s="37" t="s">
        <v>297</v>
      </c>
      <c r="D804" s="167" t="s">
        <v>295</v>
      </c>
      <c r="E804" s="134" t="s">
        <v>296</v>
      </c>
      <c r="F804" s="61"/>
    </row>
    <row r="805" spans="1:7" ht="17.100000000000001" customHeight="1" thickBot="1" x14ac:dyDescent="0.3">
      <c r="A805" s="218" t="s">
        <v>116</v>
      </c>
      <c r="B805" s="230"/>
      <c r="C805" s="9" t="s">
        <v>93</v>
      </c>
      <c r="D805" s="125">
        <v>260</v>
      </c>
      <c r="E805" s="125">
        <v>350</v>
      </c>
      <c r="F805" s="61"/>
    </row>
    <row r="806" spans="1:7" ht="17.100000000000001" customHeight="1" thickBot="1" x14ac:dyDescent="0.3">
      <c r="A806" s="220"/>
      <c r="B806" s="231"/>
      <c r="C806" s="9" t="s">
        <v>92</v>
      </c>
      <c r="D806" s="125">
        <f>D805/2+15</f>
        <v>145</v>
      </c>
      <c r="E806" s="125">
        <f>E805/2+20</f>
        <v>195</v>
      </c>
    </row>
    <row r="807" spans="1:7" ht="20.45" customHeight="1" thickBot="1" x14ac:dyDescent="0.3">
      <c r="A807" s="218" t="s">
        <v>181</v>
      </c>
      <c r="B807" s="224" t="s">
        <v>169</v>
      </c>
      <c r="C807" s="30" t="s">
        <v>222</v>
      </c>
      <c r="D807" s="121">
        <v>900</v>
      </c>
      <c r="E807" s="121">
        <v>1100</v>
      </c>
      <c r="F807" s="61"/>
    </row>
    <row r="808" spans="1:7" ht="20.45" customHeight="1" thickBot="1" x14ac:dyDescent="0.3">
      <c r="A808" s="220"/>
      <c r="B808" s="225"/>
      <c r="C808" s="30" t="s">
        <v>147</v>
      </c>
      <c r="D808" s="121">
        <v>7300</v>
      </c>
      <c r="E808" s="121">
        <v>9000</v>
      </c>
      <c r="F808" s="61"/>
    </row>
    <row r="809" spans="1:7" ht="20.45" customHeight="1" thickBot="1" x14ac:dyDescent="0.3">
      <c r="A809" s="4" t="s">
        <v>115</v>
      </c>
      <c r="B809" s="9"/>
      <c r="C809" s="3"/>
      <c r="D809" s="124"/>
      <c r="E809" s="124"/>
      <c r="F809" s="61"/>
    </row>
    <row r="810" spans="1:7" ht="20.45" customHeight="1" thickBot="1" x14ac:dyDescent="0.3">
      <c r="A810" s="115" t="s">
        <v>209</v>
      </c>
      <c r="B810" s="10" t="s">
        <v>363</v>
      </c>
      <c r="C810" s="3" t="s">
        <v>189</v>
      </c>
      <c r="D810" s="124">
        <v>300</v>
      </c>
      <c r="E810" s="124">
        <v>350</v>
      </c>
      <c r="F810" s="61"/>
    </row>
    <row r="811" spans="1:7" ht="24" customHeight="1" thickBot="1" x14ac:dyDescent="0.3">
      <c r="A811" s="218" t="s">
        <v>210</v>
      </c>
      <c r="B811" s="221" t="s">
        <v>205</v>
      </c>
      <c r="C811" s="3" t="s">
        <v>93</v>
      </c>
      <c r="D811" s="124">
        <v>2000</v>
      </c>
      <c r="E811" s="124">
        <v>2500</v>
      </c>
      <c r="F811" s="61"/>
    </row>
    <row r="812" spans="1:7" ht="27" customHeight="1" thickBot="1" x14ac:dyDescent="0.3">
      <c r="A812" s="220"/>
      <c r="B812" s="223"/>
      <c r="C812" s="3" t="s">
        <v>107</v>
      </c>
      <c r="D812" s="124">
        <f>D811/10+15</f>
        <v>215</v>
      </c>
      <c r="E812" s="124">
        <f>E811/10+20</f>
        <v>270</v>
      </c>
      <c r="F812" s="61"/>
    </row>
    <row r="813" spans="1:7" ht="27" customHeight="1" thickBot="1" x14ac:dyDescent="0.3">
      <c r="A813" s="218" t="s">
        <v>182</v>
      </c>
      <c r="B813" s="221"/>
      <c r="C813" s="3" t="s">
        <v>90</v>
      </c>
      <c r="D813" s="124">
        <v>350</v>
      </c>
      <c r="E813" s="124">
        <v>400</v>
      </c>
      <c r="F813" s="61"/>
    </row>
    <row r="814" spans="1:7" ht="27" customHeight="1" thickBot="1" x14ac:dyDescent="0.3">
      <c r="A814" s="220"/>
      <c r="B814" s="223"/>
      <c r="C814" s="3" t="s">
        <v>121</v>
      </c>
      <c r="D814" s="124">
        <v>650</v>
      </c>
      <c r="E814" s="124">
        <v>800</v>
      </c>
      <c r="F814" s="61"/>
    </row>
    <row r="815" spans="1:7" ht="24.75" customHeight="1" thickBot="1" x14ac:dyDescent="0.3">
      <c r="A815" s="14" t="s">
        <v>542</v>
      </c>
      <c r="B815" s="118" t="s">
        <v>543</v>
      </c>
      <c r="C815" s="3" t="s">
        <v>448</v>
      </c>
      <c r="D815" s="124">
        <v>850</v>
      </c>
      <c r="E815" s="124">
        <v>1000</v>
      </c>
      <c r="F815" s="61"/>
    </row>
    <row r="816" spans="1:7" ht="17.100000000000001" customHeight="1" thickBot="1" x14ac:dyDescent="0.3">
      <c r="A816" s="308" t="s">
        <v>404</v>
      </c>
      <c r="B816" s="118" t="s">
        <v>396</v>
      </c>
      <c r="C816" s="3" t="s">
        <v>249</v>
      </c>
      <c r="D816" s="124">
        <v>290</v>
      </c>
      <c r="E816" s="124">
        <v>350</v>
      </c>
      <c r="F816" s="61"/>
    </row>
    <row r="817" spans="1:6" ht="17.100000000000001" customHeight="1" thickBot="1" x14ac:dyDescent="0.3">
      <c r="A817" s="309"/>
      <c r="B817" s="118" t="s">
        <v>397</v>
      </c>
      <c r="C817" s="3" t="s">
        <v>249</v>
      </c>
      <c r="D817" s="124">
        <v>320</v>
      </c>
      <c r="E817" s="124">
        <v>390</v>
      </c>
      <c r="F817" s="61"/>
    </row>
    <row r="818" spans="1:6" ht="21.75" customHeight="1" thickBot="1" x14ac:dyDescent="0.3">
      <c r="A818" s="309"/>
      <c r="B818" s="118" t="s">
        <v>449</v>
      </c>
      <c r="C818" s="3" t="s">
        <v>450</v>
      </c>
      <c r="D818" s="124">
        <v>230</v>
      </c>
      <c r="E818" s="124">
        <v>300</v>
      </c>
    </row>
    <row r="819" spans="1:6" ht="17.100000000000001" customHeight="1" thickBot="1" x14ac:dyDescent="0.3">
      <c r="A819" s="310"/>
      <c r="B819" s="118" t="s">
        <v>398</v>
      </c>
      <c r="C819" s="3" t="s">
        <v>249</v>
      </c>
      <c r="D819" s="124">
        <v>260</v>
      </c>
      <c r="E819" s="124">
        <v>350</v>
      </c>
    </row>
    <row r="820" spans="1:6" ht="17.100000000000001" customHeight="1" thickBot="1" x14ac:dyDescent="0.3">
      <c r="A820" s="112" t="s">
        <v>306</v>
      </c>
      <c r="B820" s="113" t="s">
        <v>365</v>
      </c>
      <c r="C820" s="3" t="s">
        <v>366</v>
      </c>
      <c r="D820" s="124">
        <v>900</v>
      </c>
      <c r="E820" s="124">
        <v>1000</v>
      </c>
    </row>
    <row r="821" spans="1:6" ht="21" customHeight="1" thickBot="1" x14ac:dyDescent="0.3">
      <c r="A821" s="235" t="s">
        <v>111</v>
      </c>
      <c r="B821" s="256"/>
      <c r="C821" s="34" t="s">
        <v>297</v>
      </c>
      <c r="D821" s="127" t="s">
        <v>295</v>
      </c>
      <c r="E821" s="128" t="s">
        <v>296</v>
      </c>
      <c r="F821" s="61"/>
    </row>
    <row r="822" spans="1:6" ht="17.100000000000001" customHeight="1" thickBot="1" x14ac:dyDescent="0.3">
      <c r="A822" s="218" t="s">
        <v>101</v>
      </c>
      <c r="B822" s="3" t="s">
        <v>108</v>
      </c>
      <c r="C822" s="3" t="s">
        <v>109</v>
      </c>
      <c r="D822" s="124">
        <v>3500</v>
      </c>
      <c r="E822" s="124">
        <v>3900</v>
      </c>
      <c r="F822" s="61"/>
    </row>
    <row r="823" spans="1:6" ht="17.100000000000001" customHeight="1" thickBot="1" x14ac:dyDescent="0.3">
      <c r="A823" s="220"/>
      <c r="B823" s="3" t="s">
        <v>110</v>
      </c>
      <c r="C823" s="3" t="s">
        <v>109</v>
      </c>
      <c r="D823" s="124"/>
      <c r="E823" s="124"/>
      <c r="F823" s="61"/>
    </row>
    <row r="824" spans="1:6" ht="17.100000000000001" customHeight="1" thickBot="1" x14ac:dyDescent="0.3">
      <c r="A824" s="218" t="s">
        <v>555</v>
      </c>
      <c r="B824" s="213" t="s">
        <v>556</v>
      </c>
      <c r="C824" s="76" t="s">
        <v>109</v>
      </c>
      <c r="D824" s="101">
        <v>8000</v>
      </c>
      <c r="E824" s="101"/>
      <c r="F824" s="61"/>
    </row>
    <row r="825" spans="1:6" ht="17.100000000000001" customHeight="1" thickBot="1" x14ac:dyDescent="0.3">
      <c r="A825" s="219"/>
      <c r="B825" s="215"/>
      <c r="C825" s="76" t="s">
        <v>93</v>
      </c>
      <c r="D825" s="101">
        <v>780</v>
      </c>
      <c r="E825" s="101">
        <v>900</v>
      </c>
    </row>
    <row r="826" spans="1:6" ht="17.100000000000001" customHeight="1" thickBot="1" x14ac:dyDescent="0.3">
      <c r="A826" s="218" t="s">
        <v>184</v>
      </c>
      <c r="B826" s="221" t="s">
        <v>367</v>
      </c>
      <c r="C826" s="9" t="s">
        <v>93</v>
      </c>
      <c r="D826" s="125">
        <v>4100</v>
      </c>
      <c r="E826" s="125">
        <v>5000</v>
      </c>
    </row>
    <row r="827" spans="1:6" ht="17.100000000000001" customHeight="1" thickBot="1" x14ac:dyDescent="0.3">
      <c r="A827" s="219"/>
      <c r="B827" s="222"/>
      <c r="C827" s="9" t="s">
        <v>92</v>
      </c>
      <c r="D827" s="102">
        <f>D826/2+15</f>
        <v>2065</v>
      </c>
      <c r="E827" s="102">
        <f>E826/2+20</f>
        <v>2520</v>
      </c>
    </row>
    <row r="828" spans="1:6" ht="17.100000000000001" customHeight="1" thickBot="1" x14ac:dyDescent="0.3">
      <c r="A828" s="220"/>
      <c r="B828" s="223"/>
      <c r="C828" s="9" t="s">
        <v>107</v>
      </c>
      <c r="D828" s="102">
        <f>D826/10+15</f>
        <v>425</v>
      </c>
      <c r="E828" s="102">
        <f>E826/10+20</f>
        <v>520</v>
      </c>
    </row>
    <row r="829" spans="1:6" ht="17.100000000000001" customHeight="1" thickBot="1" x14ac:dyDescent="0.3">
      <c r="A829" s="244" t="s">
        <v>119</v>
      </c>
      <c r="B829" s="221" t="s">
        <v>499</v>
      </c>
      <c r="C829" s="9" t="s">
        <v>93</v>
      </c>
      <c r="D829" s="125">
        <v>1500</v>
      </c>
      <c r="E829" s="125">
        <v>2000</v>
      </c>
      <c r="F829" s="61"/>
    </row>
    <row r="830" spans="1:6" ht="17.100000000000001" customHeight="1" thickBot="1" x14ac:dyDescent="0.3">
      <c r="A830" s="245"/>
      <c r="B830" s="222"/>
      <c r="C830" s="9" t="s">
        <v>92</v>
      </c>
      <c r="D830" s="102">
        <f>D829/2+15</f>
        <v>765</v>
      </c>
      <c r="E830" s="102">
        <f>E829/2+20</f>
        <v>1020</v>
      </c>
      <c r="F830" s="61"/>
    </row>
    <row r="831" spans="1:6" ht="17.100000000000001" customHeight="1" thickBot="1" x14ac:dyDescent="0.3">
      <c r="A831" s="245"/>
      <c r="B831" s="223"/>
      <c r="C831" s="9" t="s">
        <v>59</v>
      </c>
      <c r="D831" s="102">
        <f>D829/4+15</f>
        <v>390</v>
      </c>
      <c r="E831" s="102">
        <f>E829/4+20</f>
        <v>520</v>
      </c>
      <c r="F831" s="61"/>
    </row>
    <row r="832" spans="1:6" ht="17.100000000000001" customHeight="1" thickBot="1" x14ac:dyDescent="0.3">
      <c r="A832" s="245"/>
      <c r="B832" s="221" t="s">
        <v>498</v>
      </c>
      <c r="C832" s="9" t="s">
        <v>93</v>
      </c>
      <c r="D832" s="125">
        <v>1100</v>
      </c>
      <c r="E832" s="125">
        <v>1400</v>
      </c>
      <c r="F832" s="61"/>
    </row>
    <row r="833" spans="1:6" ht="17.100000000000001" customHeight="1" thickBot="1" x14ac:dyDescent="0.3">
      <c r="A833" s="245"/>
      <c r="B833" s="222"/>
      <c r="C833" s="9" t="s">
        <v>92</v>
      </c>
      <c r="D833" s="102">
        <f>D832/2+15</f>
        <v>565</v>
      </c>
      <c r="E833" s="102">
        <f>E832/2+20</f>
        <v>720</v>
      </c>
    </row>
    <row r="834" spans="1:6" ht="17.100000000000001" customHeight="1" thickBot="1" x14ac:dyDescent="0.3">
      <c r="A834" s="246"/>
      <c r="B834" s="223"/>
      <c r="C834" s="9" t="s">
        <v>59</v>
      </c>
      <c r="D834" s="102">
        <f>D832/4+15</f>
        <v>290</v>
      </c>
      <c r="E834" s="102">
        <f>E832/4+20</f>
        <v>370</v>
      </c>
    </row>
    <row r="835" spans="1:6" ht="17.100000000000001" customHeight="1" thickBot="1" x14ac:dyDescent="0.3">
      <c r="A835" s="218" t="s">
        <v>20</v>
      </c>
      <c r="B835" s="221" t="s">
        <v>513</v>
      </c>
      <c r="C835" s="9" t="s">
        <v>114</v>
      </c>
      <c r="D835" s="102">
        <v>35000</v>
      </c>
      <c r="E835" s="102"/>
    </row>
    <row r="836" spans="1:6" ht="17.100000000000001" customHeight="1" thickBot="1" x14ac:dyDescent="0.3">
      <c r="A836" s="219"/>
      <c r="B836" s="222"/>
      <c r="C836" s="9" t="s">
        <v>93</v>
      </c>
      <c r="D836" s="125">
        <v>1500</v>
      </c>
      <c r="E836" s="125">
        <v>1800</v>
      </c>
    </row>
    <row r="837" spans="1:6" ht="17.100000000000001" customHeight="1" thickBot="1" x14ac:dyDescent="0.3">
      <c r="A837" s="219"/>
      <c r="B837" s="222"/>
      <c r="C837" s="9" t="s">
        <v>92</v>
      </c>
      <c r="D837" s="102">
        <f>D836/2+15</f>
        <v>765</v>
      </c>
      <c r="E837" s="102">
        <f>E836/2+20</f>
        <v>920</v>
      </c>
    </row>
    <row r="838" spans="1:6" ht="17.100000000000001" customHeight="1" thickBot="1" x14ac:dyDescent="0.3">
      <c r="A838" s="219"/>
      <c r="B838" s="223"/>
      <c r="C838" s="9" t="s">
        <v>59</v>
      </c>
      <c r="D838" s="102">
        <f>D836/4+15</f>
        <v>390</v>
      </c>
      <c r="E838" s="102">
        <f>E836/4+20</f>
        <v>470</v>
      </c>
    </row>
    <row r="839" spans="1:6" ht="17.100000000000001" customHeight="1" thickBot="1" x14ac:dyDescent="0.3">
      <c r="A839" s="219"/>
      <c r="B839" s="221" t="s">
        <v>122</v>
      </c>
      <c r="C839" s="9" t="s">
        <v>93</v>
      </c>
      <c r="D839" s="125">
        <v>3000</v>
      </c>
      <c r="E839" s="125">
        <v>3800</v>
      </c>
      <c r="F839" s="61"/>
    </row>
    <row r="840" spans="1:6" ht="17.100000000000001" customHeight="1" thickBot="1" x14ac:dyDescent="0.3">
      <c r="A840" s="219"/>
      <c r="B840" s="222"/>
      <c r="C840" s="9" t="s">
        <v>92</v>
      </c>
      <c r="D840" s="102">
        <f>D839/2+15</f>
        <v>1515</v>
      </c>
      <c r="E840" s="102">
        <f>E839/2+20</f>
        <v>1920</v>
      </c>
      <c r="F840" s="61"/>
    </row>
    <row r="841" spans="1:6" ht="17.100000000000001" customHeight="1" thickBot="1" x14ac:dyDescent="0.3">
      <c r="A841" s="220"/>
      <c r="B841" s="223"/>
      <c r="C841" s="9" t="s">
        <v>59</v>
      </c>
      <c r="D841" s="102">
        <f>D839/4+15</f>
        <v>765</v>
      </c>
      <c r="E841" s="102">
        <f>E839/4+20</f>
        <v>970</v>
      </c>
      <c r="F841" s="61"/>
    </row>
    <row r="842" spans="1:6" ht="16.5" customHeight="1" thickBot="1" x14ac:dyDescent="0.3">
      <c r="A842" s="218" t="s">
        <v>405</v>
      </c>
      <c r="B842" s="230"/>
      <c r="C842" s="63" t="s">
        <v>93</v>
      </c>
      <c r="D842" s="144">
        <v>1900</v>
      </c>
      <c r="E842" s="144">
        <v>2400</v>
      </c>
      <c r="F842" s="61"/>
    </row>
    <row r="843" spans="1:6" ht="16.5" customHeight="1" thickBot="1" x14ac:dyDescent="0.3">
      <c r="A843" s="219"/>
      <c r="B843" s="234"/>
      <c r="C843" s="9" t="s">
        <v>92</v>
      </c>
      <c r="D843" s="102">
        <f>D842/2+15</f>
        <v>965</v>
      </c>
      <c r="E843" s="102">
        <f>E842/2+20</f>
        <v>1220</v>
      </c>
      <c r="F843" s="61"/>
    </row>
    <row r="844" spans="1:6" ht="16.5" customHeight="1" thickBot="1" x14ac:dyDescent="0.3">
      <c r="A844" s="220"/>
      <c r="B844" s="231"/>
      <c r="C844" s="9" t="s">
        <v>107</v>
      </c>
      <c r="D844" s="102">
        <f>D842/10+15</f>
        <v>205</v>
      </c>
      <c r="E844" s="102">
        <f>E842/10+20</f>
        <v>260</v>
      </c>
      <c r="F844" s="61"/>
    </row>
    <row r="845" spans="1:6" ht="16.5" customHeight="1" thickBot="1" x14ac:dyDescent="0.3">
      <c r="A845" s="218" t="s">
        <v>406</v>
      </c>
      <c r="B845" s="230"/>
      <c r="C845" s="63" t="s">
        <v>93</v>
      </c>
      <c r="D845" s="144">
        <v>4100</v>
      </c>
      <c r="E845" s="144">
        <v>5000</v>
      </c>
      <c r="F845" s="61"/>
    </row>
    <row r="846" spans="1:6" ht="16.5" customHeight="1" thickBot="1" x14ac:dyDescent="0.3">
      <c r="A846" s="219"/>
      <c r="B846" s="234"/>
      <c r="C846" s="9" t="s">
        <v>92</v>
      </c>
      <c r="D846" s="102">
        <f>D845/2+15</f>
        <v>2065</v>
      </c>
      <c r="E846" s="102">
        <f>E845/2+20</f>
        <v>2520</v>
      </c>
      <c r="F846" s="61"/>
    </row>
    <row r="847" spans="1:6" ht="16.5" customHeight="1" thickBot="1" x14ac:dyDescent="0.3">
      <c r="A847" s="220"/>
      <c r="B847" s="231"/>
      <c r="C847" s="9" t="s">
        <v>107</v>
      </c>
      <c r="D847" s="102">
        <f>D845/10+15</f>
        <v>425</v>
      </c>
      <c r="E847" s="102">
        <f>E845/10+20</f>
        <v>520</v>
      </c>
      <c r="F847" s="61"/>
    </row>
    <row r="848" spans="1:6" ht="16.5" customHeight="1" thickBot="1" x14ac:dyDescent="0.3">
      <c r="A848" s="308" t="s">
        <v>491</v>
      </c>
      <c r="B848" s="224"/>
      <c r="C848" s="33" t="s">
        <v>109</v>
      </c>
      <c r="D848" s="333"/>
      <c r="E848" s="334"/>
      <c r="F848" s="61"/>
    </row>
    <row r="849" spans="1:6" ht="16.5" customHeight="1" thickBot="1" x14ac:dyDescent="0.3">
      <c r="A849" s="309"/>
      <c r="B849" s="232"/>
      <c r="C849" s="33" t="s">
        <v>93</v>
      </c>
      <c r="D849" s="133"/>
      <c r="E849" s="133"/>
      <c r="F849" s="61"/>
    </row>
    <row r="850" spans="1:6" ht="20.100000000000001" customHeight="1" thickBot="1" x14ac:dyDescent="0.3">
      <c r="A850" s="310"/>
      <c r="B850" s="225"/>
      <c r="C850" s="33" t="s">
        <v>92</v>
      </c>
      <c r="D850" s="133"/>
      <c r="E850" s="133"/>
      <c r="F850" s="61"/>
    </row>
    <row r="851" spans="1:6" ht="20.100000000000001" customHeight="1" thickBot="1" x14ac:dyDescent="0.3">
      <c r="A851" s="86" t="s">
        <v>489</v>
      </c>
      <c r="B851" s="114" t="s">
        <v>493</v>
      </c>
      <c r="C851" s="117" t="s">
        <v>494</v>
      </c>
      <c r="D851" s="133">
        <v>110</v>
      </c>
      <c r="E851" s="133">
        <v>150</v>
      </c>
      <c r="F851" s="61"/>
    </row>
    <row r="852" spans="1:6" ht="19.5" customHeight="1" thickBot="1" x14ac:dyDescent="0.3">
      <c r="A852" s="87" t="s">
        <v>490</v>
      </c>
      <c r="B852" s="32" t="s">
        <v>493</v>
      </c>
      <c r="C852" s="117" t="s">
        <v>494</v>
      </c>
      <c r="D852" s="133">
        <v>110</v>
      </c>
      <c r="E852" s="133">
        <v>150</v>
      </c>
      <c r="F852" s="61"/>
    </row>
    <row r="853" spans="1:6" ht="17.100000000000001" customHeight="1" thickBot="1" x14ac:dyDescent="0.3">
      <c r="A853" s="86" t="s">
        <v>492</v>
      </c>
      <c r="B853" s="114" t="s">
        <v>493</v>
      </c>
      <c r="C853" s="117" t="s">
        <v>494</v>
      </c>
      <c r="D853" s="133">
        <v>110</v>
      </c>
      <c r="E853" s="133">
        <v>150</v>
      </c>
      <c r="F853" s="61"/>
    </row>
    <row r="854" spans="1:6" ht="20.100000000000001" customHeight="1" thickBot="1" x14ac:dyDescent="0.3">
      <c r="A854" s="252" t="s">
        <v>226</v>
      </c>
      <c r="B854" s="230"/>
      <c r="C854" s="9" t="s">
        <v>127</v>
      </c>
      <c r="D854" s="125">
        <v>2400</v>
      </c>
      <c r="E854" s="125">
        <v>3000</v>
      </c>
      <c r="F854" s="60" t="s">
        <v>381</v>
      </c>
    </row>
    <row r="855" spans="1:6" ht="20.100000000000001" customHeight="1" thickBot="1" x14ac:dyDescent="0.3">
      <c r="A855" s="254"/>
      <c r="B855" s="234"/>
      <c r="C855" s="9" t="s">
        <v>93</v>
      </c>
      <c r="D855" s="125">
        <v>850</v>
      </c>
      <c r="E855" s="125">
        <v>1100</v>
      </c>
    </row>
    <row r="856" spans="1:6" ht="20.100000000000001" customHeight="1" thickBot="1" x14ac:dyDescent="0.3">
      <c r="A856" s="253"/>
      <c r="B856" s="231"/>
      <c r="C856" s="9" t="s">
        <v>107</v>
      </c>
      <c r="D856" s="125">
        <f>D855/10+15</f>
        <v>100</v>
      </c>
      <c r="E856" s="125">
        <f>E855/10+20</f>
        <v>130</v>
      </c>
    </row>
    <row r="857" spans="1:6" ht="21.95" customHeight="1" thickBot="1" x14ac:dyDescent="0.3">
      <c r="A857" s="218" t="s">
        <v>187</v>
      </c>
      <c r="B857" s="221" t="s">
        <v>188</v>
      </c>
      <c r="C857" s="3" t="s">
        <v>189</v>
      </c>
      <c r="D857" s="124">
        <v>120</v>
      </c>
      <c r="E857" s="125">
        <v>150</v>
      </c>
    </row>
    <row r="858" spans="1:6" ht="21.6" customHeight="1" thickBot="1" x14ac:dyDescent="0.3">
      <c r="A858" s="220"/>
      <c r="B858" s="223"/>
      <c r="C858" s="9" t="s">
        <v>190</v>
      </c>
      <c r="D858" s="125">
        <v>2700</v>
      </c>
      <c r="E858" s="125">
        <v>3500</v>
      </c>
    </row>
    <row r="859" spans="1:6" ht="21" customHeight="1" thickBot="1" x14ac:dyDescent="0.3">
      <c r="A859" s="235" t="s">
        <v>294</v>
      </c>
      <c r="B859" s="347"/>
      <c r="C859" s="37" t="s">
        <v>297</v>
      </c>
      <c r="D859" s="167" t="s">
        <v>295</v>
      </c>
      <c r="E859" s="134" t="s">
        <v>296</v>
      </c>
    </row>
    <row r="860" spans="1:6" ht="21.6" customHeight="1" x14ac:dyDescent="0.25">
      <c r="A860" s="252" t="s">
        <v>330</v>
      </c>
      <c r="B860" s="38" t="s">
        <v>186</v>
      </c>
      <c r="C860" s="344" t="s">
        <v>250</v>
      </c>
      <c r="D860" s="168">
        <v>300</v>
      </c>
      <c r="E860" s="169">
        <v>350</v>
      </c>
    </row>
    <row r="861" spans="1:6" ht="21.6" customHeight="1" x14ac:dyDescent="0.25">
      <c r="A861" s="254"/>
      <c r="B861" s="39" t="s">
        <v>331</v>
      </c>
      <c r="C861" s="345"/>
      <c r="D861" s="170">
        <v>300</v>
      </c>
      <c r="E861" s="171">
        <v>350</v>
      </c>
    </row>
    <row r="862" spans="1:6" ht="21.6" customHeight="1" thickBot="1" x14ac:dyDescent="0.3">
      <c r="A862" s="253"/>
      <c r="B862" s="40" t="s">
        <v>332</v>
      </c>
      <c r="C862" s="346"/>
      <c r="D862" s="172">
        <v>300</v>
      </c>
      <c r="E862" s="173">
        <v>350</v>
      </c>
    </row>
    <row r="863" spans="1:6" ht="18" customHeight="1" thickBot="1" x14ac:dyDescent="0.3">
      <c r="A863" s="262" t="s">
        <v>467</v>
      </c>
      <c r="B863" s="29" t="s">
        <v>468</v>
      </c>
      <c r="C863" s="83" t="s">
        <v>250</v>
      </c>
      <c r="D863" s="132">
        <v>95</v>
      </c>
      <c r="E863" s="132">
        <v>120</v>
      </c>
    </row>
    <row r="864" spans="1:6" ht="15.75" customHeight="1" thickBot="1" x14ac:dyDescent="0.3">
      <c r="A864" s="263"/>
      <c r="B864" s="29" t="s">
        <v>469</v>
      </c>
      <c r="C864" s="83" t="s">
        <v>250</v>
      </c>
      <c r="D864" s="132">
        <v>95</v>
      </c>
      <c r="E864" s="132">
        <v>120</v>
      </c>
    </row>
    <row r="865" spans="1:6" ht="17.100000000000001" customHeight="1" thickBot="1" x14ac:dyDescent="0.3">
      <c r="A865" s="264"/>
      <c r="B865" s="29" t="s">
        <v>470</v>
      </c>
      <c r="C865" s="83" t="s">
        <v>250</v>
      </c>
      <c r="D865" s="132">
        <v>95</v>
      </c>
      <c r="E865" s="132">
        <v>120</v>
      </c>
      <c r="F865" s="61"/>
    </row>
    <row r="866" spans="1:6" ht="22.5" customHeight="1" thickBot="1" x14ac:dyDescent="0.3">
      <c r="A866" s="27" t="s">
        <v>229</v>
      </c>
      <c r="B866" s="12" t="s">
        <v>230</v>
      </c>
      <c r="C866" s="15" t="s">
        <v>231</v>
      </c>
      <c r="D866" s="145">
        <v>150</v>
      </c>
      <c r="E866" s="145">
        <v>200</v>
      </c>
      <c r="F866" s="61"/>
    </row>
    <row r="867" spans="1:6" ht="21.75" customHeight="1" thickBot="1" x14ac:dyDescent="0.3">
      <c r="A867" s="235" t="s">
        <v>474</v>
      </c>
      <c r="B867" s="256"/>
      <c r="C867" s="34" t="s">
        <v>297</v>
      </c>
      <c r="D867" s="127" t="s">
        <v>295</v>
      </c>
      <c r="E867" s="128" t="s">
        <v>296</v>
      </c>
      <c r="F867" s="176"/>
    </row>
    <row r="868" spans="1:6" ht="17.100000000000001" customHeight="1" x14ac:dyDescent="0.25">
      <c r="A868" s="262" t="s">
        <v>475</v>
      </c>
      <c r="B868" s="300" t="s">
        <v>479</v>
      </c>
      <c r="C868" s="224" t="s">
        <v>477</v>
      </c>
      <c r="D868" s="353">
        <v>1300</v>
      </c>
      <c r="E868" s="337">
        <v>1600</v>
      </c>
      <c r="F868" s="233"/>
    </row>
    <row r="869" spans="1:6" ht="12" customHeight="1" thickBot="1" x14ac:dyDescent="0.3">
      <c r="A869" s="264"/>
      <c r="B869" s="302"/>
      <c r="C869" s="225"/>
      <c r="D869" s="354"/>
      <c r="E869" s="338"/>
      <c r="F869" s="233"/>
    </row>
    <row r="870" spans="1:6" ht="17.100000000000001" customHeight="1" x14ac:dyDescent="0.25">
      <c r="A870" s="262" t="s">
        <v>476</v>
      </c>
      <c r="B870" s="300" t="s">
        <v>478</v>
      </c>
      <c r="C870" s="224" t="s">
        <v>477</v>
      </c>
      <c r="D870" s="353">
        <v>800</v>
      </c>
      <c r="E870" s="337">
        <v>1000</v>
      </c>
      <c r="F870" s="233"/>
    </row>
    <row r="871" spans="1:6" ht="12" customHeight="1" thickBot="1" x14ac:dyDescent="0.3">
      <c r="A871" s="264"/>
      <c r="B871" s="302"/>
      <c r="C871" s="225"/>
      <c r="D871" s="354"/>
      <c r="E871" s="338"/>
      <c r="F871" s="233"/>
    </row>
    <row r="872" spans="1:6" ht="17.100000000000001" customHeight="1" x14ac:dyDescent="0.25">
      <c r="A872" s="262" t="s">
        <v>485</v>
      </c>
      <c r="B872" s="300" t="s">
        <v>486</v>
      </c>
      <c r="C872" s="224" t="s">
        <v>107</v>
      </c>
      <c r="D872" s="353">
        <v>1500</v>
      </c>
      <c r="E872" s="337">
        <v>1800</v>
      </c>
      <c r="F872" s="233"/>
    </row>
    <row r="873" spans="1:6" ht="12" customHeight="1" thickBot="1" x14ac:dyDescent="0.3">
      <c r="A873" s="264"/>
      <c r="B873" s="302"/>
      <c r="C873" s="225"/>
      <c r="D873" s="354"/>
      <c r="E873" s="338"/>
      <c r="F873" s="233"/>
    </row>
    <row r="874" spans="1:6" ht="17.100000000000001" customHeight="1" x14ac:dyDescent="0.25">
      <c r="A874" s="262" t="s">
        <v>544</v>
      </c>
      <c r="B874" s="300" t="s">
        <v>545</v>
      </c>
      <c r="C874" s="224" t="s">
        <v>148</v>
      </c>
      <c r="D874" s="353">
        <v>1800</v>
      </c>
      <c r="E874" s="337">
        <v>2200</v>
      </c>
      <c r="F874" s="233"/>
    </row>
    <row r="875" spans="1:6" ht="12" customHeight="1" thickBot="1" x14ac:dyDescent="0.3">
      <c r="A875" s="264"/>
      <c r="B875" s="302"/>
      <c r="C875" s="225"/>
      <c r="D875" s="354"/>
      <c r="E875" s="338"/>
      <c r="F875" s="233"/>
    </row>
    <row r="876" spans="1:6" ht="17.100000000000001" customHeight="1" x14ac:dyDescent="0.25">
      <c r="A876" s="262" t="s">
        <v>546</v>
      </c>
      <c r="B876" s="300" t="s">
        <v>545</v>
      </c>
      <c r="C876" s="224" t="s">
        <v>148</v>
      </c>
      <c r="D876" s="353">
        <v>1800</v>
      </c>
      <c r="E876" s="337">
        <v>2200</v>
      </c>
      <c r="F876" s="233"/>
    </row>
    <row r="877" spans="1:6" ht="12" customHeight="1" thickBot="1" x14ac:dyDescent="0.3">
      <c r="A877" s="264"/>
      <c r="B877" s="302"/>
      <c r="C877" s="225"/>
      <c r="D877" s="354"/>
      <c r="E877" s="338"/>
      <c r="F877" s="233"/>
    </row>
    <row r="878" spans="1:6" ht="17.100000000000001" customHeight="1" x14ac:dyDescent="0.25">
      <c r="A878" s="262" t="s">
        <v>547</v>
      </c>
      <c r="B878" s="300" t="s">
        <v>545</v>
      </c>
      <c r="C878" s="224" t="s">
        <v>549</v>
      </c>
      <c r="D878" s="353">
        <v>1600</v>
      </c>
      <c r="E878" s="337">
        <v>1900</v>
      </c>
      <c r="F878" s="233"/>
    </row>
    <row r="879" spans="1:6" ht="12" customHeight="1" thickBot="1" x14ac:dyDescent="0.3">
      <c r="A879" s="264"/>
      <c r="B879" s="302"/>
      <c r="C879" s="225"/>
      <c r="D879" s="354"/>
      <c r="E879" s="338"/>
      <c r="F879" s="233"/>
    </row>
    <row r="880" spans="1:6" ht="17.100000000000001" customHeight="1" x14ac:dyDescent="0.25">
      <c r="A880" s="262" t="s">
        <v>548</v>
      </c>
      <c r="B880" s="300" t="s">
        <v>545</v>
      </c>
      <c r="C880" s="224" t="s">
        <v>98</v>
      </c>
      <c r="D880" s="353">
        <v>1800</v>
      </c>
      <c r="E880" s="337">
        <v>2200</v>
      </c>
      <c r="F880" s="233"/>
    </row>
    <row r="881" spans="1:6" ht="12" customHeight="1" thickBot="1" x14ac:dyDescent="0.3">
      <c r="A881" s="264"/>
      <c r="B881" s="302"/>
      <c r="C881" s="225"/>
      <c r="D881" s="354"/>
      <c r="E881" s="338"/>
      <c r="F881" s="233"/>
    </row>
  </sheetData>
  <mergeCells count="574">
    <mergeCell ref="F604:F605"/>
    <mergeCell ref="A534:A538"/>
    <mergeCell ref="C585:C591"/>
    <mergeCell ref="A583:A584"/>
    <mergeCell ref="C583:C584"/>
    <mergeCell ref="B614:B616"/>
    <mergeCell ref="A143:A145"/>
    <mergeCell ref="B143:B145"/>
    <mergeCell ref="B396:B397"/>
    <mergeCell ref="B398:B399"/>
    <mergeCell ref="B522:B523"/>
    <mergeCell ref="B439:B441"/>
    <mergeCell ref="A439:A441"/>
    <mergeCell ref="B436:B438"/>
    <mergeCell ref="A524:A525"/>
    <mergeCell ref="B504:B506"/>
    <mergeCell ref="B524:B525"/>
    <mergeCell ref="B528:B529"/>
    <mergeCell ref="A504:A506"/>
    <mergeCell ref="B539:B540"/>
    <mergeCell ref="A433:A438"/>
    <mergeCell ref="A553:A554"/>
    <mergeCell ref="A579:A580"/>
    <mergeCell ref="A304:A312"/>
    <mergeCell ref="B7:B9"/>
    <mergeCell ref="A231:A232"/>
    <mergeCell ref="B231:B232"/>
    <mergeCell ref="A571:A575"/>
    <mergeCell ref="B571:B572"/>
    <mergeCell ref="A74:A78"/>
    <mergeCell ref="B77:B78"/>
    <mergeCell ref="A405:A406"/>
    <mergeCell ref="A402:B402"/>
    <mergeCell ref="B510:B511"/>
    <mergeCell ref="A555:A556"/>
    <mergeCell ref="B555:B556"/>
    <mergeCell ref="A407:B407"/>
    <mergeCell ref="B410:B411"/>
    <mergeCell ref="A516:A518"/>
    <mergeCell ref="A424:A425"/>
    <mergeCell ref="B420:B421"/>
    <mergeCell ref="B514:B515"/>
    <mergeCell ref="B153:B156"/>
    <mergeCell ref="A241:A242"/>
    <mergeCell ref="B241:B242"/>
    <mergeCell ref="A292:A294"/>
    <mergeCell ref="A396:A399"/>
    <mergeCell ref="B33:B36"/>
    <mergeCell ref="B691:B692"/>
    <mergeCell ref="B710:B711"/>
    <mergeCell ref="B702:B703"/>
    <mergeCell ref="B704:B705"/>
    <mergeCell ref="A700:A701"/>
    <mergeCell ref="B697:B699"/>
    <mergeCell ref="B720:B721"/>
    <mergeCell ref="B706:B707"/>
    <mergeCell ref="A722:A725"/>
    <mergeCell ref="B722:B723"/>
    <mergeCell ref="A697:A699"/>
    <mergeCell ref="A709:B709"/>
    <mergeCell ref="A714:A715"/>
    <mergeCell ref="B712:B713"/>
    <mergeCell ref="E872:E873"/>
    <mergeCell ref="A663:A664"/>
    <mergeCell ref="B663:B664"/>
    <mergeCell ref="B618:B619"/>
    <mergeCell ref="A682:A683"/>
    <mergeCell ref="B667:B668"/>
    <mergeCell ref="A673:A675"/>
    <mergeCell ref="A659:A660"/>
    <mergeCell ref="B496:B498"/>
    <mergeCell ref="A623:A625"/>
    <mergeCell ref="A557:A558"/>
    <mergeCell ref="A610:B610"/>
    <mergeCell ref="A576:A578"/>
    <mergeCell ref="A510:A511"/>
    <mergeCell ref="A519:A520"/>
    <mergeCell ref="B519:B520"/>
    <mergeCell ref="B501:B503"/>
    <mergeCell ref="A522:A523"/>
    <mergeCell ref="A501:A503"/>
    <mergeCell ref="A585:A592"/>
    <mergeCell ref="A676:A677"/>
    <mergeCell ref="B629:B630"/>
    <mergeCell ref="A606:A609"/>
    <mergeCell ref="B724:B725"/>
    <mergeCell ref="C872:C873"/>
    <mergeCell ref="A872:A873"/>
    <mergeCell ref="B854:B856"/>
    <mergeCell ref="A811:A812"/>
    <mergeCell ref="A821:B821"/>
    <mergeCell ref="B807:B808"/>
    <mergeCell ref="C876:C877"/>
    <mergeCell ref="A867:B867"/>
    <mergeCell ref="D872:D873"/>
    <mergeCell ref="D870:D871"/>
    <mergeCell ref="D868:D869"/>
    <mergeCell ref="B872:B873"/>
    <mergeCell ref="A794:A795"/>
    <mergeCell ref="B794:B795"/>
    <mergeCell ref="B788:C788"/>
    <mergeCell ref="A784:A790"/>
    <mergeCell ref="B789:B790"/>
    <mergeCell ref="A870:A871"/>
    <mergeCell ref="B870:B871"/>
    <mergeCell ref="C870:C871"/>
    <mergeCell ref="C868:C869"/>
    <mergeCell ref="E870:E871"/>
    <mergeCell ref="A770:B770"/>
    <mergeCell ref="B541:B542"/>
    <mergeCell ref="B493:B495"/>
    <mergeCell ref="A880:A881"/>
    <mergeCell ref="B880:B881"/>
    <mergeCell ref="C880:C881"/>
    <mergeCell ref="D880:D881"/>
    <mergeCell ref="E880:E881"/>
    <mergeCell ref="A874:A875"/>
    <mergeCell ref="B874:B875"/>
    <mergeCell ref="C874:C875"/>
    <mergeCell ref="D874:D875"/>
    <mergeCell ref="E874:E875"/>
    <mergeCell ref="D876:D877"/>
    <mergeCell ref="E876:E877"/>
    <mergeCell ref="A878:A879"/>
    <mergeCell ref="B878:B879"/>
    <mergeCell ref="C878:C879"/>
    <mergeCell ref="A876:A877"/>
    <mergeCell ref="B876:B877"/>
    <mergeCell ref="D878:D879"/>
    <mergeCell ref="E878:E879"/>
    <mergeCell ref="A687:A688"/>
    <mergeCell ref="A665:A666"/>
    <mergeCell ref="B665:B666"/>
    <mergeCell ref="A710:A711"/>
    <mergeCell ref="B714:B715"/>
    <mergeCell ref="A658:B658"/>
    <mergeCell ref="A720:A721"/>
    <mergeCell ref="B678:B679"/>
    <mergeCell ref="A684:A686"/>
    <mergeCell ref="B684:B686"/>
    <mergeCell ref="B659:B660"/>
    <mergeCell ref="B673:B675"/>
    <mergeCell ref="B682:B683"/>
    <mergeCell ref="A667:A668"/>
    <mergeCell ref="B700:B701"/>
    <mergeCell ref="B661:B662"/>
    <mergeCell ref="A678:A679"/>
    <mergeCell ref="A712:A713"/>
    <mergeCell ref="A680:A681"/>
    <mergeCell ref="B680:B681"/>
    <mergeCell ref="B676:B677"/>
    <mergeCell ref="A704:A707"/>
    <mergeCell ref="A689:A690"/>
    <mergeCell ref="B689:B690"/>
    <mergeCell ref="A691:A692"/>
    <mergeCell ref="E868:E869"/>
    <mergeCell ref="A765:B765"/>
    <mergeCell ref="B745:B746"/>
    <mergeCell ref="A792:A793"/>
    <mergeCell ref="B792:B793"/>
    <mergeCell ref="A797:A800"/>
    <mergeCell ref="A775:A776"/>
    <mergeCell ref="C860:C862"/>
    <mergeCell ref="A854:A856"/>
    <mergeCell ref="B811:B812"/>
    <mergeCell ref="B829:B831"/>
    <mergeCell ref="A859:B859"/>
    <mergeCell ref="B842:B844"/>
    <mergeCell ref="A829:A834"/>
    <mergeCell ref="A857:A858"/>
    <mergeCell ref="A826:A828"/>
    <mergeCell ref="A863:A865"/>
    <mergeCell ref="A860:A862"/>
    <mergeCell ref="B768:B769"/>
    <mergeCell ref="A768:A769"/>
    <mergeCell ref="A801:A803"/>
    <mergeCell ref="A777:A781"/>
    <mergeCell ref="B781:C781"/>
    <mergeCell ref="B778:C778"/>
    <mergeCell ref="B736:B737"/>
    <mergeCell ref="B813:B814"/>
    <mergeCell ref="A816:A819"/>
    <mergeCell ref="B805:B806"/>
    <mergeCell ref="A822:A823"/>
    <mergeCell ref="A845:A847"/>
    <mergeCell ref="B845:B847"/>
    <mergeCell ref="D848:E848"/>
    <mergeCell ref="A804:B804"/>
    <mergeCell ref="A807:A808"/>
    <mergeCell ref="A848:A850"/>
    <mergeCell ref="A842:A844"/>
    <mergeCell ref="A745:A746"/>
    <mergeCell ref="A744:B744"/>
    <mergeCell ref="A752:A753"/>
    <mergeCell ref="A835:A841"/>
    <mergeCell ref="B835:B838"/>
    <mergeCell ref="B824:B825"/>
    <mergeCell ref="A824:A825"/>
    <mergeCell ref="A773:A774"/>
    <mergeCell ref="B773:B774"/>
    <mergeCell ref="A736:A737"/>
    <mergeCell ref="A766:A767"/>
    <mergeCell ref="B766:B767"/>
    <mergeCell ref="B742:B743"/>
    <mergeCell ref="B857:B858"/>
    <mergeCell ref="B717:B718"/>
    <mergeCell ref="B848:B850"/>
    <mergeCell ref="B832:B834"/>
    <mergeCell ref="A868:A869"/>
    <mergeCell ref="B868:B869"/>
    <mergeCell ref="E604:E605"/>
    <mergeCell ref="D604:D605"/>
    <mergeCell ref="B669:B670"/>
    <mergeCell ref="A669:A670"/>
    <mergeCell ref="B839:B841"/>
    <mergeCell ref="A813:A814"/>
    <mergeCell ref="A759:A761"/>
    <mergeCell ref="B759:B761"/>
    <mergeCell ref="A639:A641"/>
    <mergeCell ref="B636:B638"/>
    <mergeCell ref="A805:A806"/>
    <mergeCell ref="A671:A672"/>
    <mergeCell ref="B695:B696"/>
    <mergeCell ref="A695:A696"/>
    <mergeCell ref="B693:B694"/>
    <mergeCell ref="B687:B688"/>
    <mergeCell ref="C604:C605"/>
    <mergeCell ref="A661:A662"/>
    <mergeCell ref="B557:B558"/>
    <mergeCell ref="A649:A657"/>
    <mergeCell ref="B656:B657"/>
    <mergeCell ref="A541:A542"/>
    <mergeCell ref="A526:A527"/>
    <mergeCell ref="A551:A552"/>
    <mergeCell ref="A528:A529"/>
    <mergeCell ref="A597:A598"/>
    <mergeCell ref="A596:B596"/>
    <mergeCell ref="A530:A533"/>
    <mergeCell ref="A539:A540"/>
    <mergeCell ref="B530:B531"/>
    <mergeCell ref="B532:B533"/>
    <mergeCell ref="B534:B535"/>
    <mergeCell ref="B561:B565"/>
    <mergeCell ref="A549:A550"/>
    <mergeCell ref="B549:B550"/>
    <mergeCell ref="B526:B527"/>
    <mergeCell ref="A543:A544"/>
    <mergeCell ref="B639:B641"/>
    <mergeCell ref="B606:B608"/>
    <mergeCell ref="A636:A638"/>
    <mergeCell ref="A599:A600"/>
    <mergeCell ref="A604:A605"/>
    <mergeCell ref="A445:A459"/>
    <mergeCell ref="B454:B456"/>
    <mergeCell ref="B457:B459"/>
    <mergeCell ref="B418:B419"/>
    <mergeCell ref="B368:B370"/>
    <mergeCell ref="A400:A401"/>
    <mergeCell ref="B412:B413"/>
    <mergeCell ref="A408:A423"/>
    <mergeCell ref="B408:B409"/>
    <mergeCell ref="B405:B406"/>
    <mergeCell ref="A403:A404"/>
    <mergeCell ref="B403:B404"/>
    <mergeCell ref="B416:B417"/>
    <mergeCell ref="B414:B415"/>
    <mergeCell ref="B448:B450"/>
    <mergeCell ref="B442:B443"/>
    <mergeCell ref="A493:A495"/>
    <mergeCell ref="B380:B381"/>
    <mergeCell ref="B390:B391"/>
    <mergeCell ref="A626:A630"/>
    <mergeCell ref="B316:B318"/>
    <mergeCell ref="A319:A321"/>
    <mergeCell ref="A249:A250"/>
    <mergeCell ref="A259:A261"/>
    <mergeCell ref="A173:A174"/>
    <mergeCell ref="B172:B174"/>
    <mergeCell ref="A209:A210"/>
    <mergeCell ref="A219:A222"/>
    <mergeCell ref="A594:A595"/>
    <mergeCell ref="B512:B513"/>
    <mergeCell ref="B422:B423"/>
    <mergeCell ref="B433:B435"/>
    <mergeCell ref="B424:B425"/>
    <mergeCell ref="B517:B518"/>
    <mergeCell ref="A431:A432"/>
    <mergeCell ref="B429:B430"/>
    <mergeCell ref="A429:A430"/>
    <mergeCell ref="A469:A477"/>
    <mergeCell ref="B469:B471"/>
    <mergeCell ref="B472:B474"/>
    <mergeCell ref="B475:B477"/>
    <mergeCell ref="B466:B468"/>
    <mergeCell ref="B445:B447"/>
    <mergeCell ref="B194:B195"/>
    <mergeCell ref="A211:A212"/>
    <mergeCell ref="A213:A214"/>
    <mergeCell ref="A196:A201"/>
    <mergeCell ref="A257:A258"/>
    <mergeCell ref="A215:A216"/>
    <mergeCell ref="A226:B226"/>
    <mergeCell ref="B257:B258"/>
    <mergeCell ref="A217:A218"/>
    <mergeCell ref="B217:B218"/>
    <mergeCell ref="B213:B214"/>
    <mergeCell ref="B10:B12"/>
    <mergeCell ref="A113:A115"/>
    <mergeCell ref="B113:B115"/>
    <mergeCell ref="A162:A164"/>
    <mergeCell ref="B196:B197"/>
    <mergeCell ref="B198:B199"/>
    <mergeCell ref="B200:B201"/>
    <mergeCell ref="B184:B186"/>
    <mergeCell ref="A192:A193"/>
    <mergeCell ref="A179:A182"/>
    <mergeCell ref="B119:B121"/>
    <mergeCell ref="A148:A150"/>
    <mergeCell ref="B122:B124"/>
    <mergeCell ref="B131:B133"/>
    <mergeCell ref="A128:A133"/>
    <mergeCell ref="A153:A160"/>
    <mergeCell ref="B166:B168"/>
    <mergeCell ref="B125:B127"/>
    <mergeCell ref="A122:A127"/>
    <mergeCell ref="B90:B92"/>
    <mergeCell ref="B61:B63"/>
    <mergeCell ref="B87:B89"/>
    <mergeCell ref="A140:A142"/>
    <mergeCell ref="B146:B147"/>
    <mergeCell ref="A3:B3"/>
    <mergeCell ref="B13:B15"/>
    <mergeCell ref="B4:B6"/>
    <mergeCell ref="B157:B160"/>
    <mergeCell ref="B16:B18"/>
    <mergeCell ref="B151:B152"/>
    <mergeCell ref="A61:A63"/>
    <mergeCell ref="A151:A152"/>
    <mergeCell ref="B55:B57"/>
    <mergeCell ref="B128:B130"/>
    <mergeCell ref="B140:B142"/>
    <mergeCell ref="B85:B86"/>
    <mergeCell ref="A82:A86"/>
    <mergeCell ref="A116:A118"/>
    <mergeCell ref="B103:B104"/>
    <mergeCell ref="A87:A98"/>
    <mergeCell ref="A43:A45"/>
    <mergeCell ref="A110:A112"/>
    <mergeCell ref="B110:B112"/>
    <mergeCell ref="A119:A121"/>
    <mergeCell ref="B134:B136"/>
    <mergeCell ref="B148:B150"/>
    <mergeCell ref="B96:B98"/>
    <mergeCell ref="B93:B95"/>
    <mergeCell ref="B65:B67"/>
    <mergeCell ref="B37:B39"/>
    <mergeCell ref="A64:B64"/>
    <mergeCell ref="B82:B84"/>
    <mergeCell ref="A37:A42"/>
    <mergeCell ref="A65:A67"/>
    <mergeCell ref="B40:B42"/>
    <mergeCell ref="B74:B76"/>
    <mergeCell ref="A68:A73"/>
    <mergeCell ref="B71:B73"/>
    <mergeCell ref="B43:B45"/>
    <mergeCell ref="A58:A60"/>
    <mergeCell ref="B58:B60"/>
    <mergeCell ref="A46:A47"/>
    <mergeCell ref="B46:B47"/>
    <mergeCell ref="A51:A54"/>
    <mergeCell ref="B51:B53"/>
    <mergeCell ref="B79:B81"/>
    <mergeCell ref="B29:B32"/>
    <mergeCell ref="A1:E1"/>
    <mergeCell ref="A189:A190"/>
    <mergeCell ref="B234:B235"/>
    <mergeCell ref="B238:B239"/>
    <mergeCell ref="B268:B270"/>
    <mergeCell ref="A238:A239"/>
    <mergeCell ref="A48:A50"/>
    <mergeCell ref="B48:B50"/>
    <mergeCell ref="A55:A57"/>
    <mergeCell ref="A184:A186"/>
    <mergeCell ref="A187:A188"/>
    <mergeCell ref="B187:B188"/>
    <mergeCell ref="A4:A15"/>
    <mergeCell ref="A146:A147"/>
    <mergeCell ref="A2:E2"/>
    <mergeCell ref="A79:A81"/>
    <mergeCell ref="B68:B70"/>
    <mergeCell ref="A16:A24"/>
    <mergeCell ref="B22:B24"/>
    <mergeCell ref="B19:B21"/>
    <mergeCell ref="B137:B139"/>
    <mergeCell ref="A253:A254"/>
    <mergeCell ref="B215:B216"/>
    <mergeCell ref="A134:A139"/>
    <mergeCell ref="A202:A204"/>
    <mergeCell ref="B826:B828"/>
    <mergeCell ref="A732:A733"/>
    <mergeCell ref="B732:B733"/>
    <mergeCell ref="A762:A764"/>
    <mergeCell ref="B762:B764"/>
    <mergeCell ref="A742:A743"/>
    <mergeCell ref="A738:A739"/>
    <mergeCell ref="B738:B739"/>
    <mergeCell ref="B734:B735"/>
    <mergeCell ref="A734:A735"/>
    <mergeCell ref="A740:A741"/>
    <mergeCell ref="B740:B741"/>
    <mergeCell ref="A281:A284"/>
    <mergeCell ref="A234:A237"/>
    <mergeCell ref="A265:A270"/>
    <mergeCell ref="B179:B182"/>
    <mergeCell ref="A166:A169"/>
    <mergeCell ref="B265:B267"/>
    <mergeCell ref="B219:B220"/>
    <mergeCell ref="A161:B161"/>
    <mergeCell ref="B162:B164"/>
    <mergeCell ref="A207:A208"/>
    <mergeCell ref="B726:B727"/>
    <mergeCell ref="A394:A395"/>
    <mergeCell ref="B426:B428"/>
    <mergeCell ref="B400:B401"/>
    <mergeCell ref="A338:A339"/>
    <mergeCell ref="B338:B339"/>
    <mergeCell ref="A613:A619"/>
    <mergeCell ref="A621:A622"/>
    <mergeCell ref="A546:A548"/>
    <mergeCell ref="B626:B628"/>
    <mergeCell ref="B451:B453"/>
    <mergeCell ref="B463:B465"/>
    <mergeCell ref="A466:A468"/>
    <mergeCell ref="A442:A443"/>
    <mergeCell ref="B486:B488"/>
    <mergeCell ref="B479:B481"/>
    <mergeCell ref="A512:A515"/>
    <mergeCell ref="B551:B552"/>
    <mergeCell ref="B566:B570"/>
    <mergeCell ref="B351:B352"/>
    <mergeCell ref="A340:A341"/>
    <mergeCell ref="B388:B389"/>
    <mergeCell ref="A521:E521"/>
    <mergeCell ref="C599:C600"/>
    <mergeCell ref="A509:B509"/>
    <mergeCell ref="A426:A428"/>
    <mergeCell ref="A486:A488"/>
    <mergeCell ref="A444:B444"/>
    <mergeCell ref="A460:A465"/>
    <mergeCell ref="B460:B462"/>
    <mergeCell ref="A392:A393"/>
    <mergeCell ref="A386:A387"/>
    <mergeCell ref="B386:B387"/>
    <mergeCell ref="A388:A391"/>
    <mergeCell ref="A593:B593"/>
    <mergeCell ref="B353:B355"/>
    <mergeCell ref="B356:B358"/>
    <mergeCell ref="B255:B256"/>
    <mergeCell ref="A313:A318"/>
    <mergeCell ref="A262:A263"/>
    <mergeCell ref="B281:B284"/>
    <mergeCell ref="B319:B321"/>
    <mergeCell ref="A490:A492"/>
    <mergeCell ref="B490:B492"/>
    <mergeCell ref="B307:B309"/>
    <mergeCell ref="B295:B297"/>
    <mergeCell ref="A295:A297"/>
    <mergeCell ref="B262:B263"/>
    <mergeCell ref="A342:A347"/>
    <mergeCell ref="A331:A332"/>
    <mergeCell ref="B331:B332"/>
    <mergeCell ref="A353:A379"/>
    <mergeCell ref="A322:A324"/>
    <mergeCell ref="B325:B326"/>
    <mergeCell ref="B359:B361"/>
    <mergeCell ref="A329:A330"/>
    <mergeCell ref="B431:B432"/>
    <mergeCell ref="A478:B478"/>
    <mergeCell ref="B221:B222"/>
    <mergeCell ref="A223:A225"/>
    <mergeCell ref="B223:B225"/>
    <mergeCell ref="A289:A291"/>
    <mergeCell ref="B289:B291"/>
    <mergeCell ref="B259:B261"/>
    <mergeCell ref="A287:B287"/>
    <mergeCell ref="B253:B254"/>
    <mergeCell ref="A496:A500"/>
    <mergeCell ref="B329:B330"/>
    <mergeCell ref="A335:A337"/>
    <mergeCell ref="B335:B337"/>
    <mergeCell ref="B362:B364"/>
    <mergeCell ref="B377:B379"/>
    <mergeCell ref="B384:B385"/>
    <mergeCell ref="A333:A334"/>
    <mergeCell ref="B333:B334"/>
    <mergeCell ref="B382:B383"/>
    <mergeCell ref="B345:B347"/>
    <mergeCell ref="B371:B373"/>
    <mergeCell ref="A380:A385"/>
    <mergeCell ref="B342:B344"/>
    <mergeCell ref="B298:B300"/>
    <mergeCell ref="A325:A326"/>
    <mergeCell ref="B116:B118"/>
    <mergeCell ref="B207:B208"/>
    <mergeCell ref="B322:B324"/>
    <mergeCell ref="B313:B315"/>
    <mergeCell ref="A351:A352"/>
    <mergeCell ref="A327:A328"/>
    <mergeCell ref="A348:A350"/>
    <mergeCell ref="A194:A195"/>
    <mergeCell ref="B192:B193"/>
    <mergeCell ref="A191:B191"/>
    <mergeCell ref="B209:B210"/>
    <mergeCell ref="B211:B212"/>
    <mergeCell ref="A205:A206"/>
    <mergeCell ref="B205:B206"/>
    <mergeCell ref="B202:B204"/>
    <mergeCell ref="B348:B349"/>
    <mergeCell ref="A175:A178"/>
    <mergeCell ref="B175:B178"/>
    <mergeCell ref="B285:B286"/>
    <mergeCell ref="B301:B303"/>
    <mergeCell ref="A298:A303"/>
    <mergeCell ref="A285:A286"/>
    <mergeCell ref="B236:B237"/>
    <mergeCell ref="A255:A256"/>
    <mergeCell ref="F880:F881"/>
    <mergeCell ref="F868:F869"/>
    <mergeCell ref="F870:F871"/>
    <mergeCell ref="F872:F873"/>
    <mergeCell ref="F874:F875"/>
    <mergeCell ref="F876:F877"/>
    <mergeCell ref="F878:F879"/>
    <mergeCell ref="B553:B554"/>
    <mergeCell ref="A693:A694"/>
    <mergeCell ref="B671:B672"/>
    <mergeCell ref="A717:A718"/>
    <mergeCell ref="A726:A729"/>
    <mergeCell ref="A702:A703"/>
    <mergeCell ref="A559:B559"/>
    <mergeCell ref="B644:B645"/>
    <mergeCell ref="B654:B655"/>
    <mergeCell ref="A635:B635"/>
    <mergeCell ref="A644:A645"/>
    <mergeCell ref="B642:B643"/>
    <mergeCell ref="A642:A643"/>
    <mergeCell ref="B730:B731"/>
    <mergeCell ref="A730:A731"/>
    <mergeCell ref="B728:B729"/>
    <mergeCell ref="C601:C602"/>
    <mergeCell ref="B107:B109"/>
    <mergeCell ref="B169:B170"/>
    <mergeCell ref="A25:A36"/>
    <mergeCell ref="B25:B28"/>
    <mergeCell ref="A99:A109"/>
    <mergeCell ref="B105:B106"/>
    <mergeCell ref="B394:B395"/>
    <mergeCell ref="B374:B376"/>
    <mergeCell ref="A479:A485"/>
    <mergeCell ref="B483:B485"/>
    <mergeCell ref="B340:B341"/>
    <mergeCell ref="A264:B264"/>
    <mergeCell ref="B365:B367"/>
    <mergeCell ref="A271:A272"/>
    <mergeCell ref="B271:B272"/>
    <mergeCell ref="A273:A278"/>
    <mergeCell ref="B276:B278"/>
    <mergeCell ref="B327:B328"/>
    <mergeCell ref="B304:B306"/>
    <mergeCell ref="B273:B275"/>
    <mergeCell ref="A279:A280"/>
    <mergeCell ref="B279:B280"/>
    <mergeCell ref="B310:B312"/>
    <mergeCell ref="B292:B294"/>
  </mergeCells>
  <phoneticPr fontId="8" type="noConversion"/>
  <pageMargins left="0.25" right="0.25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zoomScaleNormal="100" workbookViewId="0">
      <selection activeCell="H8" sqref="H8"/>
    </sheetView>
  </sheetViews>
  <sheetFormatPr baseColWidth="10" defaultRowHeight="15" x14ac:dyDescent="0.25"/>
  <cols>
    <col min="1" max="1" width="17.7109375" style="36" customWidth="1"/>
    <col min="2" max="2" width="12.42578125" style="36" customWidth="1"/>
    <col min="3" max="15" width="8.7109375" customWidth="1"/>
  </cols>
  <sheetData/>
  <pageMargins left="0.25" right="0.25" top="0.75" bottom="0.75" header="0.3" footer="0.3"/>
  <pageSetup scale="8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</dc:creator>
  <cp:lastModifiedBy>Raul</cp:lastModifiedBy>
  <cp:lastPrinted>2022-07-06T23:50:29Z</cp:lastPrinted>
  <dcterms:created xsi:type="dcterms:W3CDTF">2019-05-15T11:30:47Z</dcterms:created>
  <dcterms:modified xsi:type="dcterms:W3CDTF">2022-11-04T20:38:21Z</dcterms:modified>
</cp:coreProperties>
</file>