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HUNG\"/>
    </mc:Choice>
  </mc:AlternateContent>
  <bookViews>
    <workbookView xWindow="0" yWindow="780" windowWidth="24000" windowHeight="8850"/>
  </bookViews>
  <sheets>
    <sheet name="Bai 11" sheetId="1" r:id="rId1"/>
    <sheet name="Bai 12" sheetId="2" r:id="rId2"/>
    <sheet name="Bai 13" sheetId="3" r:id="rId3"/>
    <sheet name="Bai 14" sheetId="4" r:id="rId4"/>
    <sheet name="Bai 15" sheetId="5" r:id="rId5"/>
    <sheet name="Bai 16" sheetId="6" r:id="rId6"/>
    <sheet name="Bai 17" sheetId="7" r:id="rId7"/>
    <sheet name="Bai 18" sheetId="8" r:id="rId8"/>
  </sheets>
  <definedNames>
    <definedName name="_xlnm._FilterDatabase" localSheetId="1" hidden="1">'Bai 12'!$A$3:$L$13</definedName>
    <definedName name="_xlnm._FilterDatabase" localSheetId="2" hidden="1">'Bai 13'!$A$3:$J$13</definedName>
    <definedName name="_xlnm._FilterDatabase" localSheetId="3" hidden="1">'Bai 14'!$A$4:$H$14</definedName>
    <definedName name="_xlnm._FilterDatabase" localSheetId="4" hidden="1">'Bai 15'!$A$3:$K$13</definedName>
    <definedName name="_xlnm.Criteria" localSheetId="1">'Bai 12'!#REF!</definedName>
    <definedName name="_xlnm.Criteria" localSheetId="2">'Bai 13'!$B$42:$C$43</definedName>
    <definedName name="_xlnm.Criteria" localSheetId="3">'Bai 14'!$J$31:$J$32</definedName>
    <definedName name="_xlnm.Criteria" localSheetId="4">'Bai 15'!$L$42:$L$44</definedName>
    <definedName name="_xlnm.Extract" localSheetId="1">'Bai 12'!#REF!</definedName>
    <definedName name="_xlnm.Extract" localSheetId="2">'Bai 13'!$A$44:$J$44</definedName>
    <definedName name="_xlnm.Extract" localSheetId="3">'Bai 14'!$K$4:$R$4</definedName>
    <definedName name="_xlnm.Extract" localSheetId="4">'Bai 15'!$A$46:$K$46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8" l="1"/>
  <c r="D22" i="5"/>
  <c r="D21" i="5"/>
  <c r="D20" i="5"/>
  <c r="D19" i="5"/>
  <c r="H13" i="5"/>
  <c r="G13" i="5"/>
  <c r="I13" i="5" s="1"/>
  <c r="J13" i="5" s="1"/>
  <c r="F13" i="5"/>
  <c r="H12" i="5"/>
  <c r="F12" i="5"/>
  <c r="H11" i="5"/>
  <c r="F11" i="5"/>
  <c r="H10" i="5"/>
  <c r="F10" i="5"/>
  <c r="H9" i="5"/>
  <c r="G9" i="5"/>
  <c r="F9" i="5"/>
  <c r="I9" i="5" s="1"/>
  <c r="J9" i="5" s="1"/>
  <c r="H8" i="5"/>
  <c r="F8" i="5"/>
  <c r="G8" i="5" s="1"/>
  <c r="H7" i="5"/>
  <c r="F7" i="5"/>
  <c r="G7" i="5" s="1"/>
  <c r="H6" i="5"/>
  <c r="F6" i="5"/>
  <c r="H5" i="5"/>
  <c r="F5" i="5"/>
  <c r="H4" i="5"/>
  <c r="F4" i="5"/>
  <c r="G4" i="5" s="1"/>
  <c r="B43" i="3"/>
  <c r="E2" i="2"/>
  <c r="I8" i="5" l="1"/>
  <c r="J8" i="5" s="1"/>
  <c r="G5" i="5"/>
  <c r="I5" i="5" s="1"/>
  <c r="J5" i="5" s="1"/>
  <c r="I7" i="5"/>
  <c r="J7" i="5" s="1"/>
  <c r="I4" i="5"/>
  <c r="J4" i="5" s="1"/>
  <c r="G11" i="5"/>
  <c r="I11" i="5" s="1"/>
  <c r="J11" i="5" s="1"/>
  <c r="G12" i="5"/>
  <c r="I12" i="5" s="1"/>
  <c r="J12" i="5" s="1"/>
  <c r="G10" i="5"/>
  <c r="I10" i="5" s="1"/>
  <c r="J10" i="5" s="1"/>
  <c r="G6" i="5"/>
  <c r="I6" i="5" s="1"/>
  <c r="J6" i="5" s="1"/>
</calcChain>
</file>

<file path=xl/sharedStrings.xml><?xml version="1.0" encoding="utf-8"?>
<sst xmlns="http://schemas.openxmlformats.org/spreadsheetml/2006/main" count="567" uniqueCount="426">
  <si>
    <t>Họ và tên:</t>
  </si>
  <si>
    <t>BÀI THỰC HÀNH EXCEL SỐ 11</t>
  </si>
  <si>
    <t>1) Nhập và định dạng dữ liệu như bảng tính sau:</t>
  </si>
  <si>
    <t>BÁO CÁO BÁN HÀNG</t>
  </si>
  <si>
    <t>MÃ MH</t>
  </si>
  <si>
    <t>MẶT HÀNG</t>
  </si>
  <si>
    <t>ĐƠN GIÁ</t>
  </si>
  <si>
    <t>SỐ LƯỢNG</t>
  </si>
  <si>
    <t>PHÍ
CHUYÊN CHỞ</t>
  </si>
  <si>
    <t>THÀNH
TIỀN</t>
  </si>
  <si>
    <t>TỔNG
CỘNG</t>
  </si>
  <si>
    <t>HD1</t>
  </si>
  <si>
    <t>FD1</t>
  </si>
  <si>
    <t>MS1</t>
  </si>
  <si>
    <t>SD1</t>
  </si>
  <si>
    <t>DD1</t>
  </si>
  <si>
    <t>HD2</t>
  </si>
  <si>
    <t>MS2</t>
  </si>
  <si>
    <t>DD2</t>
  </si>
  <si>
    <r>
      <t xml:space="preserve">* </t>
    </r>
    <r>
      <rPr>
        <b/>
        <u/>
        <sz val="12"/>
        <rFont val="Times New Roman"/>
        <family val="1"/>
      </rPr>
      <t>Chú giải:</t>
    </r>
    <r>
      <rPr>
        <sz val="12"/>
        <rFont val="Times New Roman"/>
        <family val="1"/>
      </rPr>
      <t xml:space="preserve"> 2 ký tự đầu của MÃ MH cho biết Mặt hàng, ký tự cuối của MÃ MH cho biết
                   Đơn giá (Loại 1 hay Loại 2).</t>
    </r>
  </si>
  <si>
    <t>BẢNG THỐNG KÊ</t>
  </si>
  <si>
    <t>Số lượng đã bán:</t>
  </si>
  <si>
    <t>HD</t>
  </si>
  <si>
    <t>Đĩa cứng</t>
  </si>
  <si>
    <t>FD</t>
  </si>
  <si>
    <t>Đĩa mềm</t>
  </si>
  <si>
    <t>MS</t>
  </si>
  <si>
    <t>Mouse</t>
  </si>
  <si>
    <t>SD</t>
  </si>
  <si>
    <t>SD Ram</t>
  </si>
  <si>
    <t>DD</t>
  </si>
  <si>
    <t>DD Ram</t>
  </si>
  <si>
    <t>Yêu cầu tính toán:</t>
  </si>
  <si>
    <t>1) MẶT HÀNG: Căn cứ vào MÃ MH, tra cứu ở bảng ĐƠN GIÁ.</t>
  </si>
  <si>
    <t>2) ĐƠN GIÁ: Căn cứ vào MÃ MH, tra cứu ở bảng ĐƠN GIÁ.</t>
  </si>
  <si>
    <t>3) PHÍ CHUYÊN CHỞ:</t>
  </si>
  <si>
    <t xml:space="preserve">   = 1% * ĐƠN GIÁ đối với mặt hàng loại 1 và 5% * ĐƠN GIÁ đối với mặt hàng loại 2.</t>
  </si>
  <si>
    <t>4) THÀNH TIỀN = SỐ LƯỢNG * (ĐƠN GIÁ + PHÍ CHUYÊN CHỞ).</t>
  </si>
  <si>
    <t>5) TỔNG CỘNG = THÀNH TIỀN - TIỀN GIẢM biết rằng nếu THÀNH TIỀN &gt;=1000
    sẽ giảm 1%*THÀNH TIỀN và định dạng với không số lẻ.</t>
  </si>
  <si>
    <t>6) Thống kê số lượng hàng đã bán như BẢNG THỐNG KÊ trên.</t>
  </si>
  <si>
    <r>
      <t xml:space="preserve">7) Trang trí cho bảng tính và lưu lại với tên </t>
    </r>
    <r>
      <rPr>
        <b/>
        <sz val="12"/>
        <rFont val="Times New Roman"/>
        <family val="1"/>
      </rPr>
      <t>Bai11.xls</t>
    </r>
  </si>
  <si>
    <t>BÀI THỰC HÀNH EXCEL SỐ 16</t>
  </si>
  <si>
    <t>Tháng:</t>
  </si>
  <si>
    <t>STT</t>
  </si>
  <si>
    <t>HỌ TÊN</t>
  </si>
  <si>
    <t>MÃ NV</t>
  </si>
  <si>
    <t>TÊN
ĐƠN VỊ</t>
  </si>
  <si>
    <t>SỐ LƯỢNG
SP</t>
  </si>
  <si>
    <t>LƯƠNG SP</t>
  </si>
  <si>
    <t>BHXH</t>
  </si>
  <si>
    <t>HỆ SỐ</t>
  </si>
  <si>
    <t>THU NHẬP</t>
  </si>
  <si>
    <t>TẠM
ỨNG</t>
  </si>
  <si>
    <t>THUẾ</t>
  </si>
  <si>
    <t>THỰC LÃNH</t>
  </si>
  <si>
    <t>An</t>
  </si>
  <si>
    <t>01DH4</t>
  </si>
  <si>
    <t>SX-PX1</t>
  </si>
  <si>
    <t>Bình</t>
  </si>
  <si>
    <t>02NH2</t>
  </si>
  <si>
    <t>SX-PX2</t>
  </si>
  <si>
    <t>Công</t>
  </si>
  <si>
    <t>03NH6</t>
  </si>
  <si>
    <t>QL-PX1</t>
  </si>
  <si>
    <t>Danh</t>
  </si>
  <si>
    <t>04DH4</t>
  </si>
  <si>
    <t>QL-PX2</t>
  </si>
  <si>
    <t>Đào</t>
  </si>
  <si>
    <t>05NH2</t>
  </si>
  <si>
    <t>SX-PX3</t>
  </si>
  <si>
    <t>Giang</t>
  </si>
  <si>
    <t>06DH2</t>
  </si>
  <si>
    <t>Hùng</t>
  </si>
  <si>
    <t>07DH1</t>
  </si>
  <si>
    <t>Khoa</t>
  </si>
  <si>
    <t>08DH7</t>
  </si>
  <si>
    <t>QL-PX3</t>
  </si>
  <si>
    <t>Loan</t>
  </si>
  <si>
    <t>09NH5</t>
  </si>
  <si>
    <t>QL-PX4</t>
  </si>
  <si>
    <t>Minh</t>
  </si>
  <si>
    <t>10NH3</t>
  </si>
  <si>
    <t>SX-PX4</t>
  </si>
  <si>
    <t>BẢNG ĐƠN GIÁ</t>
  </si>
  <si>
    <t>BẢNG HỆ SỐ</t>
  </si>
  <si>
    <t>SX</t>
  </si>
  <si>
    <t>QL</t>
  </si>
  <si>
    <t>Bậc</t>
  </si>
  <si>
    <t>PX1</t>
  </si>
  <si>
    <t>Hệ số</t>
  </si>
  <si>
    <t>PX2</t>
  </si>
  <si>
    <t>PX3</t>
  </si>
  <si>
    <t>PX4</t>
  </si>
  <si>
    <t>ðHãy nhập và trình bày bảng tính trên, thực hiện các yêu cầu sau:</t>
  </si>
  <si>
    <t>1) Chèn vào giữa cột SỐ LƯỢNG SP và cộ TẠM ỨNG các cột: LƯƠNG SP, BHXH, HỆ SỐ,</t>
  </si>
  <si>
    <t>2) Lập công thức tính lương sản phẩm:</t>
  </si>
  <si>
    <t>LƯƠNG SP = SỐ LƯỢNG SP * ĐƠN GIÁ</t>
  </si>
  <si>
    <t>3) Bảo hiểm xã hội (BHXH) được quy định bằng 5% lương sản phẩm nhưng chỉ tính cho</t>
  </si>
  <si>
    <t>những người có hợp đồng dài hạn và loại hợp đồng được ghi trong MÃ NV.</t>
  </si>
  <si>
    <t>(DH: Dài hạn, NH: Ngắn hạn)</t>
  </si>
  <si>
    <t>4) Điền dữ liệu vào cột HỆ SỐ dựa vào cấp bậc (là ký tự cuối của MÃ NV) và BẢNG HỆ SỐ.</t>
  </si>
  <si>
    <t>5) THU NHẬP: Nếu thuộc bộ phận quản lý (QL) thì THU NHẬP = LƯƠNG SP * HỆ SỐ,</t>
  </si>
  <si>
    <t>ngược lại: THU NHẬP chính là LƯƠNG SP.</t>
  </si>
  <si>
    <t>6) TẠM ỨNG: Công nhân có cấp bậc từ 5 trở lên sẽ được tạm ứng bằng 1/3 của mức</t>
  </si>
  <si>
    <t>THU NHẬP, ngược lại TẠM ỨNG là 1/5 mức THU NHẬP.</t>
  </si>
  <si>
    <t>7) THUẾ: chỉ áp dụng cho những người có mức thu nhập từ 50.000 trở lên và được tính</t>
  </si>
  <si>
    <t>bằng 30% của số tiền vượt trên 50.000.</t>
  </si>
  <si>
    <t>8) THỰC LÃNH = THU NHẬP - (BHXH + TẠM ỨNG).</t>
  </si>
  <si>
    <t>9) Rút trích ra những công nhân viên có mức thu nhập &gt;= 50.000</t>
  </si>
  <si>
    <t>10) Tháng: Dùng hàm lấy ra Tháng và Năm hiện tại. Vd: 09/2006.</t>
  </si>
  <si>
    <r>
      <t xml:space="preserve">11) Trang trí như bảng tính trên và lưu với tên </t>
    </r>
    <r>
      <rPr>
        <b/>
        <sz val="12"/>
        <rFont val="Times New Roman"/>
        <family val="1"/>
        <charset val="163"/>
      </rPr>
      <t>Bai16.xls</t>
    </r>
    <r>
      <rPr>
        <sz val="12"/>
        <rFont val="Times New Roman"/>
        <family val="1"/>
        <charset val="163"/>
      </rPr>
      <t>.</t>
    </r>
  </si>
  <si>
    <t>NHỮNG CÔNG NHÂN VIÊN CÓ MỨC THU NHẬP &gt;=50.000</t>
  </si>
  <si>
    <t>ĐK</t>
  </si>
  <si>
    <t>BÀI THỰC HÀNH EXCEL SỐ 20</t>
  </si>
  <si>
    <t>BẢNG TÍNH TIỀN KHÁCH SẠN</t>
  </si>
  <si>
    <t>Tên KH</t>
  </si>
  <si>
    <t>Quốc tịch</t>
  </si>
  <si>
    <t>Mã PH</t>
  </si>
  <si>
    <t>Ngày đến</t>
  </si>
  <si>
    <t>Ngày đi</t>
  </si>
  <si>
    <t>Số
ngày ở</t>
  </si>
  <si>
    <t>Tiền
phòng</t>
  </si>
  <si>
    <t>Tiền ăn</t>
  </si>
  <si>
    <t>Tiền PV</t>
  </si>
  <si>
    <t>Tổng
cộng</t>
  </si>
  <si>
    <t>David</t>
  </si>
  <si>
    <t>Pháp</t>
  </si>
  <si>
    <t>L1A-F1</t>
  </si>
  <si>
    <t>Kim</t>
  </si>
  <si>
    <t>Korea</t>
  </si>
  <si>
    <t>Dũng</t>
  </si>
  <si>
    <t>Việt Nam</t>
  </si>
  <si>
    <t>L1A-F3</t>
  </si>
  <si>
    <t>Nam</t>
  </si>
  <si>
    <t>L1B-F2</t>
  </si>
  <si>
    <t>L1C-F1</t>
  </si>
  <si>
    <t>L2A-F2</t>
  </si>
  <si>
    <t>John</t>
  </si>
  <si>
    <t>Mỹ</t>
  </si>
  <si>
    <t>Yoo</t>
  </si>
  <si>
    <t>L2A-F3</t>
  </si>
  <si>
    <t>Lee</t>
  </si>
  <si>
    <t>L2B-F1</t>
  </si>
  <si>
    <t>Peter</t>
  </si>
  <si>
    <t>Anh</t>
  </si>
  <si>
    <t>L2B-F2</t>
  </si>
  <si>
    <t>BẢNG ĐƠN GIÁ PHÒNG</t>
  </si>
  <si>
    <t>BẢNG GIÁ ĂN</t>
  </si>
  <si>
    <t>Loại phòng</t>
  </si>
  <si>
    <t>A</t>
  </si>
  <si>
    <t>B</t>
  </si>
  <si>
    <t>C</t>
  </si>
  <si>
    <t>F1</t>
  </si>
  <si>
    <t>F2</t>
  </si>
  <si>
    <t>F3</t>
  </si>
  <si>
    <t>Lầu</t>
  </si>
  <si>
    <t>Giá</t>
  </si>
  <si>
    <t>L1</t>
  </si>
  <si>
    <t>L2</t>
  </si>
  <si>
    <t>BẢNG THỐNG KÊ TIỀN PHÒNG</t>
  </si>
  <si>
    <t>L3</t>
  </si>
  <si>
    <t>Mô tả:</t>
  </si>
  <si>
    <t>- 2 ký tự đầu của Mã phòng cho biết phòng đó thuộc Lầu mấy.</t>
  </si>
  <si>
    <t>- Ký tự thứ 3 của Mã phòng cho biết Loại phòng.</t>
  </si>
  <si>
    <t>Yêu cầu:</t>
  </si>
  <si>
    <t>1- Số ngày ở = (Ngày đi - Ngày đến) +1.</t>
  </si>
  <si>
    <t>2- Tiền phòng = Số ngày ở * Đơn giá phòng.</t>
  </si>
  <si>
    <t xml:space="preserve">    Đơn giá phòng: Dựa vào Loại phòng, tra trong BẢNG ĐƠN GIÁ PHÒNG kết hợp với Lầu để lấy giá trị.</t>
  </si>
  <si>
    <t>3- Tiền ăn = Số ngày ở * Giá ăn. (Định dạng 1,000).</t>
  </si>
  <si>
    <t xml:space="preserve">    Giá ăn: Dựa vào 2 ký tự cuối của Mã phòng, tra trong BẢNG GIÁ ĂN để có giá trị hợp lý.</t>
  </si>
  <si>
    <t>4- Tiền PV:</t>
  </si>
  <si>
    <t>- Nếu là khách trong nước (Việt Nam) thì tiền PV = 0,</t>
  </si>
  <si>
    <t>ngược lại thì Tiền PV = Số ngày ở * 2 (USD/ngày).</t>
  </si>
  <si>
    <t>5- Tổng cộng = Tiền phòng + Tiền ăn + Tiền PV.</t>
  </si>
  <si>
    <t>6- Sắp xếp bảng tính tăng dần theo Mã phòng, nếu trùng thì sắp giảm dần theo Quốc tịch.</t>
  </si>
  <si>
    <t>7- Rút trích ra danh sách khách hàng có Quốc tịch là Korea và Anh ở tại khách sạn trong 15 ngày đầu</t>
  </si>
  <si>
    <t xml:space="preserve">    của tháng 09/06.</t>
  </si>
  <si>
    <t>8- Thống kê tiền phòng theo mẫu trên.</t>
  </si>
  <si>
    <r>
      <t xml:space="preserve">9- Trang trí như bảng tính trên và lưu với tên </t>
    </r>
    <r>
      <rPr>
        <b/>
        <sz val="12"/>
        <rFont val="Times New Roman"/>
        <family val="1"/>
      </rPr>
      <t>Bai20.xls</t>
    </r>
    <r>
      <rPr>
        <sz val="12"/>
        <rFont val="Times New Roman"/>
        <family val="1"/>
      </rPr>
      <t>.</t>
    </r>
  </si>
  <si>
    <t>ĐK RÚT TRÍCH</t>
  </si>
  <si>
    <t>Cöûa haøng Trang trí noäi thaát</t>
  </si>
  <si>
    <t>CHIEÁT TÍNH VAÄT GIAÙ</t>
  </si>
  <si>
    <t xml:space="preserve">       ( Ñôn vò tính : USD )</t>
  </si>
  <si>
    <t>Maõ</t>
  </si>
  <si>
    <t>Maõ haøng</t>
  </si>
  <si>
    <t>Teân haøng</t>
  </si>
  <si>
    <t>Ñôn giaù</t>
  </si>
  <si>
    <t>Soá löôïng</t>
  </si>
  <si>
    <t>Trò giaù</t>
  </si>
  <si>
    <t>Thueá</t>
  </si>
  <si>
    <t>Thueá XK</t>
  </si>
  <si>
    <t>1GPA</t>
  </si>
  <si>
    <t>2KQC</t>
  </si>
  <si>
    <t>1DMC</t>
  </si>
  <si>
    <t>1GPB</t>
  </si>
  <si>
    <t>2BPA</t>
  </si>
  <si>
    <t>1TMB</t>
  </si>
  <si>
    <t>1KMC</t>
  </si>
  <si>
    <t>2DQA</t>
  </si>
  <si>
    <t>2TMA</t>
  </si>
  <si>
    <t>2GQB</t>
  </si>
  <si>
    <t>BAÛNG TOÅNG HÔÏP</t>
  </si>
  <si>
    <t>Soá laàn baùn</t>
  </si>
  <si>
    <t>Ñeøn chuøm</t>
  </si>
  <si>
    <t>Boä baøn gheá</t>
  </si>
  <si>
    <t>D</t>
  </si>
  <si>
    <t>Giöôøng</t>
  </si>
  <si>
    <t>Tuû kieáng</t>
  </si>
  <si>
    <t>G</t>
  </si>
  <si>
    <t>Tranh ñieän</t>
  </si>
  <si>
    <t>K</t>
  </si>
  <si>
    <t>T</t>
  </si>
  <si>
    <t>Maõ thueá</t>
  </si>
  <si>
    <t>% Thueá</t>
  </si>
  <si>
    <t>&gt;2000</t>
  </si>
  <si>
    <t>BAÛNG TÍNH TIEÀN ÑIEÄN THAÙNG 07/2002</t>
  </si>
  <si>
    <t xml:space="preserve">HOÏ </t>
  </si>
  <si>
    <t>TEÂN</t>
  </si>
  <si>
    <t>MAÕ SOÁ</t>
  </si>
  <si>
    <t>CHÆ SOÁ
CUÕ</t>
  </si>
  <si>
    <t>CHÆ 
SOÁ MÔÙI</t>
  </si>
  <si>
    <t>TIEÂU
THUÏ</t>
  </si>
  <si>
    <t>VÖÔÏT ÑM</t>
  </si>
  <si>
    <t>TIEÀN THUEÂ BAO</t>
  </si>
  <si>
    <t>THAØNH
TIEÀN</t>
  </si>
  <si>
    <t xml:space="preserve">THUEÁ </t>
  </si>
  <si>
    <t>COÄNG</t>
  </si>
  <si>
    <t>Traàn Vaên</t>
  </si>
  <si>
    <t>Yeân</t>
  </si>
  <si>
    <t>A01BA</t>
  </si>
  <si>
    <t xml:space="preserve">Ng.Thò </t>
  </si>
  <si>
    <t>Trang</t>
  </si>
  <si>
    <t>C02BB</t>
  </si>
  <si>
    <t>Phuø Quoác</t>
  </si>
  <si>
    <t>Thònh</t>
  </si>
  <si>
    <t>B03AC</t>
  </si>
  <si>
    <t>Traàn Quoác</t>
  </si>
  <si>
    <t>Toaøn</t>
  </si>
  <si>
    <t>C01BD</t>
  </si>
  <si>
    <t>Leâ Hoaøng</t>
  </si>
  <si>
    <t>Phong</t>
  </si>
  <si>
    <t>B03AE</t>
  </si>
  <si>
    <t xml:space="preserve">Ng.Vaên </t>
  </si>
  <si>
    <t>Phuù</t>
  </si>
  <si>
    <t>B02AD</t>
  </si>
  <si>
    <t>Ng.Minh</t>
  </si>
  <si>
    <t>Taâm</t>
  </si>
  <si>
    <t>C03BA</t>
  </si>
  <si>
    <t>Hoà Hoàng</t>
  </si>
  <si>
    <t>Haïnh</t>
  </si>
  <si>
    <t>C02BH</t>
  </si>
  <si>
    <t>Lyù Minh</t>
  </si>
  <si>
    <t>Höõu</t>
  </si>
  <si>
    <t>B01AB</t>
  </si>
  <si>
    <t xml:space="preserve">Voõ Hoàng </t>
  </si>
  <si>
    <t>Quang</t>
  </si>
  <si>
    <t>C02BA</t>
  </si>
  <si>
    <t>MAÕ</t>
  </si>
  <si>
    <t>T-THUEÂ BAO</t>
  </si>
  <si>
    <t>THAØNH TIEÀN</t>
  </si>
  <si>
    <t>THUEÁ</t>
  </si>
  <si>
    <t>TOÅNG COÄNG</t>
  </si>
  <si>
    <t>BAÛNG 1</t>
  </si>
  <si>
    <t>BAÛNG 2</t>
  </si>
  <si>
    <t>TIEÀN TB</t>
  </si>
  <si>
    <t>ÑÒNH MÖÙC</t>
  </si>
  <si>
    <t>E</t>
  </si>
  <si>
    <t>GIAÙ THÖÔØNG</t>
  </si>
  <si>
    <t>GIAÙ VÖÔÏT ÑM</t>
  </si>
  <si>
    <t>F</t>
  </si>
  <si>
    <t>H</t>
  </si>
  <si>
    <t>A????</t>
  </si>
  <si>
    <t>B????</t>
  </si>
  <si>
    <r>
      <t xml:space="preserve">I) </t>
    </r>
    <r>
      <rPr>
        <u/>
        <sz val="11"/>
        <rFont val="VNI-Times"/>
      </rPr>
      <t>Taïo baûng tính theo maãu sau</t>
    </r>
    <r>
      <rPr>
        <sz val="11"/>
        <rFont val="VNI-Times"/>
      </rPr>
      <t>:</t>
    </r>
  </si>
  <si>
    <t>(2 Ñieåm)</t>
  </si>
  <si>
    <t>BAÛNG TOÅNG KEÁT GIAO HAØNG TV PANASONIC CHO ÑAÏI LYÙ</t>
  </si>
  <si>
    <t>Maõ HÑ</t>
  </si>
  <si>
    <t>Teân Haøng</t>
  </si>
  <si>
    <t>Ngaøy Mua</t>
  </si>
  <si>
    <t>Loaïi Ñaïi lyù</t>
  </si>
  <si>
    <t>Ñôn giaù (1000 Ñ)</t>
  </si>
  <si>
    <t>Thaønh Tieàn
(1000 Ñ)</t>
  </si>
  <si>
    <t>Qui ra USD</t>
  </si>
  <si>
    <t>HTC14M10</t>
  </si>
  <si>
    <t>TTC20M05</t>
  </si>
  <si>
    <t>TTC21S12</t>
  </si>
  <si>
    <t>HTC16S15</t>
  </si>
  <si>
    <t>HTC14S20</t>
  </si>
  <si>
    <t>TTC16M05</t>
  </si>
  <si>
    <t>HTC21M07</t>
  </si>
  <si>
    <t>HTC14S05</t>
  </si>
  <si>
    <t>TTC21S04</t>
  </si>
  <si>
    <t>TTC14M07</t>
  </si>
  <si>
    <t>Baûng Teân Haøng &amp; Ñôn Giaù (1000 Ñ)</t>
  </si>
  <si>
    <t>Baûng Tæ Giaù USD</t>
  </si>
  <si>
    <t>Ñôn giaù thöôøng</t>
  </si>
  <si>
    <t>Ñôn giaù
Khuyeán maõi</t>
  </si>
  <si>
    <t>Tæ Giaù
(1000Ñ)</t>
  </si>
  <si>
    <t>TC14M</t>
  </si>
  <si>
    <t>TV TC-14M09</t>
  </si>
  <si>
    <t>TC16M</t>
  </si>
  <si>
    <t>TV TC-16M09</t>
  </si>
  <si>
    <t>TC20M</t>
  </si>
  <si>
    <t>TV TC-20M09</t>
  </si>
  <si>
    <t>TC21M</t>
  </si>
  <si>
    <t>TV TC-21M09</t>
  </si>
  <si>
    <t>TC14S</t>
  </si>
  <si>
    <t>TV TC-14S99</t>
  </si>
  <si>
    <t>TC16S</t>
  </si>
  <si>
    <t>TV TC-16S99</t>
  </si>
  <si>
    <t>TC21S</t>
  </si>
  <si>
    <t>TV TC-21S99</t>
  </si>
  <si>
    <r>
      <t xml:space="preserve">II) </t>
    </r>
    <r>
      <rPr>
        <u/>
        <sz val="11"/>
        <rFont val="VNI-Times"/>
      </rPr>
      <t>Yeâu caàu tính</t>
    </r>
    <r>
      <rPr>
        <sz val="11"/>
        <rFont val="VNI-Times"/>
      </rPr>
      <t>:</t>
    </r>
  </si>
  <si>
    <t>Moãi caâu 1 Ñieåm</t>
  </si>
  <si>
    <r>
      <t xml:space="preserve">1) </t>
    </r>
    <r>
      <rPr>
        <b/>
        <sz val="11"/>
        <rFont val="VNI-Times"/>
      </rPr>
      <t>Loaïi Ñaïi lyù</t>
    </r>
    <r>
      <rPr>
        <sz val="11"/>
        <rFont val="VNI-Times"/>
      </rPr>
      <t xml:space="preserve">: </t>
    </r>
    <r>
      <rPr>
        <i/>
        <sz val="11"/>
        <rFont val="VNI-Times"/>
      </rPr>
      <t xml:space="preserve">Neáu </t>
    </r>
    <r>
      <rPr>
        <sz val="11"/>
        <rFont val="VNI-Times"/>
      </rPr>
      <t>kí töï ñaàu trong Maõ HÑ laø "</t>
    </r>
    <r>
      <rPr>
        <b/>
        <sz val="11"/>
        <rFont val="VNI-Times"/>
      </rPr>
      <t>H</t>
    </r>
    <r>
      <rPr>
        <sz val="11"/>
        <rFont val="VNI-Times"/>
      </rPr>
      <t>" thì Loaïi ñaïi lyù laø "TP HCM", ngöôïc laïi laø "Tænh"</t>
    </r>
  </si>
  <si>
    <r>
      <t xml:space="preserve">2) </t>
    </r>
    <r>
      <rPr>
        <b/>
        <sz val="11"/>
        <rFont val="VNI-Times"/>
      </rPr>
      <t>Teân Haøng</t>
    </r>
    <r>
      <rPr>
        <sz val="11"/>
        <rFont val="VNI-Times"/>
      </rPr>
      <t xml:space="preserve">: </t>
    </r>
    <r>
      <rPr>
        <i/>
        <sz val="11"/>
        <rFont val="VNI-Times"/>
      </rPr>
      <t>Doø tìm</t>
    </r>
    <r>
      <rPr>
        <sz val="11"/>
        <rFont val="VNI-Times"/>
      </rPr>
      <t xml:space="preserve"> döïa vaøo </t>
    </r>
    <r>
      <rPr>
        <i/>
        <sz val="11"/>
        <rFont val="VNI-Times"/>
      </rPr>
      <t>5 kí töï töø thöù 2 ñeán thöù 6</t>
    </r>
    <r>
      <rPr>
        <sz val="11"/>
        <rFont val="VNI-Times"/>
      </rPr>
      <t xml:space="preserve"> cuûa Maõ HÑ vaø Baûng teân haøng &amp; Ñôn giaù.</t>
    </r>
  </si>
  <si>
    <r>
      <t xml:space="preserve">3) </t>
    </r>
    <r>
      <rPr>
        <b/>
        <sz val="11"/>
        <rFont val="VNI-Times"/>
      </rPr>
      <t>Soá löôïng</t>
    </r>
    <r>
      <rPr>
        <sz val="11"/>
        <rFont val="VNI-Times"/>
      </rPr>
      <t>: Laø 2 kí töï cuoái cuûa Maõ HÑ vaø chuyeån sang giaù trò soá</t>
    </r>
  </si>
  <si>
    <r>
      <t xml:space="preserve">4) </t>
    </r>
    <r>
      <rPr>
        <b/>
        <sz val="11"/>
        <rFont val="VNI-Times"/>
      </rPr>
      <t>Ñôn gia</t>
    </r>
    <r>
      <rPr>
        <sz val="11"/>
        <rFont val="VNI-Times"/>
      </rPr>
      <t xml:space="preserve">ù: Döïa vaøo </t>
    </r>
    <r>
      <rPr>
        <i/>
        <sz val="11"/>
        <rFont val="VNI-Times"/>
      </rPr>
      <t>5 kí töï töø thöù 2 ñeán thöù 6</t>
    </r>
    <r>
      <rPr>
        <sz val="11"/>
        <rFont val="VNI-Times"/>
      </rPr>
      <t xml:space="preserve"> cuûa Maõ HÑ vaø Baûng Teân haøng &amp;ø Ñôn giaù doø tìm theo:</t>
    </r>
  </si>
  <si>
    <r>
      <t xml:space="preserve">- Neáu mua haøng trong thaùng </t>
    </r>
    <r>
      <rPr>
        <b/>
        <sz val="11"/>
        <rFont val="VNI-Times"/>
      </rPr>
      <t>5</t>
    </r>
    <r>
      <rPr>
        <sz val="11"/>
        <rFont val="VNI-Times"/>
      </rPr>
      <t xml:space="preserve"> thì tính </t>
    </r>
    <r>
      <rPr>
        <i/>
        <sz val="11"/>
        <rFont val="VNI-Times"/>
      </rPr>
      <t>Ñôn giaù khuyeán maõi</t>
    </r>
    <r>
      <rPr>
        <sz val="11"/>
        <rFont val="VNI-Times"/>
      </rPr>
      <t xml:space="preserve">, ngöôïc laïi tính </t>
    </r>
    <r>
      <rPr>
        <u/>
        <sz val="11"/>
        <rFont val="VNI-Times"/>
      </rPr>
      <t>Ñôn giaù thöôøng</t>
    </r>
    <r>
      <rPr>
        <sz val="11"/>
        <rFont val="VNI-Times"/>
      </rPr>
      <t>.</t>
    </r>
  </si>
  <si>
    <r>
      <t xml:space="preserve">5) </t>
    </r>
    <r>
      <rPr>
        <b/>
        <sz val="11"/>
        <rFont val="VNI-Times"/>
      </rPr>
      <t>Thaønh tieàn</t>
    </r>
    <r>
      <rPr>
        <sz val="11"/>
        <rFont val="VNI-Times"/>
      </rPr>
      <t xml:space="preserve">: = Ñôn giaù * Soá löôïng, nhöng neáu </t>
    </r>
    <r>
      <rPr>
        <i/>
        <sz val="11"/>
        <rFont val="VNI-Times"/>
      </rPr>
      <t>Soá löôïng &gt; 10</t>
    </r>
    <r>
      <rPr>
        <sz val="11"/>
        <rFont val="VNI-Times"/>
      </rPr>
      <t xml:space="preserve"> thì phaàn treân 10 seõ ñöôïc giaûm giaù</t>
    </r>
    <r>
      <rPr>
        <b/>
        <sz val="11"/>
        <rFont val="VNI-Times"/>
      </rPr>
      <t xml:space="preserve"> 4%.</t>
    </r>
  </si>
  <si>
    <r>
      <t>6)</t>
    </r>
    <r>
      <rPr>
        <b/>
        <sz val="11"/>
        <rFont val="VNI-Times"/>
      </rPr>
      <t xml:space="preserve"> Qui ra USD</t>
    </r>
    <r>
      <rPr>
        <sz val="11"/>
        <rFont val="VNI-Times"/>
      </rPr>
      <t xml:space="preserve">: = Thaønh tieàn / </t>
    </r>
    <r>
      <rPr>
        <b/>
        <sz val="11"/>
        <rFont val="VNI-Times"/>
      </rPr>
      <t>Tæ giaù,</t>
    </r>
    <r>
      <rPr>
        <sz val="11"/>
        <rFont val="VNI-Times"/>
      </rPr>
      <t xml:space="preserve"> keát quaû laøm troøn laáy 2 soá leû.</t>
    </r>
  </si>
  <si>
    <r>
      <t>-</t>
    </r>
    <r>
      <rPr>
        <i/>
        <sz val="11"/>
        <rFont val="VNI-Times"/>
      </rPr>
      <t>Tæ Giaù</t>
    </r>
    <r>
      <rPr>
        <sz val="11"/>
        <rFont val="VNI-Times"/>
      </rPr>
      <t>doø tìm trong Baûng Tæ Giaù USD</t>
    </r>
  </si>
  <si>
    <t>- Töø 01-03-1999 ñeán 15-03-1999 : Tæ giaù laø 14500 VNÑ cho 1 USD</t>
  </si>
  <si>
    <r>
      <t xml:space="preserve">- </t>
    </r>
    <r>
      <rPr>
        <u/>
        <sz val="11"/>
        <rFont val="VNI-Times"/>
      </rPr>
      <t>Baûng Tæ giaù coù nghóa:</t>
    </r>
  </si>
  <si>
    <t>- Töø 16-03-1999 ñeán 31-03-1999 : Tæ giaù laø 14700 VNÑ cho 1 USD</t>
  </si>
  <si>
    <t>- Töø 01-04-1999 ñeán 30-04-1999 : Tæ giaù laø 14700 VNÑ cho 1 USD</t>
  </si>
  <si>
    <t>- Töø 01-05-1999 trôû ñi : Tæ giaù laø 14800 VNÑ cho 1 USD</t>
  </si>
  <si>
    <r>
      <t xml:space="preserve">7) </t>
    </r>
    <r>
      <rPr>
        <b/>
        <sz val="11"/>
        <rFont val="VNI-Times"/>
      </rPr>
      <t>Saép xeáp</t>
    </r>
    <r>
      <rPr>
        <sz val="11"/>
        <rFont val="VNI-Times"/>
      </rPr>
      <t xml:space="preserve"> Baûng Toång Keát theo </t>
    </r>
    <r>
      <rPr>
        <i/>
        <sz val="11"/>
        <rFont val="VNI-Times"/>
      </rPr>
      <t>Loaïi Ñaïi lyù taêng daàn</t>
    </r>
    <r>
      <rPr>
        <sz val="11"/>
        <rFont val="VNI-Times"/>
      </rPr>
      <t>, neáu truøng Loaïi Ñaïi lyù thì</t>
    </r>
    <r>
      <rPr>
        <i/>
        <sz val="11"/>
        <rFont val="VNI-Times"/>
      </rPr>
      <t xml:space="preserve"> saép theo Thaønh tieàn giaûm daàn.</t>
    </r>
  </si>
  <si>
    <r>
      <t xml:space="preserve">8) Duøng </t>
    </r>
    <r>
      <rPr>
        <i/>
        <sz val="11"/>
        <rFont val="VNI-Times"/>
      </rPr>
      <t>Advanced Filter</t>
    </r>
    <r>
      <rPr>
        <sz val="11"/>
        <rFont val="VNI-Times"/>
      </rPr>
      <t xml:space="preserve"> ñeå </t>
    </r>
    <r>
      <rPr>
        <b/>
        <sz val="11"/>
        <rFont val="VNI-Times"/>
      </rPr>
      <t>trích</t>
    </r>
    <r>
      <rPr>
        <sz val="11"/>
        <rFont val="VNI-Times"/>
      </rPr>
      <t xml:space="preserve"> ra caùc Maõ HÑ cuûa Ñaïi lyù ôû </t>
    </r>
    <r>
      <rPr>
        <i/>
        <sz val="11"/>
        <rFont val="VNI-Times"/>
      </rPr>
      <t>Tænh</t>
    </r>
  </si>
  <si>
    <r>
      <t xml:space="preserve">Goõ </t>
    </r>
    <r>
      <rPr>
        <b/>
        <sz val="11"/>
        <rFont val="VNI-Helve"/>
      </rPr>
      <t>hoï teân</t>
    </r>
    <r>
      <rPr>
        <sz val="11"/>
        <rFont val="VNI-Helve"/>
      </rPr>
      <t xml:space="preserve"> vaøo oâ A1; </t>
    </r>
    <r>
      <rPr>
        <b/>
        <sz val="11"/>
        <rFont val="VNI-Helve"/>
      </rPr>
      <t>ngaøy sinh</t>
    </r>
    <r>
      <rPr>
        <sz val="11"/>
        <rFont val="VNI-Helve"/>
      </rPr>
      <t xml:space="preserve"> vaøo oâ A2</t>
    </r>
  </si>
  <si>
    <t>(2 ñieåm)</t>
  </si>
  <si>
    <t>BAÛNG LÖÔNG COÂNG TY RAÏNG ÑOÂNG</t>
  </si>
  <si>
    <t>Maõ NV</t>
  </si>
  <si>
    <t>Ho lot</t>
  </si>
  <si>
    <t>Ten</t>
  </si>
  <si>
    <t>Phaùi</t>
  </si>
  <si>
    <t>LCB</t>
  </si>
  <si>
    <t>C.Vuï</t>
  </si>
  <si>
    <t>Phuï caáp</t>
  </si>
  <si>
    <t>HS Lg</t>
  </si>
  <si>
    <t>Ngaøy
coâng</t>
  </si>
  <si>
    <t>Thu Nhaäp</t>
  </si>
  <si>
    <t>A14D0</t>
  </si>
  <si>
    <t>Pham</t>
  </si>
  <si>
    <t>Hiep</t>
  </si>
  <si>
    <t>C10D1</t>
  </si>
  <si>
    <t>Ly thi</t>
  </si>
  <si>
    <t>Nga</t>
  </si>
  <si>
    <t>D05D0</t>
  </si>
  <si>
    <t>Tran</t>
  </si>
  <si>
    <t>Ha</t>
  </si>
  <si>
    <t>B08D0</t>
  </si>
  <si>
    <t>Le van</t>
  </si>
  <si>
    <t>Son</t>
  </si>
  <si>
    <t>E02T0</t>
  </si>
  <si>
    <t>Au van</t>
  </si>
  <si>
    <t>D06D0</t>
  </si>
  <si>
    <t>Hanh</t>
  </si>
  <si>
    <t>E01T0</t>
  </si>
  <si>
    <t>E04D0</t>
  </si>
  <si>
    <t>Nguyen</t>
  </si>
  <si>
    <t>Linh</t>
  </si>
  <si>
    <t>D01T1</t>
  </si>
  <si>
    <t>Tran thi</t>
  </si>
  <si>
    <t>C07D0</t>
  </si>
  <si>
    <t>Baûng 1 - Baûng Chöùc Vuï &amp; Phuï caáp</t>
  </si>
  <si>
    <t>Baûng 2 - Baûng Heä Soá Löông theo soá naêm coâng taùc</t>
  </si>
  <si>
    <t>Maõ CV</t>
  </si>
  <si>
    <t>Chöùc Vuï</t>
  </si>
  <si>
    <t>Soá Naêm
Coâng Taùc</t>
  </si>
  <si>
    <t>Giaùm Ñoác</t>
  </si>
  <si>
    <t>HS Löông</t>
  </si>
  <si>
    <t>P. Giaùm Ñoác</t>
  </si>
  <si>
    <t>T. Phoøng</t>
  </si>
  <si>
    <t>Baûng 3 - Thoáng keâ</t>
  </si>
  <si>
    <t>Keá Toaùn</t>
  </si>
  <si>
    <t>Toång Thu nhaâp</t>
  </si>
  <si>
    <t>Nhaân Vieân</t>
  </si>
  <si>
    <t>Nhaân vieân</t>
  </si>
  <si>
    <t>?</t>
  </si>
  <si>
    <t>Keá toaùn</t>
  </si>
  <si>
    <r>
      <t>(</t>
    </r>
    <r>
      <rPr>
        <b/>
        <sz val="11"/>
        <rFont val="VNI-Times"/>
      </rPr>
      <t>Moãi caâu 1 ñieåm</t>
    </r>
    <r>
      <rPr>
        <sz val="11"/>
        <rFont val="VNI-Times"/>
      </rPr>
      <t>)</t>
    </r>
  </si>
  <si>
    <r>
      <t xml:space="preserve">1) Phaùi : </t>
    </r>
    <r>
      <rPr>
        <sz val="10"/>
        <rFont val="VNI-Times"/>
      </rPr>
      <t>Neáu kí töï cuoái cuûa Maõ NV laø "0" thì phaùi laø Nam, ngöôïc laïi laø Nöõ</t>
    </r>
  </si>
  <si>
    <r>
      <t>2</t>
    </r>
    <r>
      <rPr>
        <sz val="10"/>
        <rFont val="VNI-Times"/>
      </rPr>
      <t xml:space="preserve">) </t>
    </r>
    <r>
      <rPr>
        <b/>
        <sz val="10"/>
        <rFont val="VNI-Times"/>
      </rPr>
      <t>Phuï caáp</t>
    </r>
    <r>
      <rPr>
        <sz val="10"/>
        <rFont val="VNI-Times"/>
      </rPr>
      <t xml:space="preserve">: Neáu </t>
    </r>
    <r>
      <rPr>
        <u/>
        <sz val="10"/>
        <rFont val="VNI-Times"/>
      </rPr>
      <t>kí töï thöù 4</t>
    </r>
    <r>
      <rPr>
        <sz val="10"/>
        <rFont val="VNI-Times"/>
      </rPr>
      <t xml:space="preserve"> cuûa Maõ NV laø "D" (laøm vieäc daøi haïn) thì ñöôïc höôûng </t>
    </r>
    <r>
      <rPr>
        <b/>
        <sz val="10"/>
        <rFont val="VNI-Times"/>
      </rPr>
      <t>300000</t>
    </r>
    <r>
      <rPr>
        <sz val="10"/>
        <rFont val="VNI-Times"/>
      </rPr>
      <t>, ngöôïc laïi baèng 0</t>
    </r>
  </si>
  <si>
    <r>
      <t>3)</t>
    </r>
    <r>
      <rPr>
        <sz val="10"/>
        <rFont val="VNI-Times"/>
      </rPr>
      <t xml:space="preserve"> </t>
    </r>
    <r>
      <rPr>
        <b/>
        <sz val="10"/>
        <rFont val="VNI-Times"/>
      </rPr>
      <t>C.Vu</t>
    </r>
    <r>
      <rPr>
        <sz val="10"/>
        <rFont val="VNI-Times"/>
      </rPr>
      <t xml:space="preserve">ï: </t>
    </r>
    <r>
      <rPr>
        <i/>
        <sz val="10"/>
        <rFont val="VNI-Times"/>
      </rPr>
      <t>Doø tìm</t>
    </r>
    <r>
      <rPr>
        <sz val="10"/>
        <rFont val="VNI-Times"/>
      </rPr>
      <t xml:space="preserve"> C.Vuï, döïa vaøo </t>
    </r>
    <r>
      <rPr>
        <u/>
        <sz val="10"/>
        <rFont val="VNI-Times"/>
      </rPr>
      <t xml:space="preserve">kí töï ñaàu </t>
    </r>
    <r>
      <rPr>
        <sz val="10"/>
        <rFont val="VNI-Times"/>
      </rPr>
      <t xml:space="preserve">cuûa Maõ NV vaø </t>
    </r>
    <r>
      <rPr>
        <i/>
        <sz val="10"/>
        <rFont val="VNI-Times"/>
      </rPr>
      <t>Baûng 1</t>
    </r>
  </si>
  <si>
    <r>
      <t>4)</t>
    </r>
    <r>
      <rPr>
        <sz val="10"/>
        <rFont val="VNI-Times"/>
      </rPr>
      <t xml:space="preserve"> </t>
    </r>
    <r>
      <rPr>
        <b/>
        <sz val="10"/>
        <rFont val="VNI-Times"/>
      </rPr>
      <t>Saép xeáp</t>
    </r>
    <r>
      <rPr>
        <sz val="10"/>
        <rFont val="VNI-Times"/>
      </rPr>
      <t xml:space="preserve"> Baûng Löông theo TEÂN </t>
    </r>
    <r>
      <rPr>
        <u/>
        <sz val="10"/>
        <rFont val="VNI-Times"/>
      </rPr>
      <t>taêng daàn</t>
    </r>
    <r>
      <rPr>
        <sz val="10"/>
        <rFont val="VNI-Times"/>
      </rPr>
      <t xml:space="preserve">, truøng TEÂN thì saép theo HOÏ LOÙT </t>
    </r>
    <r>
      <rPr>
        <u/>
        <sz val="10"/>
        <rFont val="VNI-Times"/>
      </rPr>
      <t>taêng daàn</t>
    </r>
  </si>
  <si>
    <r>
      <t>5)</t>
    </r>
    <r>
      <rPr>
        <sz val="10"/>
        <rFont val="VNI-Times"/>
      </rPr>
      <t xml:space="preserve"> </t>
    </r>
    <r>
      <rPr>
        <b/>
        <sz val="10"/>
        <rFont val="VNI-Times"/>
      </rPr>
      <t>HS Lg</t>
    </r>
    <r>
      <rPr>
        <sz val="10"/>
        <rFont val="VNI-Times"/>
      </rPr>
      <t xml:space="preserve">: Neáu </t>
    </r>
    <r>
      <rPr>
        <u/>
        <sz val="10"/>
        <rFont val="VNI-Times"/>
      </rPr>
      <t>kí töï thöù 4</t>
    </r>
    <r>
      <rPr>
        <sz val="10"/>
        <rFont val="VNI-Times"/>
      </rPr>
      <t xml:space="preserve"> cuûa Maõ NV laø "T" (taïm tuyeån), thì HS Lg laø </t>
    </r>
    <r>
      <rPr>
        <b/>
        <sz val="10"/>
        <rFont val="VNI-Times"/>
      </rPr>
      <t>0.75</t>
    </r>
    <r>
      <rPr>
        <sz val="10"/>
        <rFont val="VNI-Times"/>
      </rPr>
      <t xml:space="preserve">, ngöôïc laïi </t>
    </r>
    <r>
      <rPr>
        <i/>
        <sz val="10"/>
        <rFont val="VNI-Times"/>
      </rPr>
      <t>doø tìm</t>
    </r>
    <r>
      <rPr>
        <sz val="10"/>
        <rFont val="VNI-Times"/>
      </rPr>
      <t xml:space="preserve"> trong Baûng 2,</t>
    </r>
  </si>
  <si>
    <r>
      <t xml:space="preserve">vôùi giaù trò doø </t>
    </r>
    <r>
      <rPr>
        <u/>
        <sz val="10"/>
        <rFont val="VNI-Times"/>
      </rPr>
      <t>laø 2 kí töï</t>
    </r>
    <r>
      <rPr>
        <sz val="10"/>
        <rFont val="VNI-Times"/>
      </rPr>
      <t xml:space="preserve"> </t>
    </r>
    <r>
      <rPr>
        <i/>
        <sz val="10"/>
        <rFont val="VNI-Times"/>
      </rPr>
      <t>(thöù 2, thöù 3 töø traùi qua)</t>
    </r>
    <r>
      <rPr>
        <sz val="10"/>
        <rFont val="VNI-Times"/>
      </rPr>
      <t xml:space="preserve"> cuûa Maõ NV  ñöôïc hieåu laø Soá Naêm Coâng Taùc</t>
    </r>
  </si>
  <si>
    <r>
      <t xml:space="preserve"> - Caàn löu yù ñeán </t>
    </r>
    <r>
      <rPr>
        <b/>
        <sz val="10"/>
        <rFont val="VNI-Times"/>
      </rPr>
      <t>kieåu cuûa döõ lieäu</t>
    </r>
    <r>
      <rPr>
        <sz val="10"/>
        <rFont val="VNI-Times"/>
      </rPr>
      <t xml:space="preserve"> khi tieán haønh </t>
    </r>
    <r>
      <rPr>
        <i/>
        <sz val="10"/>
        <rFont val="VNI-Times"/>
      </rPr>
      <t>doø tìm</t>
    </r>
  </si>
  <si>
    <r>
      <t>6</t>
    </r>
    <r>
      <rPr>
        <sz val="10"/>
        <rFont val="VNI-Times"/>
      </rPr>
      <t xml:space="preserve">) </t>
    </r>
    <r>
      <rPr>
        <b/>
        <sz val="10"/>
        <rFont val="VNI-Times"/>
      </rPr>
      <t>Thu Nhaäp</t>
    </r>
    <r>
      <rPr>
        <sz val="10"/>
        <rFont val="VNI-Times"/>
      </rPr>
      <t xml:space="preserve">: = Löông + Phuï caáp trong ñoù </t>
    </r>
    <r>
      <rPr>
        <b/>
        <sz val="10"/>
        <rFont val="VNI-Times"/>
      </rPr>
      <t>Löông</t>
    </r>
    <r>
      <rPr>
        <sz val="10"/>
        <rFont val="VNI-Times"/>
      </rPr>
      <t xml:space="preserve"> = LCB * HS Lg * </t>
    </r>
    <r>
      <rPr>
        <i/>
        <sz val="10"/>
        <rFont val="VNI-Times"/>
      </rPr>
      <t>Ngaøy coâng</t>
    </r>
  </si>
  <si>
    <r>
      <t xml:space="preserve"> - Nhöng neáu </t>
    </r>
    <r>
      <rPr>
        <i/>
        <sz val="10"/>
        <rFont val="VNI-Times"/>
      </rPr>
      <t>Ngaøy coâng &gt; 24</t>
    </r>
    <r>
      <rPr>
        <sz val="10"/>
        <rFont val="VNI-Times"/>
      </rPr>
      <t xml:space="preserve"> thì phaàn Ngaøy coâng </t>
    </r>
    <r>
      <rPr>
        <i/>
        <sz val="10"/>
        <rFont val="VNI-Times"/>
      </rPr>
      <t>vöôït treân 24</t>
    </r>
    <r>
      <rPr>
        <sz val="10"/>
        <rFont val="VNI-Times"/>
      </rPr>
      <t xml:space="preserve"> ñöôïc tính </t>
    </r>
    <r>
      <rPr>
        <b/>
        <sz val="10"/>
        <rFont val="VNI-Times"/>
      </rPr>
      <t>gaáp ñoâ</t>
    </r>
    <r>
      <rPr>
        <sz val="10"/>
        <rFont val="VNI-Times"/>
      </rPr>
      <t>i.</t>
    </r>
  </si>
  <si>
    <r>
      <t>7)</t>
    </r>
    <r>
      <rPr>
        <sz val="10"/>
        <rFont val="VNI-Times"/>
      </rPr>
      <t xml:space="preserve"> Duøng </t>
    </r>
    <r>
      <rPr>
        <b/>
        <sz val="10"/>
        <rFont val="VNI-Times"/>
      </rPr>
      <t xml:space="preserve">Advanced Filter </t>
    </r>
    <r>
      <rPr>
        <sz val="10"/>
        <rFont val="VNI-Times"/>
      </rPr>
      <t xml:space="preserve">trích ra caùc doøng coù C.Vuï laø </t>
    </r>
    <r>
      <rPr>
        <u/>
        <sz val="10"/>
        <rFont val="VNI-Times"/>
      </rPr>
      <t xml:space="preserve">Nhaân vieân </t>
    </r>
    <r>
      <rPr>
        <sz val="10"/>
        <rFont val="VNI-Times"/>
      </rPr>
      <t xml:space="preserve">vaø coù </t>
    </r>
    <r>
      <rPr>
        <u/>
        <sz val="10"/>
        <rFont val="VNI-Times"/>
      </rPr>
      <t>Ngaøy coâng töø 24 ñeán 25</t>
    </r>
  </si>
  <si>
    <r>
      <t>8)</t>
    </r>
    <r>
      <rPr>
        <sz val="10"/>
        <rFont val="VNI-Times"/>
      </rPr>
      <t xml:space="preserve"> Laäp coâng thöùc ñeå ñieàn döõ lieäu vaøo coät </t>
    </r>
    <r>
      <rPr>
        <b/>
        <sz val="10"/>
        <rFont val="VNI-Times"/>
      </rPr>
      <t>Toång thu nhaäp</t>
    </r>
    <r>
      <rPr>
        <sz val="10"/>
        <rFont val="VNI-Times"/>
      </rPr>
      <t xml:space="preserve"> trong </t>
    </r>
    <r>
      <rPr>
        <i/>
        <sz val="10"/>
        <rFont val="VNI-Times"/>
      </rPr>
      <t>Baûng 3 - Thoáng keâ</t>
    </r>
  </si>
  <si>
    <r>
      <t>Löu yù</t>
    </r>
    <r>
      <rPr>
        <sz val="11"/>
        <rFont val="VNI-Helve"/>
      </rPr>
      <t xml:space="preserve">: Neáu caâu naøo laøm khoâng ñöôïc, Baïn coù theå </t>
    </r>
    <r>
      <rPr>
        <u/>
        <sz val="11"/>
        <rFont val="VNI-Helve"/>
      </rPr>
      <t>nhaäp döõ lieäu giaû</t>
    </r>
    <r>
      <rPr>
        <sz val="11"/>
        <rFont val="VNI-Helve"/>
      </rPr>
      <t xml:space="preserve"> ñeå laøm tieáp caùc caâu sau.</t>
    </r>
  </si>
  <si>
    <t>SỐ TT</t>
  </si>
  <si>
    <t>MÃ HĐ</t>
  </si>
  <si>
    <t>TÊN
HÀNG</t>
  </si>
  <si>
    <t>SỐ
LƯỢNG</t>
  </si>
  <si>
    <t>GIẢM
GIÁ</t>
  </si>
  <si>
    <t>TỔNG
TIỀN</t>
  </si>
  <si>
    <t>QK1-011</t>
  </si>
  <si>
    <t>QJ2-008</t>
  </si>
  <si>
    <t>AT2-004</t>
  </si>
  <si>
    <t>AT1-009</t>
  </si>
  <si>
    <t>SM2-012</t>
  </si>
  <si>
    <t>QJ1-007</t>
  </si>
  <si>
    <t>SM1-005</t>
  </si>
  <si>
    <t>AT1-001</t>
  </si>
  <si>
    <t>AT2-006</t>
  </si>
  <si>
    <t>QJ2-002</t>
  </si>
  <si>
    <t>SM2-010</t>
  </si>
  <si>
    <t>QK1-003</t>
  </si>
  <si>
    <t>BẢNG TÊN HÀNG - ĐƠN GIÁ</t>
  </si>
  <si>
    <t>Mã hàng</t>
  </si>
  <si>
    <t>AT</t>
  </si>
  <si>
    <t>SM</t>
  </si>
  <si>
    <t>QK</t>
  </si>
  <si>
    <t>QJ</t>
  </si>
  <si>
    <t>Tên hàng</t>
  </si>
  <si>
    <t>Áo thun</t>
  </si>
  <si>
    <t>Sơ mi</t>
  </si>
  <si>
    <t>Quần Kaki</t>
  </si>
  <si>
    <t>Quần Jean</t>
  </si>
  <si>
    <t>ĐG-Loại 1</t>
  </si>
  <si>
    <t>ĐG-Loại 2</t>
  </si>
  <si>
    <t>Tổng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</si>
</sst>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/yyyy"/>
    <numFmt numFmtId="165" formatCode="dd/mm"/>
    <numFmt numFmtId="166" formatCode="0\ &quot;ñoàng&quot;"/>
    <numFmt numFmtId="167" formatCode="0\ &quot;Kw&quot;"/>
    <numFmt numFmtId="168" formatCode="dd\-mm\-yy"/>
  </numFmts>
  <fonts count="42" x14ac:knownFonts="1">
    <font>
      <sz val="10"/>
      <name val="Arial"/>
    </font>
    <font>
      <sz val="12"/>
      <name val="Times New Roman"/>
      <family val="1"/>
    </font>
    <font>
      <b/>
      <u/>
      <sz val="12"/>
      <name val="Times New Roman"/>
      <family val="1"/>
    </font>
    <font>
      <b/>
      <sz val="14"/>
      <color rgb="FFFF0000"/>
      <name val="Times New Roman"/>
      <family val="1"/>
    </font>
    <font>
      <b/>
      <sz val="16"/>
      <color indexed="10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  <charset val="163"/>
    </font>
    <font>
      <b/>
      <u/>
      <sz val="12"/>
      <name val="Times New Roman"/>
      <family val="1"/>
      <charset val="163"/>
    </font>
    <font>
      <sz val="12"/>
      <name val="Times New Roman"/>
      <family val="1"/>
      <charset val="163"/>
    </font>
    <font>
      <b/>
      <sz val="12"/>
      <color indexed="12"/>
      <name val="Times New Roman"/>
      <family val="1"/>
      <charset val="163"/>
    </font>
    <font>
      <b/>
      <sz val="12"/>
      <name val="Times New Roman"/>
      <family val="1"/>
      <charset val="163"/>
    </font>
    <font>
      <sz val="14"/>
      <name val="Times New Roman"/>
      <family val="1"/>
      <charset val="163"/>
    </font>
    <font>
      <sz val="18"/>
      <name val="Times New Roman"/>
      <family val="1"/>
    </font>
    <font>
      <b/>
      <i/>
      <u/>
      <sz val="12"/>
      <name val="Arial"/>
      <family val="2"/>
    </font>
    <font>
      <b/>
      <sz val="12"/>
      <color indexed="12"/>
      <name val="VNI-Times"/>
    </font>
    <font>
      <sz val="12"/>
      <name val="VNI-Times"/>
    </font>
    <font>
      <b/>
      <sz val="14"/>
      <color indexed="12"/>
      <name val="VNI-Times"/>
    </font>
    <font>
      <sz val="11"/>
      <name val="VNI-Times"/>
    </font>
    <font>
      <b/>
      <sz val="11"/>
      <color indexed="12"/>
      <name val="VNI-Times"/>
    </font>
    <font>
      <b/>
      <sz val="16"/>
      <color indexed="12"/>
      <name val="VNI-Times"/>
    </font>
    <font>
      <b/>
      <sz val="11"/>
      <name val="VNI-Times"/>
    </font>
    <font>
      <b/>
      <sz val="11"/>
      <color indexed="10"/>
      <name val="VNI-Times"/>
    </font>
    <font>
      <b/>
      <sz val="10"/>
      <name val="VNI-Times"/>
    </font>
    <font>
      <b/>
      <sz val="12"/>
      <color indexed="20"/>
      <name val="VNI-Times"/>
    </font>
    <font>
      <sz val="10"/>
      <name val="VNI-Times"/>
    </font>
    <font>
      <b/>
      <i/>
      <sz val="11"/>
      <color indexed="12"/>
      <name val="VNI-Times"/>
    </font>
    <font>
      <u/>
      <sz val="11"/>
      <name val="VNI-Times"/>
    </font>
    <font>
      <sz val="11"/>
      <name val="VNI-Helve"/>
    </font>
    <font>
      <sz val="10"/>
      <color indexed="12"/>
      <name val="VNI-Times"/>
    </font>
    <font>
      <i/>
      <sz val="11"/>
      <name val="VNI-Times"/>
    </font>
    <font>
      <i/>
      <sz val="10"/>
      <name val="VNI-Times"/>
    </font>
    <font>
      <sz val="11"/>
      <name val="Wingdings"/>
      <charset val="2"/>
    </font>
    <font>
      <b/>
      <sz val="11"/>
      <name val="VNI-Helve"/>
    </font>
    <font>
      <i/>
      <sz val="10"/>
      <name val="VNI-Helve"/>
    </font>
    <font>
      <sz val="10"/>
      <name val="VNI-Helve"/>
    </font>
    <font>
      <b/>
      <sz val="10"/>
      <name val="VNI-Helve"/>
    </font>
    <font>
      <u/>
      <sz val="10"/>
      <name val="VNI-Times"/>
    </font>
    <font>
      <b/>
      <u/>
      <sz val="12"/>
      <name val="VNI-Times"/>
    </font>
    <font>
      <u/>
      <sz val="11"/>
      <name val="VNI-Helve"/>
    </font>
    <font>
      <b/>
      <sz val="12"/>
      <color rgb="FFFF0000"/>
      <name val="Calibri Light"/>
      <family val="1"/>
      <charset val="163"/>
      <scheme val="major"/>
    </font>
    <font>
      <sz val="12"/>
      <color theme="1"/>
      <name val="Calibri Light"/>
      <family val="1"/>
      <charset val="163"/>
      <scheme val="major"/>
    </font>
    <font>
      <b/>
      <sz val="12"/>
      <color theme="1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12"/>
      </left>
      <right style="hair">
        <color indexed="12"/>
      </right>
      <top style="double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double">
        <color indexed="12"/>
      </top>
      <bottom style="hair">
        <color indexed="12"/>
      </bottom>
      <diagonal/>
    </border>
    <border>
      <left style="hair">
        <color indexed="12"/>
      </left>
      <right style="double">
        <color indexed="12"/>
      </right>
      <top style="double">
        <color indexed="12"/>
      </top>
      <bottom style="hair">
        <color indexed="12"/>
      </bottom>
      <diagonal/>
    </border>
    <border>
      <left style="double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double">
        <color indexed="12"/>
      </right>
      <top style="hair">
        <color indexed="12"/>
      </top>
      <bottom style="hair">
        <color indexed="12"/>
      </bottom>
      <diagonal/>
    </border>
    <border>
      <left style="double">
        <color indexed="12"/>
      </left>
      <right style="hair">
        <color indexed="12"/>
      </right>
      <top style="hair">
        <color indexed="12"/>
      </top>
      <bottom style="double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double">
        <color indexed="12"/>
      </bottom>
      <diagonal/>
    </border>
    <border>
      <left style="hair">
        <color indexed="12"/>
      </left>
      <right style="double">
        <color indexed="12"/>
      </right>
      <top style="hair">
        <color indexed="12"/>
      </top>
      <bottom style="double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double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48"/>
      </left>
      <right style="hair">
        <color indexed="48"/>
      </right>
      <top style="double">
        <color indexed="48"/>
      </top>
      <bottom style="hair">
        <color indexed="48"/>
      </bottom>
      <diagonal/>
    </border>
    <border>
      <left style="hair">
        <color indexed="48"/>
      </left>
      <right style="double">
        <color indexed="48"/>
      </right>
      <top style="double">
        <color indexed="48"/>
      </top>
      <bottom style="hair">
        <color indexed="48"/>
      </bottom>
      <diagonal/>
    </border>
    <border>
      <left style="double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double">
        <color indexed="48"/>
      </right>
      <top style="hair">
        <color indexed="48"/>
      </top>
      <bottom style="hair">
        <color indexed="48"/>
      </bottom>
      <diagonal/>
    </border>
    <border>
      <left style="double">
        <color indexed="48"/>
      </left>
      <right style="hair">
        <color indexed="48"/>
      </right>
      <top style="hair">
        <color indexed="48"/>
      </top>
      <bottom style="double">
        <color indexed="48"/>
      </bottom>
      <diagonal/>
    </border>
    <border>
      <left style="hair">
        <color indexed="48"/>
      </left>
      <right style="double">
        <color indexed="48"/>
      </right>
      <top style="hair">
        <color indexed="48"/>
      </top>
      <bottom style="double">
        <color indexed="48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double">
        <color indexed="12"/>
      </left>
      <right style="thin">
        <color indexed="12"/>
      </right>
      <top style="double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double">
        <color indexed="12"/>
      </top>
      <bottom style="thin">
        <color indexed="12"/>
      </bottom>
      <diagonal/>
    </border>
    <border>
      <left style="thin">
        <color indexed="12"/>
      </left>
      <right style="double">
        <color indexed="12"/>
      </right>
      <top style="double">
        <color indexed="12"/>
      </top>
      <bottom style="thin">
        <color indexed="12"/>
      </bottom>
      <diagonal/>
    </border>
    <border>
      <left style="double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double">
        <color indexed="12"/>
      </right>
      <top style="thin">
        <color indexed="12"/>
      </top>
      <bottom style="thin">
        <color indexed="12"/>
      </bottom>
      <diagonal/>
    </border>
    <border>
      <left style="double">
        <color indexed="12"/>
      </left>
      <right style="thin">
        <color indexed="12"/>
      </right>
      <top style="thin">
        <color indexed="12"/>
      </top>
      <bottom style="double">
        <color indexed="12"/>
      </bottom>
      <diagonal/>
    </border>
    <border>
      <left style="thin">
        <color indexed="12"/>
      </left>
      <right style="double">
        <color indexed="12"/>
      </right>
      <top style="thin">
        <color indexed="12"/>
      </top>
      <bottom style="double">
        <color indexed="12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/>
    <xf numFmtId="0" fontId="4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/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right"/>
    </xf>
    <xf numFmtId="0" fontId="1" fillId="0" borderId="6" xfId="0" applyFont="1" applyFill="1" applyBorder="1"/>
    <xf numFmtId="0" fontId="1" fillId="0" borderId="6" xfId="0" applyNumberFormat="1" applyFont="1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9" fontId="1" fillId="0" borderId="0" xfId="0" applyNumberFormat="1" applyFont="1" applyFill="1"/>
    <xf numFmtId="0" fontId="1" fillId="0" borderId="8" xfId="0" applyFont="1" applyFill="1" applyBorder="1"/>
    <xf numFmtId="0" fontId="1" fillId="0" borderId="9" xfId="0" applyFont="1" applyFill="1" applyBorder="1"/>
    <xf numFmtId="0" fontId="5" fillId="0" borderId="10" xfId="0" applyFont="1" applyFill="1" applyBorder="1" applyAlignment="1">
      <alignment horizontal="left" wrapText="1"/>
    </xf>
    <xf numFmtId="0" fontId="1" fillId="0" borderId="0" xfId="0" applyFont="1" applyFill="1" applyAlignment="1">
      <alignment horizontal="left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11" xfId="0" applyFont="1" applyFill="1" applyBorder="1"/>
    <xf numFmtId="0" fontId="1" fillId="0" borderId="11" xfId="0" applyFont="1" applyFill="1" applyBorder="1" applyAlignment="1">
      <alignment horizontal="center"/>
    </xf>
    <xf numFmtId="0" fontId="2" fillId="0" borderId="0" xfId="0" applyFont="1" applyFill="1"/>
    <xf numFmtId="0" fontId="1" fillId="0" borderId="0" xfId="0" quotePrefix="1" applyFont="1" applyFill="1"/>
    <xf numFmtId="0" fontId="1" fillId="0" borderId="0" xfId="0" applyFont="1" applyFill="1" applyAlignment="1">
      <alignment horizontal="center" wrapText="1"/>
    </xf>
    <xf numFmtId="0" fontId="7" fillId="0" borderId="0" xfId="0" applyFont="1" applyFill="1" applyBorder="1"/>
    <xf numFmtId="0" fontId="8" fillId="0" borderId="0" xfId="0" applyFont="1" applyFill="1"/>
    <xf numFmtId="0" fontId="9" fillId="0" borderId="0" xfId="0" applyFont="1" applyFill="1" applyAlignment="1">
      <alignment horizontal="right"/>
    </xf>
    <xf numFmtId="164" fontId="9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10" fillId="0" borderId="6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/>
    </xf>
    <xf numFmtId="0" fontId="8" fillId="0" borderId="6" xfId="0" applyFont="1" applyFill="1" applyBorder="1"/>
    <xf numFmtId="165" fontId="8" fillId="0" borderId="6" xfId="0" applyNumberFormat="1" applyFont="1" applyFill="1" applyBorder="1" applyAlignment="1">
      <alignment horizontal="center"/>
    </xf>
    <xf numFmtId="0" fontId="9" fillId="0" borderId="6" xfId="0" applyNumberFormat="1" applyFont="1" applyFill="1" applyBorder="1" applyAlignment="1"/>
    <xf numFmtId="3" fontId="9" fillId="0" borderId="6" xfId="0" applyNumberFormat="1" applyFont="1" applyFill="1" applyBorder="1" applyAlignment="1"/>
    <xf numFmtId="0" fontId="9" fillId="0" borderId="6" xfId="0" applyFont="1" applyFill="1" applyBorder="1" applyAlignment="1"/>
    <xf numFmtId="0" fontId="11" fillId="0" borderId="6" xfId="0" applyFont="1" applyFill="1" applyBorder="1"/>
    <xf numFmtId="0" fontId="6" fillId="0" borderId="6" xfId="0" applyFont="1" applyFill="1" applyBorder="1" applyAlignment="1">
      <alignment horizontal="center"/>
    </xf>
    <xf numFmtId="165" fontId="6" fillId="0" borderId="6" xfId="0" applyNumberFormat="1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165" fontId="8" fillId="0" borderId="12" xfId="0" applyNumberFormat="1" applyFont="1" applyFill="1" applyBorder="1" applyAlignment="1">
      <alignment horizontal="center"/>
    </xf>
    <xf numFmtId="0" fontId="8" fillId="0" borderId="12" xfId="0" applyFont="1" applyFill="1" applyBorder="1" applyAlignment="1">
      <alignment horizontal="right"/>
    </xf>
    <xf numFmtId="0" fontId="8" fillId="0" borderId="6" xfId="0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10" fillId="0" borderId="0" xfId="0" applyFont="1" applyFill="1"/>
    <xf numFmtId="0" fontId="6" fillId="0" borderId="0" xfId="0" applyFont="1" applyFill="1" applyAlignment="1">
      <alignment horizontal="center"/>
    </xf>
    <xf numFmtId="0" fontId="2" fillId="0" borderId="0" xfId="0" applyFont="1" applyFill="1" applyBorder="1"/>
    <xf numFmtId="0" fontId="12" fillId="0" borderId="1" xfId="0" applyFont="1" applyFill="1" applyBorder="1" applyAlignment="1">
      <alignment horizontal="center"/>
    </xf>
    <xf numFmtId="0" fontId="1" fillId="0" borderId="13" xfId="0" applyFont="1" applyFill="1" applyBorder="1"/>
    <xf numFmtId="0" fontId="1" fillId="0" borderId="12" xfId="0" applyFont="1" applyFill="1" applyBorder="1"/>
    <xf numFmtId="14" fontId="1" fillId="0" borderId="12" xfId="0" applyNumberFormat="1" applyFont="1" applyFill="1" applyBorder="1"/>
    <xf numFmtId="0" fontId="1" fillId="0" borderId="12" xfId="0" applyNumberFormat="1" applyFont="1" applyFill="1" applyBorder="1"/>
    <xf numFmtId="0" fontId="1" fillId="0" borderId="12" xfId="0" applyNumberFormat="1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14" fontId="1" fillId="0" borderId="6" xfId="0" applyNumberFormat="1" applyFont="1" applyFill="1" applyBorder="1"/>
    <xf numFmtId="0" fontId="1" fillId="0" borderId="6" xfId="0" applyNumberFormat="1" applyFont="1" applyFill="1" applyBorder="1"/>
    <xf numFmtId="14" fontId="1" fillId="0" borderId="9" xfId="0" applyNumberFormat="1" applyFont="1" applyFill="1" applyBorder="1"/>
    <xf numFmtId="0" fontId="1" fillId="0" borderId="9" xfId="0" applyNumberFormat="1" applyFont="1" applyFill="1" applyBorder="1"/>
    <xf numFmtId="0" fontId="1" fillId="0" borderId="9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0" xfId="0" applyFont="1" applyFill="1"/>
    <xf numFmtId="0" fontId="1" fillId="0" borderId="15" xfId="0" applyFont="1" applyFill="1" applyBorder="1"/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6" xfId="0" applyFont="1" applyFill="1" applyBorder="1"/>
    <xf numFmtId="0" fontId="10" fillId="0" borderId="6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/>
    <xf numFmtId="0" fontId="10" fillId="0" borderId="12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3" fillId="0" borderId="0" xfId="0" applyFont="1" applyFill="1"/>
    <xf numFmtId="0" fontId="1" fillId="0" borderId="6" xfId="0" applyFont="1" applyFill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4" fillId="2" borderId="6" xfId="0" applyFont="1" applyFill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left"/>
    </xf>
    <xf numFmtId="1" fontId="15" fillId="0" borderId="6" xfId="0" applyNumberFormat="1" applyFont="1" applyBorder="1" applyAlignment="1">
      <alignment horizontal="center"/>
    </xf>
    <xf numFmtId="2" fontId="15" fillId="0" borderId="6" xfId="0" applyNumberFormat="1" applyFont="1" applyBorder="1" applyAlignment="1">
      <alignment horizontal="center"/>
    </xf>
    <xf numFmtId="0" fontId="14" fillId="2" borderId="6" xfId="0" applyFont="1" applyFill="1" applyBorder="1"/>
    <xf numFmtId="10" fontId="15" fillId="0" borderId="6" xfId="0" applyNumberFormat="1" applyFont="1" applyBorder="1" applyAlignment="1">
      <alignment horizontal="center"/>
    </xf>
    <xf numFmtId="0" fontId="17" fillId="0" borderId="0" xfId="0" applyFont="1"/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8" fillId="2" borderId="6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7" fillId="0" borderId="6" xfId="0" applyFont="1" applyBorder="1"/>
    <xf numFmtId="0" fontId="17" fillId="0" borderId="6" xfId="0" applyFont="1" applyBorder="1" applyAlignment="1">
      <alignment horizontal="center"/>
    </xf>
    <xf numFmtId="166" fontId="17" fillId="0" borderId="6" xfId="0" applyNumberFormat="1" applyFont="1" applyBorder="1"/>
    <xf numFmtId="0" fontId="21" fillId="0" borderId="26" xfId="0" applyFont="1" applyBorder="1" applyAlignment="1">
      <alignment horizontal="center"/>
    </xf>
    <xf numFmtId="0" fontId="17" fillId="0" borderId="26" xfId="0" applyFont="1" applyBorder="1"/>
    <xf numFmtId="0" fontId="17" fillId="0" borderId="26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0" fontId="0" fillId="0" borderId="0" xfId="0" applyFill="1"/>
    <xf numFmtId="0" fontId="19" fillId="0" borderId="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0" borderId="0" xfId="0" applyFont="1" applyAlignment="1">
      <alignment horizontal="centerContinuous"/>
    </xf>
    <xf numFmtId="0" fontId="0" fillId="0" borderId="6" xfId="0" applyBorder="1" applyAlignment="1">
      <alignment horizontal="center"/>
    </xf>
    <xf numFmtId="0" fontId="23" fillId="0" borderId="6" xfId="0" applyFont="1" applyBorder="1" applyAlignment="1">
      <alignment horizontal="center"/>
    </xf>
    <xf numFmtId="49" fontId="21" fillId="0" borderId="6" xfId="0" applyNumberFormat="1" applyFont="1" applyBorder="1" applyAlignment="1">
      <alignment horizontal="center"/>
    </xf>
    <xf numFmtId="166" fontId="24" fillId="0" borderId="6" xfId="0" applyNumberFormat="1" applyFon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18" fillId="0" borderId="0" xfId="0" applyFont="1" applyFill="1" applyBorder="1" applyAlignment="1">
      <alignment horizontal="center" vertical="center" wrapText="1"/>
    </xf>
    <xf numFmtId="0" fontId="25" fillId="0" borderId="0" xfId="0" applyFont="1"/>
    <xf numFmtId="0" fontId="24" fillId="0" borderId="0" xfId="0" applyFont="1"/>
    <xf numFmtId="0" fontId="27" fillId="0" borderId="0" xfId="0" applyFont="1"/>
    <xf numFmtId="0" fontId="16" fillId="0" borderId="0" xfId="0" applyFont="1" applyAlignment="1">
      <alignment horizontal="centerContinuous"/>
    </xf>
    <xf numFmtId="0" fontId="28" fillId="0" borderId="0" xfId="0" applyFont="1" applyAlignment="1">
      <alignment horizontal="centerContinuous"/>
    </xf>
    <xf numFmtId="0" fontId="24" fillId="0" borderId="0" xfId="0" applyFont="1" applyAlignment="1"/>
    <xf numFmtId="0" fontId="24" fillId="0" borderId="0" xfId="0" applyFont="1" applyAlignment="1">
      <alignment horizontal="centerContinuous"/>
    </xf>
    <xf numFmtId="0" fontId="22" fillId="3" borderId="27" xfId="0" applyFont="1" applyFill="1" applyBorder="1" applyAlignment="1">
      <alignment horizontal="center" vertical="center"/>
    </xf>
    <xf numFmtId="0" fontId="22" fillId="3" borderId="28" xfId="0" applyFont="1" applyFill="1" applyBorder="1" applyAlignment="1">
      <alignment horizontal="center" vertical="center"/>
    </xf>
    <xf numFmtId="0" fontId="22" fillId="3" borderId="28" xfId="0" applyFont="1" applyFill="1" applyBorder="1" applyAlignment="1">
      <alignment horizontal="center" vertical="center" wrapText="1"/>
    </xf>
    <xf numFmtId="0" fontId="22" fillId="3" borderId="29" xfId="0" applyFont="1" applyFill="1" applyBorder="1" applyAlignment="1">
      <alignment horizontal="center" vertical="center"/>
    </xf>
    <xf numFmtId="0" fontId="24" fillId="0" borderId="30" xfId="0" applyFont="1" applyBorder="1"/>
    <xf numFmtId="0" fontId="24" fillId="0" borderId="31" xfId="0" applyFont="1" applyBorder="1"/>
    <xf numFmtId="168" fontId="24" fillId="0" borderId="31" xfId="0" applyNumberFormat="1" applyFont="1" applyBorder="1"/>
    <xf numFmtId="0" fontId="24" fillId="0" borderId="32" xfId="0" applyFont="1" applyBorder="1"/>
    <xf numFmtId="0" fontId="24" fillId="0" borderId="33" xfId="0" applyFont="1" applyBorder="1"/>
    <xf numFmtId="0" fontId="24" fillId="0" borderId="34" xfId="0" applyFont="1" applyBorder="1"/>
    <xf numFmtId="168" fontId="24" fillId="0" borderId="34" xfId="0" applyNumberFormat="1" applyFont="1" applyBorder="1"/>
    <xf numFmtId="0" fontId="24" fillId="0" borderId="35" xfId="0" applyFont="1" applyBorder="1"/>
    <xf numFmtId="0" fontId="29" fillId="3" borderId="0" xfId="0" applyFont="1" applyFill="1" applyAlignment="1">
      <alignment horizontal="centerContinuous" vertical="center"/>
    </xf>
    <xf numFmtId="0" fontId="17" fillId="3" borderId="0" xfId="0" applyFont="1" applyFill="1" applyAlignment="1">
      <alignment horizontal="centerContinuous" vertical="center"/>
    </xf>
    <xf numFmtId="0" fontId="24" fillId="3" borderId="0" xfId="0" applyFont="1" applyFill="1" applyAlignment="1">
      <alignment horizontal="centerContinuous" vertical="center"/>
    </xf>
    <xf numFmtId="0" fontId="22" fillId="3" borderId="36" xfId="0" applyFont="1" applyFill="1" applyBorder="1" applyAlignment="1">
      <alignment horizontal="center" vertical="center"/>
    </xf>
    <xf numFmtId="0" fontId="22" fillId="3" borderId="36" xfId="0" applyFont="1" applyFill="1" applyBorder="1" applyAlignment="1">
      <alignment horizontal="center" vertical="center" wrapText="1"/>
    </xf>
    <xf numFmtId="0" fontId="22" fillId="3" borderId="37" xfId="0" applyNumberFormat="1" applyFont="1" applyFill="1" applyBorder="1" applyAlignment="1">
      <alignment horizontal="center" vertical="center" wrapText="1"/>
    </xf>
    <xf numFmtId="0" fontId="22" fillId="3" borderId="37" xfId="0" applyFont="1" applyFill="1" applyBorder="1" applyAlignment="1">
      <alignment horizontal="center" vertical="center" wrapText="1"/>
    </xf>
    <xf numFmtId="0" fontId="30" fillId="3" borderId="27" xfId="0" applyFont="1" applyFill="1" applyBorder="1"/>
    <xf numFmtId="0" fontId="24" fillId="0" borderId="28" xfId="0" applyFont="1" applyBorder="1" applyAlignment="1"/>
    <xf numFmtId="0" fontId="22" fillId="0" borderId="28" xfId="0" applyFont="1" applyBorder="1" applyAlignment="1"/>
    <xf numFmtId="0" fontId="22" fillId="0" borderId="29" xfId="0" applyFont="1" applyBorder="1" applyAlignment="1"/>
    <xf numFmtId="168" fontId="24" fillId="3" borderId="38" xfId="0" applyNumberFormat="1" applyFont="1" applyFill="1" applyBorder="1" applyAlignment="1">
      <alignment vertical="center"/>
    </xf>
    <xf numFmtId="0" fontId="22" fillId="0" borderId="39" xfId="0" applyFont="1" applyBorder="1" applyAlignment="1">
      <alignment vertical="center"/>
    </xf>
    <xf numFmtId="0" fontId="30" fillId="3" borderId="30" xfId="0" applyFont="1" applyFill="1" applyBorder="1"/>
    <xf numFmtId="0" fontId="24" fillId="0" borderId="31" xfId="0" applyFont="1" applyBorder="1" applyAlignment="1"/>
    <xf numFmtId="0" fontId="22" fillId="0" borderId="31" xfId="0" applyFont="1" applyBorder="1" applyAlignment="1"/>
    <xf numFmtId="0" fontId="22" fillId="0" borderId="32" xfId="0" applyFont="1" applyBorder="1" applyAlignment="1"/>
    <xf numFmtId="168" fontId="24" fillId="3" borderId="40" xfId="0" applyNumberFormat="1" applyFont="1" applyFill="1" applyBorder="1" applyAlignment="1">
      <alignment vertical="center"/>
    </xf>
    <xf numFmtId="0" fontId="22" fillId="0" borderId="41" xfId="0" applyFont="1" applyBorder="1" applyAlignment="1">
      <alignment vertical="center"/>
    </xf>
    <xf numFmtId="168" fontId="24" fillId="3" borderId="42" xfId="0" applyNumberFormat="1" applyFont="1" applyFill="1" applyBorder="1" applyAlignment="1">
      <alignment vertical="center"/>
    </xf>
    <xf numFmtId="0" fontId="22" fillId="0" borderId="43" xfId="0" applyFont="1" applyBorder="1" applyAlignment="1">
      <alignment vertical="center"/>
    </xf>
    <xf numFmtId="0" fontId="30" fillId="3" borderId="33" xfId="0" applyFont="1" applyFill="1" applyBorder="1"/>
    <xf numFmtId="0" fontId="24" fillId="0" borderId="34" xfId="0" applyFont="1" applyBorder="1" applyAlignment="1"/>
    <xf numFmtId="0" fontId="22" fillId="0" borderId="34" xfId="0" applyFont="1" applyBorder="1" applyAlignment="1"/>
    <xf numFmtId="0" fontId="22" fillId="0" borderId="35" xfId="0" applyFont="1" applyBorder="1" applyAlignment="1"/>
    <xf numFmtId="0" fontId="20" fillId="0" borderId="0" xfId="0" applyFont="1"/>
    <xf numFmtId="0" fontId="17" fillId="0" borderId="0" xfId="0" quotePrefix="1" applyFont="1"/>
    <xf numFmtId="0" fontId="17" fillId="0" borderId="44" xfId="0" quotePrefix="1" applyFont="1" applyBorder="1"/>
    <xf numFmtId="0" fontId="24" fillId="0" borderId="45" xfId="0" applyFont="1" applyBorder="1"/>
    <xf numFmtId="0" fontId="24" fillId="0" borderId="45" xfId="0" quotePrefix="1" applyFont="1" applyBorder="1"/>
    <xf numFmtId="0" fontId="17" fillId="0" borderId="46" xfId="0" applyFont="1" applyBorder="1"/>
    <xf numFmtId="0" fontId="17" fillId="0" borderId="47" xfId="0" quotePrefix="1" applyFont="1" applyBorder="1"/>
    <xf numFmtId="0" fontId="24" fillId="0" borderId="0" xfId="0" applyFont="1" applyBorder="1"/>
    <xf numFmtId="0" fontId="24" fillId="0" borderId="0" xfId="0" quotePrefix="1" applyFont="1" applyBorder="1"/>
    <xf numFmtId="0" fontId="17" fillId="0" borderId="48" xfId="0" applyFont="1" applyBorder="1"/>
    <xf numFmtId="0" fontId="31" fillId="0" borderId="0" xfId="0" applyFont="1"/>
    <xf numFmtId="0" fontId="17" fillId="0" borderId="49" xfId="0" quotePrefix="1" applyFont="1" applyBorder="1"/>
    <xf numFmtId="0" fontId="24" fillId="0" borderId="50" xfId="0" applyFont="1" applyBorder="1"/>
    <xf numFmtId="0" fontId="17" fillId="0" borderId="51" xfId="0" applyFont="1" applyBorder="1"/>
    <xf numFmtId="0" fontId="17" fillId="0" borderId="0" xfId="0" applyFont="1" applyAlignment="1">
      <alignment horizontal="justify" vertical="center" wrapText="1"/>
    </xf>
    <xf numFmtId="0" fontId="0" fillId="0" borderId="0" xfId="0" applyAlignment="1">
      <alignment horizontal="justify" vertical="center" wrapText="1"/>
    </xf>
    <xf numFmtId="0" fontId="16" fillId="0" borderId="0" xfId="0" applyFont="1" applyAlignment="1">
      <alignment horizontal="centerContinuous" vertical="center"/>
    </xf>
    <xf numFmtId="0" fontId="24" fillId="0" borderId="0" xfId="0" applyFont="1" applyAlignment="1">
      <alignment horizontal="centerContinuous" vertical="center"/>
    </xf>
    <xf numFmtId="0" fontId="22" fillId="3" borderId="52" xfId="0" applyFont="1" applyFill="1" applyBorder="1" applyAlignment="1">
      <alignment horizontal="center" vertical="center"/>
    </xf>
    <xf numFmtId="0" fontId="22" fillId="3" borderId="53" xfId="0" applyFont="1" applyFill="1" applyBorder="1" applyAlignment="1">
      <alignment horizontal="center" vertical="center"/>
    </xf>
    <xf numFmtId="0" fontId="22" fillId="3" borderId="53" xfId="0" applyFont="1" applyFill="1" applyBorder="1" applyAlignment="1">
      <alignment horizontal="center" vertical="center" wrapText="1"/>
    </xf>
    <xf numFmtId="0" fontId="22" fillId="3" borderId="54" xfId="0" applyFont="1" applyFill="1" applyBorder="1" applyAlignment="1">
      <alignment horizontal="center" vertical="center" wrapText="1"/>
    </xf>
    <xf numFmtId="0" fontId="24" fillId="0" borderId="55" xfId="0" applyFont="1" applyBorder="1"/>
    <xf numFmtId="0" fontId="24" fillId="0" borderId="56" xfId="0" applyFont="1" applyBorder="1"/>
    <xf numFmtId="0" fontId="24" fillId="0" borderId="56" xfId="0" applyNumberFormat="1" applyFont="1" applyBorder="1"/>
    <xf numFmtId="37" fontId="24" fillId="0" borderId="56" xfId="0" applyNumberFormat="1" applyFont="1" applyBorder="1"/>
    <xf numFmtId="37" fontId="24" fillId="0" borderId="57" xfId="0" applyNumberFormat="1" applyFont="1" applyBorder="1"/>
    <xf numFmtId="0" fontId="24" fillId="0" borderId="58" xfId="0" applyFont="1" applyBorder="1"/>
    <xf numFmtId="0" fontId="24" fillId="0" borderId="36" xfId="0" applyFont="1" applyBorder="1"/>
    <xf numFmtId="0" fontId="24" fillId="0" borderId="36" xfId="0" applyNumberFormat="1" applyFont="1" applyBorder="1"/>
    <xf numFmtId="37" fontId="24" fillId="0" borderId="36" xfId="0" applyNumberFormat="1" applyFont="1" applyBorder="1"/>
    <xf numFmtId="37" fontId="24" fillId="0" borderId="59" xfId="0" applyNumberFormat="1" applyFont="1" applyBorder="1"/>
    <xf numFmtId="0" fontId="33" fillId="0" borderId="0" xfId="0" applyFont="1"/>
    <xf numFmtId="0" fontId="34" fillId="0" borderId="0" xfId="0" applyFont="1"/>
    <xf numFmtId="0" fontId="35" fillId="3" borderId="36" xfId="0" applyFont="1" applyFill="1" applyBorder="1" applyAlignment="1">
      <alignment horizontal="center" vertical="center"/>
    </xf>
    <xf numFmtId="0" fontId="35" fillId="3" borderId="57" xfId="0" applyFont="1" applyFill="1" applyBorder="1" applyAlignment="1">
      <alignment horizontal="center" vertical="center" wrapText="1"/>
    </xf>
    <xf numFmtId="0" fontId="35" fillId="0" borderId="52" xfId="0" applyFont="1" applyBorder="1" applyAlignment="1">
      <alignment horizontal="right"/>
    </xf>
    <xf numFmtId="0" fontId="35" fillId="0" borderId="53" xfId="0" applyFont="1" applyBorder="1" applyAlignment="1">
      <alignment horizontal="right"/>
    </xf>
    <xf numFmtId="0" fontId="35" fillId="0" borderId="54" xfId="0" applyFont="1" applyBorder="1" applyAlignment="1">
      <alignment horizontal="right"/>
    </xf>
    <xf numFmtId="0" fontId="34" fillId="0" borderId="52" xfId="0" applyFont="1" applyBorder="1"/>
    <xf numFmtId="0" fontId="34" fillId="0" borderId="53" xfId="0" applyFont="1" applyBorder="1"/>
    <xf numFmtId="0" fontId="35" fillId="3" borderId="57" xfId="0" applyFont="1" applyFill="1" applyBorder="1" applyAlignment="1">
      <alignment horizontal="center" vertical="center"/>
    </xf>
    <xf numFmtId="0" fontId="34" fillId="0" borderId="58" xfId="0" applyFont="1" applyBorder="1" applyAlignment="1">
      <alignment horizontal="right" vertical="center"/>
    </xf>
    <xf numFmtId="0" fontId="34" fillId="0" borderId="36" xfId="0" applyFont="1" applyBorder="1" applyAlignment="1">
      <alignment horizontal="right" vertical="center"/>
    </xf>
    <xf numFmtId="0" fontId="34" fillId="0" borderId="59" xfId="0" applyFont="1" applyBorder="1" applyAlignment="1">
      <alignment horizontal="right" vertical="center"/>
    </xf>
    <xf numFmtId="0" fontId="34" fillId="0" borderId="55" xfId="0" applyFont="1" applyBorder="1"/>
    <xf numFmtId="0" fontId="34" fillId="0" borderId="56" xfId="0" applyFont="1" applyBorder="1"/>
    <xf numFmtId="0" fontId="24" fillId="3" borderId="6" xfId="0" applyFont="1" applyFill="1" applyBorder="1"/>
    <xf numFmtId="0" fontId="24" fillId="3" borderId="6" xfId="0" applyFont="1" applyFill="1" applyBorder="1" applyAlignment="1">
      <alignment horizontal="center"/>
    </xf>
    <xf numFmtId="0" fontId="24" fillId="0" borderId="6" xfId="0" applyFont="1" applyBorder="1"/>
    <xf numFmtId="0" fontId="24" fillId="0" borderId="6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2" fillId="0" borderId="0" xfId="0" applyFont="1"/>
    <xf numFmtId="0" fontId="22" fillId="0" borderId="0" xfId="0" applyFont="1" applyBorder="1"/>
    <xf numFmtId="0" fontId="24" fillId="0" borderId="0" xfId="0" quotePrefix="1" applyFont="1"/>
    <xf numFmtId="0" fontId="17" fillId="0" borderId="0" xfId="0" quotePrefix="1" applyFont="1" applyBorder="1"/>
    <xf numFmtId="0" fontId="17" fillId="0" borderId="0" xfId="0" applyFont="1" applyBorder="1" applyAlignment="1">
      <alignment horizontal="centerContinuous" vertical="center"/>
    </xf>
    <xf numFmtId="0" fontId="37" fillId="0" borderId="0" xfId="0" applyFont="1" applyAlignment="1"/>
    <xf numFmtId="0" fontId="22" fillId="0" borderId="0" xfId="0" applyFont="1" applyBorder="1" applyAlignment="1"/>
    <xf numFmtId="0" fontId="17" fillId="0" borderId="0" xfId="0" quotePrefix="1" applyFont="1" applyBorder="1" applyAlignment="1"/>
    <xf numFmtId="0" fontId="22" fillId="0" borderId="0" xfId="0" applyFont="1" applyAlignment="1"/>
    <xf numFmtId="0" fontId="17" fillId="0" borderId="0" xfId="0" applyFont="1" applyBorder="1" applyAlignment="1"/>
    <xf numFmtId="0" fontId="38" fillId="0" borderId="0" xfId="0" applyFont="1"/>
    <xf numFmtId="0" fontId="22" fillId="0" borderId="0" xfId="0" applyFont="1" applyAlignment="1">
      <alignment horizontal="centerContinuous" vertical="center"/>
    </xf>
    <xf numFmtId="0" fontId="39" fillId="4" borderId="6" xfId="0" applyFont="1" applyFill="1" applyBorder="1" applyAlignment="1">
      <alignment horizontal="center" vertical="center"/>
    </xf>
    <xf numFmtId="0" fontId="39" fillId="4" borderId="6" xfId="0" applyFont="1" applyFill="1" applyBorder="1" applyAlignment="1">
      <alignment horizontal="center" vertical="center" wrapText="1"/>
    </xf>
    <xf numFmtId="0" fontId="40" fillId="0" borderId="0" xfId="0" applyFont="1"/>
    <xf numFmtId="0" fontId="40" fillId="0" borderId="6" xfId="0" applyFont="1" applyBorder="1"/>
    <xf numFmtId="0" fontId="41" fillId="4" borderId="6" xfId="0" applyFont="1" applyFill="1" applyBorder="1"/>
    <xf numFmtId="0" fontId="40" fillId="0" borderId="0" xfId="0" applyFont="1" applyBorder="1"/>
    <xf numFmtId="0" fontId="39" fillId="0" borderId="0" xfId="0" applyFont="1" applyAlignment="1">
      <alignment horizontal="center"/>
    </xf>
    <xf numFmtId="0" fontId="39" fillId="4" borderId="6" xfId="0" applyFont="1" applyFill="1" applyBorder="1" applyAlignment="1">
      <alignment horizontal="left" vertical="center"/>
    </xf>
    <xf numFmtId="0" fontId="39" fillId="4" borderId="6" xfId="0" applyFont="1" applyFill="1" applyBorder="1"/>
    <xf numFmtId="0" fontId="40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485775</xdr:colOff>
          <xdr:row>26</xdr:row>
          <xdr:rowOff>9525</xdr:rowOff>
        </xdr:from>
        <xdr:to>
          <xdr:col>6</xdr:col>
          <xdr:colOff>276225</xdr:colOff>
          <xdr:row>50</xdr:row>
          <xdr:rowOff>38100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</xdr:row>
          <xdr:rowOff>142875</xdr:rowOff>
        </xdr:from>
        <xdr:to>
          <xdr:col>8</xdr:col>
          <xdr:colOff>942975</xdr:colOff>
          <xdr:row>41</xdr:row>
          <xdr:rowOff>133350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25</xdr:row>
      <xdr:rowOff>0</xdr:rowOff>
    </xdr:from>
    <xdr:to>
      <xdr:col>8</xdr:col>
      <xdr:colOff>238125</xdr:colOff>
      <xdr:row>45</xdr:row>
      <xdr:rowOff>47625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5286375"/>
          <a:ext cx="6772275" cy="404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31" workbookViewId="0">
      <selection activeCell="I19" sqref="I19"/>
    </sheetView>
  </sheetViews>
  <sheetFormatPr defaultRowHeight="15.75" x14ac:dyDescent="0.25"/>
  <cols>
    <col min="1" max="1" width="9.42578125" style="2" customWidth="1"/>
    <col min="2" max="2" width="13.42578125" style="2" customWidth="1"/>
    <col min="3" max="3" width="11" style="2" customWidth="1"/>
    <col min="4" max="4" width="13.42578125" style="2" customWidth="1"/>
    <col min="5" max="5" width="11.7109375" style="2" customWidth="1"/>
    <col min="6" max="6" width="14.42578125" style="2" customWidth="1"/>
    <col min="7" max="7" width="11.5703125" style="2" customWidth="1"/>
    <col min="8" max="8" width="13" style="2" customWidth="1"/>
    <col min="9" max="16384" width="9.140625" style="2"/>
  </cols>
  <sheetData>
    <row r="1" spans="1:8" x14ac:dyDescent="0.25">
      <c r="A1" s="1" t="s">
        <v>0</v>
      </c>
      <c r="B1" s="1"/>
      <c r="C1" s="1"/>
      <c r="D1" s="1"/>
      <c r="E1" s="1"/>
      <c r="F1" s="1"/>
    </row>
    <row r="3" spans="1:8" x14ac:dyDescent="0.25">
      <c r="A3" s="3" t="s">
        <v>1</v>
      </c>
    </row>
    <row r="4" spans="1:8" ht="18.75" x14ac:dyDescent="0.3">
      <c r="A4" s="4"/>
      <c r="D4" s="5"/>
    </row>
    <row r="5" spans="1:8" x14ac:dyDescent="0.25">
      <c r="A5" s="2" t="s">
        <v>2</v>
      </c>
    </row>
    <row r="6" spans="1:8" ht="21" thickBot="1" x14ac:dyDescent="0.35">
      <c r="A6" s="6" t="s">
        <v>3</v>
      </c>
      <c r="B6" s="6"/>
      <c r="C6" s="6"/>
      <c r="D6" s="6"/>
      <c r="E6" s="6"/>
      <c r="F6" s="6"/>
      <c r="G6" s="6"/>
    </row>
    <row r="7" spans="1:8" ht="48" thickTop="1" x14ac:dyDescent="0.25">
      <c r="A7" s="7" t="s">
        <v>4</v>
      </c>
      <c r="B7" s="8" t="s">
        <v>5</v>
      </c>
      <c r="C7" s="8" t="s">
        <v>6</v>
      </c>
      <c r="D7" s="8" t="s">
        <v>7</v>
      </c>
      <c r="E7" s="9" t="s">
        <v>8</v>
      </c>
      <c r="F7" s="9" t="s">
        <v>9</v>
      </c>
      <c r="G7" s="10" t="s">
        <v>10</v>
      </c>
    </row>
    <row r="8" spans="1:8" x14ac:dyDescent="0.25">
      <c r="A8" s="11" t="s">
        <v>11</v>
      </c>
      <c r="B8" s="12"/>
      <c r="C8" s="13"/>
      <c r="D8" s="14">
        <v>60</v>
      </c>
      <c r="E8" s="15"/>
      <c r="F8" s="13"/>
      <c r="G8" s="16"/>
    </row>
    <row r="9" spans="1:8" x14ac:dyDescent="0.25">
      <c r="A9" s="11" t="s">
        <v>12</v>
      </c>
      <c r="B9" s="12"/>
      <c r="C9" s="13"/>
      <c r="D9" s="14">
        <v>70</v>
      </c>
      <c r="E9" s="15"/>
      <c r="F9" s="13"/>
      <c r="G9" s="16"/>
    </row>
    <row r="10" spans="1:8" x14ac:dyDescent="0.25">
      <c r="A10" s="11" t="s">
        <v>13</v>
      </c>
      <c r="B10" s="12"/>
      <c r="C10" s="13"/>
      <c r="D10" s="14">
        <v>30</v>
      </c>
      <c r="E10" s="15"/>
      <c r="F10" s="13"/>
      <c r="G10" s="16"/>
    </row>
    <row r="11" spans="1:8" x14ac:dyDescent="0.25">
      <c r="A11" s="11" t="s">
        <v>14</v>
      </c>
      <c r="B11" s="12"/>
      <c r="C11" s="13"/>
      <c r="D11" s="14">
        <v>120</v>
      </c>
      <c r="E11" s="15"/>
      <c r="F11" s="13"/>
      <c r="G11" s="16"/>
    </row>
    <row r="12" spans="1:8" x14ac:dyDescent="0.25">
      <c r="A12" s="11" t="s">
        <v>15</v>
      </c>
      <c r="B12" s="12"/>
      <c r="C12" s="13"/>
      <c r="D12" s="14">
        <v>100</v>
      </c>
      <c r="E12" s="15"/>
      <c r="F12" s="13"/>
      <c r="G12" s="16"/>
    </row>
    <row r="13" spans="1:8" x14ac:dyDescent="0.25">
      <c r="A13" s="11" t="s">
        <v>16</v>
      </c>
      <c r="B13" s="12"/>
      <c r="C13" s="13"/>
      <c r="D13" s="14">
        <v>50</v>
      </c>
      <c r="E13" s="15"/>
      <c r="F13" s="13"/>
      <c r="G13" s="16"/>
      <c r="H13" s="17"/>
    </row>
    <row r="14" spans="1:8" x14ac:dyDescent="0.25">
      <c r="A14" s="11" t="s">
        <v>17</v>
      </c>
      <c r="B14" s="12"/>
      <c r="C14" s="13"/>
      <c r="D14" s="14">
        <v>65</v>
      </c>
      <c r="E14" s="15"/>
      <c r="F14" s="13"/>
      <c r="G14" s="16"/>
    </row>
    <row r="15" spans="1:8" ht="16.5" thickBot="1" x14ac:dyDescent="0.3">
      <c r="A15" s="18" t="s">
        <v>18</v>
      </c>
      <c r="B15" s="12"/>
      <c r="C15" s="13"/>
      <c r="D15" s="19">
        <v>20</v>
      </c>
      <c r="E15" s="15"/>
      <c r="F15" s="13"/>
      <c r="G15" s="16"/>
    </row>
    <row r="16" spans="1:8" ht="36.75" customHeight="1" thickTop="1" x14ac:dyDescent="0.25">
      <c r="A16" s="20" t="s">
        <v>19</v>
      </c>
      <c r="B16" s="20"/>
      <c r="C16" s="20"/>
      <c r="D16" s="20"/>
      <c r="E16" s="20"/>
      <c r="F16" s="20"/>
      <c r="G16" s="20"/>
      <c r="H16" s="21"/>
    </row>
    <row r="17" spans="1:7" ht="20.25" customHeight="1" thickBot="1" x14ac:dyDescent="0.3">
      <c r="A17" s="22" t="s">
        <v>6</v>
      </c>
      <c r="B17" s="22"/>
      <c r="C17" s="22"/>
      <c r="D17" s="22"/>
    </row>
    <row r="18" spans="1:7" ht="16.5" thickTop="1" x14ac:dyDescent="0.25">
      <c r="A18" s="23" t="s">
        <v>4</v>
      </c>
      <c r="B18" s="24" t="s">
        <v>5</v>
      </c>
      <c r="C18" s="25" t="s">
        <v>6</v>
      </c>
      <c r="D18" s="26"/>
      <c r="F18" s="27" t="s">
        <v>20</v>
      </c>
      <c r="G18" s="26"/>
    </row>
    <row r="19" spans="1:7" x14ac:dyDescent="0.25">
      <c r="A19" s="28"/>
      <c r="B19" s="29"/>
      <c r="C19" s="30">
        <v>1</v>
      </c>
      <c r="D19" s="31">
        <v>2</v>
      </c>
      <c r="F19" s="32" t="s">
        <v>21</v>
      </c>
      <c r="G19" s="33"/>
    </row>
    <row r="20" spans="1:7" x14ac:dyDescent="0.25">
      <c r="A20" s="11" t="s">
        <v>22</v>
      </c>
      <c r="B20" s="14" t="s">
        <v>23</v>
      </c>
      <c r="C20" s="14">
        <v>49</v>
      </c>
      <c r="D20" s="34">
        <v>50</v>
      </c>
      <c r="F20" s="11" t="s">
        <v>22</v>
      </c>
      <c r="G20" s="35"/>
    </row>
    <row r="21" spans="1:7" x14ac:dyDescent="0.25">
      <c r="A21" s="11" t="s">
        <v>24</v>
      </c>
      <c r="B21" s="14" t="s">
        <v>25</v>
      </c>
      <c r="C21" s="14">
        <v>2.5</v>
      </c>
      <c r="D21" s="34">
        <v>3</v>
      </c>
      <c r="F21" s="11" t="s">
        <v>24</v>
      </c>
      <c r="G21" s="35"/>
    </row>
    <row r="22" spans="1:7" x14ac:dyDescent="0.25">
      <c r="A22" s="11" t="s">
        <v>26</v>
      </c>
      <c r="B22" s="14" t="s">
        <v>27</v>
      </c>
      <c r="C22" s="14">
        <v>3</v>
      </c>
      <c r="D22" s="34">
        <v>3.5</v>
      </c>
      <c r="F22" s="11" t="s">
        <v>26</v>
      </c>
      <c r="G22" s="35"/>
    </row>
    <row r="23" spans="1:7" x14ac:dyDescent="0.25">
      <c r="A23" s="11" t="s">
        <v>28</v>
      </c>
      <c r="B23" s="14" t="s">
        <v>29</v>
      </c>
      <c r="C23" s="14">
        <v>13</v>
      </c>
      <c r="D23" s="34">
        <v>15</v>
      </c>
      <c r="F23" s="11" t="s">
        <v>28</v>
      </c>
      <c r="G23" s="35"/>
    </row>
    <row r="24" spans="1:7" ht="16.5" thickBot="1" x14ac:dyDescent="0.3">
      <c r="A24" s="18" t="s">
        <v>30</v>
      </c>
      <c r="B24" s="19" t="s">
        <v>31</v>
      </c>
      <c r="C24" s="19">
        <v>27</v>
      </c>
      <c r="D24" s="36">
        <v>30</v>
      </c>
      <c r="F24" s="18" t="s">
        <v>30</v>
      </c>
      <c r="G24" s="37"/>
    </row>
    <row r="25" spans="1:7" ht="16.5" thickTop="1" x14ac:dyDescent="0.25"/>
    <row r="26" spans="1:7" x14ac:dyDescent="0.25">
      <c r="A26" s="38" t="s">
        <v>32</v>
      </c>
    </row>
    <row r="27" spans="1:7" ht="16.5" customHeight="1" x14ac:dyDescent="0.25">
      <c r="A27" s="2" t="s">
        <v>33</v>
      </c>
    </row>
    <row r="28" spans="1:7" ht="20.25" customHeight="1" x14ac:dyDescent="0.25">
      <c r="A28" s="2" t="s">
        <v>34</v>
      </c>
    </row>
    <row r="29" spans="1:7" ht="21" customHeight="1" x14ac:dyDescent="0.25">
      <c r="A29" s="2" t="s">
        <v>35</v>
      </c>
    </row>
    <row r="30" spans="1:7" x14ac:dyDescent="0.25">
      <c r="A30" s="39" t="s">
        <v>36</v>
      </c>
    </row>
    <row r="31" spans="1:7" ht="21.75" customHeight="1" x14ac:dyDescent="0.25">
      <c r="A31" s="2" t="s">
        <v>37</v>
      </c>
    </row>
    <row r="32" spans="1:7" ht="35.25" customHeight="1" x14ac:dyDescent="0.25">
      <c r="A32" s="40" t="s">
        <v>38</v>
      </c>
      <c r="B32" s="40"/>
      <c r="C32" s="40"/>
      <c r="D32" s="40"/>
      <c r="E32" s="40"/>
      <c r="F32" s="40"/>
      <c r="G32" s="40"/>
    </row>
    <row r="33" spans="1:1" ht="19.5" customHeight="1" x14ac:dyDescent="0.25">
      <c r="A33" s="2" t="s">
        <v>39</v>
      </c>
    </row>
    <row r="34" spans="1:1" ht="20.25" customHeight="1" x14ac:dyDescent="0.25">
      <c r="A34" s="2" t="s">
        <v>40</v>
      </c>
    </row>
  </sheetData>
  <mergeCells count="10">
    <mergeCell ref="A32:G32"/>
    <mergeCell ref="A1:F1"/>
    <mergeCell ref="A6:G6"/>
    <mergeCell ref="A16:G16"/>
    <mergeCell ref="A17:D17"/>
    <mergeCell ref="A18:A19"/>
    <mergeCell ref="B18:B19"/>
    <mergeCell ref="C18:D18"/>
    <mergeCell ref="F18:G18"/>
    <mergeCell ref="F19:G19"/>
  </mergeCells>
  <pageMargins left="0.75" right="0.25" top="0.5" bottom="0.5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6" workbookViewId="0">
      <selection activeCell="I19" sqref="I19"/>
    </sheetView>
  </sheetViews>
  <sheetFormatPr defaultRowHeight="15.75" x14ac:dyDescent="0.25"/>
  <cols>
    <col min="1" max="1" width="12.28515625" style="42" customWidth="1"/>
    <col min="2" max="2" width="9.7109375" style="42" customWidth="1"/>
    <col min="3" max="3" width="9.140625" style="42"/>
    <col min="4" max="4" width="9.5703125" style="42" customWidth="1"/>
    <col min="5" max="5" width="11.28515625" style="42" bestFit="1" customWidth="1"/>
    <col min="6" max="6" width="9.140625" style="42"/>
    <col min="7" max="7" width="7.7109375" style="42" customWidth="1"/>
    <col min="8" max="8" width="9.140625" style="42"/>
    <col min="9" max="9" width="15" style="42" customWidth="1"/>
    <col min="10" max="10" width="7.28515625" style="42" customWidth="1"/>
    <col min="11" max="11" width="7" style="42" customWidth="1"/>
    <col min="12" max="12" width="11" style="42" customWidth="1"/>
    <col min="13" max="13" width="7" style="42" customWidth="1"/>
    <col min="14" max="15" width="6.85546875" style="42" customWidth="1"/>
    <col min="16" max="16384" width="9.140625" style="42"/>
  </cols>
  <sheetData>
    <row r="1" spans="1:16" ht="18.75" x14ac:dyDescent="0.3">
      <c r="A1" s="41" t="s">
        <v>41</v>
      </c>
      <c r="K1" s="5"/>
      <c r="L1" s="2"/>
      <c r="M1" s="2"/>
      <c r="N1" s="2"/>
      <c r="O1" s="2"/>
      <c r="P1" s="2"/>
    </row>
    <row r="2" spans="1:16" x14ac:dyDescent="0.25">
      <c r="D2" s="43" t="s">
        <v>42</v>
      </c>
      <c r="E2" s="44">
        <f>DATE(2011,10,11)</f>
        <v>40827</v>
      </c>
      <c r="F2" s="45"/>
      <c r="G2" s="45"/>
      <c r="H2" s="45"/>
      <c r="I2" s="45"/>
    </row>
    <row r="3" spans="1:16" ht="47.25" customHeight="1" x14ac:dyDescent="0.25">
      <c r="A3" s="46" t="s">
        <v>43</v>
      </c>
      <c r="B3" s="46" t="s">
        <v>44</v>
      </c>
      <c r="C3" s="46" t="s">
        <v>45</v>
      </c>
      <c r="D3" s="46" t="s">
        <v>46</v>
      </c>
      <c r="E3" s="46" t="s">
        <v>47</v>
      </c>
      <c r="F3" s="46" t="s">
        <v>48</v>
      </c>
      <c r="G3" s="46" t="s">
        <v>49</v>
      </c>
      <c r="H3" s="46" t="s">
        <v>50</v>
      </c>
      <c r="I3" s="46" t="s">
        <v>51</v>
      </c>
      <c r="J3" s="46" t="s">
        <v>52</v>
      </c>
      <c r="K3" s="46" t="s">
        <v>53</v>
      </c>
      <c r="L3" s="46" t="s">
        <v>54</v>
      </c>
    </row>
    <row r="4" spans="1:16" x14ac:dyDescent="0.25">
      <c r="A4" s="47">
        <v>1</v>
      </c>
      <c r="B4" s="48" t="s">
        <v>55</v>
      </c>
      <c r="C4" s="47" t="s">
        <v>56</v>
      </c>
      <c r="D4" s="49" t="s">
        <v>57</v>
      </c>
      <c r="E4" s="47">
        <v>300</v>
      </c>
      <c r="F4" s="50"/>
      <c r="G4" s="51"/>
      <c r="H4" s="52"/>
      <c r="I4" s="51"/>
      <c r="J4" s="52"/>
      <c r="K4" s="52"/>
      <c r="L4" s="51"/>
    </row>
    <row r="5" spans="1:16" ht="18.75" x14ac:dyDescent="0.3">
      <c r="A5" s="47">
        <v>2</v>
      </c>
      <c r="B5" s="53" t="s">
        <v>58</v>
      </c>
      <c r="C5" s="47" t="s">
        <v>59</v>
      </c>
      <c r="D5" s="49" t="s">
        <v>60</v>
      </c>
      <c r="E5" s="47">
        <v>150</v>
      </c>
      <c r="F5" s="52"/>
      <c r="G5" s="51"/>
      <c r="H5" s="52"/>
      <c r="I5" s="51"/>
      <c r="J5" s="52"/>
      <c r="K5" s="52"/>
      <c r="L5" s="51"/>
    </row>
    <row r="6" spans="1:16" x14ac:dyDescent="0.25">
      <c r="A6" s="47">
        <v>3</v>
      </c>
      <c r="B6" s="48" t="s">
        <v>61</v>
      </c>
      <c r="C6" s="47" t="s">
        <v>62</v>
      </c>
      <c r="D6" s="49" t="s">
        <v>63</v>
      </c>
      <c r="E6" s="47">
        <v>100</v>
      </c>
      <c r="F6" s="52"/>
      <c r="G6" s="51"/>
      <c r="H6" s="52"/>
      <c r="I6" s="51"/>
      <c r="J6" s="52"/>
      <c r="K6" s="52"/>
      <c r="L6" s="51"/>
    </row>
    <row r="7" spans="1:16" x14ac:dyDescent="0.25">
      <c r="A7" s="47">
        <v>4</v>
      </c>
      <c r="B7" s="48" t="s">
        <v>64</v>
      </c>
      <c r="C7" s="47" t="s">
        <v>65</v>
      </c>
      <c r="D7" s="49" t="s">
        <v>66</v>
      </c>
      <c r="E7" s="47">
        <v>100</v>
      </c>
      <c r="F7" s="52"/>
      <c r="G7" s="51"/>
      <c r="H7" s="52"/>
      <c r="I7" s="51"/>
      <c r="J7" s="52"/>
      <c r="K7" s="52"/>
      <c r="L7" s="51"/>
    </row>
    <row r="8" spans="1:16" x14ac:dyDescent="0.25">
      <c r="A8" s="47">
        <v>5</v>
      </c>
      <c r="B8" s="48" t="s">
        <v>67</v>
      </c>
      <c r="C8" s="47" t="s">
        <v>68</v>
      </c>
      <c r="D8" s="49" t="s">
        <v>69</v>
      </c>
      <c r="E8" s="47">
        <v>180</v>
      </c>
      <c r="F8" s="52"/>
      <c r="G8" s="51"/>
      <c r="H8" s="52"/>
      <c r="I8" s="51"/>
      <c r="J8" s="52"/>
      <c r="K8" s="52"/>
      <c r="L8" s="51"/>
    </row>
    <row r="9" spans="1:16" x14ac:dyDescent="0.25">
      <c r="A9" s="47">
        <v>6</v>
      </c>
      <c r="B9" s="48" t="s">
        <v>70</v>
      </c>
      <c r="C9" s="47" t="s">
        <v>71</v>
      </c>
      <c r="D9" s="49" t="s">
        <v>69</v>
      </c>
      <c r="E9" s="47">
        <v>390</v>
      </c>
      <c r="F9" s="52"/>
      <c r="G9" s="51"/>
      <c r="H9" s="52"/>
      <c r="I9" s="51"/>
      <c r="J9" s="52"/>
      <c r="K9" s="52"/>
      <c r="L9" s="51"/>
    </row>
    <row r="10" spans="1:16" x14ac:dyDescent="0.25">
      <c r="A10" s="47">
        <v>7</v>
      </c>
      <c r="B10" s="48" t="s">
        <v>72</v>
      </c>
      <c r="C10" s="47" t="s">
        <v>73</v>
      </c>
      <c r="D10" s="49" t="s">
        <v>57</v>
      </c>
      <c r="E10" s="47">
        <v>300</v>
      </c>
      <c r="F10" s="52"/>
      <c r="G10" s="51"/>
      <c r="H10" s="52"/>
      <c r="I10" s="51"/>
      <c r="J10" s="52"/>
      <c r="K10" s="52"/>
      <c r="L10" s="51"/>
    </row>
    <row r="11" spans="1:16" x14ac:dyDescent="0.25">
      <c r="A11" s="47">
        <v>8</v>
      </c>
      <c r="B11" s="48" t="s">
        <v>74</v>
      </c>
      <c r="C11" s="47" t="s">
        <v>75</v>
      </c>
      <c r="D11" s="49" t="s">
        <v>76</v>
      </c>
      <c r="E11" s="47">
        <v>120</v>
      </c>
      <c r="F11" s="52"/>
      <c r="G11" s="51"/>
      <c r="H11" s="52"/>
      <c r="I11" s="51"/>
      <c r="J11" s="52"/>
      <c r="K11" s="52"/>
      <c r="L11" s="51"/>
    </row>
    <row r="12" spans="1:16" x14ac:dyDescent="0.25">
      <c r="A12" s="47">
        <v>9</v>
      </c>
      <c r="B12" s="48" t="s">
        <v>77</v>
      </c>
      <c r="C12" s="47" t="s">
        <v>78</v>
      </c>
      <c r="D12" s="49" t="s">
        <v>79</v>
      </c>
      <c r="E12" s="47">
        <v>100</v>
      </c>
      <c r="F12" s="52"/>
      <c r="G12" s="51"/>
      <c r="H12" s="52"/>
      <c r="I12" s="51"/>
      <c r="J12" s="52"/>
      <c r="K12" s="52"/>
      <c r="L12" s="51"/>
    </row>
    <row r="13" spans="1:16" x14ac:dyDescent="0.25">
      <c r="A13" s="47">
        <v>10</v>
      </c>
      <c r="B13" s="48" t="s">
        <v>80</v>
      </c>
      <c r="C13" s="47" t="s">
        <v>81</v>
      </c>
      <c r="D13" s="49" t="s">
        <v>82</v>
      </c>
      <c r="E13" s="47">
        <v>290</v>
      </c>
      <c r="F13" s="52"/>
      <c r="G13" s="51"/>
      <c r="H13" s="52"/>
      <c r="I13" s="51"/>
      <c r="J13" s="52"/>
      <c r="K13" s="52"/>
      <c r="L13" s="51"/>
    </row>
    <row r="14" spans="1:16" x14ac:dyDescent="0.25">
      <c r="A14" s="54" t="s">
        <v>83</v>
      </c>
      <c r="B14" s="54"/>
      <c r="C14" s="54"/>
      <c r="D14" s="49"/>
      <c r="E14" s="55" t="s">
        <v>84</v>
      </c>
      <c r="F14" s="55"/>
      <c r="G14" s="55"/>
      <c r="H14" s="55"/>
      <c r="I14" s="55"/>
      <c r="J14" s="55"/>
      <c r="K14" s="55"/>
      <c r="L14" s="55"/>
    </row>
    <row r="15" spans="1:16" x14ac:dyDescent="0.25">
      <c r="A15" s="56"/>
      <c r="B15" s="56" t="s">
        <v>85</v>
      </c>
      <c r="C15" s="56" t="s">
        <v>86</v>
      </c>
      <c r="E15" s="57" t="s">
        <v>87</v>
      </c>
      <c r="F15" s="58">
        <v>1</v>
      </c>
      <c r="G15" s="58">
        <v>2</v>
      </c>
      <c r="H15" s="58">
        <v>3</v>
      </c>
      <c r="I15" s="58">
        <v>4</v>
      </c>
      <c r="J15" s="58">
        <v>5</v>
      </c>
      <c r="K15" s="58">
        <v>6</v>
      </c>
      <c r="L15" s="58">
        <v>7</v>
      </c>
    </row>
    <row r="16" spans="1:16" x14ac:dyDescent="0.25">
      <c r="A16" s="47" t="s">
        <v>88</v>
      </c>
      <c r="B16" s="48">
        <v>180</v>
      </c>
      <c r="C16" s="47">
        <v>185</v>
      </c>
      <c r="E16" s="49" t="s">
        <v>89</v>
      </c>
      <c r="F16" s="59">
        <v>1.02</v>
      </c>
      <c r="G16" s="59">
        <v>1.06</v>
      </c>
      <c r="H16" s="59">
        <v>1.1299999999999999</v>
      </c>
      <c r="I16" s="59">
        <v>1.2</v>
      </c>
      <c r="J16" s="59">
        <v>1.28</v>
      </c>
      <c r="K16" s="59">
        <v>1.36</v>
      </c>
      <c r="L16" s="59">
        <v>1.45</v>
      </c>
    </row>
    <row r="17" spans="1:12" x14ac:dyDescent="0.25">
      <c r="A17" s="47" t="s">
        <v>90</v>
      </c>
      <c r="B17" s="48">
        <v>110</v>
      </c>
      <c r="C17" s="47">
        <v>120</v>
      </c>
    </row>
    <row r="18" spans="1:12" x14ac:dyDescent="0.25">
      <c r="A18" s="47" t="s">
        <v>91</v>
      </c>
      <c r="B18" s="48">
        <v>150</v>
      </c>
      <c r="C18" s="47">
        <v>150</v>
      </c>
      <c r="D18" s="60"/>
      <c r="E18" s="61"/>
      <c r="F18" s="61"/>
      <c r="G18" s="61"/>
      <c r="H18" s="61"/>
      <c r="I18" s="61"/>
      <c r="J18" s="61"/>
      <c r="K18" s="62"/>
      <c r="L18" s="62"/>
    </row>
    <row r="19" spans="1:12" x14ac:dyDescent="0.25">
      <c r="A19" s="47" t="s">
        <v>92</v>
      </c>
      <c r="B19" s="48">
        <v>200</v>
      </c>
      <c r="C19" s="47">
        <v>215</v>
      </c>
      <c r="D19" s="60"/>
    </row>
    <row r="20" spans="1:12" ht="16.5" customHeight="1" x14ac:dyDescent="0.25">
      <c r="A20" s="63" t="s">
        <v>93</v>
      </c>
    </row>
    <row r="21" spans="1:12" x14ac:dyDescent="0.25">
      <c r="A21" s="42" t="s">
        <v>94</v>
      </c>
    </row>
    <row r="22" spans="1:12" x14ac:dyDescent="0.25">
      <c r="A22" s="42" t="s">
        <v>51</v>
      </c>
    </row>
    <row r="23" spans="1:12" ht="17.25" customHeight="1" x14ac:dyDescent="0.25">
      <c r="A23" s="42" t="s">
        <v>95</v>
      </c>
    </row>
    <row r="24" spans="1:12" x14ac:dyDescent="0.25">
      <c r="A24" s="42" t="s">
        <v>96</v>
      </c>
    </row>
    <row r="25" spans="1:12" ht="18" customHeight="1" x14ac:dyDescent="0.25">
      <c r="A25" s="42" t="s">
        <v>97</v>
      </c>
    </row>
    <row r="26" spans="1:12" x14ac:dyDescent="0.25">
      <c r="A26" s="42" t="s">
        <v>98</v>
      </c>
    </row>
    <row r="27" spans="1:12" x14ac:dyDescent="0.25">
      <c r="A27" s="42" t="s">
        <v>99</v>
      </c>
    </row>
    <row r="28" spans="1:12" ht="18" customHeight="1" x14ac:dyDescent="0.25">
      <c r="A28" s="42" t="s">
        <v>100</v>
      </c>
    </row>
    <row r="29" spans="1:12" ht="18" customHeight="1" x14ac:dyDescent="0.25">
      <c r="A29" s="42" t="s">
        <v>101</v>
      </c>
    </row>
    <row r="30" spans="1:12" x14ac:dyDescent="0.25">
      <c r="A30" s="42" t="s">
        <v>102</v>
      </c>
    </row>
    <row r="31" spans="1:12" ht="17.25" customHeight="1" x14ac:dyDescent="0.25">
      <c r="A31" s="42" t="s">
        <v>103</v>
      </c>
    </row>
    <row r="32" spans="1:12" x14ac:dyDescent="0.25">
      <c r="A32" s="42" t="s">
        <v>104</v>
      </c>
    </row>
    <row r="33" spans="1:12" ht="15.75" customHeight="1" x14ac:dyDescent="0.25">
      <c r="A33" s="42" t="s">
        <v>105</v>
      </c>
    </row>
    <row r="34" spans="1:12" x14ac:dyDescent="0.25">
      <c r="A34" s="42" t="s">
        <v>106</v>
      </c>
    </row>
    <row r="35" spans="1:12" ht="18" customHeight="1" x14ac:dyDescent="0.25">
      <c r="A35" s="42" t="s">
        <v>107</v>
      </c>
    </row>
    <row r="36" spans="1:12" ht="18" customHeight="1" x14ac:dyDescent="0.25">
      <c r="A36" s="42" t="s">
        <v>108</v>
      </c>
    </row>
    <row r="37" spans="1:12" ht="18.75" customHeight="1" x14ac:dyDescent="0.25">
      <c r="A37" s="42" t="s">
        <v>109</v>
      </c>
    </row>
    <row r="38" spans="1:12" ht="18" customHeight="1" x14ac:dyDescent="0.25">
      <c r="A38" s="42" t="s">
        <v>110</v>
      </c>
    </row>
    <row r="39" spans="1:12" x14ac:dyDescent="0.25">
      <c r="A39" s="64" t="s">
        <v>111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</row>
    <row r="40" spans="1:12" x14ac:dyDescent="0.25">
      <c r="A40" s="42" t="s">
        <v>112</v>
      </c>
    </row>
  </sheetData>
  <mergeCells count="3">
    <mergeCell ref="A14:C14"/>
    <mergeCell ref="E14:L14"/>
    <mergeCell ref="A39:L39"/>
  </mergeCells>
  <pageMargins left="0.5" right="0.5" top="0.5" bottom="0.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zoomScaleNormal="100" workbookViewId="0">
      <selection activeCell="I19" sqref="I19"/>
    </sheetView>
  </sheetViews>
  <sheetFormatPr defaultRowHeight="15.75" x14ac:dyDescent="0.25"/>
  <cols>
    <col min="1" max="1" width="9.140625" style="2"/>
    <col min="2" max="2" width="12.7109375" style="2" customWidth="1"/>
    <col min="3" max="3" width="9.140625" style="2"/>
    <col min="4" max="5" width="11.28515625" style="2" bestFit="1" customWidth="1"/>
    <col min="6" max="6" width="8" style="2" customWidth="1"/>
    <col min="7" max="7" width="11.42578125" style="2" customWidth="1"/>
    <col min="8" max="8" width="9.140625" style="2"/>
    <col min="9" max="9" width="8.5703125" style="2" customWidth="1"/>
    <col min="10" max="10" width="10.42578125" style="2" customWidth="1"/>
    <col min="11" max="16384" width="9.140625" style="2"/>
  </cols>
  <sheetData>
    <row r="1" spans="1:10" x14ac:dyDescent="0.25">
      <c r="A1" s="65" t="s">
        <v>113</v>
      </c>
    </row>
    <row r="2" spans="1:10" ht="30" customHeight="1" thickBot="1" x14ac:dyDescent="0.4">
      <c r="A2" s="66" t="s">
        <v>114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34.5" customHeight="1" thickTop="1" x14ac:dyDescent="0.25">
      <c r="A3" s="7" t="s">
        <v>115</v>
      </c>
      <c r="B3" s="8" t="s">
        <v>116</v>
      </c>
      <c r="C3" s="8" t="s">
        <v>117</v>
      </c>
      <c r="D3" s="8" t="s">
        <v>118</v>
      </c>
      <c r="E3" s="8" t="s">
        <v>119</v>
      </c>
      <c r="F3" s="9" t="s">
        <v>120</v>
      </c>
      <c r="G3" s="9" t="s">
        <v>121</v>
      </c>
      <c r="H3" s="8" t="s">
        <v>122</v>
      </c>
      <c r="I3" s="8" t="s">
        <v>123</v>
      </c>
      <c r="J3" s="10" t="s">
        <v>124</v>
      </c>
    </row>
    <row r="4" spans="1:10" x14ac:dyDescent="0.25">
      <c r="A4" s="67" t="s">
        <v>125</v>
      </c>
      <c r="B4" s="68" t="s">
        <v>126</v>
      </c>
      <c r="C4" s="68" t="s">
        <v>127</v>
      </c>
      <c r="D4" s="69">
        <v>38971</v>
      </c>
      <c r="E4" s="69">
        <v>38975</v>
      </c>
      <c r="F4" s="70"/>
      <c r="G4" s="71"/>
      <c r="H4" s="72"/>
      <c r="I4" s="72"/>
      <c r="J4" s="73"/>
    </row>
    <row r="5" spans="1:10" x14ac:dyDescent="0.25">
      <c r="A5" s="11" t="s">
        <v>128</v>
      </c>
      <c r="B5" s="14" t="s">
        <v>129</v>
      </c>
      <c r="C5" s="14" t="s">
        <v>127</v>
      </c>
      <c r="D5" s="74">
        <v>38961</v>
      </c>
      <c r="E5" s="74">
        <v>38965</v>
      </c>
      <c r="F5" s="75"/>
      <c r="G5" s="71"/>
      <c r="H5" s="72"/>
      <c r="I5" s="72"/>
      <c r="J5" s="73"/>
    </row>
    <row r="6" spans="1:10" x14ac:dyDescent="0.25">
      <c r="A6" s="11" t="s">
        <v>130</v>
      </c>
      <c r="B6" s="14" t="s">
        <v>131</v>
      </c>
      <c r="C6" s="14" t="s">
        <v>132</v>
      </c>
      <c r="D6" s="74">
        <v>38981</v>
      </c>
      <c r="E6" s="74">
        <v>38990</v>
      </c>
      <c r="F6" s="75"/>
      <c r="G6" s="71"/>
      <c r="H6" s="72"/>
      <c r="I6" s="72"/>
      <c r="J6" s="73"/>
    </row>
    <row r="7" spans="1:10" x14ac:dyDescent="0.25">
      <c r="A7" s="11" t="s">
        <v>133</v>
      </c>
      <c r="B7" s="14" t="s">
        <v>129</v>
      </c>
      <c r="C7" s="14" t="s">
        <v>134</v>
      </c>
      <c r="D7" s="74">
        <v>38970</v>
      </c>
      <c r="E7" s="74">
        <v>38975</v>
      </c>
      <c r="F7" s="75"/>
      <c r="G7" s="71"/>
      <c r="H7" s="72"/>
      <c r="I7" s="72"/>
      <c r="J7" s="73"/>
    </row>
    <row r="8" spans="1:10" x14ac:dyDescent="0.25">
      <c r="A8" s="11" t="s">
        <v>72</v>
      </c>
      <c r="B8" s="14" t="s">
        <v>131</v>
      </c>
      <c r="C8" s="14" t="s">
        <v>135</v>
      </c>
      <c r="D8" s="74">
        <v>38962</v>
      </c>
      <c r="E8" s="74">
        <v>38965</v>
      </c>
      <c r="F8" s="75"/>
      <c r="G8" s="71"/>
      <c r="H8" s="72"/>
      <c r="I8" s="72"/>
      <c r="J8" s="73"/>
    </row>
    <row r="9" spans="1:10" x14ac:dyDescent="0.25">
      <c r="A9" s="11" t="s">
        <v>80</v>
      </c>
      <c r="B9" s="14" t="s">
        <v>131</v>
      </c>
      <c r="C9" s="14" t="s">
        <v>136</v>
      </c>
      <c r="D9" s="74">
        <v>38972</v>
      </c>
      <c r="E9" s="74">
        <v>38980</v>
      </c>
      <c r="F9" s="75"/>
      <c r="G9" s="71"/>
      <c r="H9" s="72"/>
      <c r="I9" s="72"/>
      <c r="J9" s="73"/>
    </row>
    <row r="10" spans="1:10" x14ac:dyDescent="0.25">
      <c r="A10" s="11" t="s">
        <v>137</v>
      </c>
      <c r="B10" s="14" t="s">
        <v>138</v>
      </c>
      <c r="C10" s="14" t="s">
        <v>136</v>
      </c>
      <c r="D10" s="74">
        <v>38961</v>
      </c>
      <c r="E10" s="74">
        <v>38966</v>
      </c>
      <c r="F10" s="75"/>
      <c r="G10" s="71"/>
      <c r="H10" s="72"/>
      <c r="I10" s="72"/>
      <c r="J10" s="73"/>
    </row>
    <row r="11" spans="1:10" x14ac:dyDescent="0.25">
      <c r="A11" s="11" t="s">
        <v>139</v>
      </c>
      <c r="B11" s="14" t="s">
        <v>129</v>
      </c>
      <c r="C11" s="14" t="s">
        <v>140</v>
      </c>
      <c r="D11" s="74">
        <v>38981</v>
      </c>
      <c r="E11" s="74">
        <v>38985</v>
      </c>
      <c r="F11" s="75"/>
      <c r="G11" s="71"/>
      <c r="H11" s="72"/>
      <c r="I11" s="72"/>
      <c r="J11" s="73"/>
    </row>
    <row r="12" spans="1:10" x14ac:dyDescent="0.25">
      <c r="A12" s="11" t="s">
        <v>141</v>
      </c>
      <c r="B12" s="14" t="s">
        <v>129</v>
      </c>
      <c r="C12" s="14" t="s">
        <v>142</v>
      </c>
      <c r="D12" s="74">
        <v>38970</v>
      </c>
      <c r="E12" s="74">
        <v>38974</v>
      </c>
      <c r="F12" s="75"/>
      <c r="G12" s="71"/>
      <c r="H12" s="72"/>
      <c r="I12" s="72"/>
      <c r="J12" s="73"/>
    </row>
    <row r="13" spans="1:10" ht="16.5" thickBot="1" x14ac:dyDescent="0.3">
      <c r="A13" s="18" t="s">
        <v>143</v>
      </c>
      <c r="B13" s="19" t="s">
        <v>144</v>
      </c>
      <c r="C13" s="19" t="s">
        <v>145</v>
      </c>
      <c r="D13" s="76">
        <v>38966</v>
      </c>
      <c r="E13" s="76">
        <v>38969</v>
      </c>
      <c r="F13" s="77"/>
      <c r="G13" s="78"/>
      <c r="H13" s="79"/>
      <c r="I13" s="79"/>
      <c r="J13" s="37"/>
    </row>
    <row r="14" spans="1:10" ht="19.5" thickTop="1" x14ac:dyDescent="0.3">
      <c r="D14" s="5"/>
    </row>
    <row r="15" spans="1:10" ht="16.5" thickBot="1" x14ac:dyDescent="0.3">
      <c r="A15" s="80" t="s">
        <v>146</v>
      </c>
      <c r="G15" s="80" t="s">
        <v>147</v>
      </c>
    </row>
    <row r="16" spans="1:10" ht="17.25" thickTop="1" thickBot="1" x14ac:dyDescent="0.3">
      <c r="A16" s="81"/>
      <c r="B16" s="82" t="s">
        <v>148</v>
      </c>
      <c r="C16" s="83" t="s">
        <v>149</v>
      </c>
      <c r="D16" s="83" t="s">
        <v>150</v>
      </c>
      <c r="E16" s="84" t="s">
        <v>151</v>
      </c>
      <c r="G16" s="85" t="s">
        <v>148</v>
      </c>
      <c r="H16" s="86" t="s">
        <v>152</v>
      </c>
      <c r="I16" s="86" t="s">
        <v>153</v>
      </c>
      <c r="J16" s="86" t="s">
        <v>154</v>
      </c>
    </row>
    <row r="17" spans="1:10" ht="16.5" thickTop="1" x14ac:dyDescent="0.25">
      <c r="A17" s="87" t="s">
        <v>155</v>
      </c>
      <c r="B17" s="88"/>
      <c r="C17" s="89"/>
      <c r="D17" s="89"/>
      <c r="E17" s="90"/>
      <c r="G17" s="85" t="s">
        <v>156</v>
      </c>
      <c r="H17" s="86">
        <v>15</v>
      </c>
      <c r="I17" s="86">
        <v>10</v>
      </c>
      <c r="J17" s="86">
        <v>5</v>
      </c>
    </row>
    <row r="18" spans="1:10" x14ac:dyDescent="0.25">
      <c r="A18" s="91" t="s">
        <v>157</v>
      </c>
      <c r="B18" s="92"/>
      <c r="C18" s="14">
        <v>40</v>
      </c>
      <c r="D18" s="14">
        <v>35</v>
      </c>
      <c r="E18" s="34">
        <v>30</v>
      </c>
    </row>
    <row r="19" spans="1:10" x14ac:dyDescent="0.25">
      <c r="A19" s="91" t="s">
        <v>158</v>
      </c>
      <c r="B19" s="92"/>
      <c r="C19" s="14">
        <v>30</v>
      </c>
      <c r="D19" s="14">
        <v>25</v>
      </c>
      <c r="E19" s="34">
        <v>20</v>
      </c>
      <c r="G19" s="93" t="s">
        <v>159</v>
      </c>
      <c r="H19" s="93"/>
      <c r="I19" s="93"/>
      <c r="J19" s="93"/>
    </row>
    <row r="20" spans="1:10" ht="16.5" thickBot="1" x14ac:dyDescent="0.3">
      <c r="A20" s="94" t="s">
        <v>160</v>
      </c>
      <c r="B20" s="95"/>
      <c r="C20" s="19">
        <v>20</v>
      </c>
      <c r="D20" s="19">
        <v>15</v>
      </c>
      <c r="E20" s="36">
        <v>10</v>
      </c>
      <c r="G20" s="85" t="s">
        <v>148</v>
      </c>
      <c r="H20" s="86" t="s">
        <v>149</v>
      </c>
      <c r="I20" s="86" t="s">
        <v>150</v>
      </c>
      <c r="J20" s="86" t="s">
        <v>151</v>
      </c>
    </row>
    <row r="21" spans="1:10" ht="16.5" thickTop="1" x14ac:dyDescent="0.25">
      <c r="G21" s="86" t="s">
        <v>157</v>
      </c>
      <c r="H21" s="86"/>
      <c r="I21" s="86"/>
      <c r="J21" s="86"/>
    </row>
    <row r="22" spans="1:10" x14ac:dyDescent="0.25">
      <c r="G22" s="86" t="s">
        <v>158</v>
      </c>
      <c r="H22" s="86"/>
      <c r="I22" s="86"/>
      <c r="J22" s="86"/>
    </row>
    <row r="23" spans="1:10" x14ac:dyDescent="0.25">
      <c r="A23" s="96" t="s">
        <v>161</v>
      </c>
    </row>
    <row r="24" spans="1:10" x14ac:dyDescent="0.25">
      <c r="A24" s="39" t="s">
        <v>162</v>
      </c>
    </row>
    <row r="25" spans="1:10" x14ac:dyDescent="0.25">
      <c r="A25" s="39" t="s">
        <v>163</v>
      </c>
    </row>
    <row r="26" spans="1:10" ht="21" customHeight="1" x14ac:dyDescent="0.25">
      <c r="A26" s="96" t="s">
        <v>164</v>
      </c>
    </row>
    <row r="27" spans="1:10" ht="19.5" customHeight="1" x14ac:dyDescent="0.25">
      <c r="A27" s="2" t="s">
        <v>165</v>
      </c>
    </row>
    <row r="28" spans="1:10" ht="19.5" customHeight="1" x14ac:dyDescent="0.25">
      <c r="A28" s="2" t="s">
        <v>166</v>
      </c>
    </row>
    <row r="29" spans="1:10" x14ac:dyDescent="0.25">
      <c r="A29" s="2" t="s">
        <v>167</v>
      </c>
    </row>
    <row r="30" spans="1:10" ht="21" customHeight="1" x14ac:dyDescent="0.25">
      <c r="A30" s="2" t="s">
        <v>168</v>
      </c>
    </row>
    <row r="31" spans="1:10" x14ac:dyDescent="0.25">
      <c r="A31" s="2" t="s">
        <v>169</v>
      </c>
    </row>
    <row r="32" spans="1:10" ht="20.25" customHeight="1" x14ac:dyDescent="0.25">
      <c r="A32" s="2" t="s">
        <v>170</v>
      </c>
    </row>
    <row r="33" spans="1:10" x14ac:dyDescent="0.25">
      <c r="B33" s="39" t="s">
        <v>171</v>
      </c>
    </row>
    <row r="34" spans="1:10" x14ac:dyDescent="0.25">
      <c r="B34" s="2" t="s">
        <v>172</v>
      </c>
    </row>
    <row r="35" spans="1:10" ht="18.75" customHeight="1" x14ac:dyDescent="0.25">
      <c r="A35" s="2" t="s">
        <v>173</v>
      </c>
    </row>
    <row r="36" spans="1:10" ht="21" customHeight="1" x14ac:dyDescent="0.25">
      <c r="A36" s="2" t="s">
        <v>174</v>
      </c>
    </row>
    <row r="37" spans="1:10" ht="19.5" customHeight="1" x14ac:dyDescent="0.25">
      <c r="A37" s="2" t="s">
        <v>175</v>
      </c>
    </row>
    <row r="38" spans="1:10" x14ac:dyDescent="0.25">
      <c r="A38" s="2" t="s">
        <v>176</v>
      </c>
    </row>
    <row r="39" spans="1:10" ht="19.5" customHeight="1" x14ac:dyDescent="0.25">
      <c r="A39" s="2" t="s">
        <v>177</v>
      </c>
    </row>
    <row r="40" spans="1:10" ht="21" customHeight="1" x14ac:dyDescent="0.25">
      <c r="A40" s="2" t="s">
        <v>178</v>
      </c>
    </row>
    <row r="42" spans="1:10" x14ac:dyDescent="0.25">
      <c r="B42" s="97" t="s">
        <v>179</v>
      </c>
      <c r="C42" s="97"/>
    </row>
    <row r="43" spans="1:10" ht="16.5" thickBot="1" x14ac:dyDescent="0.3">
      <c r="B43" s="97" t="b">
        <f>AND(OR(B4="Korea",B4="Anh"),DAY(D4)&lt;=15)</f>
        <v>0</v>
      </c>
      <c r="C43" s="97"/>
    </row>
    <row r="44" spans="1:10" ht="32.25" thickTop="1" x14ac:dyDescent="0.25">
      <c r="A44" s="7" t="s">
        <v>115</v>
      </c>
      <c r="B44" s="8" t="s">
        <v>116</v>
      </c>
      <c r="C44" s="8" t="s">
        <v>117</v>
      </c>
      <c r="D44" s="8" t="s">
        <v>118</v>
      </c>
      <c r="E44" s="8" t="s">
        <v>119</v>
      </c>
      <c r="F44" s="9" t="s">
        <v>120</v>
      </c>
      <c r="G44" s="9" t="s">
        <v>121</v>
      </c>
      <c r="H44" s="8" t="s">
        <v>122</v>
      </c>
      <c r="I44" s="8" t="s">
        <v>123</v>
      </c>
      <c r="J44" s="10" t="s">
        <v>124</v>
      </c>
    </row>
    <row r="45" spans="1:10" x14ac:dyDescent="0.25">
      <c r="A45" s="11" t="s">
        <v>128</v>
      </c>
      <c r="B45" s="14" t="s">
        <v>129</v>
      </c>
      <c r="C45" s="14" t="s">
        <v>127</v>
      </c>
      <c r="D45" s="74">
        <v>38961</v>
      </c>
      <c r="E45" s="74">
        <v>38965</v>
      </c>
      <c r="F45" s="75">
        <v>5</v>
      </c>
      <c r="G45" s="71">
        <v>200</v>
      </c>
      <c r="H45" s="72">
        <v>75000</v>
      </c>
      <c r="I45" s="72">
        <v>10</v>
      </c>
      <c r="J45" s="73">
        <v>75210</v>
      </c>
    </row>
    <row r="46" spans="1:10" x14ac:dyDescent="0.25">
      <c r="A46" s="11" t="s">
        <v>133</v>
      </c>
      <c r="B46" s="14" t="s">
        <v>129</v>
      </c>
      <c r="C46" s="14" t="s">
        <v>134</v>
      </c>
      <c r="D46" s="74">
        <v>38970</v>
      </c>
      <c r="E46" s="74">
        <v>38975</v>
      </c>
      <c r="F46" s="75">
        <v>6</v>
      </c>
      <c r="G46" s="71">
        <v>210</v>
      </c>
      <c r="H46" s="72">
        <v>60000</v>
      </c>
      <c r="I46" s="72">
        <v>12</v>
      </c>
      <c r="J46" s="73">
        <v>60222</v>
      </c>
    </row>
    <row r="47" spans="1:10" x14ac:dyDescent="0.25">
      <c r="A47" s="11" t="s">
        <v>141</v>
      </c>
      <c r="B47" s="14" t="s">
        <v>129</v>
      </c>
      <c r="C47" s="14" t="s">
        <v>142</v>
      </c>
      <c r="D47" s="74">
        <v>38970</v>
      </c>
      <c r="E47" s="74">
        <v>38974</v>
      </c>
      <c r="F47" s="75">
        <v>5</v>
      </c>
      <c r="G47" s="71">
        <v>125</v>
      </c>
      <c r="H47" s="72">
        <v>75000</v>
      </c>
      <c r="I47" s="72">
        <v>10</v>
      </c>
      <c r="J47" s="73">
        <v>75135</v>
      </c>
    </row>
    <row r="48" spans="1:10" ht="16.5" thickBot="1" x14ac:dyDescent="0.3">
      <c r="A48" s="18" t="s">
        <v>143</v>
      </c>
      <c r="B48" s="19" t="s">
        <v>144</v>
      </c>
      <c r="C48" s="19" t="s">
        <v>145</v>
      </c>
      <c r="D48" s="76">
        <v>38966</v>
      </c>
      <c r="E48" s="76">
        <v>38969</v>
      </c>
      <c r="F48" s="77">
        <v>4</v>
      </c>
      <c r="G48" s="78">
        <v>100</v>
      </c>
      <c r="H48" s="79">
        <v>40000</v>
      </c>
      <c r="I48" s="79">
        <v>8</v>
      </c>
      <c r="J48" s="37">
        <v>40108</v>
      </c>
    </row>
    <row r="49" ht="16.5" thickTop="1" x14ac:dyDescent="0.25"/>
  </sheetData>
  <mergeCells count="10">
    <mergeCell ref="A20:B20"/>
    <mergeCell ref="B42:C42"/>
    <mergeCell ref="B43:C43"/>
    <mergeCell ref="A2:J2"/>
    <mergeCell ref="C16:C17"/>
    <mergeCell ref="D16:D17"/>
    <mergeCell ref="E16:E17"/>
    <mergeCell ref="A18:B18"/>
    <mergeCell ref="A19:B19"/>
    <mergeCell ref="G19:J19"/>
  </mergeCells>
  <pageMargins left="0.25" right="0.25" top="0.75" bottom="0.75" header="0.3" footer="0.3"/>
  <pageSetup paperSize="9" fitToWidth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workbookViewId="0">
      <selection activeCell="I19" sqref="I19"/>
    </sheetView>
  </sheetViews>
  <sheetFormatPr defaultRowHeight="17.25" x14ac:dyDescent="0.3"/>
  <cols>
    <col min="1" max="1" width="9.140625" style="99"/>
    <col min="2" max="2" width="10" style="99" customWidth="1"/>
    <col min="3" max="3" width="13.28515625" style="99" customWidth="1"/>
    <col min="4" max="5" width="10.5703125" style="99" customWidth="1"/>
    <col min="6" max="6" width="11.5703125" style="99" customWidth="1"/>
    <col min="7" max="7" width="7.7109375" style="99" customWidth="1"/>
    <col min="8" max="8" width="10.5703125" style="99" customWidth="1"/>
    <col min="9" max="9" width="9.140625" style="99"/>
    <col min="10" max="10" width="10" style="99" bestFit="1" customWidth="1"/>
    <col min="11" max="11" width="11.7109375" style="99" bestFit="1" customWidth="1"/>
    <col min="12" max="13" width="10.42578125" style="99" bestFit="1" customWidth="1"/>
    <col min="14" max="16384" width="9.140625" style="99"/>
  </cols>
  <sheetData>
    <row r="1" spans="1:18" ht="18" x14ac:dyDescent="0.3">
      <c r="A1" s="98" t="s">
        <v>180</v>
      </c>
    </row>
    <row r="2" spans="1:18" ht="21" x14ac:dyDescent="0.35">
      <c r="D2" s="100" t="s">
        <v>181</v>
      </c>
      <c r="E2" s="98"/>
    </row>
    <row r="3" spans="1:18" ht="18" x14ac:dyDescent="0.3">
      <c r="D3" s="98" t="s">
        <v>182</v>
      </c>
    </row>
    <row r="4" spans="1:18" ht="18" x14ac:dyDescent="0.3">
      <c r="A4" s="101" t="s">
        <v>183</v>
      </c>
      <c r="B4" s="101" t="s">
        <v>184</v>
      </c>
      <c r="C4" s="101" t="s">
        <v>185</v>
      </c>
      <c r="D4" s="101" t="s">
        <v>186</v>
      </c>
      <c r="E4" s="101" t="s">
        <v>187</v>
      </c>
      <c r="F4" s="101" t="s">
        <v>188</v>
      </c>
      <c r="G4" s="101" t="s">
        <v>189</v>
      </c>
      <c r="H4" s="101" t="s">
        <v>190</v>
      </c>
      <c r="K4" s="101" t="s">
        <v>183</v>
      </c>
      <c r="L4" s="101" t="s">
        <v>184</v>
      </c>
      <c r="M4" s="101" t="s">
        <v>185</v>
      </c>
      <c r="N4" s="101" t="s">
        <v>186</v>
      </c>
      <c r="O4" s="101" t="s">
        <v>187</v>
      </c>
      <c r="P4" s="101" t="s">
        <v>188</v>
      </c>
      <c r="Q4" s="101" t="s">
        <v>189</v>
      </c>
      <c r="R4" s="101" t="s">
        <v>190</v>
      </c>
    </row>
    <row r="5" spans="1:18" x14ac:dyDescent="0.3">
      <c r="A5" s="102" t="s">
        <v>191</v>
      </c>
      <c r="B5" s="102"/>
      <c r="C5" s="103"/>
      <c r="D5" s="102"/>
      <c r="E5" s="102">
        <v>8</v>
      </c>
      <c r="F5" s="104">
        <v>2500</v>
      </c>
      <c r="G5" s="105"/>
      <c r="H5" s="102"/>
      <c r="K5" s="102" t="s">
        <v>191</v>
      </c>
      <c r="L5" s="102"/>
      <c r="M5" s="103"/>
      <c r="N5" s="102"/>
      <c r="O5" s="102">
        <v>8</v>
      </c>
      <c r="P5" s="104">
        <v>2500</v>
      </c>
      <c r="Q5" s="105"/>
      <c r="R5" s="102"/>
    </row>
    <row r="6" spans="1:18" x14ac:dyDescent="0.3">
      <c r="A6" s="102" t="s">
        <v>192</v>
      </c>
      <c r="B6" s="102"/>
      <c r="C6" s="103"/>
      <c r="D6" s="102"/>
      <c r="E6" s="102">
        <v>18</v>
      </c>
      <c r="F6" s="104">
        <v>500</v>
      </c>
      <c r="G6" s="105"/>
      <c r="H6" s="102"/>
      <c r="K6" s="102" t="s">
        <v>193</v>
      </c>
      <c r="L6" s="102"/>
      <c r="M6" s="103"/>
      <c r="N6" s="102"/>
      <c r="O6" s="102">
        <v>22</v>
      </c>
      <c r="P6" s="104">
        <v>3000</v>
      </c>
      <c r="Q6" s="105"/>
      <c r="R6" s="102"/>
    </row>
    <row r="7" spans="1:18" x14ac:dyDescent="0.3">
      <c r="A7" s="102" t="s">
        <v>193</v>
      </c>
      <c r="B7" s="102"/>
      <c r="C7" s="103"/>
      <c r="D7" s="102"/>
      <c r="E7" s="102">
        <v>22</v>
      </c>
      <c r="F7" s="104">
        <v>3000</v>
      </c>
      <c r="G7" s="105"/>
      <c r="H7" s="102"/>
      <c r="K7" s="102" t="s">
        <v>194</v>
      </c>
      <c r="L7" s="102"/>
      <c r="M7" s="103"/>
      <c r="N7" s="102"/>
      <c r="O7" s="102">
        <v>5</v>
      </c>
      <c r="P7" s="104">
        <v>8000</v>
      </c>
      <c r="Q7" s="105"/>
      <c r="R7" s="102"/>
    </row>
    <row r="8" spans="1:18" x14ac:dyDescent="0.3">
      <c r="A8" s="102" t="s">
        <v>194</v>
      </c>
      <c r="B8" s="102"/>
      <c r="C8" s="103"/>
      <c r="D8" s="102"/>
      <c r="E8" s="102">
        <v>5</v>
      </c>
      <c r="F8" s="104">
        <v>8000</v>
      </c>
      <c r="G8" s="105"/>
      <c r="H8" s="102"/>
    </row>
    <row r="9" spans="1:18" x14ac:dyDescent="0.3">
      <c r="A9" s="102" t="s">
        <v>195</v>
      </c>
      <c r="B9" s="102"/>
      <c r="C9" s="103"/>
      <c r="D9" s="102"/>
      <c r="E9" s="102">
        <v>11</v>
      </c>
      <c r="F9" s="104">
        <v>2</v>
      </c>
      <c r="G9" s="105"/>
      <c r="H9" s="102"/>
    </row>
    <row r="10" spans="1:18" x14ac:dyDescent="0.3">
      <c r="A10" s="102" t="s">
        <v>196</v>
      </c>
      <c r="B10" s="102"/>
      <c r="C10" s="103"/>
      <c r="D10" s="102"/>
      <c r="E10" s="102">
        <v>20</v>
      </c>
      <c r="F10" s="104">
        <v>2</v>
      </c>
      <c r="G10" s="105"/>
      <c r="H10" s="102"/>
    </row>
    <row r="11" spans="1:18" x14ac:dyDescent="0.3">
      <c r="A11" s="102" t="s">
        <v>197</v>
      </c>
      <c r="B11" s="102"/>
      <c r="C11" s="103"/>
      <c r="D11" s="102"/>
      <c r="E11" s="102">
        <v>8</v>
      </c>
      <c r="F11" s="104">
        <v>58</v>
      </c>
      <c r="G11" s="105"/>
      <c r="H11" s="102"/>
    </row>
    <row r="12" spans="1:18" x14ac:dyDescent="0.3">
      <c r="A12" s="102" t="s">
        <v>198</v>
      </c>
      <c r="B12" s="102"/>
      <c r="C12" s="103"/>
      <c r="D12" s="102"/>
      <c r="E12" s="102">
        <v>30</v>
      </c>
      <c r="F12" s="104">
        <v>1</v>
      </c>
      <c r="G12" s="105"/>
      <c r="H12" s="102"/>
    </row>
    <row r="13" spans="1:18" x14ac:dyDescent="0.3">
      <c r="A13" s="102" t="s">
        <v>199</v>
      </c>
      <c r="B13" s="102"/>
      <c r="C13" s="103"/>
      <c r="D13" s="102"/>
      <c r="E13" s="102">
        <v>25</v>
      </c>
      <c r="F13" s="104">
        <v>3</v>
      </c>
      <c r="G13" s="105"/>
      <c r="H13" s="102"/>
    </row>
    <row r="14" spans="1:18" x14ac:dyDescent="0.3">
      <c r="A14" s="102" t="s">
        <v>200</v>
      </c>
      <c r="B14" s="102"/>
      <c r="C14" s="103"/>
      <c r="D14" s="102"/>
      <c r="E14" s="102">
        <v>30</v>
      </c>
      <c r="F14" s="104">
        <v>2</v>
      </c>
      <c r="G14" s="105"/>
      <c r="H14" s="102"/>
    </row>
    <row r="16" spans="1:18" ht="21" x14ac:dyDescent="0.35">
      <c r="D16" s="100" t="s">
        <v>201</v>
      </c>
    </row>
    <row r="18" spans="3:13" ht="18" x14ac:dyDescent="0.3">
      <c r="C18" s="101" t="s">
        <v>185</v>
      </c>
      <c r="D18" s="101" t="s">
        <v>188</v>
      </c>
      <c r="E18" s="101" t="s">
        <v>189</v>
      </c>
      <c r="F18" s="106" t="s">
        <v>202</v>
      </c>
      <c r="L18" s="98"/>
    </row>
    <row r="19" spans="3:13" ht="18" x14ac:dyDescent="0.3">
      <c r="C19" s="103" t="s">
        <v>203</v>
      </c>
      <c r="D19" s="104"/>
      <c r="E19" s="104"/>
      <c r="F19" s="102"/>
      <c r="J19" s="101" t="s">
        <v>184</v>
      </c>
      <c r="K19" s="101"/>
      <c r="L19" s="101"/>
      <c r="M19" s="101"/>
    </row>
    <row r="20" spans="3:13" x14ac:dyDescent="0.3">
      <c r="C20" s="103" t="s">
        <v>204</v>
      </c>
      <c r="D20" s="104"/>
      <c r="E20" s="104"/>
      <c r="F20" s="102"/>
      <c r="J20" s="102" t="s">
        <v>205</v>
      </c>
      <c r="K20" s="103"/>
      <c r="L20" s="102"/>
      <c r="M20" s="102"/>
    </row>
    <row r="21" spans="3:13" x14ac:dyDescent="0.3">
      <c r="C21" s="103" t="s">
        <v>206</v>
      </c>
      <c r="D21" s="104"/>
      <c r="E21" s="104"/>
      <c r="F21" s="102"/>
      <c r="J21" s="102" t="s">
        <v>150</v>
      </c>
      <c r="K21" s="103"/>
      <c r="L21" s="102"/>
      <c r="M21" s="102"/>
    </row>
    <row r="22" spans="3:13" x14ac:dyDescent="0.3">
      <c r="C22" s="103" t="s">
        <v>207</v>
      </c>
      <c r="D22" s="104"/>
      <c r="E22" s="104"/>
      <c r="F22" s="102"/>
      <c r="J22" s="102" t="s">
        <v>208</v>
      </c>
      <c r="K22" s="103"/>
      <c r="L22" s="102"/>
      <c r="M22" s="102"/>
    </row>
    <row r="23" spans="3:13" x14ac:dyDescent="0.3">
      <c r="C23" s="103" t="s">
        <v>209</v>
      </c>
      <c r="D23" s="104"/>
      <c r="E23" s="104"/>
      <c r="F23" s="102"/>
      <c r="J23" s="102" t="s">
        <v>210</v>
      </c>
      <c r="K23" s="103"/>
      <c r="L23" s="102"/>
      <c r="M23" s="102"/>
    </row>
    <row r="24" spans="3:13" x14ac:dyDescent="0.3">
      <c r="F24"/>
      <c r="J24" s="102" t="s">
        <v>211</v>
      </c>
      <c r="K24" s="103"/>
      <c r="L24" s="102"/>
      <c r="M24" s="102"/>
    </row>
    <row r="26" spans="3:13" ht="18" x14ac:dyDescent="0.3">
      <c r="L26" s="98"/>
    </row>
    <row r="27" spans="3:13" ht="18" x14ac:dyDescent="0.3">
      <c r="J27" s="101" t="s">
        <v>212</v>
      </c>
      <c r="K27" s="102"/>
      <c r="L27" s="102"/>
      <c r="M27" s="102"/>
    </row>
    <row r="28" spans="3:13" ht="18" x14ac:dyDescent="0.3">
      <c r="J28" s="101" t="s">
        <v>213</v>
      </c>
      <c r="K28" s="107"/>
      <c r="L28" s="107"/>
      <c r="M28" s="107"/>
    </row>
    <row r="31" spans="3:13" ht="18" x14ac:dyDescent="0.3">
      <c r="J31" s="101" t="s">
        <v>188</v>
      </c>
    </row>
    <row r="32" spans="3:13" x14ac:dyDescent="0.3">
      <c r="J32" s="102" t="s">
        <v>214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0</xdr:col>
                <xdr:colOff>485775</xdr:colOff>
                <xdr:row>26</xdr:row>
                <xdr:rowOff>9525</xdr:rowOff>
              </from>
              <to>
                <xdr:col>6</xdr:col>
                <xdr:colOff>276225</xdr:colOff>
                <xdr:row>50</xdr:row>
                <xdr:rowOff>38100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1"/>
  <sheetViews>
    <sheetView topLeftCell="A30" workbookViewId="0">
      <selection activeCell="I19" sqref="I19"/>
    </sheetView>
  </sheetViews>
  <sheetFormatPr defaultRowHeight="16.5" x14ac:dyDescent="0.3"/>
  <cols>
    <col min="1" max="1" width="13.85546875" style="108" customWidth="1"/>
    <col min="2" max="2" width="8.85546875" style="108" customWidth="1"/>
    <col min="3" max="3" width="12.85546875" style="108" customWidth="1"/>
    <col min="4" max="4" width="15.42578125" style="108" customWidth="1"/>
    <col min="5" max="5" width="15.85546875" style="108" customWidth="1"/>
    <col min="6" max="6" width="11.28515625" style="108" customWidth="1"/>
    <col min="7" max="7" width="14.42578125" style="108" customWidth="1"/>
    <col min="8" max="8" width="9.140625" style="108"/>
    <col min="9" max="9" width="15" style="108" customWidth="1"/>
    <col min="10" max="10" width="17.5703125" style="108" customWidth="1"/>
    <col min="11" max="11" width="8" style="108" customWidth="1"/>
    <col min="12" max="12" width="9.140625" style="108"/>
    <col min="13" max="13" width="11.42578125" style="108" bestFit="1" customWidth="1"/>
    <col min="14" max="14" width="13.5703125" style="108" bestFit="1" customWidth="1"/>
    <col min="15" max="15" width="9.140625" style="108"/>
    <col min="16" max="16" width="17.7109375" style="108" bestFit="1" customWidth="1"/>
    <col min="17" max="16384" width="9.140625" style="108"/>
  </cols>
  <sheetData>
    <row r="1" spans="1:11" ht="23.25" x14ac:dyDescent="0.4">
      <c r="B1" s="109"/>
      <c r="D1" s="110" t="s">
        <v>215</v>
      </c>
    </row>
    <row r="3" spans="1:11" s="112" customFormat="1" ht="51.75" x14ac:dyDescent="0.2">
      <c r="A3" s="111" t="s">
        <v>216</v>
      </c>
      <c r="B3" s="111" t="s">
        <v>217</v>
      </c>
      <c r="C3" s="111" t="s">
        <v>218</v>
      </c>
      <c r="D3" s="111" t="s">
        <v>219</v>
      </c>
      <c r="E3" s="111" t="s">
        <v>220</v>
      </c>
      <c r="F3" s="111" t="s">
        <v>221</v>
      </c>
      <c r="G3" s="111" t="s">
        <v>222</v>
      </c>
      <c r="H3" s="111" t="s">
        <v>223</v>
      </c>
      <c r="I3" s="111" t="s">
        <v>224</v>
      </c>
      <c r="J3" s="111" t="s">
        <v>225</v>
      </c>
      <c r="K3" s="111" t="s">
        <v>226</v>
      </c>
    </row>
    <row r="4" spans="1:11" x14ac:dyDescent="0.3">
      <c r="A4" s="113" t="s">
        <v>227</v>
      </c>
      <c r="B4" s="113" t="s">
        <v>228</v>
      </c>
      <c r="C4" s="114" t="s">
        <v>229</v>
      </c>
      <c r="D4" s="114">
        <v>24541</v>
      </c>
      <c r="E4" s="114">
        <v>24641</v>
      </c>
      <c r="F4" s="114">
        <f>E4-D4</f>
        <v>100</v>
      </c>
      <c r="G4" s="114">
        <f>IF(F4&lt;VLOOKUP(RIGHT(C4,1),$L$20:$N$27,3,0),0,F4-VLOOKUP(RIGHT(C4,1),$L$20:$N$27,3,0))</f>
        <v>20</v>
      </c>
      <c r="H4" s="114">
        <f>VLOOKUP(RIGHT(C4,1),$L$20:$M$27,2,0)</f>
        <v>500</v>
      </c>
      <c r="I4" s="115">
        <f>F4*HLOOKUP(LEFT(C4,1),$Q$19:$U$20,2,0)+G4*HLOOKUP(LEFT(C4,1),$Q$19:$U$21,3,0)</f>
        <v>62000</v>
      </c>
      <c r="J4" s="115">
        <f>IF(I4&lt;100000,I4*10%,IF(I4&lt;500000,I4*15%,I4*20%))</f>
        <v>6200</v>
      </c>
      <c r="K4" s="115"/>
    </row>
    <row r="5" spans="1:11" x14ac:dyDescent="0.3">
      <c r="A5" s="113" t="s">
        <v>230</v>
      </c>
      <c r="B5" s="113" t="s">
        <v>231</v>
      </c>
      <c r="C5" s="114" t="s">
        <v>232</v>
      </c>
      <c r="D5" s="114">
        <v>45632</v>
      </c>
      <c r="E5" s="114">
        <v>45732</v>
      </c>
      <c r="F5" s="114">
        <f t="shared" ref="F5:F13" si="0">E5-D5</f>
        <v>100</v>
      </c>
      <c r="G5" s="114">
        <f t="shared" ref="G5:G13" si="1">IF(F5&lt;VLOOKUP(RIGHT(C5,1),$L$20:$N$27,3,0),0,F5-VLOOKUP(RIGHT(C5,1),$L$20:$N$27,3,0))</f>
        <v>0</v>
      </c>
      <c r="H5" s="114">
        <f t="shared" ref="H5:H13" si="2">VLOOKUP(RIGHT(C5,1),$L$20:$M$27,2,0)</f>
        <v>600</v>
      </c>
      <c r="I5" s="115">
        <f t="shared" ref="I5:I13" si="3">F5*HLOOKUP(LEFT(C5,1),$Q$19:$U$20,2,0)+G5*HLOOKUP(LEFT(C5,1),$Q$19:$U$21,3,0)</f>
        <v>60000</v>
      </c>
      <c r="J5" s="115">
        <f t="shared" ref="J5:J13" si="4">IF(I5&lt;100000,I5*10%,IF(I5&lt;500000,I5*15%,I5*20%))</f>
        <v>6000</v>
      </c>
      <c r="K5" s="115"/>
    </row>
    <row r="6" spans="1:11" x14ac:dyDescent="0.3">
      <c r="A6" s="113" t="s">
        <v>233</v>
      </c>
      <c r="B6" s="113" t="s">
        <v>234</v>
      </c>
      <c r="C6" s="114" t="s">
        <v>235</v>
      </c>
      <c r="D6" s="114">
        <v>35461</v>
      </c>
      <c r="E6" s="114">
        <v>35984</v>
      </c>
      <c r="F6" s="114">
        <f t="shared" si="0"/>
        <v>523</v>
      </c>
      <c r="G6" s="114">
        <f t="shared" si="1"/>
        <v>373</v>
      </c>
      <c r="H6" s="114">
        <f t="shared" si="2"/>
        <v>400</v>
      </c>
      <c r="I6" s="115">
        <f t="shared" si="3"/>
        <v>511450</v>
      </c>
      <c r="J6" s="115">
        <f t="shared" si="4"/>
        <v>102290</v>
      </c>
      <c r="K6" s="115"/>
    </row>
    <row r="7" spans="1:11" x14ac:dyDescent="0.3">
      <c r="A7" s="113" t="s">
        <v>236</v>
      </c>
      <c r="B7" s="113" t="s">
        <v>237</v>
      </c>
      <c r="C7" s="114" t="s">
        <v>238</v>
      </c>
      <c r="D7" s="114">
        <v>25941</v>
      </c>
      <c r="E7" s="114">
        <v>25998</v>
      </c>
      <c r="F7" s="114">
        <f t="shared" si="0"/>
        <v>57</v>
      </c>
      <c r="G7" s="114">
        <f t="shared" si="1"/>
        <v>0</v>
      </c>
      <c r="H7" s="114">
        <f t="shared" si="2"/>
        <v>650</v>
      </c>
      <c r="I7" s="115">
        <f t="shared" si="3"/>
        <v>34200</v>
      </c>
      <c r="J7" s="115">
        <f t="shared" si="4"/>
        <v>3420</v>
      </c>
      <c r="K7" s="115"/>
    </row>
    <row r="8" spans="1:11" x14ac:dyDescent="0.3">
      <c r="A8" s="113" t="s">
        <v>239</v>
      </c>
      <c r="B8" s="113" t="s">
        <v>240</v>
      </c>
      <c r="C8" s="114" t="s">
        <v>241</v>
      </c>
      <c r="D8" s="114">
        <v>56894</v>
      </c>
      <c r="E8" s="114">
        <v>56952</v>
      </c>
      <c r="F8" s="114">
        <f t="shared" si="0"/>
        <v>58</v>
      </c>
      <c r="G8" s="114">
        <f t="shared" si="1"/>
        <v>0</v>
      </c>
      <c r="H8" s="114">
        <f t="shared" si="2"/>
        <v>750</v>
      </c>
      <c r="I8" s="115">
        <f t="shared" si="3"/>
        <v>31900</v>
      </c>
      <c r="J8" s="115">
        <f t="shared" si="4"/>
        <v>3190</v>
      </c>
      <c r="K8" s="115"/>
    </row>
    <row r="9" spans="1:11" x14ac:dyDescent="0.3">
      <c r="A9" s="113" t="s">
        <v>242</v>
      </c>
      <c r="B9" s="113" t="s">
        <v>243</v>
      </c>
      <c r="C9" s="114" t="s">
        <v>244</v>
      </c>
      <c r="D9" s="114">
        <v>35674</v>
      </c>
      <c r="E9" s="114">
        <v>35789</v>
      </c>
      <c r="F9" s="114">
        <f t="shared" si="0"/>
        <v>115</v>
      </c>
      <c r="G9" s="114">
        <f t="shared" si="1"/>
        <v>5</v>
      </c>
      <c r="H9" s="114">
        <f t="shared" si="2"/>
        <v>650</v>
      </c>
      <c r="I9" s="115">
        <f t="shared" si="3"/>
        <v>66250</v>
      </c>
      <c r="J9" s="115">
        <f t="shared" si="4"/>
        <v>6625</v>
      </c>
      <c r="K9" s="115"/>
    </row>
    <row r="10" spans="1:11" x14ac:dyDescent="0.3">
      <c r="A10" s="113" t="s">
        <v>245</v>
      </c>
      <c r="B10" s="113" t="s">
        <v>246</v>
      </c>
      <c r="C10" s="114" t="s">
        <v>247</v>
      </c>
      <c r="D10" s="114">
        <v>12364</v>
      </c>
      <c r="E10" s="114">
        <v>12454</v>
      </c>
      <c r="F10" s="114">
        <f t="shared" si="0"/>
        <v>90</v>
      </c>
      <c r="G10" s="114">
        <f t="shared" si="1"/>
        <v>10</v>
      </c>
      <c r="H10" s="114">
        <f t="shared" si="2"/>
        <v>500</v>
      </c>
      <c r="I10" s="115">
        <f t="shared" si="3"/>
        <v>61000</v>
      </c>
      <c r="J10" s="115">
        <f t="shared" si="4"/>
        <v>6100</v>
      </c>
      <c r="K10" s="115"/>
    </row>
    <row r="11" spans="1:11" x14ac:dyDescent="0.3">
      <c r="A11" s="113" t="s">
        <v>248</v>
      </c>
      <c r="B11" s="113" t="s">
        <v>249</v>
      </c>
      <c r="C11" s="114" t="s">
        <v>250</v>
      </c>
      <c r="D11" s="114">
        <v>54268</v>
      </c>
      <c r="E11" s="114">
        <v>54398</v>
      </c>
      <c r="F11" s="114">
        <f t="shared" si="0"/>
        <v>130</v>
      </c>
      <c r="G11" s="114">
        <f t="shared" si="1"/>
        <v>0</v>
      </c>
      <c r="H11" s="114">
        <f t="shared" si="2"/>
        <v>550</v>
      </c>
      <c r="I11" s="115">
        <f t="shared" si="3"/>
        <v>78000</v>
      </c>
      <c r="J11" s="115">
        <f t="shared" si="4"/>
        <v>7800</v>
      </c>
      <c r="K11" s="115"/>
    </row>
    <row r="12" spans="1:11" x14ac:dyDescent="0.3">
      <c r="A12" s="113" t="s">
        <v>251</v>
      </c>
      <c r="B12" s="113" t="s">
        <v>252</v>
      </c>
      <c r="C12" s="114" t="s">
        <v>253</v>
      </c>
      <c r="D12" s="114">
        <v>54897</v>
      </c>
      <c r="E12" s="114">
        <v>54921</v>
      </c>
      <c r="F12" s="114">
        <f t="shared" si="0"/>
        <v>24</v>
      </c>
      <c r="G12" s="114">
        <f t="shared" si="1"/>
        <v>0</v>
      </c>
      <c r="H12" s="114">
        <f t="shared" si="2"/>
        <v>600</v>
      </c>
      <c r="I12" s="115">
        <f t="shared" si="3"/>
        <v>13200</v>
      </c>
      <c r="J12" s="115">
        <f t="shared" si="4"/>
        <v>1320</v>
      </c>
      <c r="K12" s="115"/>
    </row>
    <row r="13" spans="1:11" x14ac:dyDescent="0.3">
      <c r="A13" s="113" t="s">
        <v>254</v>
      </c>
      <c r="B13" s="113" t="s">
        <v>255</v>
      </c>
      <c r="C13" s="114" t="s">
        <v>256</v>
      </c>
      <c r="D13" s="114">
        <v>65321</v>
      </c>
      <c r="E13" s="114">
        <v>65987</v>
      </c>
      <c r="F13" s="114">
        <f t="shared" si="0"/>
        <v>666</v>
      </c>
      <c r="G13" s="114">
        <f t="shared" si="1"/>
        <v>586</v>
      </c>
      <c r="H13" s="114">
        <f t="shared" si="2"/>
        <v>500</v>
      </c>
      <c r="I13" s="115">
        <f t="shared" si="3"/>
        <v>809800</v>
      </c>
      <c r="J13" s="115">
        <f t="shared" si="4"/>
        <v>161960</v>
      </c>
      <c r="K13" s="115"/>
    </row>
    <row r="14" spans="1:11" ht="17.25" x14ac:dyDescent="0.3">
      <c r="A14" s="116" t="s">
        <v>226</v>
      </c>
      <c r="B14" s="117"/>
      <c r="C14" s="117"/>
      <c r="D14" s="118"/>
      <c r="E14" s="119"/>
      <c r="F14" s="113"/>
      <c r="G14" s="113"/>
      <c r="H14" s="113"/>
      <c r="I14" s="113"/>
      <c r="J14" s="113"/>
      <c r="K14" s="113"/>
    </row>
    <row r="15" spans="1:11" ht="16.5" customHeight="1" x14ac:dyDescent="0.3">
      <c r="A15" s="120"/>
      <c r="B15" s="121"/>
      <c r="C15" s="121"/>
      <c r="D15" s="120"/>
      <c r="E15" s="120"/>
      <c r="F15" s="121"/>
      <c r="G15" s="121"/>
      <c r="H15" s="121"/>
      <c r="I15" s="121"/>
      <c r="J15" s="121"/>
      <c r="K15" s="121"/>
    </row>
    <row r="16" spans="1:11" x14ac:dyDescent="0.3">
      <c r="A16" s="120"/>
      <c r="B16" s="121"/>
      <c r="E16" s="120"/>
      <c r="F16" s="121"/>
      <c r="G16" s="121"/>
      <c r="H16" s="121"/>
      <c r="I16" s="121"/>
      <c r="J16" s="121"/>
      <c r="K16" s="121"/>
    </row>
    <row r="17" spans="3:21" ht="23.25" x14ac:dyDescent="0.4">
      <c r="C17" s="122"/>
      <c r="D17" s="122"/>
      <c r="E17" s="123" t="s">
        <v>201</v>
      </c>
      <c r="F17" s="122"/>
      <c r="G17" s="122"/>
      <c r="L17"/>
      <c r="M17"/>
      <c r="N17"/>
      <c r="O17"/>
      <c r="P17"/>
      <c r="Q17"/>
      <c r="R17"/>
      <c r="S17"/>
      <c r="T17"/>
      <c r="U17"/>
    </row>
    <row r="18" spans="3:21" ht="21" x14ac:dyDescent="0.35">
      <c r="C18" s="101" t="s">
        <v>257</v>
      </c>
      <c r="D18" s="101" t="s">
        <v>258</v>
      </c>
      <c r="E18" s="101" t="s">
        <v>259</v>
      </c>
      <c r="F18" s="101" t="s">
        <v>260</v>
      </c>
      <c r="G18" s="101" t="s">
        <v>261</v>
      </c>
      <c r="L18"/>
      <c r="M18" s="124" t="s">
        <v>262</v>
      </c>
      <c r="N18" s="125"/>
      <c r="O18" s="125"/>
      <c r="P18" s="125"/>
      <c r="Q18" s="124" t="s">
        <v>263</v>
      </c>
      <c r="R18"/>
      <c r="S18"/>
      <c r="T18"/>
      <c r="U18"/>
    </row>
    <row r="19" spans="3:21" ht="16.5" customHeight="1" x14ac:dyDescent="0.3">
      <c r="C19" s="126" t="s">
        <v>149</v>
      </c>
      <c r="D19" s="126">
        <f>SUMIF($C$4:$C$13,"A????",$H$4:$H$13)</f>
        <v>500</v>
      </c>
      <c r="E19" s="126"/>
      <c r="F19" s="126"/>
      <c r="G19" s="126"/>
      <c r="L19" s="101" t="s">
        <v>257</v>
      </c>
      <c r="M19" s="101" t="s">
        <v>264</v>
      </c>
      <c r="N19" s="101" t="s">
        <v>265</v>
      </c>
      <c r="O19"/>
      <c r="P19" s="101" t="s">
        <v>257</v>
      </c>
      <c r="Q19" s="127" t="s">
        <v>149</v>
      </c>
      <c r="R19" s="127" t="s">
        <v>150</v>
      </c>
      <c r="S19" s="127" t="s">
        <v>151</v>
      </c>
      <c r="T19" s="127" t="s">
        <v>205</v>
      </c>
      <c r="U19" s="127" t="s">
        <v>266</v>
      </c>
    </row>
    <row r="20" spans="3:21" ht="18" x14ac:dyDescent="0.3">
      <c r="C20" s="126" t="s">
        <v>150</v>
      </c>
      <c r="D20" s="126">
        <f>SUMIF($C$4:$C$13,"B????",$H$4:$H$13)</f>
        <v>2400</v>
      </c>
      <c r="E20" s="126"/>
      <c r="F20" s="126"/>
      <c r="G20" s="126"/>
      <c r="L20" s="128" t="s">
        <v>149</v>
      </c>
      <c r="M20" s="129">
        <v>500</v>
      </c>
      <c r="N20" s="130">
        <v>80</v>
      </c>
      <c r="O20" s="131"/>
      <c r="P20" s="101" t="s">
        <v>267</v>
      </c>
      <c r="Q20" s="126">
        <v>500</v>
      </c>
      <c r="R20" s="126">
        <v>550</v>
      </c>
      <c r="S20" s="126">
        <v>600</v>
      </c>
      <c r="T20" s="126">
        <v>650</v>
      </c>
      <c r="U20" s="126">
        <v>700</v>
      </c>
    </row>
    <row r="21" spans="3:21" ht="18" x14ac:dyDescent="0.3">
      <c r="C21" s="126" t="s">
        <v>151</v>
      </c>
      <c r="D21" s="126">
        <f>SUMIF($C$4:$C$13,"C????",$H$4:$H$13)</f>
        <v>2800</v>
      </c>
      <c r="E21" s="126"/>
      <c r="F21" s="126"/>
      <c r="G21" s="126"/>
      <c r="L21" s="128" t="s">
        <v>150</v>
      </c>
      <c r="M21" s="129">
        <v>600</v>
      </c>
      <c r="N21" s="130">
        <v>100</v>
      </c>
      <c r="O21" s="131"/>
      <c r="P21" s="101" t="s">
        <v>268</v>
      </c>
      <c r="Q21" s="126">
        <v>600</v>
      </c>
      <c r="R21" s="126">
        <v>600</v>
      </c>
      <c r="S21" s="126">
        <v>700</v>
      </c>
      <c r="T21" s="126">
        <v>750</v>
      </c>
      <c r="U21" s="126">
        <v>750</v>
      </c>
    </row>
    <row r="22" spans="3:21" ht="17.25" x14ac:dyDescent="0.3">
      <c r="C22" s="126" t="s">
        <v>205</v>
      </c>
      <c r="D22" s="126">
        <f>SUMIF($C$4:$C$13,"D????",$H$4:$H$13)</f>
        <v>0</v>
      </c>
      <c r="E22" s="126"/>
      <c r="F22" s="126"/>
      <c r="G22" s="126"/>
      <c r="L22" s="128" t="s">
        <v>151</v>
      </c>
      <c r="M22" s="129">
        <v>400</v>
      </c>
      <c r="N22" s="130">
        <v>150</v>
      </c>
      <c r="O22" s="131"/>
      <c r="P22" s="131"/>
      <c r="Q22"/>
      <c r="R22"/>
      <c r="S22"/>
      <c r="T22"/>
      <c r="U22"/>
    </row>
    <row r="23" spans="3:21" ht="17.25" x14ac:dyDescent="0.3">
      <c r="L23" s="128" t="s">
        <v>205</v>
      </c>
      <c r="M23" s="129">
        <v>650</v>
      </c>
      <c r="N23" s="130">
        <v>110</v>
      </c>
      <c r="O23" s="131"/>
      <c r="P23" s="131"/>
      <c r="Q23"/>
      <c r="R23"/>
      <c r="S23"/>
      <c r="T23"/>
      <c r="U23"/>
    </row>
    <row r="24" spans="3:21" ht="17.25" x14ac:dyDescent="0.3">
      <c r="L24" s="128" t="s">
        <v>266</v>
      </c>
      <c r="M24" s="129">
        <v>750</v>
      </c>
      <c r="N24" s="130">
        <v>200</v>
      </c>
      <c r="O24" s="131"/>
      <c r="P24" s="131"/>
      <c r="Q24"/>
      <c r="R24"/>
      <c r="S24"/>
      <c r="T24"/>
      <c r="U24"/>
    </row>
    <row r="25" spans="3:21" ht="17.25" x14ac:dyDescent="0.3">
      <c r="L25" s="128" t="s">
        <v>269</v>
      </c>
      <c r="M25" s="129">
        <v>800</v>
      </c>
      <c r="N25" s="130">
        <v>250</v>
      </c>
      <c r="O25" s="131"/>
      <c r="P25" s="131"/>
      <c r="Q25"/>
      <c r="R25"/>
      <c r="S25"/>
      <c r="T25"/>
      <c r="U25"/>
    </row>
    <row r="26" spans="3:21" ht="17.25" x14ac:dyDescent="0.3">
      <c r="L26" s="128" t="s">
        <v>208</v>
      </c>
      <c r="M26" s="129">
        <v>850</v>
      </c>
      <c r="N26" s="130">
        <v>180</v>
      </c>
      <c r="O26" s="131"/>
      <c r="P26" s="131"/>
      <c r="Q26"/>
      <c r="R26"/>
      <c r="S26"/>
      <c r="T26"/>
      <c r="U26"/>
    </row>
    <row r="27" spans="3:21" ht="17.25" x14ac:dyDescent="0.3">
      <c r="L27" s="128" t="s">
        <v>270</v>
      </c>
      <c r="M27" s="129">
        <v>550</v>
      </c>
      <c r="N27" s="130">
        <v>240</v>
      </c>
      <c r="O27" s="131"/>
      <c r="P27" s="131"/>
      <c r="Q27"/>
      <c r="R27"/>
      <c r="S27"/>
      <c r="T27"/>
      <c r="U27"/>
    </row>
    <row r="28" spans="3:21" x14ac:dyDescent="0.3">
      <c r="L28"/>
      <c r="M28"/>
      <c r="N28"/>
      <c r="O28"/>
      <c r="P28"/>
      <c r="Q28"/>
      <c r="R28"/>
      <c r="S28"/>
      <c r="T28"/>
      <c r="U28"/>
    </row>
    <row r="30" spans="3:21" ht="17.25" x14ac:dyDescent="0.3">
      <c r="M30" s="132"/>
    </row>
    <row r="32" spans="3:21" x14ac:dyDescent="0.3">
      <c r="C32" s="133"/>
    </row>
    <row r="42" spans="1:12" ht="17.25" x14ac:dyDescent="0.3">
      <c r="L42" s="111" t="s">
        <v>218</v>
      </c>
    </row>
    <row r="43" spans="1:12" x14ac:dyDescent="0.3">
      <c r="L43" s="108" t="s">
        <v>271</v>
      </c>
    </row>
    <row r="44" spans="1:12" x14ac:dyDescent="0.3">
      <c r="L44" s="108" t="s">
        <v>272</v>
      </c>
    </row>
    <row r="46" spans="1:12" ht="51.75" x14ac:dyDescent="0.3">
      <c r="A46" s="111" t="s">
        <v>216</v>
      </c>
      <c r="B46" s="111" t="s">
        <v>217</v>
      </c>
      <c r="C46" s="111" t="s">
        <v>218</v>
      </c>
      <c r="D46" s="111" t="s">
        <v>219</v>
      </c>
      <c r="E46" s="111" t="s">
        <v>220</v>
      </c>
      <c r="F46" s="111" t="s">
        <v>221</v>
      </c>
      <c r="G46" s="111" t="s">
        <v>222</v>
      </c>
      <c r="H46" s="111" t="s">
        <v>223</v>
      </c>
      <c r="I46" s="111" t="s">
        <v>224</v>
      </c>
      <c r="J46" s="111" t="s">
        <v>225</v>
      </c>
      <c r="K46" s="111" t="s">
        <v>226</v>
      </c>
    </row>
    <row r="47" spans="1:12" x14ac:dyDescent="0.3">
      <c r="A47" s="113" t="s">
        <v>227</v>
      </c>
      <c r="B47" s="113" t="s">
        <v>228</v>
      </c>
      <c r="C47" s="114" t="s">
        <v>229</v>
      </c>
      <c r="D47" s="114">
        <v>24541</v>
      </c>
      <c r="E47" s="114">
        <v>24641</v>
      </c>
      <c r="F47" s="114">
        <v>100</v>
      </c>
      <c r="G47" s="114">
        <v>20</v>
      </c>
      <c r="H47" s="114">
        <v>500</v>
      </c>
      <c r="I47" s="115">
        <v>62000</v>
      </c>
      <c r="J47" s="115">
        <v>6200</v>
      </c>
      <c r="K47" s="115"/>
    </row>
    <row r="48" spans="1:12" x14ac:dyDescent="0.3">
      <c r="A48" s="113" t="s">
        <v>233</v>
      </c>
      <c r="B48" s="113" t="s">
        <v>234</v>
      </c>
      <c r="C48" s="114" t="s">
        <v>235</v>
      </c>
      <c r="D48" s="114">
        <v>35461</v>
      </c>
      <c r="E48" s="114">
        <v>35984</v>
      </c>
      <c r="F48" s="114">
        <v>523</v>
      </c>
      <c r="G48" s="114">
        <v>373</v>
      </c>
      <c r="H48" s="114">
        <v>400</v>
      </c>
      <c r="I48" s="115">
        <v>511450</v>
      </c>
      <c r="J48" s="115">
        <v>102290</v>
      </c>
      <c r="K48" s="115"/>
    </row>
    <row r="49" spans="1:11" x14ac:dyDescent="0.3">
      <c r="A49" s="113" t="s">
        <v>239</v>
      </c>
      <c r="B49" s="113" t="s">
        <v>240</v>
      </c>
      <c r="C49" s="114" t="s">
        <v>241</v>
      </c>
      <c r="D49" s="114">
        <v>56894</v>
      </c>
      <c r="E49" s="114">
        <v>56952</v>
      </c>
      <c r="F49" s="114">
        <v>58</v>
      </c>
      <c r="G49" s="114">
        <v>0</v>
      </c>
      <c r="H49" s="114">
        <v>750</v>
      </c>
      <c r="I49" s="115">
        <v>31900</v>
      </c>
      <c r="J49" s="115">
        <v>3190</v>
      </c>
      <c r="K49" s="115"/>
    </row>
    <row r="50" spans="1:11" x14ac:dyDescent="0.3">
      <c r="A50" s="113" t="s">
        <v>242</v>
      </c>
      <c r="B50" s="113" t="s">
        <v>243</v>
      </c>
      <c r="C50" s="114" t="s">
        <v>244</v>
      </c>
      <c r="D50" s="114">
        <v>35674</v>
      </c>
      <c r="E50" s="114">
        <v>35789</v>
      </c>
      <c r="F50" s="114">
        <v>115</v>
      </c>
      <c r="G50" s="114">
        <v>5</v>
      </c>
      <c r="H50" s="114">
        <v>650</v>
      </c>
      <c r="I50" s="115">
        <v>66250</v>
      </c>
      <c r="J50" s="115">
        <v>6625</v>
      </c>
      <c r="K50" s="115"/>
    </row>
    <row r="51" spans="1:11" x14ac:dyDescent="0.3">
      <c r="A51" s="113" t="s">
        <v>251</v>
      </c>
      <c r="B51" s="113" t="s">
        <v>252</v>
      </c>
      <c r="C51" s="114" t="s">
        <v>253</v>
      </c>
      <c r="D51" s="114">
        <v>54897</v>
      </c>
      <c r="E51" s="114">
        <v>54921</v>
      </c>
      <c r="F51" s="114">
        <v>24</v>
      </c>
      <c r="G51" s="114">
        <v>0</v>
      </c>
      <c r="H51" s="114">
        <v>600</v>
      </c>
      <c r="I51" s="115">
        <v>13200</v>
      </c>
      <c r="J51" s="115">
        <v>1320</v>
      </c>
      <c r="K51" s="115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0</xdr:col>
                <xdr:colOff>38100</xdr:colOff>
                <xdr:row>23</xdr:row>
                <xdr:rowOff>142875</xdr:rowOff>
              </from>
              <to>
                <xdr:col>8</xdr:col>
                <xdr:colOff>942975</xdr:colOff>
                <xdr:row>41</xdr:row>
                <xdr:rowOff>142875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I19" sqref="I19"/>
    </sheetView>
  </sheetViews>
  <sheetFormatPr defaultRowHeight="14.25" x14ac:dyDescent="0.25"/>
  <cols>
    <col min="1" max="1" width="6" style="134" customWidth="1"/>
    <col min="2" max="2" width="14.5703125" style="134" customWidth="1"/>
    <col min="3" max="3" width="12.42578125" style="134" customWidth="1"/>
    <col min="4" max="4" width="10.42578125" style="134" customWidth="1"/>
    <col min="5" max="5" width="11.7109375" style="134" customWidth="1"/>
    <col min="6" max="6" width="8.85546875" style="134" customWidth="1"/>
    <col min="7" max="7" width="8.7109375" style="134" customWidth="1"/>
    <col min="8" max="8" width="10.7109375" style="134" customWidth="1"/>
    <col min="9" max="9" width="10.28515625" style="134" customWidth="1"/>
    <col min="10" max="10" width="6.140625" style="134" customWidth="1"/>
    <col min="11" max="16384" width="9.140625" style="134"/>
  </cols>
  <sheetData>
    <row r="1" spans="1:10" ht="15.75" customHeight="1" x14ac:dyDescent="0.3">
      <c r="A1" s="108" t="s">
        <v>273</v>
      </c>
      <c r="E1" s="135"/>
      <c r="I1" s="108" t="s">
        <v>274</v>
      </c>
    </row>
    <row r="2" spans="1:10" ht="21" x14ac:dyDescent="0.35">
      <c r="A2" s="136" t="s">
        <v>275</v>
      </c>
      <c r="B2" s="137"/>
      <c r="C2" s="137"/>
      <c r="D2" s="137"/>
      <c r="E2" s="137"/>
      <c r="F2" s="137"/>
      <c r="G2" s="137"/>
      <c r="H2" s="137"/>
      <c r="I2" s="137"/>
      <c r="J2" s="138"/>
    </row>
    <row r="3" spans="1:10" ht="8.25" customHeight="1" thickBot="1" x14ac:dyDescent="0.3">
      <c r="B3" s="139"/>
      <c r="C3" s="139"/>
      <c r="D3" s="139"/>
      <c r="E3" s="139"/>
      <c r="F3" s="139"/>
      <c r="G3" s="139"/>
      <c r="H3" s="139"/>
      <c r="I3" s="139"/>
      <c r="J3" s="139"/>
    </row>
    <row r="4" spans="1:10" ht="50.25" customHeight="1" thickTop="1" x14ac:dyDescent="0.25">
      <c r="A4" s="140" t="s">
        <v>43</v>
      </c>
      <c r="B4" s="141" t="s">
        <v>276</v>
      </c>
      <c r="C4" s="141" t="s">
        <v>277</v>
      </c>
      <c r="D4" s="141" t="s">
        <v>278</v>
      </c>
      <c r="E4" s="142" t="s">
        <v>279</v>
      </c>
      <c r="F4" s="141" t="s">
        <v>187</v>
      </c>
      <c r="G4" s="142" t="s">
        <v>280</v>
      </c>
      <c r="H4" s="142" t="s">
        <v>281</v>
      </c>
      <c r="I4" s="143" t="s">
        <v>282</v>
      </c>
      <c r="J4"/>
    </row>
    <row r="5" spans="1:10" x14ac:dyDescent="0.25">
      <c r="A5" s="144">
        <v>1</v>
      </c>
      <c r="B5" s="145" t="s">
        <v>283</v>
      </c>
      <c r="C5" s="145"/>
      <c r="D5" s="146">
        <v>36231</v>
      </c>
      <c r="E5" s="145"/>
      <c r="F5" s="145"/>
      <c r="G5" s="145"/>
      <c r="H5" s="145"/>
      <c r="I5" s="147"/>
      <c r="J5"/>
    </row>
    <row r="6" spans="1:10" x14ac:dyDescent="0.25">
      <c r="A6" s="144">
        <v>2</v>
      </c>
      <c r="B6" s="145" t="s">
        <v>284</v>
      </c>
      <c r="C6" s="145"/>
      <c r="D6" s="146">
        <v>36233</v>
      </c>
      <c r="E6" s="145"/>
      <c r="F6" s="145"/>
      <c r="G6" s="145"/>
      <c r="H6" s="145"/>
      <c r="I6" s="147"/>
      <c r="J6"/>
    </row>
    <row r="7" spans="1:10" x14ac:dyDescent="0.25">
      <c r="A7" s="144">
        <v>3</v>
      </c>
      <c r="B7" s="145" t="s">
        <v>285</v>
      </c>
      <c r="C7" s="145"/>
      <c r="D7" s="146">
        <v>36235</v>
      </c>
      <c r="E7" s="145"/>
      <c r="F7" s="145"/>
      <c r="G7" s="145"/>
      <c r="H7" s="145"/>
      <c r="I7" s="147"/>
      <c r="J7"/>
    </row>
    <row r="8" spans="1:10" x14ac:dyDescent="0.25">
      <c r="A8" s="144">
        <v>4</v>
      </c>
      <c r="B8" s="145" t="s">
        <v>286</v>
      </c>
      <c r="C8" s="145"/>
      <c r="D8" s="146">
        <v>36220</v>
      </c>
      <c r="E8" s="145"/>
      <c r="F8" s="145"/>
      <c r="G8" s="145"/>
      <c r="H8" s="145"/>
      <c r="I8" s="147"/>
      <c r="J8"/>
    </row>
    <row r="9" spans="1:10" x14ac:dyDescent="0.25">
      <c r="A9" s="144">
        <v>5</v>
      </c>
      <c r="B9" s="145" t="s">
        <v>287</v>
      </c>
      <c r="C9" s="145"/>
      <c r="D9" s="146">
        <v>36252</v>
      </c>
      <c r="E9" s="145"/>
      <c r="F9" s="145"/>
      <c r="G9" s="145"/>
      <c r="H9" s="145"/>
      <c r="I9" s="147"/>
      <c r="J9"/>
    </row>
    <row r="10" spans="1:10" x14ac:dyDescent="0.25">
      <c r="A10" s="144">
        <v>6</v>
      </c>
      <c r="B10" s="145" t="s">
        <v>288</v>
      </c>
      <c r="C10" s="145"/>
      <c r="D10" s="146">
        <v>36258</v>
      </c>
      <c r="E10" s="145"/>
      <c r="F10" s="145"/>
      <c r="G10" s="145"/>
      <c r="H10" s="145"/>
      <c r="I10" s="147"/>
      <c r="J10"/>
    </row>
    <row r="11" spans="1:10" x14ac:dyDescent="0.25">
      <c r="A11" s="144">
        <v>7</v>
      </c>
      <c r="B11" s="145" t="s">
        <v>289</v>
      </c>
      <c r="C11" s="145"/>
      <c r="D11" s="146">
        <v>36262</v>
      </c>
      <c r="E11" s="145"/>
      <c r="F11" s="145"/>
      <c r="G11" s="145"/>
      <c r="H11" s="145"/>
      <c r="I11" s="147"/>
      <c r="J11"/>
    </row>
    <row r="12" spans="1:10" x14ac:dyDescent="0.25">
      <c r="A12" s="144">
        <v>8</v>
      </c>
      <c r="B12" s="145" t="s">
        <v>290</v>
      </c>
      <c r="C12" s="145"/>
      <c r="D12" s="146">
        <v>36279</v>
      </c>
      <c r="E12" s="145"/>
      <c r="F12" s="145"/>
      <c r="G12" s="145"/>
      <c r="H12" s="145"/>
      <c r="I12" s="147"/>
      <c r="J12"/>
    </row>
    <row r="13" spans="1:10" x14ac:dyDescent="0.25">
      <c r="A13" s="144">
        <v>9</v>
      </c>
      <c r="B13" s="145" t="s">
        <v>291</v>
      </c>
      <c r="C13" s="145"/>
      <c r="D13" s="146">
        <v>36282</v>
      </c>
      <c r="E13" s="145"/>
      <c r="F13" s="145"/>
      <c r="G13" s="145"/>
      <c r="H13" s="145"/>
      <c r="I13" s="147"/>
      <c r="J13"/>
    </row>
    <row r="14" spans="1:10" ht="15" thickBot="1" x14ac:dyDescent="0.3">
      <c r="A14" s="148">
        <v>10</v>
      </c>
      <c r="B14" s="149" t="s">
        <v>292</v>
      </c>
      <c r="C14" s="149"/>
      <c r="D14" s="150">
        <v>36295</v>
      </c>
      <c r="E14" s="149"/>
      <c r="F14" s="149"/>
      <c r="G14" s="149"/>
      <c r="H14" s="149"/>
      <c r="I14" s="151"/>
      <c r="J14"/>
    </row>
    <row r="15" spans="1:10" ht="15" thickTop="1" x14ac:dyDescent="0.25"/>
    <row r="16" spans="1:10" ht="16.5" x14ac:dyDescent="0.25">
      <c r="B16" s="152" t="s">
        <v>293</v>
      </c>
      <c r="C16" s="153"/>
      <c r="D16" s="154"/>
      <c r="E16" s="154"/>
      <c r="G16" s="152" t="s">
        <v>294</v>
      </c>
      <c r="H16" s="153"/>
    </row>
    <row r="17" spans="1:9" ht="32.25" thickBot="1" x14ac:dyDescent="0.3">
      <c r="B17" s="155" t="s">
        <v>184</v>
      </c>
      <c r="C17" s="155" t="s">
        <v>277</v>
      </c>
      <c r="D17" s="156" t="s">
        <v>295</v>
      </c>
      <c r="E17" s="156" t="s">
        <v>296</v>
      </c>
      <c r="G17" s="157" t="s">
        <v>278</v>
      </c>
      <c r="H17" s="158" t="s">
        <v>297</v>
      </c>
    </row>
    <row r="18" spans="1:9" ht="15" customHeight="1" thickTop="1" x14ac:dyDescent="0.3">
      <c r="B18" s="159" t="s">
        <v>298</v>
      </c>
      <c r="C18" s="160" t="s">
        <v>299</v>
      </c>
      <c r="D18" s="161">
        <v>2620</v>
      </c>
      <c r="E18" s="162">
        <v>2350</v>
      </c>
      <c r="F18"/>
      <c r="G18" s="163">
        <v>36220</v>
      </c>
      <c r="H18" s="164">
        <v>14.5</v>
      </c>
      <c r="I18"/>
    </row>
    <row r="19" spans="1:9" ht="15" customHeight="1" x14ac:dyDescent="0.3">
      <c r="B19" s="165" t="s">
        <v>300</v>
      </c>
      <c r="C19" s="166" t="s">
        <v>301</v>
      </c>
      <c r="D19" s="167">
        <v>3060</v>
      </c>
      <c r="E19" s="168">
        <v>2690</v>
      </c>
      <c r="F19"/>
      <c r="G19" s="169">
        <v>36235</v>
      </c>
      <c r="H19" s="170">
        <v>14.7</v>
      </c>
      <c r="I19"/>
    </row>
    <row r="20" spans="1:9" ht="15" customHeight="1" x14ac:dyDescent="0.3">
      <c r="B20" s="165" t="s">
        <v>302</v>
      </c>
      <c r="C20" s="166" t="s">
        <v>303</v>
      </c>
      <c r="D20" s="167">
        <v>3770</v>
      </c>
      <c r="E20" s="168">
        <v>3290</v>
      </c>
      <c r="F20"/>
      <c r="G20" s="169">
        <v>36251</v>
      </c>
      <c r="H20" s="170">
        <v>14.65</v>
      </c>
      <c r="I20"/>
    </row>
    <row r="21" spans="1:9" ht="15" customHeight="1" thickBot="1" x14ac:dyDescent="0.35">
      <c r="B21" s="165" t="s">
        <v>304</v>
      </c>
      <c r="C21" s="166" t="s">
        <v>305</v>
      </c>
      <c r="D21" s="167">
        <v>3970</v>
      </c>
      <c r="E21" s="168">
        <v>3490</v>
      </c>
      <c r="G21" s="171">
        <v>36281</v>
      </c>
      <c r="H21" s="172">
        <v>14.8</v>
      </c>
    </row>
    <row r="22" spans="1:9" ht="15" customHeight="1" thickTop="1" x14ac:dyDescent="0.3">
      <c r="B22" s="165" t="s">
        <v>306</v>
      </c>
      <c r="C22" s="166" t="s">
        <v>307</v>
      </c>
      <c r="D22" s="167">
        <v>2810</v>
      </c>
      <c r="E22" s="168">
        <v>2490</v>
      </c>
    </row>
    <row r="23" spans="1:9" ht="15" customHeight="1" x14ac:dyDescent="0.3">
      <c r="B23" s="165" t="s">
        <v>308</v>
      </c>
      <c r="C23" s="166" t="s">
        <v>309</v>
      </c>
      <c r="D23" s="167">
        <v>3170</v>
      </c>
      <c r="E23" s="168">
        <v>2890</v>
      </c>
    </row>
    <row r="24" spans="1:9" ht="15" customHeight="1" thickBot="1" x14ac:dyDescent="0.35">
      <c r="B24" s="173" t="s">
        <v>310</v>
      </c>
      <c r="C24" s="174" t="s">
        <v>311</v>
      </c>
      <c r="D24" s="175">
        <v>4580</v>
      </c>
      <c r="E24" s="176">
        <v>3890</v>
      </c>
    </row>
    <row r="25" spans="1:9" ht="15" thickTop="1" x14ac:dyDescent="0.25"/>
    <row r="26" spans="1:9" s="108" customFormat="1" ht="17.25" x14ac:dyDescent="0.3">
      <c r="A26" s="108" t="s">
        <v>312</v>
      </c>
      <c r="C26" s="177" t="s">
        <v>313</v>
      </c>
    </row>
    <row r="27" spans="1:9" s="108" customFormat="1" ht="17.25" x14ac:dyDescent="0.3">
      <c r="A27" s="108" t="s">
        <v>314</v>
      </c>
    </row>
    <row r="28" spans="1:9" s="108" customFormat="1" ht="17.25" x14ac:dyDescent="0.3">
      <c r="A28" s="108" t="s">
        <v>315</v>
      </c>
    </row>
    <row r="29" spans="1:9" s="108" customFormat="1" ht="17.25" x14ac:dyDescent="0.3">
      <c r="A29" s="108" t="s">
        <v>316</v>
      </c>
    </row>
    <row r="30" spans="1:9" s="108" customFormat="1" ht="17.25" x14ac:dyDescent="0.3">
      <c r="A30" s="108" t="s">
        <v>317</v>
      </c>
    </row>
    <row r="31" spans="1:9" s="108" customFormat="1" ht="17.25" x14ac:dyDescent="0.3">
      <c r="B31" s="178" t="s">
        <v>318</v>
      </c>
      <c r="C31" s="178"/>
    </row>
    <row r="32" spans="1:9" s="108" customFormat="1" ht="17.25" x14ac:dyDescent="0.3">
      <c r="A32" s="108" t="s">
        <v>319</v>
      </c>
    </row>
    <row r="33" spans="1:10" s="108" customFormat="1" ht="17.25" x14ac:dyDescent="0.3">
      <c r="A33" s="108" t="s">
        <v>320</v>
      </c>
      <c r="G33" s="178" t="s">
        <v>321</v>
      </c>
    </row>
    <row r="34" spans="1:10" s="108" customFormat="1" ht="16.5" x14ac:dyDescent="0.3">
      <c r="C34" s="179" t="s">
        <v>322</v>
      </c>
      <c r="D34" s="180"/>
      <c r="E34" s="181"/>
      <c r="F34" s="180"/>
      <c r="G34" s="180"/>
      <c r="H34" s="182"/>
    </row>
    <row r="35" spans="1:10" s="108" customFormat="1" ht="16.5" x14ac:dyDescent="0.3">
      <c r="A35" s="178" t="s">
        <v>323</v>
      </c>
      <c r="C35" s="183" t="s">
        <v>324</v>
      </c>
      <c r="D35" s="184"/>
      <c r="E35" s="185"/>
      <c r="F35" s="184"/>
      <c r="G35" s="184"/>
      <c r="H35" s="186"/>
    </row>
    <row r="36" spans="1:10" s="108" customFormat="1" ht="16.5" x14ac:dyDescent="0.3">
      <c r="B36" s="187"/>
      <c r="C36" s="183" t="s">
        <v>325</v>
      </c>
      <c r="D36" s="184"/>
      <c r="E36" s="185"/>
      <c r="F36" s="184"/>
      <c r="G36" s="184"/>
      <c r="H36" s="186"/>
    </row>
    <row r="37" spans="1:10" s="108" customFormat="1" ht="16.5" x14ac:dyDescent="0.3">
      <c r="B37" s="187"/>
      <c r="C37" s="188" t="s">
        <v>326</v>
      </c>
      <c r="D37" s="189"/>
      <c r="E37" s="189"/>
      <c r="F37" s="189"/>
      <c r="G37" s="189"/>
      <c r="H37" s="190"/>
    </row>
    <row r="38" spans="1:10" s="108" customFormat="1" ht="34.5" customHeight="1" x14ac:dyDescent="0.3">
      <c r="A38" s="191" t="s">
        <v>327</v>
      </c>
      <c r="B38" s="192"/>
      <c r="C38" s="192"/>
      <c r="D38" s="192"/>
      <c r="E38" s="192"/>
      <c r="F38" s="192"/>
      <c r="G38" s="192"/>
      <c r="H38" s="192"/>
      <c r="I38" s="192"/>
      <c r="J38" s="192"/>
    </row>
    <row r="39" spans="1:10" s="108" customFormat="1" ht="17.25" x14ac:dyDescent="0.3">
      <c r="A39" s="108" t="s">
        <v>328</v>
      </c>
      <c r="C39" s="178"/>
    </row>
  </sheetData>
  <mergeCells count="1">
    <mergeCell ref="A38:J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topLeftCell="A7" workbookViewId="0">
      <selection activeCell="I19" sqref="I19"/>
    </sheetView>
  </sheetViews>
  <sheetFormatPr defaultRowHeight="14.25" x14ac:dyDescent="0.25"/>
  <cols>
    <col min="1" max="1" width="7.28515625" style="134" customWidth="1"/>
    <col min="2" max="2" width="12.28515625" style="134" customWidth="1"/>
    <col min="3" max="3" width="9.7109375" style="134" customWidth="1"/>
    <col min="4" max="4" width="7.42578125" style="134" customWidth="1"/>
    <col min="5" max="5" width="11" style="134" customWidth="1"/>
    <col min="6" max="6" width="9.140625" style="134" customWidth="1"/>
    <col min="7" max="7" width="9.28515625" style="134" customWidth="1"/>
    <col min="8" max="8" width="9.140625" style="134" customWidth="1"/>
    <col min="9" max="9" width="9.28515625" style="134" customWidth="1"/>
    <col min="10" max="10" width="10" style="134" customWidth="1"/>
    <col min="11" max="16384" width="9.140625" style="134"/>
  </cols>
  <sheetData>
    <row r="2" spans="1:10" ht="18.75" x14ac:dyDescent="0.35">
      <c r="A2" s="108" t="s">
        <v>273</v>
      </c>
      <c r="D2" s="135" t="s">
        <v>329</v>
      </c>
      <c r="J2" s="108" t="s">
        <v>330</v>
      </c>
    </row>
    <row r="3" spans="1:10" ht="21" x14ac:dyDescent="0.25">
      <c r="A3" s="193" t="s">
        <v>331</v>
      </c>
      <c r="B3" s="194"/>
      <c r="C3" s="194"/>
      <c r="D3" s="194"/>
      <c r="E3" s="194"/>
      <c r="F3" s="194"/>
      <c r="G3" s="194"/>
      <c r="H3" s="194"/>
      <c r="I3" s="194"/>
      <c r="J3" s="194"/>
    </row>
    <row r="4" spans="1:10" ht="15" thickBot="1" x14ac:dyDescent="0.3">
      <c r="B4" s="139"/>
      <c r="C4" s="139"/>
      <c r="D4" s="139"/>
      <c r="E4" s="139"/>
      <c r="F4" s="139"/>
      <c r="G4" s="139"/>
      <c r="H4" s="139"/>
      <c r="I4" s="139"/>
      <c r="J4" s="139"/>
    </row>
    <row r="5" spans="1:10" ht="50.25" customHeight="1" thickTop="1" x14ac:dyDescent="0.25">
      <c r="A5" s="195" t="s">
        <v>332</v>
      </c>
      <c r="B5" s="196" t="s">
        <v>333</v>
      </c>
      <c r="C5" s="197" t="s">
        <v>334</v>
      </c>
      <c r="D5" s="197" t="s">
        <v>335</v>
      </c>
      <c r="E5" s="197" t="s">
        <v>336</v>
      </c>
      <c r="F5" s="196" t="s">
        <v>337</v>
      </c>
      <c r="G5" s="196" t="s">
        <v>338</v>
      </c>
      <c r="H5" s="196" t="s">
        <v>339</v>
      </c>
      <c r="I5" s="197" t="s">
        <v>340</v>
      </c>
      <c r="J5" s="198" t="s">
        <v>341</v>
      </c>
    </row>
    <row r="6" spans="1:10" x14ac:dyDescent="0.25">
      <c r="A6" s="199" t="s">
        <v>342</v>
      </c>
      <c r="B6" s="200" t="s">
        <v>343</v>
      </c>
      <c r="C6" s="200" t="s">
        <v>344</v>
      </c>
      <c r="D6" s="200"/>
      <c r="E6" s="201">
        <v>180000</v>
      </c>
      <c r="F6" s="202"/>
      <c r="G6" s="202"/>
      <c r="H6" s="201"/>
      <c r="I6" s="202">
        <v>24</v>
      </c>
      <c r="J6" s="203"/>
    </row>
    <row r="7" spans="1:10" x14ac:dyDescent="0.25">
      <c r="A7" s="199" t="s">
        <v>345</v>
      </c>
      <c r="B7" s="200" t="s">
        <v>346</v>
      </c>
      <c r="C7" s="200" t="s">
        <v>347</v>
      </c>
      <c r="D7" s="200"/>
      <c r="E7" s="201">
        <v>120000</v>
      </c>
      <c r="F7" s="202"/>
      <c r="G7" s="202"/>
      <c r="H7" s="201"/>
      <c r="I7" s="202">
        <v>25</v>
      </c>
      <c r="J7" s="203"/>
    </row>
    <row r="8" spans="1:10" x14ac:dyDescent="0.25">
      <c r="A8" s="199" t="s">
        <v>348</v>
      </c>
      <c r="B8" s="200" t="s">
        <v>349</v>
      </c>
      <c r="C8" s="200" t="s">
        <v>350</v>
      </c>
      <c r="D8" s="200"/>
      <c r="E8" s="201">
        <v>80000</v>
      </c>
      <c r="F8" s="202"/>
      <c r="G8" s="202"/>
      <c r="H8" s="201"/>
      <c r="I8" s="202">
        <v>27</v>
      </c>
      <c r="J8" s="203"/>
    </row>
    <row r="9" spans="1:10" x14ac:dyDescent="0.25">
      <c r="A9" s="199" t="s">
        <v>351</v>
      </c>
      <c r="B9" s="200" t="s">
        <v>352</v>
      </c>
      <c r="C9" s="200" t="s">
        <v>353</v>
      </c>
      <c r="D9" s="200"/>
      <c r="E9" s="201">
        <v>150000</v>
      </c>
      <c r="F9" s="202"/>
      <c r="G9" s="202"/>
      <c r="H9" s="201"/>
      <c r="I9" s="202">
        <v>23</v>
      </c>
      <c r="J9" s="203"/>
    </row>
    <row r="10" spans="1:10" x14ac:dyDescent="0.25">
      <c r="A10" s="199" t="s">
        <v>354</v>
      </c>
      <c r="B10" s="200" t="s">
        <v>355</v>
      </c>
      <c r="C10" s="200" t="s">
        <v>344</v>
      </c>
      <c r="D10" s="200"/>
      <c r="E10" s="201">
        <v>50000</v>
      </c>
      <c r="F10" s="202"/>
      <c r="G10" s="202"/>
      <c r="H10" s="201"/>
      <c r="I10" s="202">
        <v>26</v>
      </c>
      <c r="J10" s="203"/>
    </row>
    <row r="11" spans="1:10" x14ac:dyDescent="0.25">
      <c r="A11" s="199" t="s">
        <v>356</v>
      </c>
      <c r="B11" s="200" t="s">
        <v>343</v>
      </c>
      <c r="C11" s="200" t="s">
        <v>357</v>
      </c>
      <c r="D11" s="200"/>
      <c r="E11" s="201">
        <v>80000</v>
      </c>
      <c r="F11" s="202"/>
      <c r="G11" s="202"/>
      <c r="H11" s="201"/>
      <c r="I11" s="202">
        <v>23</v>
      </c>
      <c r="J11" s="203"/>
    </row>
    <row r="12" spans="1:10" x14ac:dyDescent="0.25">
      <c r="A12" s="199" t="s">
        <v>358</v>
      </c>
      <c r="B12" s="200" t="s">
        <v>352</v>
      </c>
      <c r="C12" s="200" t="s">
        <v>133</v>
      </c>
      <c r="D12" s="200"/>
      <c r="E12" s="201">
        <v>50000</v>
      </c>
      <c r="F12" s="202"/>
      <c r="G12" s="202"/>
      <c r="H12" s="201"/>
      <c r="I12" s="202">
        <v>24</v>
      </c>
      <c r="J12" s="203"/>
    </row>
    <row r="13" spans="1:10" x14ac:dyDescent="0.25">
      <c r="A13" s="199" t="s">
        <v>359</v>
      </c>
      <c r="B13" s="200" t="s">
        <v>360</v>
      </c>
      <c r="C13" s="200" t="s">
        <v>361</v>
      </c>
      <c r="D13" s="200"/>
      <c r="E13" s="201">
        <v>50000</v>
      </c>
      <c r="F13" s="202"/>
      <c r="G13" s="202"/>
      <c r="H13" s="201"/>
      <c r="I13" s="202">
        <v>25</v>
      </c>
      <c r="J13" s="203"/>
    </row>
    <row r="14" spans="1:10" x14ac:dyDescent="0.25">
      <c r="A14" s="199" t="s">
        <v>362</v>
      </c>
      <c r="B14" s="200" t="s">
        <v>363</v>
      </c>
      <c r="C14" s="200" t="s">
        <v>133</v>
      </c>
      <c r="D14" s="200"/>
      <c r="E14" s="201">
        <v>80000</v>
      </c>
      <c r="F14" s="202"/>
      <c r="G14" s="202"/>
      <c r="H14" s="201"/>
      <c r="I14" s="202">
        <v>25</v>
      </c>
      <c r="J14" s="203"/>
    </row>
    <row r="15" spans="1:10" ht="15" thickBot="1" x14ac:dyDescent="0.3">
      <c r="A15" s="204" t="s">
        <v>364</v>
      </c>
      <c r="B15" s="205" t="s">
        <v>343</v>
      </c>
      <c r="C15" s="205" t="s">
        <v>74</v>
      </c>
      <c r="D15" s="205"/>
      <c r="E15" s="206">
        <v>120000</v>
      </c>
      <c r="F15" s="207"/>
      <c r="G15" s="207"/>
      <c r="H15" s="206"/>
      <c r="I15" s="207">
        <v>25</v>
      </c>
      <c r="J15" s="208"/>
    </row>
    <row r="16" spans="1:10" ht="15" thickTop="1" x14ac:dyDescent="0.25"/>
    <row r="17" spans="1:10" s="210" customFormat="1" ht="18" thickBot="1" x14ac:dyDescent="0.4">
      <c r="A17" s="209" t="s">
        <v>365</v>
      </c>
      <c r="E17" s="209" t="s">
        <v>366</v>
      </c>
    </row>
    <row r="18" spans="1:10" s="210" customFormat="1" ht="29.25" customHeight="1" thickTop="1" thickBot="1" x14ac:dyDescent="0.35">
      <c r="A18" s="211" t="s">
        <v>367</v>
      </c>
      <c r="B18" s="211" t="s">
        <v>368</v>
      </c>
      <c r="E18" s="212" t="s">
        <v>369</v>
      </c>
      <c r="F18" s="213">
        <v>1</v>
      </c>
      <c r="G18" s="214">
        <v>4</v>
      </c>
      <c r="H18" s="214">
        <v>8</v>
      </c>
      <c r="I18" s="215">
        <v>12</v>
      </c>
    </row>
    <row r="19" spans="1:10" s="210" customFormat="1" ht="17.25" thickTop="1" thickBot="1" x14ac:dyDescent="0.35">
      <c r="A19" s="216" t="s">
        <v>149</v>
      </c>
      <c r="B19" s="217" t="s">
        <v>370</v>
      </c>
      <c r="E19" s="218" t="s">
        <v>371</v>
      </c>
      <c r="F19" s="219">
        <v>1</v>
      </c>
      <c r="G19" s="220">
        <v>1.1499999999999999</v>
      </c>
      <c r="H19" s="220">
        <v>1.3</v>
      </c>
      <c r="I19" s="221">
        <v>1.5</v>
      </c>
    </row>
    <row r="20" spans="1:10" s="210" customFormat="1" ht="16.5" thickTop="1" x14ac:dyDescent="0.3">
      <c r="A20" s="222" t="s">
        <v>150</v>
      </c>
      <c r="B20" s="223" t="s">
        <v>372</v>
      </c>
    </row>
    <row r="21" spans="1:10" s="210" customFormat="1" ht="17.25" x14ac:dyDescent="0.35">
      <c r="A21" s="222" t="s">
        <v>151</v>
      </c>
      <c r="B21" s="223" t="s">
        <v>373</v>
      </c>
      <c r="F21" s="209" t="s">
        <v>374</v>
      </c>
    </row>
    <row r="22" spans="1:10" s="210" customFormat="1" ht="15.75" x14ac:dyDescent="0.3">
      <c r="A22" s="222" t="s">
        <v>205</v>
      </c>
      <c r="B22" s="223" t="s">
        <v>375</v>
      </c>
      <c r="F22" s="224" t="s">
        <v>337</v>
      </c>
      <c r="G22" s="225" t="s">
        <v>376</v>
      </c>
      <c r="H22" s="225"/>
    </row>
    <row r="23" spans="1:10" s="210" customFormat="1" ht="15.75" x14ac:dyDescent="0.3">
      <c r="A23" s="222" t="s">
        <v>266</v>
      </c>
      <c r="B23" s="223" t="s">
        <v>377</v>
      </c>
      <c r="D23" s="134"/>
      <c r="E23" s="134"/>
      <c r="F23" s="226" t="s">
        <v>378</v>
      </c>
      <c r="G23" s="227" t="s">
        <v>379</v>
      </c>
      <c r="H23" s="227"/>
    </row>
    <row r="24" spans="1:10" s="210" customFormat="1" ht="16.5" x14ac:dyDescent="0.3">
      <c r="A24" s="134"/>
      <c r="B24" s="134"/>
      <c r="E24" s="108"/>
      <c r="F24" s="226" t="s">
        <v>380</v>
      </c>
      <c r="G24" s="227" t="s">
        <v>379</v>
      </c>
      <c r="H24" s="227"/>
    </row>
    <row r="25" spans="1:10" s="210" customFormat="1" ht="16.5" x14ac:dyDescent="0.3">
      <c r="A25" s="134"/>
      <c r="B25" s="134"/>
      <c r="E25" s="108"/>
      <c r="F25" s="184"/>
      <c r="G25" s="228"/>
      <c r="H25" s="228"/>
    </row>
    <row r="26" spans="1:10" s="210" customFormat="1" ht="17.25" x14ac:dyDescent="0.3">
      <c r="A26" s="108" t="s">
        <v>312</v>
      </c>
      <c r="B26" s="108"/>
      <c r="E26" s="108" t="s">
        <v>381</v>
      </c>
      <c r="F26" s="108"/>
      <c r="G26" s="108"/>
      <c r="H26" s="108"/>
    </row>
    <row r="27" spans="1:10" s="210" customFormat="1" ht="16.5" x14ac:dyDescent="0.3">
      <c r="A27" s="108"/>
      <c r="B27" s="108"/>
      <c r="D27" s="108"/>
      <c r="E27" s="108"/>
      <c r="F27" s="108"/>
      <c r="G27" s="108"/>
      <c r="H27" s="108"/>
    </row>
    <row r="28" spans="1:10" ht="15.6" customHeight="1" x14ac:dyDescent="0.3">
      <c r="A28" s="108"/>
      <c r="B28" s="229" t="s">
        <v>382</v>
      </c>
      <c r="D28" s="121"/>
      <c r="E28" s="121"/>
      <c r="F28" s="121"/>
      <c r="G28" s="121"/>
      <c r="H28" s="121"/>
    </row>
    <row r="29" spans="1:10" s="108" customFormat="1" ht="15.6" customHeight="1" x14ac:dyDescent="0.3">
      <c r="B29" s="230" t="s">
        <v>383</v>
      </c>
      <c r="D29" s="121"/>
      <c r="E29" s="121"/>
      <c r="F29" s="121"/>
      <c r="G29" s="121"/>
      <c r="H29" s="121"/>
    </row>
    <row r="30" spans="1:10" s="108" customFormat="1" ht="15.6" customHeight="1" x14ac:dyDescent="0.3">
      <c r="B30" s="230" t="s">
        <v>384</v>
      </c>
      <c r="D30" s="121"/>
      <c r="E30" s="121"/>
      <c r="F30" s="121"/>
      <c r="G30" s="121"/>
      <c r="H30" s="121"/>
    </row>
    <row r="31" spans="1:10" s="108" customFormat="1" ht="15.6" customHeight="1" x14ac:dyDescent="0.3">
      <c r="B31" s="230" t="s">
        <v>385</v>
      </c>
      <c r="D31" s="121"/>
      <c r="E31" s="121"/>
      <c r="F31" s="121"/>
      <c r="G31" s="121"/>
      <c r="H31" s="121"/>
    </row>
    <row r="32" spans="1:10" s="108" customFormat="1" ht="15.6" customHeight="1" x14ac:dyDescent="0.3">
      <c r="B32" s="230" t="s">
        <v>386</v>
      </c>
      <c r="C32" s="121"/>
      <c r="D32" s="121"/>
      <c r="E32" s="121"/>
      <c r="F32" s="121"/>
      <c r="G32" s="121"/>
      <c r="H32" s="121"/>
      <c r="I32" s="121"/>
      <c r="J32" s="121"/>
    </row>
    <row r="33" spans="1:10" s="108" customFormat="1" ht="15.6" customHeight="1" x14ac:dyDescent="0.3">
      <c r="B33" s="184" t="s">
        <v>387</v>
      </c>
      <c r="C33" s="121"/>
      <c r="D33" s="121"/>
      <c r="E33" s="121"/>
      <c r="F33" s="121"/>
      <c r="G33" s="121"/>
      <c r="H33" s="121"/>
      <c r="I33" s="121"/>
      <c r="J33" s="121"/>
    </row>
    <row r="34" spans="1:10" s="108" customFormat="1" ht="15.6" customHeight="1" x14ac:dyDescent="0.3">
      <c r="B34" s="184"/>
      <c r="C34" s="231" t="s">
        <v>388</v>
      </c>
      <c r="D34" s="121"/>
      <c r="E34" s="121"/>
      <c r="F34" s="121"/>
      <c r="G34" s="121"/>
      <c r="H34" s="121"/>
      <c r="I34" s="121"/>
      <c r="J34" s="121"/>
    </row>
    <row r="35" spans="1:10" s="108" customFormat="1" ht="15.6" customHeight="1" x14ac:dyDescent="0.3">
      <c r="B35" s="230" t="s">
        <v>389</v>
      </c>
      <c r="C35" s="121"/>
      <c r="D35" s="121"/>
      <c r="E35" s="121"/>
      <c r="F35" s="121"/>
      <c r="G35" s="230"/>
      <c r="H35" s="121"/>
      <c r="I35" s="121"/>
      <c r="J35" s="121"/>
    </row>
    <row r="36" spans="1:10" s="108" customFormat="1" ht="15.6" customHeight="1" x14ac:dyDescent="0.3">
      <c r="C36" s="185" t="s">
        <v>390</v>
      </c>
      <c r="D36" s="121"/>
      <c r="E36" s="121"/>
      <c r="F36" s="121"/>
      <c r="G36" s="121"/>
      <c r="H36" s="121"/>
      <c r="I36" s="121"/>
      <c r="J36" s="121"/>
    </row>
    <row r="37" spans="1:10" s="108" customFormat="1" ht="15.6" customHeight="1" x14ac:dyDescent="0.3">
      <c r="B37" s="230" t="s">
        <v>391</v>
      </c>
      <c r="C37" s="232"/>
      <c r="D37" s="233"/>
      <c r="E37" s="233"/>
      <c r="F37" s="233"/>
      <c r="G37" s="233"/>
      <c r="H37" s="233"/>
      <c r="I37" s="121"/>
      <c r="J37" s="121"/>
    </row>
    <row r="38" spans="1:10" s="108" customFormat="1" ht="15.6" customHeight="1" x14ac:dyDescent="0.3">
      <c r="A38" s="234"/>
      <c r="B38" s="235" t="s">
        <v>392</v>
      </c>
      <c r="C38" s="236"/>
      <c r="D38" s="237"/>
      <c r="E38" s="237"/>
      <c r="F38" s="237"/>
      <c r="G38" s="237"/>
      <c r="H38" s="237"/>
      <c r="I38" s="238"/>
      <c r="J38" s="238"/>
    </row>
    <row r="39" spans="1:10" s="108" customFormat="1" ht="14.45" customHeight="1" x14ac:dyDescent="0.3">
      <c r="A39" s="234"/>
      <c r="B39" s="235"/>
      <c r="C39" s="236"/>
      <c r="D39" s="237"/>
      <c r="E39" s="237"/>
      <c r="F39" s="237"/>
      <c r="G39" s="237"/>
      <c r="H39" s="237"/>
      <c r="I39" s="238"/>
      <c r="J39" s="238"/>
    </row>
    <row r="40" spans="1:10" s="108" customFormat="1" ht="17.25" x14ac:dyDescent="0.3">
      <c r="A40" s="239" t="s">
        <v>393</v>
      </c>
      <c r="B40" s="240"/>
      <c r="C40" s="232"/>
      <c r="D40" s="134"/>
      <c r="E40" s="134"/>
      <c r="F40" s="134"/>
      <c r="G40" s="134"/>
      <c r="H40" s="134"/>
      <c r="I40" s="121"/>
      <c r="J40" s="121"/>
    </row>
    <row r="41" spans="1:10" ht="15.75" x14ac:dyDescent="0.25">
      <c r="C41" s="240"/>
      <c r="I41" s="240"/>
      <c r="J41" s="240"/>
    </row>
  </sheetData>
  <mergeCells count="3">
    <mergeCell ref="G22:H22"/>
    <mergeCell ref="G23:H23"/>
    <mergeCell ref="G24:H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topLeftCell="A7" workbookViewId="0">
      <selection activeCell="I19" sqref="I19"/>
    </sheetView>
  </sheetViews>
  <sheetFormatPr defaultColWidth="14.5703125" defaultRowHeight="15.75" x14ac:dyDescent="0.25"/>
  <cols>
    <col min="1" max="16384" width="14.5703125" style="243"/>
  </cols>
  <sheetData>
    <row r="2" spans="1:8" ht="31.5" x14ac:dyDescent="0.25">
      <c r="A2" s="241" t="s">
        <v>394</v>
      </c>
      <c r="B2" s="241" t="s">
        <v>395</v>
      </c>
      <c r="C2" s="242" t="s">
        <v>396</v>
      </c>
      <c r="D2" s="242" t="s">
        <v>397</v>
      </c>
      <c r="E2" s="241" t="s">
        <v>6</v>
      </c>
      <c r="F2" s="242" t="s">
        <v>9</v>
      </c>
      <c r="G2" s="242" t="s">
        <v>398</v>
      </c>
      <c r="H2" s="242" t="s">
        <v>399</v>
      </c>
    </row>
    <row r="3" spans="1:8" x14ac:dyDescent="0.25">
      <c r="A3" s="244">
        <v>1</v>
      </c>
      <c r="B3" s="244" t="s">
        <v>400</v>
      </c>
      <c r="C3" s="244"/>
      <c r="D3" s="244">
        <v>20</v>
      </c>
      <c r="E3" s="244"/>
      <c r="F3" s="244"/>
      <c r="G3" s="244"/>
      <c r="H3" s="244"/>
    </row>
    <row r="4" spans="1:8" x14ac:dyDescent="0.25">
      <c r="A4" s="244">
        <v>2</v>
      </c>
      <c r="B4" s="244" t="s">
        <v>401</v>
      </c>
      <c r="C4" s="244"/>
      <c r="D4" s="244">
        <v>35</v>
      </c>
      <c r="E4" s="244"/>
      <c r="F4" s="244"/>
      <c r="G4" s="244"/>
      <c r="H4" s="244"/>
    </row>
    <row r="5" spans="1:8" x14ac:dyDescent="0.25">
      <c r="A5" s="244">
        <v>3</v>
      </c>
      <c r="B5" s="244" t="s">
        <v>402</v>
      </c>
      <c r="C5" s="244"/>
      <c r="D5" s="244">
        <v>50</v>
      </c>
      <c r="E5" s="244"/>
      <c r="F5" s="244"/>
      <c r="G5" s="244"/>
      <c r="H5" s="244"/>
    </row>
    <row r="6" spans="1:8" x14ac:dyDescent="0.25">
      <c r="A6" s="244">
        <v>4</v>
      </c>
      <c r="B6" s="244" t="s">
        <v>403</v>
      </c>
      <c r="C6" s="244"/>
      <c r="D6" s="244">
        <v>55</v>
      </c>
      <c r="E6" s="244"/>
      <c r="F6" s="244"/>
      <c r="G6" s="244"/>
      <c r="H6" s="244"/>
    </row>
    <row r="7" spans="1:8" x14ac:dyDescent="0.25">
      <c r="A7" s="244">
        <v>5</v>
      </c>
      <c r="B7" s="244" t="s">
        <v>404</v>
      </c>
      <c r="C7" s="244"/>
      <c r="D7" s="244">
        <v>60</v>
      </c>
      <c r="E7" s="244"/>
      <c r="F7" s="244"/>
      <c r="G7" s="244"/>
      <c r="H7" s="244"/>
    </row>
    <row r="8" spans="1:8" x14ac:dyDescent="0.25">
      <c r="A8" s="244">
        <v>6</v>
      </c>
      <c r="B8" s="244" t="s">
        <v>405</v>
      </c>
      <c r="C8" s="244"/>
      <c r="D8" s="244">
        <v>75</v>
      </c>
      <c r="E8" s="244"/>
      <c r="F8" s="244"/>
      <c r="G8" s="244"/>
      <c r="H8" s="244"/>
    </row>
    <row r="9" spans="1:8" x14ac:dyDescent="0.25">
      <c r="A9" s="244">
        <v>7</v>
      </c>
      <c r="B9" s="245" t="s">
        <v>406</v>
      </c>
      <c r="C9" s="244"/>
      <c r="D9" s="244">
        <v>85</v>
      </c>
      <c r="E9" s="244"/>
      <c r="F9" s="244"/>
      <c r="G9" s="244"/>
      <c r="H9" s="244"/>
    </row>
    <row r="10" spans="1:8" x14ac:dyDescent="0.25">
      <c r="A10" s="244">
        <v>8</v>
      </c>
      <c r="B10" s="244" t="s">
        <v>407</v>
      </c>
      <c r="C10" s="244"/>
      <c r="D10" s="244">
        <v>95</v>
      </c>
      <c r="E10" s="244"/>
      <c r="F10" s="244"/>
      <c r="G10" s="244"/>
      <c r="H10" s="244"/>
    </row>
    <row r="11" spans="1:8" x14ac:dyDescent="0.25">
      <c r="A11" s="244">
        <v>9</v>
      </c>
      <c r="B11" s="244" t="s">
        <v>408</v>
      </c>
      <c r="C11" s="244"/>
      <c r="D11" s="244">
        <v>100</v>
      </c>
      <c r="E11" s="244"/>
      <c r="F11" s="244"/>
      <c r="G11" s="244"/>
      <c r="H11" s="244"/>
    </row>
    <row r="12" spans="1:8" x14ac:dyDescent="0.25">
      <c r="A12" s="244">
        <v>10</v>
      </c>
      <c r="B12" s="244" t="s">
        <v>409</v>
      </c>
      <c r="C12" s="244"/>
      <c r="D12" s="244">
        <v>105</v>
      </c>
      <c r="E12" s="244"/>
      <c r="F12" s="244"/>
      <c r="G12" s="244"/>
      <c r="H12" s="244"/>
    </row>
    <row r="13" spans="1:8" x14ac:dyDescent="0.25">
      <c r="A13" s="244">
        <v>11</v>
      </c>
      <c r="B13" s="244" t="s">
        <v>410</v>
      </c>
      <c r="C13" s="244"/>
      <c r="D13" s="244">
        <v>140</v>
      </c>
      <c r="E13" s="244"/>
      <c r="F13" s="244"/>
      <c r="G13" s="244"/>
      <c r="H13" s="244"/>
    </row>
    <row r="14" spans="1:8" x14ac:dyDescent="0.25">
      <c r="A14" s="244">
        <v>12</v>
      </c>
      <c r="B14" s="244" t="s">
        <v>411</v>
      </c>
      <c r="C14" s="244"/>
      <c r="D14" s="244">
        <v>285</v>
      </c>
      <c r="E14" s="244"/>
      <c r="F14" s="244"/>
      <c r="G14" s="244"/>
      <c r="H14" s="244"/>
    </row>
    <row r="15" spans="1:8" x14ac:dyDescent="0.25">
      <c r="A15" s="246"/>
      <c r="B15" s="246"/>
      <c r="C15" s="246"/>
      <c r="D15" s="246"/>
      <c r="E15" s="246"/>
      <c r="F15" s="246"/>
      <c r="G15" s="246"/>
      <c r="H15" s="246"/>
    </row>
    <row r="16" spans="1:8" x14ac:dyDescent="0.25">
      <c r="A16" s="246"/>
      <c r="B16" s="246"/>
      <c r="C16" s="246"/>
      <c r="D16" s="246"/>
      <c r="E16" s="246"/>
      <c r="F16" s="246"/>
      <c r="G16" s="246"/>
      <c r="H16" s="246"/>
    </row>
    <row r="17" spans="1:11" ht="22.5" customHeight="1" x14ac:dyDescent="0.25">
      <c r="D17" s="246">
        <f>RANK(D9,$D$3:$D$14,1)</f>
        <v>7</v>
      </c>
    </row>
    <row r="19" spans="1:11" x14ac:dyDescent="0.25">
      <c r="A19" s="247" t="s">
        <v>412</v>
      </c>
      <c r="B19" s="247"/>
      <c r="C19" s="247"/>
      <c r="D19" s="247"/>
      <c r="E19" s="247"/>
    </row>
    <row r="20" spans="1:11" x14ac:dyDescent="0.25">
      <c r="A20" s="248" t="s">
        <v>413</v>
      </c>
      <c r="B20" s="244" t="s">
        <v>414</v>
      </c>
      <c r="C20" s="244" t="s">
        <v>415</v>
      </c>
      <c r="D20" s="244" t="s">
        <v>416</v>
      </c>
      <c r="E20" s="244" t="s">
        <v>417</v>
      </c>
    </row>
    <row r="21" spans="1:11" x14ac:dyDescent="0.25">
      <c r="A21" s="248" t="s">
        <v>418</v>
      </c>
      <c r="B21" s="244" t="s">
        <v>419</v>
      </c>
      <c r="C21" s="244" t="s">
        <v>420</v>
      </c>
      <c r="D21" s="244" t="s">
        <v>421</v>
      </c>
      <c r="E21" s="244" t="s">
        <v>422</v>
      </c>
      <c r="G21" s="247" t="s">
        <v>20</v>
      </c>
      <c r="H21" s="247"/>
      <c r="I21" s="247"/>
      <c r="J21" s="247"/>
      <c r="K21" s="247"/>
    </row>
    <row r="22" spans="1:11" x14ac:dyDescent="0.25">
      <c r="A22" s="248" t="s">
        <v>423</v>
      </c>
      <c r="B22" s="244">
        <v>80000</v>
      </c>
      <c r="C22" s="244">
        <v>105000</v>
      </c>
      <c r="D22" s="244">
        <v>160000</v>
      </c>
      <c r="E22" s="244">
        <v>220000</v>
      </c>
      <c r="G22" s="249" t="s">
        <v>413</v>
      </c>
      <c r="H22" s="250" t="s">
        <v>414</v>
      </c>
      <c r="I22" s="250" t="s">
        <v>415</v>
      </c>
      <c r="J22" s="250" t="s">
        <v>416</v>
      </c>
      <c r="K22" s="250" t="s">
        <v>417</v>
      </c>
    </row>
    <row r="23" spans="1:11" x14ac:dyDescent="0.25">
      <c r="A23" s="248" t="s">
        <v>424</v>
      </c>
      <c r="B23" s="244">
        <v>45000</v>
      </c>
      <c r="C23" s="244">
        <v>75000</v>
      </c>
      <c r="D23" s="244">
        <v>90000</v>
      </c>
      <c r="E23" s="244">
        <v>125000</v>
      </c>
      <c r="G23" s="249" t="s">
        <v>425</v>
      </c>
      <c r="H23" s="244"/>
      <c r="I23" s="244"/>
      <c r="J23" s="244"/>
      <c r="K23" s="244"/>
    </row>
  </sheetData>
  <mergeCells count="2">
    <mergeCell ref="A19:E19"/>
    <mergeCell ref="G21:K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Bai 11</vt:lpstr>
      <vt:lpstr>Bai 12</vt:lpstr>
      <vt:lpstr>Bai 13</vt:lpstr>
      <vt:lpstr>Bai 14</vt:lpstr>
      <vt:lpstr>Bai 15</vt:lpstr>
      <vt:lpstr>Bai 16</vt:lpstr>
      <vt:lpstr>Bai 17</vt:lpstr>
      <vt:lpstr>Bai 18</vt:lpstr>
      <vt:lpstr>'Bai 13'!Criteria</vt:lpstr>
      <vt:lpstr>'Bai 14'!Criteria</vt:lpstr>
      <vt:lpstr>'Bai 15'!Criteria</vt:lpstr>
      <vt:lpstr>'Bai 13'!Extract</vt:lpstr>
      <vt:lpstr>'Bai 14'!Extract</vt:lpstr>
      <vt:lpstr>'Bai 15'!Extract</vt:lpstr>
    </vt:vector>
  </TitlesOfParts>
  <Company>Nam Phuong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2022-12-27T00:08:58Z</dcterms:created>
  <dcterms:modified xsi:type="dcterms:W3CDTF">2022-12-27T00:09:32Z</dcterms:modified>
</cp:coreProperties>
</file>