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cia\OneDrive - INDUSTRIAS CAZEL, S. DE R.L, DE C.V\Documents\MBA\Electives\Data visualization\"/>
    </mc:Choice>
  </mc:AlternateContent>
  <bookViews>
    <workbookView xWindow="0" yWindow="0" windowWidth="19200" windowHeight="7450"/>
  </bookViews>
  <sheets>
    <sheet name="Dashboard_1" sheetId="2" r:id="rId1"/>
    <sheet name="Dashboard_2" sheetId="3" r:id="rId2"/>
  </sheets>
  <externalReferences>
    <externalReference r:id="rId3"/>
    <externalReference r:id="rId4"/>
  </externalReferences>
  <definedNames>
    <definedName name="_xlchart.v1.0" localSheetId="0" hidden="1">Dashboard_1!$Q$7:$Q$9</definedName>
    <definedName name="_xlchart.v1.1" localSheetId="0" hidden="1">Dashboard_1!$V$7:$V$9</definedName>
    <definedName name="_xlchart.v1.10" localSheetId="0" hidden="1">[1]Dashboard_2!#REF!</definedName>
    <definedName name="_xlchart.v1.10" localSheetId="1" hidden="1">Dashboard_2!#REF!</definedName>
    <definedName name="_xlchart.v1.10" hidden="1">[1]Dashboard_2!#REF!</definedName>
    <definedName name="_xlchart.v1.11" localSheetId="0" hidden="1">[1]Dashboard_2!#REF!</definedName>
    <definedName name="_xlchart.v1.11" localSheetId="1" hidden="1">Dashboard_2!#REF!</definedName>
    <definedName name="_xlchart.v1.11" hidden="1">[1]Dashboard_2!#REF!</definedName>
    <definedName name="_xlchart.v1.12" localSheetId="0" hidden="1">[1]Dashboard_2!#REF!</definedName>
    <definedName name="_xlchart.v1.12" localSheetId="1" hidden="1">Dashboard_2!#REF!</definedName>
    <definedName name="_xlchart.v1.12" hidden="1">[1]Dashboard_2!#REF!</definedName>
    <definedName name="_xlchart.v1.13" localSheetId="0" hidden="1">[1]Dashboard_2!#REF!</definedName>
    <definedName name="_xlchart.v1.13" localSheetId="1" hidden="1">Dashboard_2!#REF!</definedName>
    <definedName name="_xlchart.v1.13" hidden="1">[1]Dashboard_2!#REF!</definedName>
    <definedName name="_xlchart.v1.14" localSheetId="0" hidden="1">[1]Dashboard_2!#REF!</definedName>
    <definedName name="_xlchart.v1.14" localSheetId="1" hidden="1">Dashboard_2!#REF!</definedName>
    <definedName name="_xlchart.v1.14" hidden="1">[1]Dashboard_2!#REF!</definedName>
    <definedName name="_xlchart.v1.15" localSheetId="0" hidden="1">[1]Dashboard_2!#REF!</definedName>
    <definedName name="_xlchart.v1.15" localSheetId="1" hidden="1">Dashboard_2!#REF!</definedName>
    <definedName name="_xlchart.v1.15" hidden="1">[1]Dashboard_2!#REF!</definedName>
    <definedName name="_xlchart.v1.16" localSheetId="0" hidden="1">[1]Dashboard_2!#REF!</definedName>
    <definedName name="_xlchart.v1.16" localSheetId="1" hidden="1">Dashboard_2!#REF!</definedName>
    <definedName name="_xlchart.v1.16" hidden="1">[1]Dashboard_2!#REF!</definedName>
    <definedName name="_xlchart.v1.17" localSheetId="0" hidden="1">[1]Dashboard_2!#REF!</definedName>
    <definedName name="_xlchart.v1.17" localSheetId="1" hidden="1">Dashboard_2!#REF!</definedName>
    <definedName name="_xlchart.v1.17" hidden="1">[1]Dashboard_2!#REF!</definedName>
    <definedName name="_xlchart.v1.18" localSheetId="0" hidden="1">[1]Dashboard_2!#REF!</definedName>
    <definedName name="_xlchart.v1.18" localSheetId="1" hidden="1">Dashboard_2!#REF!</definedName>
    <definedName name="_xlchart.v1.18" hidden="1">[1]Dashboard_2!#REF!</definedName>
    <definedName name="_xlchart.v1.19" localSheetId="0" hidden="1">[1]Dashboard_2!#REF!</definedName>
    <definedName name="_xlchart.v1.19" localSheetId="1" hidden="1">Dashboard_2!#REF!</definedName>
    <definedName name="_xlchart.v1.19" hidden="1">[1]Dashboard_2!#REF!</definedName>
    <definedName name="_xlchart.v1.2" localSheetId="0" hidden="1">Dashboard_1!$Q$7:$Q$9</definedName>
    <definedName name="_xlchart.v1.20" localSheetId="0" hidden="1">[1]Dashboard_2!#REF!</definedName>
    <definedName name="_xlchart.v1.20" localSheetId="1" hidden="1">Dashboard_2!#REF!</definedName>
    <definedName name="_xlchart.v1.20" hidden="1">[1]Dashboard_2!#REF!</definedName>
    <definedName name="_xlchart.v1.3" localSheetId="0" hidden="1">Dashboard_1!$V$7:$V$9</definedName>
    <definedName name="_xlchart.v1.4" localSheetId="0" hidden="1">[1]Dashboard_2!#REF!</definedName>
    <definedName name="_xlchart.v1.4" localSheetId="1" hidden="1">Dashboard_2!#REF!</definedName>
    <definedName name="_xlchart.v1.4" hidden="1">[1]Dashboard_2!#REF!</definedName>
    <definedName name="_xlchart.v1.5" localSheetId="0" hidden="1">[1]Dashboard_2!#REF!</definedName>
    <definedName name="_xlchart.v1.5" localSheetId="1" hidden="1">Dashboard_2!#REF!</definedName>
    <definedName name="_xlchart.v1.5" hidden="1">[1]Dashboard_2!#REF!</definedName>
    <definedName name="_xlchart.v1.6" localSheetId="0" hidden="1">[1]Dashboard_2!#REF!</definedName>
    <definedName name="_xlchart.v1.6" localSheetId="1" hidden="1">Dashboard_2!#REF!</definedName>
    <definedName name="_xlchart.v1.6" hidden="1">[1]Dashboard_2!#REF!</definedName>
    <definedName name="_xlchart.v1.7" localSheetId="0" hidden="1">[1]Dashboard_2!#REF!</definedName>
    <definedName name="_xlchart.v1.7" localSheetId="1" hidden="1">Dashboard_2!#REF!</definedName>
    <definedName name="_xlchart.v1.7" hidden="1">[1]Dashboard_2!#REF!</definedName>
    <definedName name="_xlchart.v1.8" localSheetId="0" hidden="1">[1]Dashboard_2!#REF!</definedName>
    <definedName name="_xlchart.v1.8" localSheetId="1" hidden="1">Dashboard_2!#REF!</definedName>
    <definedName name="_xlchart.v1.8" hidden="1">[1]Dashboard_2!#REF!</definedName>
    <definedName name="_xlchart.v1.9" localSheetId="0" hidden="1">[1]Dashboard_2!#REF!</definedName>
    <definedName name="_xlchart.v1.9" localSheetId="1" hidden="1">Dashboard_2!#REF!</definedName>
    <definedName name="_xlchart.v1.9" hidden="1">[1]Dashboard_2!#REF!</definedName>
    <definedName name="CIQWBGuid" hidden="1">"3a76856e-063b-4329-b2c5-ae285df6792b"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41887.7188541667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0">Dashboard_1!$A$1:$M$66</definedName>
    <definedName name="_xlnm.Print_Area" localSheetId="1">Dashboard_2!$A$1:$M$40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7" i="3" l="1"/>
  <c r="F37" i="3"/>
  <c r="M36" i="3"/>
  <c r="M35" i="3"/>
  <c r="M38" i="3" s="1"/>
  <c r="F35" i="3"/>
  <c r="F34" i="3"/>
  <c r="F33" i="3"/>
  <c r="M32" i="3"/>
  <c r="M31" i="3"/>
  <c r="M33" i="3" s="1"/>
  <c r="F31" i="3"/>
  <c r="F30" i="3"/>
  <c r="F38" i="3" s="1"/>
  <c r="V11" i="3"/>
  <c r="P9" i="3"/>
  <c r="P10" i="3" s="1"/>
  <c r="Q11" i="3" s="1"/>
  <c r="AC80" i="2"/>
  <c r="AB80" i="2"/>
  <c r="AA80" i="2"/>
  <c r="Z80" i="2"/>
  <c r="Y80" i="2"/>
  <c r="K28" i="2" s="1"/>
  <c r="U80" i="2"/>
  <c r="T80" i="2"/>
  <c r="S80" i="2"/>
  <c r="R80" i="2"/>
  <c r="Y79" i="2"/>
  <c r="V79" i="2"/>
  <c r="U79" i="2"/>
  <c r="AC78" i="2"/>
  <c r="AC79" i="2" s="1"/>
  <c r="AB78" i="2"/>
  <c r="AB79" i="2" s="1"/>
  <c r="AA78" i="2"/>
  <c r="AA79" i="2" s="1"/>
  <c r="Z78" i="2"/>
  <c r="K26" i="2" s="1"/>
  <c r="Y78" i="2"/>
  <c r="V78" i="2"/>
  <c r="U78" i="2"/>
  <c r="T78" i="2"/>
  <c r="T79" i="2" s="1"/>
  <c r="S78" i="2"/>
  <c r="S79" i="2" s="1"/>
  <c r="R78" i="2"/>
  <c r="R79" i="2" s="1"/>
  <c r="AC77" i="2"/>
  <c r="AB77" i="2"/>
  <c r="AA77" i="2"/>
  <c r="Z77" i="2"/>
  <c r="Y77" i="2"/>
  <c r="V77" i="2"/>
  <c r="U77" i="2"/>
  <c r="T77" i="2"/>
  <c r="S77" i="2"/>
  <c r="R77" i="2"/>
  <c r="K23" i="2" s="1"/>
  <c r="AA70" i="2"/>
  <c r="AA71" i="2" s="1"/>
  <c r="AA69" i="2"/>
  <c r="T69" i="2"/>
  <c r="T70" i="2" s="1"/>
  <c r="AC61" i="2"/>
  <c r="AB61" i="2"/>
  <c r="AA61" i="2"/>
  <c r="Z61" i="2"/>
  <c r="Y61" i="2"/>
  <c r="T61" i="2"/>
  <c r="U56" i="2" s="1"/>
  <c r="U61" i="2" s="1"/>
  <c r="V56" i="2" s="1"/>
  <c r="V61" i="2" s="1"/>
  <c r="S61" i="2"/>
  <c r="R61" i="2"/>
  <c r="AA53" i="2"/>
  <c r="AA76" i="2" s="1"/>
  <c r="Z53" i="2"/>
  <c r="Z76" i="2" s="1"/>
  <c r="Y53" i="2"/>
  <c r="Y76" i="2" s="1"/>
  <c r="S53" i="2"/>
  <c r="S76" i="2" s="1"/>
  <c r="R53" i="2"/>
  <c r="R76" i="2" s="1"/>
  <c r="AC52" i="2"/>
  <c r="AB52" i="2"/>
  <c r="T52" i="2"/>
  <c r="S52" i="2"/>
  <c r="R52" i="2"/>
  <c r="AC51" i="2"/>
  <c r="AB51" i="2"/>
  <c r="AA51" i="2"/>
  <c r="Z51" i="2"/>
  <c r="Y51" i="2"/>
  <c r="U51" i="2"/>
  <c r="T51" i="2"/>
  <c r="S51" i="2"/>
  <c r="AC46" i="2"/>
  <c r="AB46" i="2"/>
  <c r="AA46" i="2"/>
  <c r="Z46" i="2"/>
  <c r="Y46" i="2"/>
  <c r="V46" i="2"/>
  <c r="S46" i="2"/>
  <c r="R46" i="2"/>
  <c r="U44" i="2"/>
  <c r="U46" i="2" s="1"/>
  <c r="T44" i="2"/>
  <c r="T46" i="2" s="1"/>
  <c r="V38" i="2"/>
  <c r="V80" i="2" s="1"/>
  <c r="K27" i="2" s="1"/>
  <c r="AC36" i="2"/>
  <c r="AB36" i="2"/>
  <c r="AA36" i="2"/>
  <c r="Z36" i="2"/>
  <c r="Y36" i="2"/>
  <c r="U36" i="2"/>
  <c r="T36" i="2"/>
  <c r="S36" i="2"/>
  <c r="R36" i="2"/>
  <c r="Z29" i="2"/>
  <c r="Y29" i="2"/>
  <c r="V29" i="2"/>
  <c r="U29" i="2"/>
  <c r="T29" i="2"/>
  <c r="S29" i="2"/>
  <c r="R29" i="2"/>
  <c r="AA27" i="2"/>
  <c r="Z27" i="2"/>
  <c r="S27" i="2"/>
  <c r="R27" i="2"/>
  <c r="D27" i="2"/>
  <c r="D26" i="2"/>
  <c r="AC25" i="2"/>
  <c r="AB25" i="2"/>
  <c r="AA25" i="2"/>
  <c r="AA52" i="2" s="1"/>
  <c r="Z25" i="2"/>
  <c r="Z52" i="2" s="1"/>
  <c r="Y25" i="2"/>
  <c r="Y27" i="2" s="1"/>
  <c r="V25" i="2"/>
  <c r="V52" i="2" s="1"/>
  <c r="U25" i="2"/>
  <c r="U52" i="2" s="1"/>
  <c r="T25" i="2"/>
  <c r="S25" i="2"/>
  <c r="R25" i="2"/>
  <c r="D25" i="2"/>
  <c r="K24" i="2"/>
  <c r="D24" i="2"/>
  <c r="Y23" i="2"/>
  <c r="D21" i="2"/>
  <c r="V16" i="2"/>
  <c r="V51" i="2" s="1"/>
  <c r="U16" i="2"/>
  <c r="T16" i="2"/>
  <c r="S16" i="2"/>
  <c r="R16" i="2"/>
  <c r="R51" i="2" s="1"/>
  <c r="AA10" i="2"/>
  <c r="Z10" i="2"/>
  <c r="Y10" i="2"/>
  <c r="S10" i="2"/>
  <c r="R10" i="2"/>
  <c r="AC9" i="2"/>
  <c r="AC29" i="2" s="1"/>
  <c r="AB9" i="2"/>
  <c r="AB27" i="2" s="1"/>
  <c r="AA9" i="2"/>
  <c r="AA29" i="2" s="1"/>
  <c r="Z9" i="2"/>
  <c r="Y9" i="2"/>
  <c r="V9" i="2"/>
  <c r="V53" i="2" s="1"/>
  <c r="V76" i="2" s="1"/>
  <c r="U9" i="2"/>
  <c r="U53" i="2" s="1"/>
  <c r="U76" i="2" s="1"/>
  <c r="T9" i="2"/>
  <c r="T53" i="2" s="1"/>
  <c r="T76" i="2" s="1"/>
  <c r="D28" i="2" l="1"/>
  <c r="U70" i="2"/>
  <c r="V70" i="2" s="1"/>
  <c r="T71" i="2"/>
  <c r="AA72" i="2"/>
  <c r="AB71" i="2"/>
  <c r="AC71" i="2" s="1"/>
  <c r="K21" i="2"/>
  <c r="K22" i="2"/>
  <c r="Z79" i="2"/>
  <c r="U69" i="2"/>
  <c r="AB10" i="2"/>
  <c r="AB53" i="2"/>
  <c r="AB76" i="2" s="1"/>
  <c r="V69" i="2"/>
  <c r="AB70" i="2"/>
  <c r="AC70" i="2" s="1"/>
  <c r="AC10" i="2"/>
  <c r="D22" i="2"/>
  <c r="K25" i="2"/>
  <c r="AC27" i="2"/>
  <c r="AC53" i="2"/>
  <c r="AC76" i="2" s="1"/>
  <c r="T10" i="2"/>
  <c r="T27" i="2"/>
  <c r="AB69" i="2"/>
  <c r="AC69" i="2" s="1"/>
  <c r="U10" i="2"/>
  <c r="D23" i="2"/>
  <c r="U27" i="2"/>
  <c r="Y52" i="2"/>
  <c r="V10" i="2"/>
  <c r="V27" i="2"/>
  <c r="AB29" i="2"/>
  <c r="U71" i="2" l="1"/>
  <c r="V71" i="2" s="1"/>
  <c r="T72" i="2"/>
  <c r="U72" i="2" l="1"/>
  <c r="V72" i="2" s="1"/>
</calcChain>
</file>

<file path=xl/sharedStrings.xml><?xml version="1.0" encoding="utf-8"?>
<sst xmlns="http://schemas.openxmlformats.org/spreadsheetml/2006/main" count="187" uniqueCount="111">
  <si>
    <t xml:space="preserve"> </t>
  </si>
  <si>
    <t xml:space="preserve">EdTech industry: Who should chilean company Edoome partner with?
</t>
  </si>
  <si>
    <t>Financial analysis of two major players in the industry: 2U and Chegg</t>
  </si>
  <si>
    <t>Yearly Revenue Growth (%)</t>
  </si>
  <si>
    <t>Profit Margin %</t>
  </si>
  <si>
    <t>Raw Data 2U</t>
  </si>
  <si>
    <t>Raw Data CHEGG</t>
  </si>
  <si>
    <t>Revenue</t>
  </si>
  <si>
    <t>2014 Chegg</t>
  </si>
  <si>
    <t>2014 2U</t>
  </si>
  <si>
    <t>Revenue ($000)</t>
  </si>
  <si>
    <t>Graduate program segment</t>
  </si>
  <si>
    <t>Chegg Services</t>
  </si>
  <si>
    <t>Alternative Credential segment</t>
  </si>
  <si>
    <t>Required Materials</t>
  </si>
  <si>
    <t>Consolidated 2U</t>
  </si>
  <si>
    <t>Consolidated CHEGG</t>
  </si>
  <si>
    <t>2U Revenue Growth %</t>
  </si>
  <si>
    <t>CHEGG Revenue Growth %</t>
  </si>
  <si>
    <t>COGS</t>
  </si>
  <si>
    <t>Curriculum and teaching</t>
  </si>
  <si>
    <t>Servicing and support</t>
  </si>
  <si>
    <t>Technology and content development</t>
  </si>
  <si>
    <t>Total 2U</t>
  </si>
  <si>
    <t>Total</t>
  </si>
  <si>
    <t>Five-year performance summary</t>
  </si>
  <si>
    <t>Five-year Ratio Analysis</t>
  </si>
  <si>
    <t>5 year average</t>
  </si>
  <si>
    <t>Trend</t>
  </si>
  <si>
    <t>5-year average</t>
  </si>
  <si>
    <t>2U</t>
  </si>
  <si>
    <t xml:space="preserve">Operating cash flow to sales ratio </t>
  </si>
  <si>
    <t>Expenses ($000)</t>
  </si>
  <si>
    <t>Chegg</t>
  </si>
  <si>
    <t xml:space="preserve">Marketing and Sales </t>
  </si>
  <si>
    <t>R&amp;D</t>
  </si>
  <si>
    <t xml:space="preserve">Working capital ratio </t>
  </si>
  <si>
    <t>General and Administrative</t>
  </si>
  <si>
    <t>SG&amp;A</t>
  </si>
  <si>
    <t>Impairmenet charge</t>
  </si>
  <si>
    <t>Restructuring</t>
  </si>
  <si>
    <t>Net income (loss)</t>
  </si>
  <si>
    <t>Earnings (loss) per share (EPS)</t>
  </si>
  <si>
    <t>Profit margin %</t>
  </si>
  <si>
    <t>Return on Assets (ROA)</t>
  </si>
  <si>
    <t>Income (loss) from operations 2U</t>
  </si>
  <si>
    <t>Income (loss) from operations CHEGG</t>
  </si>
  <si>
    <t>Net income (loss) 2U</t>
  </si>
  <si>
    <t>Profit Margin% 2U</t>
  </si>
  <si>
    <t>Profit Margin% CHEGG</t>
  </si>
  <si>
    <t>2U Balance Sheet</t>
  </si>
  <si>
    <t>CHEGG Balance Sheet</t>
  </si>
  <si>
    <t>Assets ($000)</t>
  </si>
  <si>
    <t>Cash Flow Contribution Analysis ($Mil.) 2U vs CHEGG</t>
  </si>
  <si>
    <t>Current Assets</t>
  </si>
  <si>
    <t>Non-current Assets</t>
  </si>
  <si>
    <t>Total Assets</t>
  </si>
  <si>
    <t>Liabilities</t>
  </si>
  <si>
    <t>Current Liabilities</t>
  </si>
  <si>
    <t>Long-term Liabilities</t>
  </si>
  <si>
    <t>Stockholders' Equity</t>
  </si>
  <si>
    <t>Total Liabilities &amp; Shareholders' Equity</t>
  </si>
  <si>
    <t>Expenses</t>
  </si>
  <si>
    <t>Cash flows ($000)</t>
  </si>
  <si>
    <t>Cash beg of period</t>
  </si>
  <si>
    <t>Operating activities</t>
  </si>
  <si>
    <t>Investing activities</t>
  </si>
  <si>
    <t>Financing activities</t>
  </si>
  <si>
    <t>Effect of exchange rates</t>
  </si>
  <si>
    <t>Cash end of period</t>
  </si>
  <si>
    <t>Share price</t>
  </si>
  <si>
    <t>Shares outstanding (000)</t>
  </si>
  <si>
    <t>2U Cashflow 2019</t>
  </si>
  <si>
    <t>Value</t>
  </si>
  <si>
    <t>Start/End</t>
  </si>
  <si>
    <t>Pre</t>
  </si>
  <si>
    <t>Post</t>
  </si>
  <si>
    <t>Label Column Data</t>
  </si>
  <si>
    <t>CHEGG Cashflow 2019</t>
  </si>
  <si>
    <t>Financial Indicators</t>
  </si>
  <si>
    <t>Operating Cash Flows / Net Sales 2U</t>
  </si>
  <si>
    <t>Operating Cash Flows / Net Sales</t>
  </si>
  <si>
    <t>Working capital ratio 2U</t>
  </si>
  <si>
    <t>Working capital ratio</t>
  </si>
  <si>
    <t>Earnings per share (EPS) 2U</t>
  </si>
  <si>
    <t>Earnings per share (EPS)</t>
  </si>
  <si>
    <t>Price-Earning ratio (P/E) 2U</t>
  </si>
  <si>
    <t>Price-Earning ratio (P/E)</t>
  </si>
  <si>
    <t>Return on Assets (ROA) 2U</t>
  </si>
  <si>
    <t>In-depth analysis: Chegg</t>
  </si>
  <si>
    <t>Business Unit Revenue ($Mil.)</t>
  </si>
  <si>
    <t>2019 Cumulative Revenue ($Mil.)</t>
  </si>
  <si>
    <t>Waterfall Data</t>
  </si>
  <si>
    <t>Empty</t>
  </si>
  <si>
    <t>Additional</t>
  </si>
  <si>
    <t>Negative</t>
  </si>
  <si>
    <t>Consolidated</t>
  </si>
  <si>
    <t>Revenue Impact ($Mil.)</t>
  </si>
  <si>
    <t>Expenses ($Mil.)</t>
  </si>
  <si>
    <t>P&amp;L Summary 2019</t>
  </si>
  <si>
    <t>Balance Sheet Summary 2019</t>
  </si>
  <si>
    <t>Assets</t>
  </si>
  <si>
    <t>Current Asssets</t>
  </si>
  <si>
    <t>Non-Current Assets</t>
  </si>
  <si>
    <t>Restructuring charges</t>
  </si>
  <si>
    <t>Total Expenses</t>
  </si>
  <si>
    <t>Stockholders Equity</t>
  </si>
  <si>
    <t>Net Operating Profit</t>
  </si>
  <si>
    <t>Total Liabilities and Shareholders Equity</t>
  </si>
  <si>
    <t xml:space="preserve">2 https://www.fool.com/investing/2018/03/22/is-it-time-to-take-a-more-serious-look-at-chegg-in.aspx
 </t>
  </si>
  <si>
    <t xml:space="preserve">3 https://simplywall.st/stocks/us/consumer-services/nyse-chgg/chegg
 </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</si>
</sst>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d\-mmm\-yyyy;@"/>
    <numFmt numFmtId="165" formatCode="_(&quot;$&quot;* #,##0_);_(&quot;$&quot;* \(#,##0\);_(&quot;$&quot;* &quot;-&quot;??_);_(@_)"/>
    <numFmt numFmtId="166" formatCode="0.0%"/>
    <numFmt numFmtId="167" formatCode="&quot;$&quot;#,##0"/>
    <numFmt numFmtId="168" formatCode="0.0"/>
    <numFmt numFmtId="169" formatCode="0.0%;\(0.0%\)"/>
    <numFmt numFmtId="170" formatCode="0.00_);[Red]\(0.00\)"/>
  </numFmts>
  <fonts count="1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9"/>
      <name val="Calibri"/>
      <family val="2"/>
      <scheme val="minor"/>
    </font>
    <font>
      <b/>
      <sz val="11"/>
      <color theme="9"/>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
      <b/>
      <sz val="16"/>
      <color theme="1"/>
      <name val="Calibri"/>
      <family val="2"/>
      <scheme val="minor"/>
    </font>
    <font>
      <sz val="16"/>
      <color theme="1"/>
      <name val="Calibri"/>
      <family val="2"/>
      <scheme val="minor"/>
    </font>
    <font>
      <vertAlign val="superscript"/>
      <sz val="9"/>
      <color rgb="FF000000"/>
      <name val="Calibri"/>
      <family val="2"/>
      <scheme val="minor"/>
    </font>
    <font>
      <sz val="10"/>
      <color theme="1"/>
      <name val="Calibri"/>
      <family val="2"/>
      <scheme val="minor"/>
    </font>
    <font>
      <vertAlign val="superscript"/>
      <sz val="8"/>
      <color rgb="FF000000"/>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3" tint="0.79998168889431442"/>
        <bgColor indexed="64"/>
      </patternFill>
    </fill>
    <fill>
      <patternFill patternType="solid">
        <fgColor rgb="FFBAC9DA"/>
        <bgColor indexed="64"/>
      </patternFill>
    </fill>
    <fill>
      <patternFill patternType="solid">
        <fgColor theme="5" tint="0.79998168889431442"/>
        <bgColor indexed="64"/>
      </patternFill>
    </fill>
  </fills>
  <borders count="1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right/>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66">
    <xf numFmtId="0" fontId="0" fillId="0" borderId="0" xfId="0"/>
    <xf numFmtId="0" fontId="0" fillId="0" borderId="0" xfId="0" applyFont="1"/>
    <xf numFmtId="0" fontId="3" fillId="0" borderId="0" xfId="0" applyFont="1" applyBorder="1" applyAlignment="1">
      <alignment vertical="center"/>
    </xf>
    <xf numFmtId="0" fontId="0" fillId="0" borderId="0" xfId="0" applyFont="1" applyAlignment="1"/>
    <xf numFmtId="164" fontId="0" fillId="0" borderId="0" xfId="0" applyNumberFormat="1" applyFont="1" applyBorder="1" applyAlignment="1">
      <alignment horizontal="left"/>
    </xf>
    <xf numFmtId="0" fontId="0" fillId="2" borderId="0" xfId="0" applyFont="1" applyFill="1"/>
    <xf numFmtId="0" fontId="0" fillId="0" borderId="1" xfId="0" applyFont="1" applyBorder="1"/>
    <xf numFmtId="0" fontId="0" fillId="0" borderId="1" xfId="0" applyFont="1" applyBorder="1" applyAlignment="1">
      <alignment horizontal="centerContinuous"/>
    </xf>
    <xf numFmtId="164" fontId="0" fillId="0" borderId="1" xfId="0" applyNumberFormat="1" applyFont="1" applyBorder="1" applyAlignment="1">
      <alignment horizontal="centerContinuous"/>
    </xf>
    <xf numFmtId="0" fontId="0" fillId="0" borderId="0" xfId="0" applyFont="1" applyBorder="1"/>
    <xf numFmtId="0" fontId="3" fillId="0" borderId="0" xfId="0" applyFont="1"/>
    <xf numFmtId="0" fontId="4" fillId="0" borderId="0" xfId="0" applyFont="1" applyFill="1" applyAlignment="1"/>
    <xf numFmtId="3"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alignment horizontal="centerContinuous" vertical="center"/>
    </xf>
    <xf numFmtId="0" fontId="3" fillId="0" borderId="0" xfId="0" applyFont="1" applyAlignment="1">
      <alignment horizontal="center" vertical="center"/>
    </xf>
    <xf numFmtId="0" fontId="3" fillId="0" borderId="0" xfId="0" applyFont="1" applyFill="1" applyBorder="1" applyAlignment="1">
      <alignment vertical="top"/>
    </xf>
    <xf numFmtId="0" fontId="6" fillId="3" borderId="0" xfId="0" applyFont="1" applyFill="1" applyBorder="1" applyAlignment="1">
      <alignment horizontal="center"/>
    </xf>
    <xf numFmtId="0" fontId="0" fillId="0" borderId="0" xfId="0" applyFont="1" applyBorder="1" applyAlignment="1">
      <alignment horizontal="centerContinuous"/>
    </xf>
    <xf numFmtId="0" fontId="0" fillId="0" borderId="0" xfId="0" applyFont="1" applyFill="1" applyBorder="1"/>
    <xf numFmtId="0" fontId="0" fillId="0" borderId="0" xfId="0" applyFont="1" applyAlignment="1">
      <alignment horizontal="left"/>
    </xf>
    <xf numFmtId="5" fontId="7" fillId="0" borderId="0" xfId="2" applyNumberFormat="1" applyFont="1" applyFill="1" applyBorder="1" applyAlignment="1">
      <alignment horizontal="center"/>
    </xf>
    <xf numFmtId="6" fontId="7" fillId="0" borderId="0" xfId="2" applyNumberFormat="1" applyFont="1" applyFill="1" applyBorder="1" applyAlignment="1">
      <alignment horizontal="center"/>
    </xf>
    <xf numFmtId="0" fontId="2" fillId="0" borderId="0" xfId="0" applyFont="1"/>
    <xf numFmtId="5" fontId="0" fillId="0" borderId="0" xfId="2" applyNumberFormat="1" applyFont="1" applyAlignment="1">
      <alignment horizontal="center"/>
    </xf>
    <xf numFmtId="5" fontId="8" fillId="0" borderId="0" xfId="2" applyNumberFormat="1" applyFont="1" applyFill="1" applyBorder="1" applyAlignment="1">
      <alignment horizontal="center"/>
    </xf>
    <xf numFmtId="6" fontId="8" fillId="0" borderId="0" xfId="2" applyNumberFormat="1" applyFont="1" applyFill="1" applyBorder="1" applyAlignment="1">
      <alignment horizontal="center"/>
    </xf>
    <xf numFmtId="165" fontId="0" fillId="0" borderId="0" xfId="2" applyNumberFormat="1" applyFont="1"/>
    <xf numFmtId="9" fontId="8" fillId="0" borderId="0" xfId="3" applyFont="1" applyFill="1" applyBorder="1" applyAlignment="1">
      <alignment horizontal="center"/>
    </xf>
    <xf numFmtId="166" fontId="8" fillId="0" borderId="0" xfId="3" applyNumberFormat="1" applyFont="1" applyFill="1" applyBorder="1" applyAlignment="1">
      <alignment horizontal="center"/>
    </xf>
    <xf numFmtId="165" fontId="7" fillId="0" borderId="0" xfId="2" applyNumberFormat="1" applyFont="1" applyFill="1"/>
    <xf numFmtId="165" fontId="7" fillId="0" borderId="0" xfId="2" applyNumberFormat="1" applyFont="1" applyFill="1" applyBorder="1"/>
    <xf numFmtId="0" fontId="0" fillId="0" borderId="0" xfId="0" applyFont="1" applyAlignment="1">
      <alignment horizontal="left" indent="1"/>
    </xf>
    <xf numFmtId="5" fontId="7" fillId="0" borderId="0" xfId="2" applyNumberFormat="1" applyFont="1" applyFill="1" applyAlignment="1">
      <alignment horizontal="center"/>
    </xf>
    <xf numFmtId="5" fontId="7" fillId="0" borderId="0" xfId="2" applyNumberFormat="1" applyFont="1" applyAlignment="1">
      <alignment horizontal="center"/>
    </xf>
    <xf numFmtId="0" fontId="0" fillId="0" borderId="0" xfId="0" applyFont="1" applyAlignment="1">
      <alignment horizontal="center" vertical="center"/>
    </xf>
    <xf numFmtId="37" fontId="0" fillId="0" borderId="0" xfId="0" applyNumberFormat="1" applyFont="1" applyFill="1"/>
    <xf numFmtId="0" fontId="3" fillId="0" borderId="0" xfId="0" applyFont="1" applyAlignment="1">
      <alignment horizontal="left" indent="1"/>
    </xf>
    <xf numFmtId="5" fontId="8" fillId="0" borderId="0" xfId="2" applyNumberFormat="1" applyFont="1" applyFill="1" applyAlignment="1">
      <alignment horizontal="center"/>
    </xf>
    <xf numFmtId="167" fontId="0" fillId="0" borderId="0" xfId="2" applyNumberFormat="1" applyFont="1" applyAlignment="1">
      <alignment horizontal="center"/>
    </xf>
    <xf numFmtId="167" fontId="8" fillId="0" borderId="0" xfId="2" applyNumberFormat="1" applyFont="1" applyFill="1" applyAlignment="1">
      <alignment horizontal="center"/>
    </xf>
    <xf numFmtId="0" fontId="0" fillId="0" borderId="0" xfId="0" applyFont="1" applyFill="1"/>
    <xf numFmtId="1" fontId="0" fillId="0" borderId="0" xfId="0" applyNumberFormat="1" applyFont="1" applyFill="1" applyBorder="1"/>
    <xf numFmtId="0" fontId="8" fillId="0" borderId="0" xfId="0" applyFont="1" applyFill="1" applyBorder="1" applyAlignment="1">
      <alignment horizontal="centerContinuous" vertical="center"/>
    </xf>
    <xf numFmtId="0" fontId="0" fillId="0" borderId="0" xfId="0" applyFont="1" applyAlignment="1">
      <alignment horizontal="centerContinuous"/>
    </xf>
    <xf numFmtId="0" fontId="0" fillId="0" borderId="0" xfId="0" applyFont="1" applyAlignment="1">
      <alignment horizontal="center"/>
    </xf>
    <xf numFmtId="0" fontId="0" fillId="0" borderId="0" xfId="0" applyFont="1" applyBorder="1" applyAlignment="1">
      <alignment horizontal="center" vertical="center"/>
    </xf>
    <xf numFmtId="0" fontId="0" fillId="0" borderId="2" xfId="0" applyFont="1" applyBorder="1" applyAlignment="1">
      <alignment horizontal="left" vertical="center" indent="2"/>
    </xf>
    <xf numFmtId="5" fontId="0" fillId="0" borderId="3" xfId="0" applyNumberFormat="1" applyFont="1" applyBorder="1" applyAlignment="1">
      <alignment horizontal="center" vertical="center"/>
    </xf>
    <xf numFmtId="0" fontId="0" fillId="0" borderId="3" xfId="0" applyFont="1" applyBorder="1" applyAlignment="1">
      <alignment vertical="center"/>
    </xf>
    <xf numFmtId="0" fontId="0" fillId="0" borderId="0" xfId="0" applyFont="1" applyAlignment="1">
      <alignment vertical="center"/>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left" vertical="center" indent="1"/>
    </xf>
    <xf numFmtId="166" fontId="0" fillId="0" borderId="3" xfId="0" applyNumberFormat="1" applyFont="1" applyBorder="1" applyAlignment="1">
      <alignment horizontal="center" vertical="center"/>
    </xf>
    <xf numFmtId="0" fontId="0" fillId="0" borderId="3" xfId="0" applyFont="1" applyBorder="1" applyAlignment="1">
      <alignment horizontal="centerContinuous" vertical="center"/>
    </xf>
    <xf numFmtId="0" fontId="0" fillId="0" borderId="3" xfId="0" applyFont="1" applyBorder="1"/>
    <xf numFmtId="0" fontId="0" fillId="0" borderId="5" xfId="0" applyFont="1" applyBorder="1" applyAlignment="1">
      <alignment horizontal="center" vertical="center"/>
    </xf>
    <xf numFmtId="0" fontId="0" fillId="0" borderId="6" xfId="0" applyFont="1" applyBorder="1" applyAlignment="1">
      <alignment horizontal="left" vertical="center" indent="2"/>
    </xf>
    <xf numFmtId="5" fontId="0" fillId="0" borderId="5" xfId="0" applyNumberFormat="1" applyFont="1" applyBorder="1" applyAlignment="1">
      <alignment horizontal="center" vertical="center"/>
    </xf>
    <xf numFmtId="0" fontId="0" fillId="0" borderId="5" xfId="0" applyFont="1" applyBorder="1" applyAlignment="1">
      <alignment vertical="center"/>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left" vertical="center" indent="1"/>
    </xf>
    <xf numFmtId="166" fontId="0" fillId="0" borderId="5" xfId="0" applyNumberFormat="1" applyFont="1" applyBorder="1" applyAlignment="1">
      <alignment horizontal="center" vertical="center"/>
    </xf>
    <xf numFmtId="0" fontId="0" fillId="0" borderId="5" xfId="0" applyFont="1" applyBorder="1" applyAlignment="1">
      <alignment horizontal="centerContinuous" vertical="center"/>
    </xf>
    <xf numFmtId="0" fontId="0" fillId="0" borderId="5" xfId="0" applyFont="1" applyBorder="1"/>
    <xf numFmtId="6" fontId="7" fillId="0" borderId="0" xfId="2" applyNumberFormat="1" applyFont="1" applyAlignment="1">
      <alignment horizontal="center"/>
    </xf>
    <xf numFmtId="6" fontId="7" fillId="0" borderId="0" xfId="2" applyNumberFormat="1" applyFont="1" applyFill="1" applyAlignment="1">
      <alignment horizontal="center"/>
    </xf>
    <xf numFmtId="6" fontId="0" fillId="0" borderId="0" xfId="0" applyNumberFormat="1" applyFont="1"/>
    <xf numFmtId="0" fontId="0" fillId="0" borderId="8" xfId="0" applyFont="1" applyBorder="1" applyAlignment="1">
      <alignment horizontal="center" vertical="center"/>
    </xf>
    <xf numFmtId="0" fontId="0" fillId="0" borderId="9" xfId="0" applyFont="1" applyBorder="1" applyAlignment="1">
      <alignment horizontal="left" vertical="center" indent="2"/>
    </xf>
    <xf numFmtId="5" fontId="0" fillId="0" borderId="10" xfId="0" applyNumberFormat="1" applyFont="1" applyBorder="1" applyAlignment="1">
      <alignment horizontal="center" vertical="center"/>
    </xf>
    <xf numFmtId="0" fontId="0" fillId="0" borderId="10" xfId="0" applyFont="1" applyBorder="1" applyAlignment="1">
      <alignment vertical="center"/>
    </xf>
    <xf numFmtId="0" fontId="0" fillId="0" borderId="10"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0" xfId="0" applyFont="1" applyBorder="1" applyAlignment="1">
      <alignment horizontal="left" vertical="center" indent="1"/>
    </xf>
    <xf numFmtId="168" fontId="0" fillId="0" borderId="10" xfId="0" applyNumberFormat="1" applyFont="1" applyBorder="1" applyAlignment="1">
      <alignment horizontal="center" vertical="center"/>
    </xf>
    <xf numFmtId="0" fontId="0" fillId="0" borderId="10" xfId="0" applyFont="1" applyBorder="1" applyAlignment="1">
      <alignment horizontal="centerContinuous" vertical="center"/>
    </xf>
    <xf numFmtId="0" fontId="0" fillId="0" borderId="10" xfId="0" applyFont="1" applyBorder="1"/>
    <xf numFmtId="0" fontId="0" fillId="0" borderId="7" xfId="0" applyFont="1" applyBorder="1" applyAlignment="1">
      <alignment horizontal="center" vertical="center"/>
    </xf>
    <xf numFmtId="167" fontId="0" fillId="0" borderId="5" xfId="0" applyNumberFormat="1" applyFont="1" applyBorder="1" applyAlignment="1">
      <alignment horizontal="center" vertical="center"/>
    </xf>
    <xf numFmtId="168" fontId="0" fillId="0" borderId="5" xfId="0" applyNumberFormat="1" applyFont="1" applyBorder="1" applyAlignment="1">
      <alignment horizontal="center" vertical="center"/>
    </xf>
    <xf numFmtId="6" fontId="0" fillId="0" borderId="10" xfId="0" applyNumberFormat="1" applyFont="1" applyBorder="1" applyAlignment="1">
      <alignment horizontal="center" vertical="center"/>
    </xf>
    <xf numFmtId="8" fontId="0" fillId="0" borderId="10" xfId="2" applyNumberFormat="1" applyFont="1" applyBorder="1" applyAlignment="1">
      <alignment horizontal="center" vertical="center"/>
    </xf>
    <xf numFmtId="40" fontId="0" fillId="0" borderId="10" xfId="0" applyNumberFormat="1" applyFont="1" applyBorder="1" applyAlignment="1">
      <alignment horizontal="centerContinuous" vertical="center"/>
    </xf>
    <xf numFmtId="5" fontId="0" fillId="0" borderId="0" xfId="2" applyNumberFormat="1" applyFont="1" applyFill="1" applyAlignment="1">
      <alignment horizontal="center"/>
    </xf>
    <xf numFmtId="6" fontId="0" fillId="0" borderId="0" xfId="0" applyNumberFormat="1" applyFont="1" applyAlignment="1">
      <alignment horizontal="center"/>
    </xf>
    <xf numFmtId="6" fontId="0" fillId="0" borderId="5" xfId="0" applyNumberFormat="1" applyFont="1" applyBorder="1" applyAlignment="1">
      <alignment horizontal="center" vertical="center"/>
    </xf>
    <xf numFmtId="8" fontId="0" fillId="0" borderId="5" xfId="2" applyNumberFormat="1" applyFont="1" applyBorder="1" applyAlignment="1">
      <alignment horizontal="center" vertical="center"/>
    </xf>
    <xf numFmtId="40" fontId="0" fillId="0" borderId="5" xfId="0" applyNumberFormat="1" applyFont="1" applyBorder="1" applyAlignment="1">
      <alignment horizontal="centerContinuous" vertical="center"/>
    </xf>
    <xf numFmtId="165" fontId="0" fillId="0" borderId="0" xfId="0" applyNumberFormat="1" applyFont="1"/>
    <xf numFmtId="9" fontId="0" fillId="0" borderId="10" xfId="0" applyNumberFormat="1" applyFont="1" applyBorder="1" applyAlignment="1">
      <alignment horizontal="center" vertical="center"/>
    </xf>
    <xf numFmtId="9" fontId="0" fillId="0" borderId="10" xfId="3" applyFont="1" applyBorder="1" applyAlignment="1">
      <alignment horizontal="center" vertical="center"/>
    </xf>
    <xf numFmtId="6" fontId="8" fillId="0" borderId="0" xfId="2" applyNumberFormat="1" applyFont="1" applyFill="1" applyAlignment="1">
      <alignment horizontal="center"/>
    </xf>
    <xf numFmtId="9" fontId="0" fillId="0" borderId="5" xfId="0" applyNumberFormat="1" applyFont="1" applyBorder="1" applyAlignment="1">
      <alignment horizontal="center" vertical="center"/>
    </xf>
    <xf numFmtId="9" fontId="0" fillId="0" borderId="5" xfId="3" applyFont="1" applyBorder="1" applyAlignment="1">
      <alignment horizontal="center" vertical="center"/>
    </xf>
    <xf numFmtId="9" fontId="8" fillId="0" borderId="0" xfId="3" applyNumberFormat="1" applyFont="1" applyFill="1" applyAlignment="1">
      <alignment horizontal="center"/>
    </xf>
    <xf numFmtId="0" fontId="3" fillId="0" borderId="0" xfId="0" applyFont="1" applyAlignment="1">
      <alignment horizontal="left" indent="2"/>
    </xf>
    <xf numFmtId="0" fontId="8" fillId="0" borderId="0" xfId="0" applyFont="1" applyFill="1"/>
    <xf numFmtId="0" fontId="0" fillId="0" borderId="0" xfId="0" applyFont="1" applyAlignment="1">
      <alignment horizontal="centerContinuous" vertical="center"/>
    </xf>
    <xf numFmtId="0" fontId="8" fillId="0" borderId="0" xfId="0" applyFont="1" applyFill="1" applyBorder="1" applyAlignment="1">
      <alignment horizontal="left" vertical="center"/>
    </xf>
    <xf numFmtId="0" fontId="0" fillId="0" borderId="0" xfId="0" applyFont="1" applyAlignment="1">
      <alignment horizontal="left" indent="2"/>
    </xf>
    <xf numFmtId="167" fontId="7" fillId="0" borderId="0" xfId="2" applyNumberFormat="1" applyFont="1" applyAlignment="1">
      <alignment horizontal="center"/>
    </xf>
    <xf numFmtId="0" fontId="8" fillId="0" borderId="0" xfId="0" applyFont="1" applyFill="1" applyAlignment="1">
      <alignment horizontal="right"/>
    </xf>
    <xf numFmtId="0" fontId="0" fillId="0" borderId="0" xfId="0" applyFont="1" applyBorder="1" applyAlignment="1">
      <alignment horizontal="right"/>
    </xf>
    <xf numFmtId="169" fontId="0" fillId="0" borderId="0" xfId="0" applyNumberFormat="1" applyFont="1"/>
    <xf numFmtId="167" fontId="7" fillId="0" borderId="0" xfId="0" applyNumberFormat="1" applyFont="1" applyAlignment="1">
      <alignment horizontal="center"/>
    </xf>
    <xf numFmtId="5" fontId="0" fillId="0" borderId="0" xfId="0" applyNumberFormat="1" applyFont="1" applyAlignment="1">
      <alignment horizontal="center"/>
    </xf>
    <xf numFmtId="167" fontId="0" fillId="0" borderId="0" xfId="0" applyNumberFormat="1" applyFont="1" applyAlignment="1">
      <alignment horizontal="center"/>
    </xf>
    <xf numFmtId="0" fontId="0" fillId="0" borderId="0" xfId="0" applyFont="1" applyBorder="1" applyAlignment="1">
      <alignment horizontal="right" vertical="center" wrapText="1"/>
    </xf>
    <xf numFmtId="167" fontId="9" fillId="0" borderId="0" xfId="2" applyNumberFormat="1" applyFont="1" applyAlignment="1">
      <alignment horizontal="center"/>
    </xf>
    <xf numFmtId="167" fontId="3" fillId="0" borderId="0" xfId="0" applyNumberFormat="1" applyFont="1" applyAlignment="1">
      <alignment horizontal="center"/>
    </xf>
    <xf numFmtId="1" fontId="0" fillId="0" borderId="0" xfId="0" applyNumberFormat="1" applyFont="1"/>
    <xf numFmtId="170" fontId="0" fillId="0" borderId="0" xfId="0" applyNumberFormat="1" applyFont="1"/>
    <xf numFmtId="170" fontId="0" fillId="0" borderId="0" xfId="3" applyNumberFormat="1" applyFont="1"/>
    <xf numFmtId="165" fontId="7" fillId="0" borderId="0" xfId="2" applyNumberFormat="1" applyFont="1"/>
    <xf numFmtId="165" fontId="7" fillId="0" borderId="0" xfId="0" applyNumberFormat="1" applyFont="1"/>
    <xf numFmtId="165" fontId="1" fillId="0" borderId="0" xfId="2" applyNumberFormat="1" applyFont="1" applyFill="1"/>
    <xf numFmtId="0" fontId="3" fillId="0" borderId="0" xfId="0" applyFont="1" applyAlignment="1">
      <alignment horizontal="center"/>
    </xf>
    <xf numFmtId="165" fontId="3" fillId="0" borderId="0" xfId="0" applyNumberFormat="1" applyFont="1"/>
    <xf numFmtId="165" fontId="7" fillId="0" borderId="0" xfId="2" applyNumberFormat="1" applyFont="1" applyAlignment="1">
      <alignment horizontal="center"/>
    </xf>
    <xf numFmtId="5" fontId="8" fillId="0" borderId="0" xfId="2" applyNumberFormat="1" applyFont="1" applyAlignment="1">
      <alignment horizontal="center"/>
    </xf>
    <xf numFmtId="167" fontId="1" fillId="0" borderId="0" xfId="2" applyNumberFormat="1" applyFont="1" applyAlignment="1">
      <alignment horizontal="center"/>
    </xf>
    <xf numFmtId="165" fontId="0" fillId="0" borderId="0" xfId="0" applyNumberFormat="1" applyFont="1" applyAlignment="1">
      <alignment horizontal="center"/>
    </xf>
    <xf numFmtId="44" fontId="0" fillId="0" borderId="0" xfId="2" applyFont="1" applyAlignment="1">
      <alignment horizontal="center"/>
    </xf>
    <xf numFmtId="7" fontId="8" fillId="0" borderId="0" xfId="2" applyNumberFormat="1" applyFont="1" applyAlignment="1">
      <alignment horizontal="center"/>
    </xf>
    <xf numFmtId="7" fontId="8" fillId="0" borderId="0" xfId="0" applyNumberFormat="1" applyFont="1" applyAlignment="1">
      <alignment horizontal="center"/>
    </xf>
    <xf numFmtId="1" fontId="0" fillId="0" borderId="0" xfId="1" applyNumberFormat="1" applyFont="1" applyAlignment="1">
      <alignment horizontal="center"/>
    </xf>
    <xf numFmtId="6" fontId="7" fillId="0" borderId="0" xfId="2" applyNumberFormat="1" applyFont="1"/>
    <xf numFmtId="6" fontId="7" fillId="0" borderId="0" xfId="0" applyNumberFormat="1" applyFont="1" applyAlignment="1">
      <alignment horizontal="center"/>
    </xf>
    <xf numFmtId="166" fontId="0" fillId="0" borderId="0" xfId="3" applyNumberFormat="1" applyFont="1" applyAlignment="1">
      <alignment horizontal="center"/>
    </xf>
    <xf numFmtId="10" fontId="0" fillId="0" borderId="0" xfId="3" applyNumberFormat="1" applyFont="1" applyAlignment="1">
      <alignment horizontal="center"/>
    </xf>
    <xf numFmtId="168" fontId="0" fillId="0" borderId="0" xfId="0" applyNumberFormat="1" applyFont="1" applyAlignment="1">
      <alignment horizontal="center"/>
    </xf>
    <xf numFmtId="8" fontId="0" fillId="0" borderId="0" xfId="2" applyNumberFormat="1" applyFont="1" applyAlignment="1">
      <alignment horizontal="center"/>
    </xf>
    <xf numFmtId="170" fontId="0" fillId="0" borderId="0" xfId="0" applyNumberFormat="1" applyFont="1" applyAlignment="1">
      <alignment horizontal="center"/>
    </xf>
    <xf numFmtId="9" fontId="0" fillId="0" borderId="0" xfId="3" applyFont="1" applyAlignment="1">
      <alignment horizontal="center"/>
    </xf>
    <xf numFmtId="166" fontId="0" fillId="0" borderId="0" xfId="3" applyNumberFormat="1" applyFont="1"/>
    <xf numFmtId="0" fontId="10" fillId="0" borderId="0" xfId="0" applyFont="1" applyBorder="1" applyAlignment="1">
      <alignment horizontal="centerContinuous" vertical="center"/>
    </xf>
    <xf numFmtId="0" fontId="11" fillId="0" borderId="11"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1" xfId="0" applyFont="1" applyBorder="1" applyAlignment="1">
      <alignment horizontal="centerContinuous"/>
    </xf>
    <xf numFmtId="0" fontId="0" fillId="0" borderId="11" xfId="0" applyFont="1" applyBorder="1"/>
    <xf numFmtId="165" fontId="0" fillId="0" borderId="0" xfId="0" applyNumberFormat="1"/>
    <xf numFmtId="44" fontId="0" fillId="0" borderId="0" xfId="2" applyFont="1"/>
    <xf numFmtId="0" fontId="12" fillId="0" borderId="0" xfId="0" applyFont="1" applyAlignment="1">
      <alignment horizontal="center"/>
    </xf>
    <xf numFmtId="0" fontId="13" fillId="0" borderId="0" xfId="0" applyFont="1" applyAlignment="1">
      <alignment horizontal="left" indent="1"/>
    </xf>
    <xf numFmtId="6" fontId="3" fillId="0" borderId="0" xfId="0" applyNumberFormat="1" applyFont="1"/>
    <xf numFmtId="0" fontId="3" fillId="0" borderId="12" xfId="0" applyFont="1" applyBorder="1"/>
    <xf numFmtId="165" fontId="3" fillId="0" borderId="12" xfId="2" applyNumberFormat="1" applyFont="1" applyBorder="1"/>
    <xf numFmtId="165" fontId="3" fillId="0" borderId="0" xfId="2" applyNumberFormat="1" applyFont="1"/>
    <xf numFmtId="0" fontId="0" fillId="0" borderId="13" xfId="0" applyFont="1" applyBorder="1" applyAlignment="1">
      <alignment horizontal="left"/>
    </xf>
    <xf numFmtId="0" fontId="0" fillId="0" borderId="13" xfId="0" applyFont="1" applyBorder="1"/>
    <xf numFmtId="165" fontId="0" fillId="0" borderId="13" xfId="0" applyNumberFormat="1" applyFont="1" applyBorder="1"/>
    <xf numFmtId="0" fontId="3" fillId="0" borderId="5" xfId="0" applyFont="1" applyBorder="1"/>
    <xf numFmtId="165" fontId="3" fillId="0" borderId="5" xfId="0" applyNumberFormat="1" applyFont="1" applyBorder="1"/>
    <xf numFmtId="0" fontId="3" fillId="0" borderId="13" xfId="0" applyFont="1" applyBorder="1"/>
    <xf numFmtId="167" fontId="3" fillId="0" borderId="13" xfId="2" applyNumberFormat="1" applyFont="1" applyBorder="1"/>
    <xf numFmtId="0" fontId="14" fillId="0" borderId="0" xfId="0" applyFont="1" applyAlignment="1"/>
    <xf numFmtId="0" fontId="3" fillId="4" borderId="0" xfId="0" applyFont="1" applyFill="1" applyBorder="1" applyAlignment="1">
      <alignment horizontal="centerContinuous" vertical="center"/>
    </xf>
    <xf numFmtId="0" fontId="0" fillId="4" borderId="0" xfId="0" applyFill="1" applyAlignment="1">
      <alignment horizontal="centerContinuous"/>
    </xf>
    <xf numFmtId="0" fontId="3" fillId="4" borderId="0" xfId="0" applyFont="1" applyFill="1" applyBorder="1" applyAlignment="1">
      <alignment horizontal="centerContinuous" vertical="top"/>
    </xf>
    <xf numFmtId="0" fontId="0" fillId="4" borderId="0" xfId="0" applyFont="1" applyFill="1" applyAlignment="1">
      <alignment horizontal="centerContinuous"/>
    </xf>
    <xf numFmtId="0" fontId="4" fillId="5" borderId="0" xfId="0" applyFont="1" applyFill="1" applyBorder="1" applyAlignment="1">
      <alignment horizontal="center"/>
    </xf>
    <xf numFmtId="0" fontId="3" fillId="5" borderId="0" xfId="0" applyFont="1" applyFill="1" applyAlignment="1">
      <alignment horizontal="center"/>
    </xf>
    <xf numFmtId="0" fontId="4" fillId="5"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mruColors>
      <color rgb="FF0B4C79"/>
      <color rgb="FF1F1F65"/>
      <color rgb="FFBAC9DA"/>
      <color rgb="FF1E849F"/>
      <color rgb="FF3876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471254320543332E-2"/>
          <c:y val="0.23440485486746593"/>
          <c:w val="0.87027741456004881"/>
          <c:h val="0.66204574688545204"/>
        </c:manualLayout>
      </c:layout>
      <c:lineChart>
        <c:grouping val="standard"/>
        <c:varyColors val="0"/>
        <c:ser>
          <c:idx val="3"/>
          <c:order val="1"/>
          <c:tx>
            <c:strRef>
              <c:f>Dashboard_1!$X$29</c:f>
              <c:strCache>
                <c:ptCount val="1"/>
                <c:pt idx="0">
                  <c:v>Profit Margin% CHEGG</c:v>
                </c:pt>
              </c:strCache>
            </c:strRef>
          </c:tx>
          <c:spPr>
            <a:ln w="28575" cap="rnd">
              <a:solidFill>
                <a:schemeClr val="accent2">
                  <a:lumMod val="60000"/>
                  <a:lumOff val="40000"/>
                </a:schemeClr>
              </a:solidFill>
              <a:round/>
            </a:ln>
            <a:effectLst/>
          </c:spPr>
          <c:marker>
            <c:symbol val="none"/>
          </c:marker>
          <c:trendline>
            <c:name>CHEGG Trend</c:name>
            <c:spPr>
              <a:ln w="19050" cap="rnd">
                <a:solidFill>
                  <a:schemeClr val="accent3"/>
                </a:solidFill>
                <a:prstDash val="sysDot"/>
              </a:ln>
              <a:effectLst/>
            </c:spPr>
            <c:trendlineType val="linear"/>
            <c:dispRSqr val="0"/>
            <c:dispEq val="0"/>
          </c:trendline>
          <c:trendline>
            <c:name>CHEGG Trend</c:name>
            <c:spPr>
              <a:ln w="19050" cap="rnd">
                <a:solidFill>
                  <a:srgbClr val="ED942D"/>
                </a:solidFill>
                <a:prstDash val="sysDot"/>
              </a:ln>
              <a:effectLst/>
            </c:spPr>
            <c:trendlineType val="linear"/>
            <c:dispRSqr val="0"/>
            <c:dispEq val="0"/>
          </c:trendline>
          <c:cat>
            <c:numRef>
              <c:f>Dashboard_1!$Y$5:$AC$5</c:f>
              <c:numCache>
                <c:formatCode>General</c:formatCode>
                <c:ptCount val="5"/>
                <c:pt idx="0">
                  <c:v>2015</c:v>
                </c:pt>
                <c:pt idx="1">
                  <c:v>2016</c:v>
                </c:pt>
                <c:pt idx="2">
                  <c:v>2017</c:v>
                </c:pt>
                <c:pt idx="3">
                  <c:v>2018</c:v>
                </c:pt>
                <c:pt idx="4">
                  <c:v>2019</c:v>
                </c:pt>
              </c:numCache>
            </c:numRef>
          </c:cat>
          <c:val>
            <c:numRef>
              <c:f>Dashboard_1!$Y$29:$AC$29</c:f>
              <c:numCache>
                <c:formatCode>0%</c:formatCode>
                <c:ptCount val="5"/>
                <c:pt idx="0">
                  <c:v>-0.19646750040647304</c:v>
                </c:pt>
                <c:pt idx="1">
                  <c:v>-0.16624690094840816</c:v>
                </c:pt>
                <c:pt idx="2">
                  <c:v>-7.9520594669614919E-2</c:v>
                </c:pt>
                <c:pt idx="3">
                  <c:v>-4.6367928641726154E-2</c:v>
                </c:pt>
                <c:pt idx="4">
                  <c:v>-2.3374038147987716E-2</c:v>
                </c:pt>
              </c:numCache>
            </c:numRef>
          </c:val>
          <c:smooth val="0"/>
        </c:ser>
        <c:dLbls>
          <c:showLegendKey val="0"/>
          <c:showVal val="0"/>
          <c:showCatName val="0"/>
          <c:showSerName val="0"/>
          <c:showPercent val="0"/>
          <c:showBubbleSize val="0"/>
        </c:dLbls>
        <c:marker val="1"/>
        <c:smooth val="0"/>
        <c:axId val="855931320"/>
        <c:axId val="814998728"/>
      </c:lineChart>
      <c:lineChart>
        <c:grouping val="standard"/>
        <c:varyColors val="0"/>
        <c:ser>
          <c:idx val="1"/>
          <c:order val="0"/>
          <c:tx>
            <c:strRef>
              <c:f>Dashboard_1!$Q$29</c:f>
              <c:strCache>
                <c:ptCount val="1"/>
                <c:pt idx="0">
                  <c:v>Profit Margin% 2U</c:v>
                </c:pt>
              </c:strCache>
            </c:strRef>
          </c:tx>
          <c:spPr>
            <a:ln w="34925" cap="rnd">
              <a:solidFill>
                <a:srgbClr val="0049B4"/>
              </a:solidFill>
              <a:round/>
            </a:ln>
            <a:effectLst/>
          </c:spPr>
          <c:marker>
            <c:symbol val="none"/>
          </c:marker>
          <c:trendline>
            <c:name>2U Trend</c:name>
            <c:spPr>
              <a:ln w="19050" cap="rnd">
                <a:solidFill>
                  <a:srgbClr val="1E8496"/>
                </a:solidFill>
                <a:prstDash val="sysDot"/>
              </a:ln>
              <a:effectLst/>
            </c:spPr>
            <c:trendlineType val="linear"/>
            <c:dispRSqr val="0"/>
            <c:dispEq val="0"/>
          </c:trendline>
          <c:cat>
            <c:numRef>
              <c:f>Dashboard_1!$Y$5:$AC$5</c:f>
              <c:numCache>
                <c:formatCode>General</c:formatCode>
                <c:ptCount val="5"/>
                <c:pt idx="0">
                  <c:v>2015</c:v>
                </c:pt>
                <c:pt idx="1">
                  <c:v>2016</c:v>
                </c:pt>
                <c:pt idx="2">
                  <c:v>2017</c:v>
                </c:pt>
                <c:pt idx="3">
                  <c:v>2018</c:v>
                </c:pt>
                <c:pt idx="4">
                  <c:v>2019</c:v>
                </c:pt>
              </c:numCache>
            </c:numRef>
          </c:cat>
          <c:val>
            <c:numRef>
              <c:f>Dashboard_1!$R$29:$V$29</c:f>
              <c:numCache>
                <c:formatCode>0%</c:formatCode>
                <c:ptCount val="5"/>
                <c:pt idx="0">
                  <c:v>-0.17798979985884922</c:v>
                </c:pt>
                <c:pt idx="1">
                  <c:v>-0.10047409940543271</c:v>
                </c:pt>
                <c:pt idx="2">
                  <c:v>-0.10260782836736972</c:v>
                </c:pt>
                <c:pt idx="3">
                  <c:v>-9.3086172101348091E-2</c:v>
                </c:pt>
                <c:pt idx="4">
                  <c:v>-0.40931593903294233</c:v>
                </c:pt>
              </c:numCache>
            </c:numRef>
          </c:val>
          <c:smooth val="0"/>
          <c:extLst xmlns:c16r2="http://schemas.microsoft.com/office/drawing/2015/06/chart">
            <c:ext xmlns:c16="http://schemas.microsoft.com/office/drawing/2014/chart" uri="{C3380CC4-5D6E-409C-BE32-E72D297353CC}">
              <c16:uniqueId val="{00000001-F62C-1046-9726-1F91B2B8601A}"/>
            </c:ext>
          </c:extLst>
        </c:ser>
        <c:dLbls>
          <c:showLegendKey val="0"/>
          <c:showVal val="0"/>
          <c:showCatName val="0"/>
          <c:showSerName val="0"/>
          <c:showPercent val="0"/>
          <c:showBubbleSize val="0"/>
        </c:dLbls>
        <c:marker val="1"/>
        <c:smooth val="0"/>
        <c:axId val="855931320"/>
        <c:axId val="814998728"/>
      </c:lineChart>
      <c:valAx>
        <c:axId val="81499872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31320"/>
        <c:crosses val="autoZero"/>
        <c:crossBetween val="between"/>
      </c:valAx>
      <c:catAx>
        <c:axId val="8559313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998728"/>
        <c:crosses val="autoZero"/>
        <c:auto val="1"/>
        <c:lblAlgn val="ctr"/>
        <c:lblOffset val="100"/>
        <c:noMultiLvlLbl val="0"/>
      </c:catAx>
      <c:spPr>
        <a:noFill/>
        <a:ln w="25400">
          <a:noFill/>
        </a:ln>
        <a:effectLst/>
      </c:spPr>
    </c:plotArea>
    <c:legend>
      <c:legendPos val="t"/>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2U</a:t>
            </a:r>
          </a:p>
        </c:rich>
      </c:tx>
      <c:layout>
        <c:manualLayout>
          <c:xMode val="edge"/>
          <c:yMode val="edge"/>
          <c:x val="0.48084963918728507"/>
          <c:y val="2.67554657901984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Dashboard_1!$S$67</c:f>
              <c:strCache>
                <c:ptCount val="1"/>
                <c:pt idx="0">
                  <c:v>Start/End</c:v>
                </c:pt>
              </c:strCache>
            </c:strRef>
          </c:tx>
          <c:spPr>
            <a:solidFill>
              <a:schemeClr val="tx1">
                <a:lumMod val="50000"/>
                <a:lumOff val="50000"/>
              </a:schemeClr>
            </a:solidFill>
            <a:ln>
              <a:noFill/>
            </a:ln>
            <a:effectLst/>
          </c:spPr>
          <c:invertIfNegative val="0"/>
          <c:dLbls>
            <c:numFmt formatCode="&quot;$&quot;#,##0_);[Red]\(&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cat>
          <c:val>
            <c:numRef>
              <c:f>Dashboard_1!$S$68:$S$73</c:f>
              <c:numCache>
                <c:formatCode>"$"#,##0_);[Red]\("$"#,##0\)</c:formatCode>
                <c:ptCount val="6"/>
                <c:pt idx="0">
                  <c:v>449772</c:v>
                </c:pt>
                <c:pt idx="5">
                  <c:v>189869</c:v>
                </c:pt>
              </c:numCache>
            </c:numRef>
          </c:val>
        </c:ser>
        <c:dLbls>
          <c:showLegendKey val="0"/>
          <c:showVal val="0"/>
          <c:showCatName val="0"/>
          <c:showSerName val="0"/>
          <c:showPercent val="0"/>
          <c:showBubbleSize val="0"/>
        </c:dLbls>
        <c:gapWidth val="219"/>
        <c:overlap val="-27"/>
        <c:axId val="855929360"/>
        <c:axId val="855930144"/>
      </c:barChart>
      <c:lineChart>
        <c:grouping val="standard"/>
        <c:varyColors val="0"/>
        <c:ser>
          <c:idx val="1"/>
          <c:order val="1"/>
          <c:tx>
            <c:strRef>
              <c:f>Dashboard_1!$T$67</c:f>
              <c:strCache>
                <c:ptCount val="1"/>
                <c:pt idx="0">
                  <c:v>Pre</c:v>
                </c:pt>
              </c:strCache>
            </c:strRef>
          </c:tx>
          <c:spPr>
            <a:ln w="28575" cap="rnd">
              <a:noFill/>
              <a:round/>
            </a:ln>
            <a:effectLst/>
          </c:spPr>
          <c:marker>
            <c:symbol val="none"/>
          </c:marker>
          <c:cat>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cat>
          <c:val>
            <c:numRef>
              <c:f>Dashboard_1!$T$68:$T$73</c:f>
              <c:numCache>
                <c:formatCode>"$"#,##0_);[Red]\("$"#,##0\)</c:formatCode>
                <c:ptCount val="6"/>
                <c:pt idx="1">
                  <c:v>449772</c:v>
                </c:pt>
                <c:pt idx="2">
                  <c:v>397798</c:v>
                </c:pt>
                <c:pt idx="3">
                  <c:v>-53600</c:v>
                </c:pt>
                <c:pt idx="4">
                  <c:v>190918</c:v>
                </c:pt>
              </c:numCache>
            </c:numRef>
          </c:val>
          <c:smooth val="0"/>
        </c:ser>
        <c:ser>
          <c:idx val="2"/>
          <c:order val="2"/>
          <c:tx>
            <c:strRef>
              <c:f>Dashboard_1!$U$67</c:f>
              <c:strCache>
                <c:ptCount val="1"/>
                <c:pt idx="0">
                  <c:v>Post</c:v>
                </c:pt>
              </c:strCache>
            </c:strRef>
          </c:tx>
          <c:spPr>
            <a:ln w="28575" cap="rnd">
              <a:noFill/>
              <a:round/>
            </a:ln>
            <a:effectLst/>
          </c:spPr>
          <c:marker>
            <c:symbol val="none"/>
          </c:marker>
          <c:cat>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cat>
          <c:val>
            <c:numRef>
              <c:f>Dashboard_1!$U$68:$U$73</c:f>
              <c:numCache>
                <c:formatCode>"$"#,##0_);[Red]\("$"#,##0\)</c:formatCode>
                <c:ptCount val="6"/>
                <c:pt idx="1">
                  <c:v>397798</c:v>
                </c:pt>
                <c:pt idx="2">
                  <c:v>-53600</c:v>
                </c:pt>
                <c:pt idx="3">
                  <c:v>190918</c:v>
                </c:pt>
                <c:pt idx="4">
                  <c:v>189869</c:v>
                </c:pt>
              </c:numCache>
            </c:numRef>
          </c:val>
          <c:smooth val="0"/>
        </c:ser>
        <c:dLbls>
          <c:showLegendKey val="0"/>
          <c:showVal val="0"/>
          <c:showCatName val="0"/>
          <c:showSerName val="0"/>
          <c:showPercent val="0"/>
          <c:showBubbleSize val="0"/>
        </c:dLbls>
        <c:upDownBars>
          <c:gapWidth val="219"/>
          <c:upBars>
            <c:spPr>
              <a:solidFill>
                <a:srgbClr val="00B050"/>
              </a:solidFill>
              <a:ln w="9525">
                <a:solidFill>
                  <a:srgbClr val="00B050"/>
                </a:solidFill>
              </a:ln>
              <a:effectLst/>
            </c:spPr>
          </c:upBars>
          <c:downBars>
            <c:spPr>
              <a:solidFill>
                <a:srgbClr val="C00000"/>
              </a:solidFill>
              <a:ln w="9525">
                <a:solidFill>
                  <a:srgbClr val="C00000"/>
                </a:solidFill>
              </a:ln>
              <a:effectLst/>
            </c:spPr>
          </c:downBars>
        </c:upDownBars>
        <c:marker val="1"/>
        <c:smooth val="0"/>
        <c:axId val="855929360"/>
        <c:axId val="855930144"/>
      </c:lineChart>
      <c:scatterChart>
        <c:scatterStyle val="lineMarker"/>
        <c:varyColors val="0"/>
        <c:ser>
          <c:idx val="3"/>
          <c:order val="3"/>
          <c:tx>
            <c:strRef>
              <c:f>Dashboard_1!$V$67</c:f>
              <c:strCache>
                <c:ptCount val="1"/>
                <c:pt idx="0">
                  <c:v>Label Column Data</c:v>
                </c:pt>
              </c:strCache>
            </c:strRef>
          </c:tx>
          <c:spPr>
            <a:ln w="25400" cap="rnd">
              <a:noFill/>
              <a:round/>
            </a:ln>
            <a:effectLst/>
          </c:spPr>
          <c:marker>
            <c:symbol val="circle"/>
            <c:size val="5"/>
            <c:spPr>
              <a:noFill/>
              <a:ln w="9525">
                <a:noFill/>
              </a:ln>
              <a:effectLst/>
            </c:spPr>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Lst>
            </c:dLbl>
            <c:dLbl>
              <c:idx val="1"/>
              <c:layout/>
              <c:tx>
                <c:rich>
                  <a:bodyPr/>
                  <a:lstStyle/>
                  <a:p>
                    <a:fld id="{F44650EB-A54B-48C6-A88D-5C776E6DE34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E56602A2-D4DE-464B-8D55-9930A2578C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295A95CD-D793-4D91-A24A-CDDFEF831E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5110E52E-1112-4C18-BA52-FC9373F2F6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Lst>
            </c:dLbl>
            <c:numFmt formatCode="&quot;$&quot;#,##0_);[Red]\(&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xVal>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xVal>
          <c:yVal>
            <c:numRef>
              <c:f>Dashboard_1!$V$68:$V$73</c:f>
              <c:numCache>
                <c:formatCode>"$"#,##0_);[Red]\("$"#,##0\)</c:formatCode>
                <c:ptCount val="6"/>
                <c:pt idx="1">
                  <c:v>449772</c:v>
                </c:pt>
                <c:pt idx="2">
                  <c:v>397798</c:v>
                </c:pt>
                <c:pt idx="3">
                  <c:v>190918</c:v>
                </c:pt>
                <c:pt idx="4">
                  <c:v>190918</c:v>
                </c:pt>
              </c:numCache>
            </c:numRef>
          </c:yVal>
          <c:smooth val="0"/>
          <c:extLst>
            <c:ext xmlns:c15="http://schemas.microsoft.com/office/drawing/2012/chart" uri="{02D57815-91ED-43cb-92C2-25804820EDAC}">
              <c15:datalabelsRange>
                <c15:f>Dashboard_1!$R$68:$R$72</c15:f>
                <c15:dlblRangeCache>
                  <c:ptCount val="5"/>
                  <c:pt idx="0">
                    <c:v>$449,772 </c:v>
                  </c:pt>
                  <c:pt idx="1">
                    <c:v>($51,974)</c:v>
                  </c:pt>
                  <c:pt idx="2">
                    <c:v>($451,398)</c:v>
                  </c:pt>
                  <c:pt idx="3">
                    <c:v>$244,518 </c:v>
                  </c:pt>
                  <c:pt idx="4">
                    <c:v>($1,049)</c:v>
                  </c:pt>
                </c15:dlblRangeCache>
              </c15:datalabelsRange>
            </c:ext>
          </c:extLst>
        </c:ser>
        <c:dLbls>
          <c:showLegendKey val="0"/>
          <c:showVal val="0"/>
          <c:showCatName val="0"/>
          <c:showSerName val="0"/>
          <c:showPercent val="0"/>
          <c:showBubbleSize val="0"/>
        </c:dLbls>
        <c:axId val="855929360"/>
        <c:axId val="855930144"/>
      </c:scatterChart>
      <c:catAx>
        <c:axId val="85592936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30144"/>
        <c:crosses val="autoZero"/>
        <c:auto val="1"/>
        <c:lblAlgn val="ctr"/>
        <c:lblOffset val="100"/>
        <c:noMultiLvlLbl val="0"/>
      </c:catAx>
      <c:valAx>
        <c:axId val="855930144"/>
        <c:scaling>
          <c:orientation val="minMax"/>
        </c:scaling>
        <c:delete val="0"/>
        <c:axPos val="l"/>
        <c:numFmt formatCode="&quot;$&quot;#,##0;[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29360"/>
        <c:crosses val="autoZero"/>
        <c:crossBetween val="between"/>
        <c:dispUnits>
          <c:builtInUnit val="thousands"/>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Dashboard_1!$Q$10</c:f>
              <c:strCache>
                <c:ptCount val="1"/>
                <c:pt idx="0">
                  <c:v>2U Revenue Growth %</c:v>
                </c:pt>
              </c:strCache>
            </c:strRef>
          </c:tx>
          <c:spPr>
            <a:ln w="28575" cap="rnd">
              <a:solidFill>
                <a:srgbClr val="0049B4"/>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Dashboard_1!$Y$5:$AC$5</c:f>
              <c:numCache>
                <c:formatCode>General</c:formatCode>
                <c:ptCount val="5"/>
                <c:pt idx="0">
                  <c:v>2015</c:v>
                </c:pt>
                <c:pt idx="1">
                  <c:v>2016</c:v>
                </c:pt>
                <c:pt idx="2">
                  <c:v>2017</c:v>
                </c:pt>
                <c:pt idx="3">
                  <c:v>2018</c:v>
                </c:pt>
                <c:pt idx="4">
                  <c:v>2019</c:v>
                </c:pt>
              </c:numCache>
            </c:numRef>
          </c:cat>
          <c:val>
            <c:numRef>
              <c:f>Dashboard_1!$R$10:$V$10</c:f>
              <c:numCache>
                <c:formatCode>0%</c:formatCode>
                <c:ptCount val="5"/>
                <c:pt idx="0">
                  <c:v>0.2660226107567546</c:v>
                </c:pt>
                <c:pt idx="1">
                  <c:v>0.27042124897990905</c:v>
                </c:pt>
                <c:pt idx="2">
                  <c:v>0.28208347282669344</c:v>
                </c:pt>
                <c:pt idx="3">
                  <c:v>0.30360954807185581</c:v>
                </c:pt>
                <c:pt idx="4">
                  <c:v>0.28347002023766643</c:v>
                </c:pt>
              </c:numCache>
            </c:numRef>
          </c:val>
          <c:smooth val="0"/>
        </c:ser>
        <c:ser>
          <c:idx val="1"/>
          <c:order val="1"/>
          <c:tx>
            <c:strRef>
              <c:f>Dashboard_1!$X$10</c:f>
              <c:strCache>
                <c:ptCount val="1"/>
                <c:pt idx="0">
                  <c:v>CHEGG Revenue Growth %</c:v>
                </c:pt>
              </c:strCache>
            </c:strRef>
          </c:tx>
          <c:spPr>
            <a:ln w="28575" cap="rnd">
              <a:solidFill>
                <a:schemeClr val="accent2"/>
              </a:solidFill>
              <a:round/>
            </a:ln>
            <a:effectLst/>
          </c:spPr>
          <c:marker>
            <c:symbol val="none"/>
          </c:marker>
          <c:dLbls>
            <c:dLbl>
              <c:idx val="0"/>
              <c:layout/>
              <c:tx>
                <c:rich>
                  <a:bodyPr/>
                  <a:lstStyle/>
                  <a:p>
                    <a:fld id="{E8BCE71D-4527-44F1-B71C-CE459735336D}" type="VALUE">
                      <a:rPr lang="en-US">
                        <a:solidFill>
                          <a:srgbClr val="FF0000"/>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1"/>
              <c:layout/>
              <c:tx>
                <c:rich>
                  <a:bodyPr/>
                  <a:lstStyle/>
                  <a:p>
                    <a:fld id="{88E8BBA9-E025-445E-886A-914A04C27D3B}" type="VALUE">
                      <a:rPr lang="en-US">
                        <a:solidFill>
                          <a:srgbClr val="FF0000"/>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4"/>
              <c:layout>
                <c:manualLayout>
                  <c:x val="-5.6202600052734197E-2"/>
                  <c:y val="-3.479946649717066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Dashboard_1!$Y$5:$AC$5</c:f>
              <c:numCache>
                <c:formatCode>General</c:formatCode>
                <c:ptCount val="5"/>
                <c:pt idx="0">
                  <c:v>2015</c:v>
                </c:pt>
                <c:pt idx="1">
                  <c:v>2016</c:v>
                </c:pt>
                <c:pt idx="2">
                  <c:v>2017</c:v>
                </c:pt>
                <c:pt idx="3">
                  <c:v>2018</c:v>
                </c:pt>
                <c:pt idx="4">
                  <c:v>2019</c:v>
                </c:pt>
              </c:numCache>
            </c:numRef>
          </c:cat>
          <c:val>
            <c:numRef>
              <c:f>Dashboard_1!$Y$10:$AC$10</c:f>
              <c:numCache>
                <c:formatCode>0%</c:formatCode>
                <c:ptCount val="5"/>
                <c:pt idx="0" formatCode="0.0%">
                  <c:v>-1.1484107733605864E-2</c:v>
                </c:pt>
                <c:pt idx="1">
                  <c:v>-0.18599425445673134</c:v>
                </c:pt>
                <c:pt idx="2" formatCode="0.0%">
                  <c:v>3.7480495244368124E-3</c:v>
                </c:pt>
                <c:pt idx="3">
                  <c:v>0.20560974698209813</c:v>
                </c:pt>
                <c:pt idx="4">
                  <c:v>0.2186330385519534</c:v>
                </c:pt>
              </c:numCache>
            </c:numRef>
          </c:val>
          <c:smooth val="0"/>
        </c:ser>
        <c:dLbls>
          <c:dLblPos val="t"/>
          <c:showLegendKey val="0"/>
          <c:showVal val="1"/>
          <c:showCatName val="0"/>
          <c:showSerName val="0"/>
          <c:showPercent val="0"/>
          <c:showBubbleSize val="0"/>
        </c:dLbls>
        <c:smooth val="0"/>
        <c:axId val="855929752"/>
        <c:axId val="855930536"/>
      </c:lineChart>
      <c:catAx>
        <c:axId val="8559297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30536"/>
        <c:crosses val="autoZero"/>
        <c:auto val="1"/>
        <c:lblAlgn val="ctr"/>
        <c:lblOffset val="100"/>
        <c:noMultiLvlLbl val="0"/>
      </c:catAx>
      <c:valAx>
        <c:axId val="855930536"/>
        <c:scaling>
          <c:orientation val="minMax"/>
        </c:scaling>
        <c:delete val="1"/>
        <c:axPos val="l"/>
        <c:numFmt formatCode="0%" sourceLinked="1"/>
        <c:majorTickMark val="none"/>
        <c:minorTickMark val="none"/>
        <c:tickLblPos val="nextTo"/>
        <c:crossAx val="8559297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i="0" baseline="0"/>
              <a:t>Chegg</a:t>
            </a:r>
            <a:endParaRPr lang="en-US" sz="1200" b="1" i="0"/>
          </a:p>
        </c:rich>
      </c:tx>
      <c:layout>
        <c:manualLayout>
          <c:xMode val="edge"/>
          <c:yMode val="edge"/>
          <c:x val="0.47014625999139242"/>
          <c:y val="4.110438085312627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226083384658588"/>
          <c:y val="0.16971774193548386"/>
          <c:w val="0.86374404324899934"/>
          <c:h val="0.71260763271526539"/>
        </c:manualLayout>
      </c:layout>
      <c:barChart>
        <c:barDir val="col"/>
        <c:grouping val="clustered"/>
        <c:varyColors val="0"/>
        <c:ser>
          <c:idx val="0"/>
          <c:order val="0"/>
          <c:tx>
            <c:strRef>
              <c:f>Dashboard_1!$Z$67</c:f>
              <c:strCache>
                <c:ptCount val="1"/>
                <c:pt idx="0">
                  <c:v>Start/End</c:v>
                </c:pt>
              </c:strCache>
            </c:strRef>
          </c:tx>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Dashboard_1!$X$68:$X$72</c:f>
              <c:strCache>
                <c:ptCount val="5"/>
                <c:pt idx="0">
                  <c:v>Cash beg of period</c:v>
                </c:pt>
                <c:pt idx="1">
                  <c:v>Operating activities</c:v>
                </c:pt>
                <c:pt idx="2">
                  <c:v>Investing activities</c:v>
                </c:pt>
                <c:pt idx="3">
                  <c:v>Financing activities</c:v>
                </c:pt>
                <c:pt idx="4">
                  <c:v>Cash end of period</c:v>
                </c:pt>
              </c:strCache>
            </c:strRef>
          </c:cat>
          <c:val>
            <c:numRef>
              <c:f>Dashboard_1!$Z$68:$Z$72</c:f>
              <c:numCache>
                <c:formatCode>"$"#,##0_);[Red]\("$"#,##0\)</c:formatCode>
                <c:ptCount val="5"/>
                <c:pt idx="0">
                  <c:v>375945</c:v>
                </c:pt>
                <c:pt idx="4">
                  <c:v>389432</c:v>
                </c:pt>
              </c:numCache>
            </c:numRef>
          </c:val>
        </c:ser>
        <c:dLbls>
          <c:showLegendKey val="0"/>
          <c:showVal val="1"/>
          <c:showCatName val="0"/>
          <c:showSerName val="0"/>
          <c:showPercent val="0"/>
          <c:showBubbleSize val="0"/>
        </c:dLbls>
        <c:gapWidth val="219"/>
        <c:overlap val="-27"/>
        <c:axId val="855928184"/>
        <c:axId val="855928576"/>
      </c:barChart>
      <c:lineChart>
        <c:grouping val="standard"/>
        <c:varyColors val="0"/>
        <c:ser>
          <c:idx val="1"/>
          <c:order val="1"/>
          <c:tx>
            <c:strRef>
              <c:f>Dashboard_1!$AA$67</c:f>
              <c:strCache>
                <c:ptCount val="1"/>
                <c:pt idx="0">
                  <c:v>Pre</c:v>
                </c:pt>
              </c:strCache>
            </c:strRef>
          </c:tx>
          <c:spPr>
            <a:ln w="25400" cap="rnd">
              <a:noFill/>
              <a:round/>
            </a:ln>
            <a:effectLst/>
          </c:spPr>
          <c:marker>
            <c:symbol val="none"/>
          </c:marker>
          <c:dLbls>
            <c:delete val="1"/>
          </c:dLbls>
          <c:cat>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cat>
          <c:val>
            <c:numRef>
              <c:f>Dashboard_1!$AA$68:$AA$72</c:f>
              <c:numCache>
                <c:formatCode>"$"#,##0_);[Red]\("$"#,##0\)</c:formatCode>
                <c:ptCount val="5"/>
                <c:pt idx="1">
                  <c:v>375945</c:v>
                </c:pt>
                <c:pt idx="2">
                  <c:v>489348</c:v>
                </c:pt>
                <c:pt idx="3">
                  <c:v>-214077</c:v>
                </c:pt>
                <c:pt idx="4">
                  <c:v>389432</c:v>
                </c:pt>
              </c:numCache>
            </c:numRef>
          </c:val>
          <c:smooth val="0"/>
        </c:ser>
        <c:ser>
          <c:idx val="2"/>
          <c:order val="2"/>
          <c:tx>
            <c:strRef>
              <c:f>Dashboard_1!$AB$67</c:f>
              <c:strCache>
                <c:ptCount val="1"/>
                <c:pt idx="0">
                  <c:v>Post</c:v>
                </c:pt>
              </c:strCache>
            </c:strRef>
          </c:tx>
          <c:spPr>
            <a:ln w="25400" cap="rnd">
              <a:noFill/>
              <a:round/>
            </a:ln>
            <a:effectLst/>
          </c:spPr>
          <c:marker>
            <c:symbol val="none"/>
          </c:marker>
          <c:dLbls>
            <c:delete val="1"/>
          </c:dLbls>
          <c:cat>
            <c:strRef>
              <c:f>Dashboard_1!$Q$68:$Q$73</c:f>
              <c:strCache>
                <c:ptCount val="6"/>
                <c:pt idx="0">
                  <c:v>Cash beg of period</c:v>
                </c:pt>
                <c:pt idx="1">
                  <c:v>Operating activities</c:v>
                </c:pt>
                <c:pt idx="2">
                  <c:v>Investing activities</c:v>
                </c:pt>
                <c:pt idx="3">
                  <c:v>Financing activities</c:v>
                </c:pt>
                <c:pt idx="4">
                  <c:v>Effect of exchange rates</c:v>
                </c:pt>
                <c:pt idx="5">
                  <c:v>Cash end of period</c:v>
                </c:pt>
              </c:strCache>
            </c:strRef>
          </c:cat>
          <c:val>
            <c:numRef>
              <c:f>Dashboard_1!$AB$68:$AB$72</c:f>
              <c:numCache>
                <c:formatCode>"$"#,##0_);[Red]\("$"#,##0\)</c:formatCode>
                <c:ptCount val="5"/>
                <c:pt idx="1">
                  <c:v>489348</c:v>
                </c:pt>
                <c:pt idx="2">
                  <c:v>-214077</c:v>
                </c:pt>
                <c:pt idx="3">
                  <c:v>389432</c:v>
                </c:pt>
              </c:numCache>
            </c:numRef>
          </c:val>
          <c:smooth val="0"/>
        </c:ser>
        <c:dLbls>
          <c:showLegendKey val="0"/>
          <c:showVal val="1"/>
          <c:showCatName val="0"/>
          <c:showSerName val="0"/>
          <c:showPercent val="0"/>
          <c:showBubbleSize val="0"/>
        </c:dLbls>
        <c:upDownBars>
          <c:gapWidth val="219"/>
          <c:upBars>
            <c:spPr>
              <a:solidFill>
                <a:srgbClr val="00B050"/>
              </a:solidFill>
              <a:ln w="9525">
                <a:solidFill>
                  <a:srgbClr val="00B050"/>
                </a:solidFill>
              </a:ln>
              <a:effectLst/>
            </c:spPr>
          </c:upBars>
          <c:downBars>
            <c:spPr>
              <a:solidFill>
                <a:srgbClr val="C00000"/>
              </a:solidFill>
              <a:ln w="9525">
                <a:solidFill>
                  <a:srgbClr val="C00000"/>
                </a:solidFill>
              </a:ln>
              <a:effectLst/>
            </c:spPr>
          </c:downBars>
        </c:upDownBars>
        <c:marker val="1"/>
        <c:smooth val="0"/>
        <c:axId val="855928184"/>
        <c:axId val="855928576"/>
      </c:lineChart>
      <c:scatterChart>
        <c:scatterStyle val="lineMarker"/>
        <c:varyColors val="0"/>
        <c:ser>
          <c:idx val="3"/>
          <c:order val="3"/>
          <c:tx>
            <c:strRef>
              <c:f>Dashboard_1!$AC$67</c:f>
              <c:strCache>
                <c:ptCount val="1"/>
                <c:pt idx="0">
                  <c:v>Label Column Data</c:v>
                </c:pt>
              </c:strCache>
            </c:strRef>
          </c:tx>
          <c:spPr>
            <a:ln w="25400" cap="rnd">
              <a:noFill/>
              <a:round/>
            </a:ln>
            <a:effectLst/>
          </c:spPr>
          <c:marker>
            <c:symbol val="circle"/>
            <c:size val="5"/>
            <c:spPr>
              <a:noFill/>
              <a:ln w="9525">
                <a:noFill/>
              </a:ln>
              <a:effectLst/>
            </c:spPr>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Lst>
            </c:dLbl>
            <c:dLbl>
              <c:idx val="1"/>
              <c:layout/>
              <c:tx>
                <c:rich>
                  <a:bodyPr/>
                  <a:lstStyle/>
                  <a:p>
                    <a:fld id="{0E6E132D-493D-43BB-A816-1B71EFE747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E70ACD17-37C8-4BDF-B17A-4867DC0A68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3E2AD532-1697-4C23-9535-E4C39E2CB19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xVal>
            <c:strRef>
              <c:f>Dashboard_1!$X$68:$X$72</c:f>
              <c:strCache>
                <c:ptCount val="5"/>
                <c:pt idx="0">
                  <c:v>Cash beg of period</c:v>
                </c:pt>
                <c:pt idx="1">
                  <c:v>Operating activities</c:v>
                </c:pt>
                <c:pt idx="2">
                  <c:v>Investing activities</c:v>
                </c:pt>
                <c:pt idx="3">
                  <c:v>Financing activities</c:v>
                </c:pt>
                <c:pt idx="4">
                  <c:v>Cash end of period</c:v>
                </c:pt>
              </c:strCache>
            </c:strRef>
          </c:xVal>
          <c:yVal>
            <c:numRef>
              <c:f>Dashboard_1!$AC$68:$AC$72</c:f>
              <c:numCache>
                <c:formatCode>"$"#,##0_);[Red]\("$"#,##0\)</c:formatCode>
                <c:ptCount val="5"/>
                <c:pt idx="1">
                  <c:v>489348</c:v>
                </c:pt>
                <c:pt idx="2">
                  <c:v>489348</c:v>
                </c:pt>
                <c:pt idx="3">
                  <c:v>389432</c:v>
                </c:pt>
              </c:numCache>
            </c:numRef>
          </c:yVal>
          <c:smooth val="0"/>
          <c:extLst>
            <c:ext xmlns:c15="http://schemas.microsoft.com/office/drawing/2012/chart" uri="{02D57815-91ED-43cb-92C2-25804820EDAC}">
              <c15:datalabelsRange>
                <c15:f>Dashboard_1!$Y$68:$Y$72</c15:f>
                <c15:dlblRangeCache>
                  <c:ptCount val="5"/>
                  <c:pt idx="0">
                    <c:v>$375,945 </c:v>
                  </c:pt>
                  <c:pt idx="1">
                    <c:v>$113,403 </c:v>
                  </c:pt>
                  <c:pt idx="2">
                    <c:v>($703,425)</c:v>
                  </c:pt>
                  <c:pt idx="3">
                    <c:v>$603,509 </c:v>
                  </c:pt>
                  <c:pt idx="4">
                    <c:v>$389,432 </c:v>
                  </c:pt>
                </c15:dlblRangeCache>
              </c15:datalabelsRange>
            </c:ext>
          </c:extLst>
        </c:ser>
        <c:dLbls>
          <c:showLegendKey val="0"/>
          <c:showVal val="1"/>
          <c:showCatName val="0"/>
          <c:showSerName val="0"/>
          <c:showPercent val="0"/>
          <c:showBubbleSize val="0"/>
        </c:dLbls>
        <c:axId val="855928184"/>
        <c:axId val="855928576"/>
      </c:scatterChart>
      <c:catAx>
        <c:axId val="85592818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28576"/>
        <c:crosses val="autoZero"/>
        <c:auto val="1"/>
        <c:lblAlgn val="ctr"/>
        <c:lblOffset val="100"/>
        <c:noMultiLvlLbl val="0"/>
      </c:catAx>
      <c:valAx>
        <c:axId val="855928576"/>
        <c:scaling>
          <c:orientation val="minMax"/>
          <c:max val="500000"/>
        </c:scaling>
        <c:delete val="0"/>
        <c:axPos val="l"/>
        <c:numFmt formatCode="&quot;$&quot;#,##0;[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928184"/>
        <c:crosses val="autoZero"/>
        <c:crossBetween val="between"/>
        <c:dispUnits>
          <c:builtInUnit val="thousands"/>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Dashboard_1!$Q$76</c:f>
              <c:strCache>
                <c:ptCount val="1"/>
                <c:pt idx="0">
                  <c:v>Operating Cash Flows / Net Sales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Dashboard_1!$R$76:$V$76</c:f>
              <c:numCache>
                <c:formatCode>0.0%</c:formatCode>
                <c:ptCount val="5"/>
                <c:pt idx="0">
                  <c:v>-6.170020107327856E-2</c:v>
                </c:pt>
                <c:pt idx="1">
                  <c:v>2.5307970310496249E-2</c:v>
                </c:pt>
                <c:pt idx="2">
                  <c:v>2.8268329427519251E-2</c:v>
                </c:pt>
                <c:pt idx="3">
                  <c:v>-7.5770638391913911E-3</c:v>
                </c:pt>
                <c:pt idx="4">
                  <c:v>-9.0441313377567334E-2</c:v>
                </c:pt>
              </c:numCache>
            </c:numRef>
          </c:val>
          <c:smooth val="0"/>
        </c:ser>
        <c:ser>
          <c:idx val="3"/>
          <c:order val="1"/>
          <c:tx>
            <c:strRef>
              <c:f>Dashboard_1!$X$76</c:f>
              <c:strCache>
                <c:ptCount val="1"/>
                <c:pt idx="0">
                  <c:v>Operating Cash Flows / Net Sales</c:v>
                </c:pt>
              </c:strCache>
            </c:strRef>
          </c:tx>
          <c:spPr>
            <a:ln w="28575" cap="rnd">
              <a:solidFill>
                <a:schemeClr val="accent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Dashboard_1!$Y$76:$AC$76</c:f>
              <c:numCache>
                <c:formatCode>0.0%</c:formatCode>
                <c:ptCount val="5"/>
                <c:pt idx="0" formatCode="0.00%">
                  <c:v>-2.7208807690138134E-4</c:v>
                </c:pt>
                <c:pt idx="1">
                  <c:v>9.8138601393097477E-2</c:v>
                </c:pt>
                <c:pt idx="2">
                  <c:v>0.20210455333129465</c:v>
                </c:pt>
                <c:pt idx="3">
                  <c:v>0.23393566792490439</c:v>
                </c:pt>
                <c:pt idx="4">
                  <c:v>0.27596939594963571</c:v>
                </c:pt>
              </c:numCache>
            </c:numRef>
          </c:val>
          <c:smooth val="0"/>
        </c:ser>
        <c:ser>
          <c:idx val="0"/>
          <c:order val="2"/>
          <c:tx>
            <c:strRef>
              <c:f>Dashboard_1!$Q$76</c:f>
              <c:strCache>
                <c:ptCount val="1"/>
                <c:pt idx="0">
                  <c:v>Operating Cash Flows / Net Sales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Dashboard_1!$R$76:$V$76</c:f>
              <c:numCache>
                <c:formatCode>0.0%</c:formatCode>
                <c:ptCount val="5"/>
                <c:pt idx="0">
                  <c:v>-6.170020107327856E-2</c:v>
                </c:pt>
                <c:pt idx="1">
                  <c:v>2.5307970310496249E-2</c:v>
                </c:pt>
                <c:pt idx="2">
                  <c:v>2.8268329427519251E-2</c:v>
                </c:pt>
                <c:pt idx="3">
                  <c:v>-7.5770638391913911E-3</c:v>
                </c:pt>
                <c:pt idx="4">
                  <c:v>-9.0441313377567334E-2</c:v>
                </c:pt>
              </c:numCache>
            </c:numRef>
          </c:val>
          <c:smooth val="0"/>
        </c:ser>
        <c:ser>
          <c:idx val="1"/>
          <c:order val="3"/>
          <c:tx>
            <c:strRef>
              <c:f>Dashboard_1!$X$76</c:f>
              <c:strCache>
                <c:ptCount val="1"/>
                <c:pt idx="0">
                  <c:v>Operating Cash Flows / Net Sales</c:v>
                </c:pt>
              </c:strCache>
            </c:strRef>
          </c:tx>
          <c:spPr>
            <a:ln w="28575" cap="rnd">
              <a:solidFill>
                <a:schemeClr val="accent2"/>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Dashboard_1!$Y$76:$AC$76</c:f>
              <c:numCache>
                <c:formatCode>0.0%</c:formatCode>
                <c:ptCount val="5"/>
                <c:pt idx="0" formatCode="0.00%">
                  <c:v>-2.7208807690138134E-4</c:v>
                </c:pt>
                <c:pt idx="1">
                  <c:v>9.8138601393097477E-2</c:v>
                </c:pt>
                <c:pt idx="2">
                  <c:v>0.20210455333129465</c:v>
                </c:pt>
                <c:pt idx="3">
                  <c:v>0.23393566792490439</c:v>
                </c:pt>
                <c:pt idx="4">
                  <c:v>0.27596939594963571</c:v>
                </c:pt>
              </c:numCache>
            </c:numRef>
          </c:val>
          <c:smooth val="0"/>
        </c:ser>
        <c:dLbls>
          <c:showLegendKey val="0"/>
          <c:showVal val="0"/>
          <c:showCatName val="0"/>
          <c:showSerName val="0"/>
          <c:showPercent val="0"/>
          <c:showBubbleSize val="0"/>
        </c:dLbls>
        <c:smooth val="0"/>
        <c:axId val="815442304"/>
        <c:axId val="815439952"/>
      </c:lineChart>
      <c:catAx>
        <c:axId val="815442304"/>
        <c:scaling>
          <c:orientation val="minMax"/>
        </c:scaling>
        <c:delete val="1"/>
        <c:axPos val="b"/>
        <c:numFmt formatCode="General" sourceLinked="1"/>
        <c:majorTickMark val="none"/>
        <c:minorTickMark val="none"/>
        <c:tickLblPos val="nextTo"/>
        <c:crossAx val="815439952"/>
        <c:crosses val="autoZero"/>
        <c:auto val="1"/>
        <c:lblAlgn val="ctr"/>
        <c:lblOffset val="100"/>
        <c:noMultiLvlLbl val="0"/>
      </c:catAx>
      <c:valAx>
        <c:axId val="815439952"/>
        <c:scaling>
          <c:orientation val="minMax"/>
        </c:scaling>
        <c:delete val="1"/>
        <c:axPos val="l"/>
        <c:numFmt formatCode="0.0%" sourceLinked="1"/>
        <c:majorTickMark val="none"/>
        <c:minorTickMark val="none"/>
        <c:tickLblPos val="nextTo"/>
        <c:crossAx val="8154423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Dashboard_1!$Q$77</c:f>
              <c:strCache>
                <c:ptCount val="1"/>
                <c:pt idx="0">
                  <c:v>Working capital ratio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Dashboard_1!$R$77:$V$77</c:f>
              <c:numCache>
                <c:formatCode>0.0</c:formatCode>
                <c:ptCount val="5"/>
                <c:pt idx="0">
                  <c:v>5.917937233487744</c:v>
                </c:pt>
                <c:pt idx="1">
                  <c:v>4.4972607075896658</c:v>
                </c:pt>
                <c:pt idx="2">
                  <c:v>26.586602357984994</c:v>
                </c:pt>
                <c:pt idx="3">
                  <c:v>7.6179906542056077</c:v>
                </c:pt>
                <c:pt idx="4">
                  <c:v>20.817550857598725</c:v>
                </c:pt>
              </c:numCache>
            </c:numRef>
          </c:val>
          <c:smooth val="0"/>
        </c:ser>
        <c:ser>
          <c:idx val="1"/>
          <c:order val="1"/>
          <c:tx>
            <c:strRef>
              <c:f>Dashboard_1!$X$77</c:f>
              <c:strCache>
                <c:ptCount val="1"/>
                <c:pt idx="0">
                  <c:v>Working capital ratio</c:v>
                </c:pt>
              </c:strCache>
            </c:strRef>
          </c:tx>
          <c:spPr>
            <a:ln w="28575" cap="rnd">
              <a:solidFill>
                <a:schemeClr val="accent2"/>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Dashboard_1!$Y$77:$AC$77</c:f>
              <c:numCache>
                <c:formatCode>0.0</c:formatCode>
                <c:ptCount val="5"/>
                <c:pt idx="0">
                  <c:v>2.367361123487373</c:v>
                </c:pt>
                <c:pt idx="1">
                  <c:v>1.7312762319291155</c:v>
                </c:pt>
                <c:pt idx="2">
                  <c:v>4.4400442177530399</c:v>
                </c:pt>
                <c:pt idx="3">
                  <c:v>8.2940910309692981</c:v>
                </c:pt>
                <c:pt idx="4">
                  <c:v>11.308002633458937</c:v>
                </c:pt>
              </c:numCache>
            </c:numRef>
          </c:val>
          <c:smooth val="0"/>
        </c:ser>
        <c:dLbls>
          <c:showLegendKey val="0"/>
          <c:showVal val="0"/>
          <c:showCatName val="0"/>
          <c:showSerName val="0"/>
          <c:showPercent val="0"/>
          <c:showBubbleSize val="0"/>
        </c:dLbls>
        <c:smooth val="0"/>
        <c:axId val="815440344"/>
        <c:axId val="815440736"/>
      </c:lineChart>
      <c:catAx>
        <c:axId val="815440344"/>
        <c:scaling>
          <c:orientation val="minMax"/>
        </c:scaling>
        <c:delete val="1"/>
        <c:axPos val="b"/>
        <c:numFmt formatCode="General" sourceLinked="1"/>
        <c:majorTickMark val="none"/>
        <c:minorTickMark val="none"/>
        <c:tickLblPos val="nextTo"/>
        <c:crossAx val="815440736"/>
        <c:crosses val="autoZero"/>
        <c:auto val="1"/>
        <c:lblAlgn val="ctr"/>
        <c:lblOffset val="100"/>
        <c:noMultiLvlLbl val="0"/>
      </c:catAx>
      <c:valAx>
        <c:axId val="815440736"/>
        <c:scaling>
          <c:orientation val="minMax"/>
        </c:scaling>
        <c:delete val="1"/>
        <c:axPos val="l"/>
        <c:numFmt formatCode="0.0" sourceLinked="1"/>
        <c:majorTickMark val="none"/>
        <c:minorTickMark val="none"/>
        <c:tickLblPos val="nextTo"/>
        <c:crossAx val="8154403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Dashboard_1!$Q$78</c:f>
              <c:strCache>
                <c:ptCount val="1"/>
                <c:pt idx="0">
                  <c:v>Earnings per share (EPS)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Dashboard_1!$R$78:$V$78</c:f>
              <c:numCache>
                <c:formatCode>"$"#,##0.00_);[Red]\("$"#,##0.00\)</c:formatCode>
                <c:ptCount val="5"/>
                <c:pt idx="0">
                  <c:v>-0.6301980198019802</c:v>
                </c:pt>
                <c:pt idx="1">
                  <c:v>-0.44377695294900127</c:v>
                </c:pt>
                <c:pt idx="2">
                  <c:v>-0.59971057029880559</c:v>
                </c:pt>
                <c:pt idx="3">
                  <c:v>-0.68651156126305235</c:v>
                </c:pt>
                <c:pt idx="4">
                  <c:v>-3.8314140048539738</c:v>
                </c:pt>
              </c:numCache>
            </c:numRef>
          </c:val>
          <c:smooth val="0"/>
        </c:ser>
        <c:ser>
          <c:idx val="3"/>
          <c:order val="1"/>
          <c:tx>
            <c:strRef>
              <c:f>Dashboard_1!$X$78</c:f>
              <c:strCache>
                <c:ptCount val="1"/>
                <c:pt idx="0">
                  <c:v>Earnings per share (EPS)</c:v>
                </c:pt>
              </c:strCache>
            </c:strRef>
          </c:tx>
          <c:spPr>
            <a:ln w="28575" cap="rnd">
              <a:solidFill>
                <a:schemeClr val="accent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Dashboard_1!$Y$78:$AC$78</c:f>
              <c:numCache>
                <c:formatCode>"$"#,##0.00_);[Red]\("$"#,##0.00\)</c:formatCode>
                <c:ptCount val="5"/>
                <c:pt idx="0">
                  <c:v>-0.68200142827524246</c:v>
                </c:pt>
                <c:pt idx="1">
                  <c:v>-0.46662027525570504</c:v>
                </c:pt>
                <c:pt idx="2">
                  <c:v>-0.20278538721481273</c:v>
                </c:pt>
                <c:pt idx="3">
                  <c:v>-0.13146020785688425</c:v>
                </c:pt>
                <c:pt idx="4">
                  <c:v>-8.0576155162578433E-2</c:v>
                </c:pt>
              </c:numCache>
            </c:numRef>
          </c:val>
          <c:smooth val="0"/>
        </c:ser>
        <c:ser>
          <c:idx val="2"/>
          <c:order val="2"/>
          <c:tx>
            <c:strRef>
              <c:f>Dashboard_1!$Q$78</c:f>
              <c:strCache>
                <c:ptCount val="1"/>
                <c:pt idx="0">
                  <c:v>Earnings per share (EPS)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Dashboard_1!$R$78:$V$78</c:f>
              <c:numCache>
                <c:formatCode>"$"#,##0.00_);[Red]\("$"#,##0.00\)</c:formatCode>
                <c:ptCount val="5"/>
                <c:pt idx="0">
                  <c:v>-0.6301980198019802</c:v>
                </c:pt>
                <c:pt idx="1">
                  <c:v>-0.44377695294900127</c:v>
                </c:pt>
                <c:pt idx="2">
                  <c:v>-0.59971057029880559</c:v>
                </c:pt>
                <c:pt idx="3">
                  <c:v>-0.68651156126305235</c:v>
                </c:pt>
                <c:pt idx="4">
                  <c:v>-3.8314140048539738</c:v>
                </c:pt>
              </c:numCache>
            </c:numRef>
          </c:val>
          <c:smooth val="0"/>
        </c:ser>
        <c:ser>
          <c:idx val="1"/>
          <c:order val="3"/>
          <c:tx>
            <c:strRef>
              <c:f>Dashboard_1!$X$78</c:f>
              <c:strCache>
                <c:ptCount val="1"/>
                <c:pt idx="0">
                  <c:v>Earnings per share (EPS)</c:v>
                </c:pt>
              </c:strCache>
            </c:strRef>
          </c:tx>
          <c:spPr>
            <a:ln w="28575" cap="rnd">
              <a:solidFill>
                <a:schemeClr val="accent2"/>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Dashboard_1!$Y$78:$AC$78</c:f>
              <c:numCache>
                <c:formatCode>"$"#,##0.00_);[Red]\("$"#,##0.00\)</c:formatCode>
                <c:ptCount val="5"/>
                <c:pt idx="0">
                  <c:v>-0.68200142827524246</c:v>
                </c:pt>
                <c:pt idx="1">
                  <c:v>-0.46662027525570504</c:v>
                </c:pt>
                <c:pt idx="2">
                  <c:v>-0.20278538721481273</c:v>
                </c:pt>
                <c:pt idx="3">
                  <c:v>-0.13146020785688425</c:v>
                </c:pt>
                <c:pt idx="4">
                  <c:v>-8.0576155162578433E-2</c:v>
                </c:pt>
              </c:numCache>
            </c:numRef>
          </c:val>
          <c:smooth val="0"/>
        </c:ser>
        <c:dLbls>
          <c:showLegendKey val="0"/>
          <c:showVal val="0"/>
          <c:showCatName val="0"/>
          <c:showSerName val="0"/>
          <c:showPercent val="0"/>
          <c:showBubbleSize val="0"/>
        </c:dLbls>
        <c:smooth val="0"/>
        <c:axId val="815443088"/>
        <c:axId val="815441912"/>
      </c:lineChart>
      <c:catAx>
        <c:axId val="815443088"/>
        <c:scaling>
          <c:orientation val="minMax"/>
        </c:scaling>
        <c:delete val="1"/>
        <c:axPos val="b"/>
        <c:numFmt formatCode="General" sourceLinked="1"/>
        <c:majorTickMark val="none"/>
        <c:minorTickMark val="none"/>
        <c:tickLblPos val="nextTo"/>
        <c:crossAx val="815441912"/>
        <c:crosses val="autoZero"/>
        <c:auto val="1"/>
        <c:lblAlgn val="ctr"/>
        <c:lblOffset val="100"/>
        <c:noMultiLvlLbl val="0"/>
      </c:catAx>
      <c:valAx>
        <c:axId val="815441912"/>
        <c:scaling>
          <c:orientation val="minMax"/>
        </c:scaling>
        <c:delete val="1"/>
        <c:axPos val="l"/>
        <c:numFmt formatCode="&quot;$&quot;#,##0.00_);[Red]\(&quot;$&quot;#,##0.00\)" sourceLinked="1"/>
        <c:majorTickMark val="none"/>
        <c:minorTickMark val="none"/>
        <c:tickLblPos val="nextTo"/>
        <c:crossAx val="815443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Dashboard_1!$Q$80</c:f>
              <c:strCache>
                <c:ptCount val="1"/>
                <c:pt idx="0">
                  <c:v>Return on Assets (ROA) 2U</c:v>
                </c:pt>
              </c:strCache>
            </c:strRef>
          </c:tx>
          <c:spPr>
            <a:ln w="28575" cap="rnd">
              <a:solidFill>
                <a:srgbClr val="0049B4"/>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Dashboard_1!$R$80:$V$80</c:f>
              <c:numCache>
                <c:formatCode>0%</c:formatCode>
                <c:ptCount val="5"/>
                <c:pt idx="0">
                  <c:v>-0.11570673603386412</c:v>
                </c:pt>
                <c:pt idx="1">
                  <c:v>-8.4659462999345125E-2</c:v>
                </c:pt>
                <c:pt idx="2">
                  <c:v>-6.1035717397347228E-2</c:v>
                </c:pt>
                <c:pt idx="3">
                  <c:v>-4.7476076169809034E-2</c:v>
                </c:pt>
                <c:pt idx="4">
                  <c:v>-0.19819350707346461</c:v>
                </c:pt>
              </c:numCache>
            </c:numRef>
          </c:val>
          <c:smooth val="0"/>
        </c:ser>
        <c:ser>
          <c:idx val="1"/>
          <c:order val="1"/>
          <c:tx>
            <c:strRef>
              <c:f>Dashboard_1!$X$80</c:f>
              <c:strCache>
                <c:ptCount val="1"/>
                <c:pt idx="0">
                  <c:v>Return on Assets (ROA)</c:v>
                </c:pt>
              </c:strCache>
            </c:strRef>
          </c:tx>
          <c:spPr>
            <a:ln w="28575" cap="rnd">
              <a:solidFill>
                <a:schemeClr val="accent2"/>
              </a:solidFill>
              <a:round/>
            </a:ln>
            <a:effectLst/>
          </c:spPr>
          <c:marker>
            <c:symbol val="none"/>
          </c:marker>
          <c:cat>
            <c:numRef>
              <c:f>Dashboard_1!$R$75:$V$75</c:f>
              <c:numCache>
                <c:formatCode>General</c:formatCode>
                <c:ptCount val="5"/>
                <c:pt idx="0">
                  <c:v>2015</c:v>
                </c:pt>
                <c:pt idx="1">
                  <c:v>2016</c:v>
                </c:pt>
                <c:pt idx="2">
                  <c:v>2017</c:v>
                </c:pt>
                <c:pt idx="3">
                  <c:v>2018</c:v>
                </c:pt>
                <c:pt idx="4">
                  <c:v>2019</c:v>
                </c:pt>
              </c:numCache>
            </c:numRef>
          </c:cat>
          <c:val>
            <c:numRef>
              <c:f>Dashboard_1!$Y$80:$AC$80</c:f>
              <c:numCache>
                <c:formatCode>0%</c:formatCode>
                <c:ptCount val="5"/>
                <c:pt idx="0">
                  <c:v>-0.20322217493375802</c:v>
                </c:pt>
                <c:pt idx="1">
                  <c:v>-0.14534563670643932</c:v>
                </c:pt>
                <c:pt idx="2">
                  <c:v>-4.5382945875192982E-2</c:v>
                </c:pt>
                <c:pt idx="3">
                  <c:v>-1.9565325952968574E-2</c:v>
                </c:pt>
                <c:pt idx="4">
                  <c:v>-6.4506466764898277E-3</c:v>
                </c:pt>
              </c:numCache>
            </c:numRef>
          </c:val>
          <c:smooth val="0"/>
        </c:ser>
        <c:dLbls>
          <c:showLegendKey val="0"/>
          <c:showVal val="0"/>
          <c:showCatName val="0"/>
          <c:showSerName val="0"/>
          <c:showPercent val="0"/>
          <c:showBubbleSize val="0"/>
        </c:dLbls>
        <c:smooth val="0"/>
        <c:axId val="824203264"/>
        <c:axId val="824199736"/>
      </c:lineChart>
      <c:catAx>
        <c:axId val="824203264"/>
        <c:scaling>
          <c:orientation val="minMax"/>
        </c:scaling>
        <c:delete val="1"/>
        <c:axPos val="b"/>
        <c:numFmt formatCode="General" sourceLinked="1"/>
        <c:majorTickMark val="none"/>
        <c:minorTickMark val="none"/>
        <c:tickLblPos val="nextTo"/>
        <c:crossAx val="824199736"/>
        <c:crosses val="autoZero"/>
        <c:auto val="1"/>
        <c:lblAlgn val="ctr"/>
        <c:lblOffset val="100"/>
        <c:noMultiLvlLbl val="0"/>
      </c:catAx>
      <c:valAx>
        <c:axId val="824199736"/>
        <c:scaling>
          <c:orientation val="minMax"/>
        </c:scaling>
        <c:delete val="1"/>
        <c:axPos val="l"/>
        <c:numFmt formatCode="0%" sourceLinked="1"/>
        <c:majorTickMark val="none"/>
        <c:minorTickMark val="none"/>
        <c:tickLblPos val="nextTo"/>
        <c:crossAx val="8242032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Dashboard_1!$Q$9</c:f>
              <c:strCache>
                <c:ptCount val="1"/>
                <c:pt idx="0">
                  <c:v>Consolidated 2U</c:v>
                </c:pt>
              </c:strCache>
            </c:strRef>
          </c:tx>
          <c:spPr>
            <a:solidFill>
              <a:srgbClr val="0049B4"/>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Dashboard_1!$R$9:$V$9</c:f>
              <c:numCache>
                <c:formatCode>"$"#,##0_);\("$"#,##0\)</c:formatCode>
                <c:ptCount val="5"/>
                <c:pt idx="0">
                  <c:v>150194</c:v>
                </c:pt>
                <c:pt idx="1">
                  <c:v>205864</c:v>
                </c:pt>
                <c:pt idx="2">
                  <c:v>286752</c:v>
                </c:pt>
                <c:pt idx="3">
                  <c:v>411769</c:v>
                </c:pt>
                <c:pt idx="4">
                  <c:v>574671</c:v>
                </c:pt>
              </c:numCache>
            </c:numRef>
          </c:val>
        </c:ser>
        <c:ser>
          <c:idx val="1"/>
          <c:order val="1"/>
          <c:tx>
            <c:strRef>
              <c:f>Dashboard_1!$X$9</c:f>
              <c:strCache>
                <c:ptCount val="1"/>
                <c:pt idx="0">
                  <c:v>Consolidated CHEGG</c:v>
                </c:pt>
              </c:strCache>
            </c:strRef>
          </c:tx>
          <c:spPr>
            <a:solidFill>
              <a:schemeClr val="accent2"/>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Dashboard_1!$Y$9:$AC$9</c:f>
              <c:numCache>
                <c:formatCode>"$"#,##0_);[Red]\("$"#,##0\)</c:formatCode>
                <c:ptCount val="5"/>
                <c:pt idx="0">
                  <c:v>301373</c:v>
                </c:pt>
                <c:pt idx="1">
                  <c:v>254110</c:v>
                </c:pt>
                <c:pt idx="2">
                  <c:v>255066</c:v>
                </c:pt>
                <c:pt idx="3">
                  <c:v>321084</c:v>
                </c:pt>
                <c:pt idx="4">
                  <c:v>410926</c:v>
                </c:pt>
              </c:numCache>
            </c:numRef>
          </c:val>
        </c:ser>
        <c:dLbls>
          <c:showLegendKey val="0"/>
          <c:showVal val="0"/>
          <c:showCatName val="0"/>
          <c:showSerName val="0"/>
          <c:showPercent val="0"/>
          <c:showBubbleSize val="0"/>
        </c:dLbls>
        <c:gapWidth val="219"/>
        <c:overlap val="-27"/>
        <c:axId val="824202872"/>
        <c:axId val="824198560"/>
      </c:barChart>
      <c:catAx>
        <c:axId val="824202872"/>
        <c:scaling>
          <c:orientation val="minMax"/>
        </c:scaling>
        <c:delete val="1"/>
        <c:axPos val="b"/>
        <c:numFmt formatCode="General" sourceLinked="1"/>
        <c:majorTickMark val="none"/>
        <c:minorTickMark val="none"/>
        <c:tickLblPos val="nextTo"/>
        <c:crossAx val="824198560"/>
        <c:crosses val="autoZero"/>
        <c:auto val="1"/>
        <c:lblAlgn val="ctr"/>
        <c:lblOffset val="100"/>
        <c:noMultiLvlLbl val="0"/>
      </c:catAx>
      <c:valAx>
        <c:axId val="824198560"/>
        <c:scaling>
          <c:orientation val="minMax"/>
        </c:scaling>
        <c:delete val="1"/>
        <c:axPos val="l"/>
        <c:numFmt formatCode="&quot;$&quot;#,##0_);\(&quot;$&quot;#,##0\)" sourceLinked="1"/>
        <c:majorTickMark val="none"/>
        <c:minorTickMark val="none"/>
        <c:tickLblPos val="nextTo"/>
        <c:crossAx val="8242028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Dashboard_1!$Q$16</c:f>
              <c:strCache>
                <c:ptCount val="1"/>
                <c:pt idx="0">
                  <c:v>Total 2U</c:v>
                </c:pt>
              </c:strCache>
            </c:strRef>
          </c:tx>
          <c:spPr>
            <a:solidFill>
              <a:srgbClr val="0049B4"/>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Dashboard_1!$R$16:$V$16</c:f>
              <c:numCache>
                <c:formatCode>"$"#,##0_);\("$"#,##0\)</c:formatCode>
                <c:ptCount val="5"/>
                <c:pt idx="0">
                  <c:v>59258</c:v>
                </c:pt>
                <c:pt idx="1">
                  <c:v>74265</c:v>
                </c:pt>
                <c:pt idx="2">
                  <c:v>103302</c:v>
                </c:pt>
                <c:pt idx="3">
                  <c:v>154305</c:v>
                </c:pt>
                <c:pt idx="4">
                  <c:v>277633</c:v>
                </c:pt>
              </c:numCache>
            </c:numRef>
          </c:val>
        </c:ser>
        <c:ser>
          <c:idx val="1"/>
          <c:order val="1"/>
          <c:tx>
            <c:strRef>
              <c:f>Dashboard_1!$X$16</c:f>
              <c:strCache>
                <c:ptCount val="1"/>
                <c:pt idx="0">
                  <c:v>Total</c:v>
                </c:pt>
              </c:strCache>
            </c:strRef>
          </c:tx>
          <c:spPr>
            <a:solidFill>
              <a:schemeClr val="accent2"/>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Dashboard_1!$Y$16:$AC$16</c:f>
              <c:numCache>
                <c:formatCode>"$"#,##0</c:formatCode>
                <c:ptCount val="5"/>
                <c:pt idx="0">
                  <c:v>189849</c:v>
                </c:pt>
                <c:pt idx="1">
                  <c:v>119601</c:v>
                </c:pt>
                <c:pt idx="2">
                  <c:v>80175</c:v>
                </c:pt>
                <c:pt idx="3">
                  <c:v>79996</c:v>
                </c:pt>
                <c:pt idx="4">
                  <c:v>92182</c:v>
                </c:pt>
              </c:numCache>
            </c:numRef>
          </c:val>
        </c:ser>
        <c:dLbls>
          <c:showLegendKey val="0"/>
          <c:showVal val="0"/>
          <c:showCatName val="0"/>
          <c:showSerName val="0"/>
          <c:showPercent val="0"/>
          <c:showBubbleSize val="0"/>
        </c:dLbls>
        <c:gapWidth val="219"/>
        <c:overlap val="-27"/>
        <c:axId val="824200128"/>
        <c:axId val="824200520"/>
      </c:barChart>
      <c:catAx>
        <c:axId val="824200128"/>
        <c:scaling>
          <c:orientation val="minMax"/>
        </c:scaling>
        <c:delete val="1"/>
        <c:axPos val="b"/>
        <c:numFmt formatCode="General" sourceLinked="1"/>
        <c:majorTickMark val="none"/>
        <c:minorTickMark val="none"/>
        <c:tickLblPos val="nextTo"/>
        <c:crossAx val="824200520"/>
        <c:crosses val="autoZero"/>
        <c:auto val="1"/>
        <c:lblAlgn val="ctr"/>
        <c:lblOffset val="100"/>
        <c:noMultiLvlLbl val="0"/>
      </c:catAx>
      <c:valAx>
        <c:axId val="824200520"/>
        <c:scaling>
          <c:orientation val="minMax"/>
        </c:scaling>
        <c:delete val="1"/>
        <c:axPos val="l"/>
        <c:numFmt formatCode="&quot;$&quot;#,##0_);\(&quot;$&quot;#,##0\)" sourceLinked="1"/>
        <c:majorTickMark val="none"/>
        <c:minorTickMark val="none"/>
        <c:tickLblPos val="nextTo"/>
        <c:crossAx val="824200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Dashboard_1!$Q$28</c:f>
              <c:strCache>
                <c:ptCount val="1"/>
                <c:pt idx="0">
                  <c:v>Net income (loss) 2U</c:v>
                </c:pt>
              </c:strCache>
            </c:strRef>
          </c:tx>
          <c:spPr>
            <a:solidFill>
              <a:srgbClr val="0049B4"/>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Dashboard_1!$R$28:$V$28</c:f>
              <c:numCache>
                <c:formatCode>"$"#,##0_);[Red]\("$"#,##0\)</c:formatCode>
                <c:ptCount val="5"/>
                <c:pt idx="0">
                  <c:v>-26733</c:v>
                </c:pt>
                <c:pt idx="1">
                  <c:v>-20684</c:v>
                </c:pt>
                <c:pt idx="2">
                  <c:v>-29423</c:v>
                </c:pt>
                <c:pt idx="3">
                  <c:v>-38330</c:v>
                </c:pt>
                <c:pt idx="4">
                  <c:v>-235222</c:v>
                </c:pt>
              </c:numCache>
            </c:numRef>
          </c:val>
        </c:ser>
        <c:ser>
          <c:idx val="1"/>
          <c:order val="1"/>
          <c:tx>
            <c:strRef>
              <c:f>Dashboard_1!$X$28</c:f>
              <c:strCache>
                <c:ptCount val="1"/>
                <c:pt idx="0">
                  <c:v>Net income (loss)</c:v>
                </c:pt>
              </c:strCache>
            </c:strRef>
          </c:tx>
          <c:spPr>
            <a:solidFill>
              <a:schemeClr val="accent2"/>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Dashboard_1!$Y$28:$AC$28</c:f>
              <c:numCache>
                <c:formatCode>"$"#,##0_);[Red]\("$"#,##0\)</c:formatCode>
                <c:ptCount val="5"/>
                <c:pt idx="0">
                  <c:v>-59210</c:v>
                </c:pt>
                <c:pt idx="1">
                  <c:v>-42245</c:v>
                </c:pt>
                <c:pt idx="2">
                  <c:v>-20283</c:v>
                </c:pt>
                <c:pt idx="3">
                  <c:v>-14888</c:v>
                </c:pt>
                <c:pt idx="4">
                  <c:v>-9605</c:v>
                </c:pt>
              </c:numCache>
            </c:numRef>
          </c:val>
        </c:ser>
        <c:dLbls>
          <c:showLegendKey val="0"/>
          <c:showVal val="0"/>
          <c:showCatName val="0"/>
          <c:showSerName val="0"/>
          <c:showPercent val="0"/>
          <c:showBubbleSize val="0"/>
        </c:dLbls>
        <c:gapWidth val="219"/>
        <c:overlap val="-27"/>
        <c:axId val="824204048"/>
        <c:axId val="824196992"/>
      </c:barChart>
      <c:catAx>
        <c:axId val="824204048"/>
        <c:scaling>
          <c:orientation val="minMax"/>
        </c:scaling>
        <c:delete val="1"/>
        <c:axPos val="b"/>
        <c:numFmt formatCode="General" sourceLinked="1"/>
        <c:majorTickMark val="none"/>
        <c:minorTickMark val="none"/>
        <c:tickLblPos val="nextTo"/>
        <c:crossAx val="824196992"/>
        <c:crosses val="autoZero"/>
        <c:auto val="1"/>
        <c:lblAlgn val="ctr"/>
        <c:lblOffset val="100"/>
        <c:noMultiLvlLbl val="0"/>
      </c:catAx>
      <c:valAx>
        <c:axId val="824196992"/>
        <c:scaling>
          <c:orientation val="minMax"/>
        </c:scaling>
        <c:delete val="1"/>
        <c:axPos val="l"/>
        <c:numFmt formatCode="&quot;$&quot;#,##0_);[Red]\(&quot;$&quot;#,##0\)" sourceLinked="1"/>
        <c:majorTickMark val="none"/>
        <c:minorTickMark val="none"/>
        <c:tickLblPos val="nextTo"/>
        <c:crossAx val="8242040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Dashboard_1!$Q$29</c:f>
              <c:strCache>
                <c:ptCount val="1"/>
                <c:pt idx="0">
                  <c:v>Profit Margin% 2U</c:v>
                </c:pt>
              </c:strCache>
            </c:strRef>
          </c:tx>
          <c:spPr>
            <a:solidFill>
              <a:srgbClr val="0049B4"/>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Dashboard_1!$R$29:$V$29</c:f>
              <c:numCache>
                <c:formatCode>0%</c:formatCode>
                <c:ptCount val="5"/>
                <c:pt idx="0">
                  <c:v>-0.17798979985884922</c:v>
                </c:pt>
                <c:pt idx="1">
                  <c:v>-0.10047409940543271</c:v>
                </c:pt>
                <c:pt idx="2">
                  <c:v>-0.10260782836736972</c:v>
                </c:pt>
                <c:pt idx="3">
                  <c:v>-9.3086172101348091E-2</c:v>
                </c:pt>
                <c:pt idx="4">
                  <c:v>-0.40931593903294233</c:v>
                </c:pt>
              </c:numCache>
            </c:numRef>
          </c:val>
        </c:ser>
        <c:ser>
          <c:idx val="1"/>
          <c:order val="1"/>
          <c:tx>
            <c:strRef>
              <c:f>Dashboard_1!$X$29</c:f>
              <c:strCache>
                <c:ptCount val="1"/>
                <c:pt idx="0">
                  <c:v>Profit Margin% CHEGG</c:v>
                </c:pt>
              </c:strCache>
            </c:strRef>
          </c:tx>
          <c:spPr>
            <a:solidFill>
              <a:schemeClr val="accent2"/>
            </a:solidFill>
            <a:ln>
              <a:noFill/>
            </a:ln>
            <a:effectLst/>
          </c:spPr>
          <c:invertIfNegative val="0"/>
          <c:cat>
            <c:numRef>
              <c:f>Dashboard_1!$R$5:$V$5</c:f>
              <c:numCache>
                <c:formatCode>General</c:formatCode>
                <c:ptCount val="5"/>
                <c:pt idx="0">
                  <c:v>2015</c:v>
                </c:pt>
                <c:pt idx="1">
                  <c:v>2016</c:v>
                </c:pt>
                <c:pt idx="2">
                  <c:v>2017</c:v>
                </c:pt>
                <c:pt idx="3">
                  <c:v>2018</c:v>
                </c:pt>
                <c:pt idx="4">
                  <c:v>2019</c:v>
                </c:pt>
              </c:numCache>
            </c:numRef>
          </c:cat>
          <c:val>
            <c:numRef>
              <c:f>Dashboard_1!$Y$29:$AC$29</c:f>
              <c:numCache>
                <c:formatCode>0%</c:formatCode>
                <c:ptCount val="5"/>
                <c:pt idx="0">
                  <c:v>-0.19646750040647304</c:v>
                </c:pt>
                <c:pt idx="1">
                  <c:v>-0.16624690094840816</c:v>
                </c:pt>
                <c:pt idx="2">
                  <c:v>-7.9520594669614919E-2</c:v>
                </c:pt>
                <c:pt idx="3">
                  <c:v>-4.6367928641726154E-2</c:v>
                </c:pt>
                <c:pt idx="4">
                  <c:v>-2.3374038147987716E-2</c:v>
                </c:pt>
              </c:numCache>
            </c:numRef>
          </c:val>
        </c:ser>
        <c:dLbls>
          <c:showLegendKey val="0"/>
          <c:showVal val="0"/>
          <c:showCatName val="0"/>
          <c:showSerName val="0"/>
          <c:showPercent val="0"/>
          <c:showBubbleSize val="0"/>
        </c:dLbls>
        <c:gapWidth val="219"/>
        <c:overlap val="-27"/>
        <c:axId val="824197384"/>
        <c:axId val="824201304"/>
      </c:barChart>
      <c:catAx>
        <c:axId val="824197384"/>
        <c:scaling>
          <c:orientation val="minMax"/>
        </c:scaling>
        <c:delete val="1"/>
        <c:axPos val="b"/>
        <c:numFmt formatCode="General" sourceLinked="1"/>
        <c:majorTickMark val="none"/>
        <c:minorTickMark val="none"/>
        <c:tickLblPos val="nextTo"/>
        <c:crossAx val="824201304"/>
        <c:crosses val="autoZero"/>
        <c:auto val="1"/>
        <c:lblAlgn val="ctr"/>
        <c:lblOffset val="100"/>
        <c:noMultiLvlLbl val="0"/>
      </c:catAx>
      <c:valAx>
        <c:axId val="824201304"/>
        <c:scaling>
          <c:orientation val="minMax"/>
        </c:scaling>
        <c:delete val="1"/>
        <c:axPos val="l"/>
        <c:numFmt formatCode="0%" sourceLinked="1"/>
        <c:majorTickMark val="none"/>
        <c:minorTickMark val="none"/>
        <c:tickLblPos val="nextTo"/>
        <c:crossAx val="8241973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05701875536926"/>
          <c:y val="7.2176240222366891E-2"/>
          <c:w val="0.8581038856381159"/>
          <c:h val="0.77560887400932044"/>
        </c:manualLayout>
      </c:layout>
      <c:doughnutChart>
        <c:varyColors val="1"/>
        <c:ser>
          <c:idx val="1"/>
          <c:order val="1"/>
          <c:spPr>
            <a:solidFill>
              <a:srgbClr val="3876D4"/>
            </a:solidFill>
          </c:spPr>
          <c:dPt>
            <c:idx val="0"/>
            <c:bubble3D val="0"/>
            <c:spPr>
              <a:solidFill>
                <a:srgbClr val="3876D4"/>
              </a:solidFill>
              <a:ln w="19050">
                <a:solidFill>
                  <a:schemeClr val="lt1"/>
                </a:solidFill>
              </a:ln>
              <a:effectLst/>
            </c:spPr>
          </c:dPt>
          <c:dPt>
            <c:idx val="1"/>
            <c:bubble3D val="0"/>
            <c:spPr>
              <a:solidFill>
                <a:srgbClr val="1E849F"/>
              </a:solidFill>
              <a:ln w="19050">
                <a:solidFill>
                  <a:schemeClr val="lt1"/>
                </a:solidFill>
              </a:ln>
              <a:effectLst/>
            </c:spPr>
          </c:dPt>
          <c:dLbls>
            <c:dLbl>
              <c:idx val="1"/>
              <c:layout>
                <c:manualLayout>
                  <c:x val="-5.1835867236507516E-2"/>
                  <c:y val="5.1898456787127928E-2"/>
                </c:manualLayout>
              </c:layout>
              <c:showLegendKey val="0"/>
              <c:showVal val="0"/>
              <c:showCatName val="0"/>
              <c:showSerName val="0"/>
              <c:showPercent val="1"/>
              <c:showBubbleSize val="0"/>
              <c:extLst>
                <c:ext xmlns:c15="http://schemas.microsoft.com/office/drawing/2012/chart" uri="{CE6537A1-D6FC-4f65-9D91-7224C49458BB}">
                  <c15:layout/>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Dashboard_2!$T$9:$T$10</c:f>
              <c:strCache>
                <c:ptCount val="2"/>
                <c:pt idx="0">
                  <c:v>Chegg Services</c:v>
                </c:pt>
                <c:pt idx="1">
                  <c:v>Required Materials</c:v>
                </c:pt>
              </c:strCache>
            </c:strRef>
          </c:cat>
          <c:val>
            <c:numRef>
              <c:f>Dashboard_2!$V$9:$V$10</c:f>
              <c:numCache>
                <c:formatCode>"$"#,##0_);[Red]\("$"#,##0\)</c:formatCode>
                <c:ptCount val="2"/>
                <c:pt idx="0">
                  <c:v>332221</c:v>
                </c:pt>
                <c:pt idx="1">
                  <c:v>78705</c:v>
                </c:pt>
              </c:numCache>
            </c:numRef>
          </c:val>
        </c:ser>
        <c:dLbls>
          <c:showLegendKey val="0"/>
          <c:showVal val="1"/>
          <c:showCatName val="0"/>
          <c:showSerName val="0"/>
          <c:showPercent val="0"/>
          <c:showBubbleSize val="0"/>
          <c:showLeaderLines val="1"/>
        </c:dLbls>
        <c:firstSliceAng val="0"/>
        <c:holeSize val="50"/>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Dashboard_2!$T$9:$T$10</c15:sqref>
                        </c15:formulaRef>
                      </c:ext>
                    </c:extLst>
                    <c:strCache>
                      <c:ptCount val="2"/>
                      <c:pt idx="0">
                        <c:v>Chegg Services</c:v>
                      </c:pt>
                      <c:pt idx="1">
                        <c:v>Required Materials</c:v>
                      </c:pt>
                    </c:strCache>
                  </c:strRef>
                </c:cat>
                <c:val>
                  <c:numRef>
                    <c:extLst>
                      <c:ext uri="{02D57815-91ED-43cb-92C2-25804820EDAC}">
                        <c15:formulaRef>
                          <c15:sqref>Dashboard_2!$U$9:$U$10</c15:sqref>
                        </c15:formulaRef>
                      </c:ext>
                    </c:extLst>
                    <c:numCache>
                      <c:formatCode>"$"#,##0_);[Red]\("$"#,##0\)</c:formatCode>
                      <c:ptCount val="2"/>
                    </c:numCache>
                  </c:numRef>
                </c:val>
              </c15:ser>
            </c15:filteredPieSeries>
          </c:ext>
        </c:extLst>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'[1]Dashboard_1 (2)'!$X$22</c:f>
              <c:strCache>
                <c:ptCount val="1"/>
                <c:pt idx="0">
                  <c:v>R&amp;D</c:v>
                </c:pt>
              </c:strCache>
            </c:strRef>
          </c:tx>
          <c:spPr>
            <a:solidFill>
              <a:schemeClr val="tx1">
                <a:lumMod val="50000"/>
                <a:lumOff val="50000"/>
              </a:schemeClr>
            </a:solidFill>
            <a:ln w="25400">
              <a:noFill/>
            </a:ln>
            <a:effectLst/>
          </c:spPr>
          <c:cat>
            <c:numRef>
              <c:f>'[1]Dashboard_1 (2)'!$Y$5:$AC$5</c:f>
              <c:numCache>
                <c:formatCode>General</c:formatCode>
                <c:ptCount val="5"/>
                <c:pt idx="0">
                  <c:v>2015</c:v>
                </c:pt>
                <c:pt idx="1">
                  <c:v>2016</c:v>
                </c:pt>
                <c:pt idx="2">
                  <c:v>2017</c:v>
                </c:pt>
                <c:pt idx="3">
                  <c:v>2018</c:v>
                </c:pt>
                <c:pt idx="4">
                  <c:v>2019</c:v>
                </c:pt>
              </c:numCache>
            </c:numRef>
          </c:cat>
          <c:val>
            <c:numRef>
              <c:f>'[1]Dashboard_1 (2)'!$Y$22:$AC$22</c:f>
              <c:numCache>
                <c:formatCode>General</c:formatCode>
                <c:ptCount val="5"/>
                <c:pt idx="0">
                  <c:v>59391</c:v>
                </c:pt>
                <c:pt idx="1">
                  <c:v>66331</c:v>
                </c:pt>
                <c:pt idx="2">
                  <c:v>81926</c:v>
                </c:pt>
                <c:pt idx="3">
                  <c:v>114291</c:v>
                </c:pt>
                <c:pt idx="4">
                  <c:v>139772</c:v>
                </c:pt>
              </c:numCache>
            </c:numRef>
          </c:val>
        </c:ser>
        <c:ser>
          <c:idx val="1"/>
          <c:order val="1"/>
          <c:tx>
            <c:strRef>
              <c:f>'[1]Dashboard_1 (2)'!$X$23</c:f>
              <c:strCache>
                <c:ptCount val="1"/>
                <c:pt idx="0">
                  <c:v>SG&amp;A</c:v>
                </c:pt>
              </c:strCache>
            </c:strRef>
          </c:tx>
          <c:spPr>
            <a:solidFill>
              <a:srgbClr val="0B4C79"/>
            </a:solidFill>
            <a:ln w="25400">
              <a:noFill/>
            </a:ln>
            <a:effectLst/>
          </c:spPr>
          <c:cat>
            <c:numRef>
              <c:f>'[1]Dashboard_1 (2)'!$Y$5:$AC$5</c:f>
              <c:numCache>
                <c:formatCode>General</c:formatCode>
                <c:ptCount val="5"/>
                <c:pt idx="0">
                  <c:v>2015</c:v>
                </c:pt>
                <c:pt idx="1">
                  <c:v>2016</c:v>
                </c:pt>
                <c:pt idx="2">
                  <c:v>2017</c:v>
                </c:pt>
                <c:pt idx="3">
                  <c:v>2018</c:v>
                </c:pt>
                <c:pt idx="4">
                  <c:v>2019</c:v>
                </c:pt>
              </c:numCache>
            </c:numRef>
          </c:cat>
          <c:val>
            <c:numRef>
              <c:f>'[1]Dashboard_1 (2)'!$Y$23:$AC$23</c:f>
              <c:numCache>
                <c:formatCode>General</c:formatCode>
                <c:ptCount val="5"/>
                <c:pt idx="0">
                  <c:v>109291</c:v>
                </c:pt>
                <c:pt idx="1">
                  <c:v>109321</c:v>
                </c:pt>
                <c:pt idx="2">
                  <c:v>115651</c:v>
                </c:pt>
                <c:pt idx="3">
                  <c:v>132428</c:v>
                </c:pt>
                <c:pt idx="4">
                  <c:v>161058</c:v>
                </c:pt>
              </c:numCache>
            </c:numRef>
          </c:val>
        </c:ser>
        <c:ser>
          <c:idx val="2"/>
          <c:order val="2"/>
          <c:tx>
            <c:strRef>
              <c:f>'[1]Dashboard_1 (2)'!$X$24</c:f>
              <c:strCache>
                <c:ptCount val="1"/>
                <c:pt idx="0">
                  <c:v>Restructuring</c:v>
                </c:pt>
              </c:strCache>
            </c:strRef>
          </c:tx>
          <c:spPr>
            <a:solidFill>
              <a:schemeClr val="accent2"/>
            </a:solidFill>
            <a:ln w="25400">
              <a:noFill/>
            </a:ln>
            <a:effectLst/>
          </c:spPr>
          <c:cat>
            <c:numRef>
              <c:f>'[1]Dashboard_1 (2)'!$Y$5:$AC$5</c:f>
              <c:numCache>
                <c:formatCode>General</c:formatCode>
                <c:ptCount val="5"/>
                <c:pt idx="0">
                  <c:v>2015</c:v>
                </c:pt>
                <c:pt idx="1">
                  <c:v>2016</c:v>
                </c:pt>
                <c:pt idx="2">
                  <c:v>2017</c:v>
                </c:pt>
                <c:pt idx="3">
                  <c:v>2018</c:v>
                </c:pt>
                <c:pt idx="4">
                  <c:v>2019</c:v>
                </c:pt>
              </c:numCache>
            </c:numRef>
          </c:cat>
          <c:val>
            <c:numRef>
              <c:f>'[1]Dashboard_1 (2)'!$Y$24:$AC$24</c:f>
              <c:numCache>
                <c:formatCode>General</c:formatCode>
                <c:ptCount val="5"/>
                <c:pt idx="0">
                  <c:v>4868</c:v>
                </c:pt>
                <c:pt idx="1">
                  <c:v>-423</c:v>
                </c:pt>
                <c:pt idx="2">
                  <c:v>1047</c:v>
                </c:pt>
                <c:pt idx="3">
                  <c:v>589</c:v>
                </c:pt>
                <c:pt idx="4">
                  <c:v>97</c:v>
                </c:pt>
              </c:numCache>
            </c:numRef>
          </c:val>
        </c:ser>
        <c:dLbls>
          <c:showLegendKey val="0"/>
          <c:showVal val="0"/>
          <c:showCatName val="0"/>
          <c:showSerName val="0"/>
          <c:showPercent val="0"/>
          <c:showBubbleSize val="0"/>
        </c:dLbls>
        <c:axId val="841855960"/>
        <c:axId val="841856352"/>
      </c:areaChart>
      <c:catAx>
        <c:axId val="841855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856352"/>
        <c:crosses val="autoZero"/>
        <c:auto val="1"/>
        <c:lblAlgn val="ctr"/>
        <c:lblOffset val="100"/>
        <c:noMultiLvlLbl val="0"/>
      </c:catAx>
      <c:valAx>
        <c:axId val="841856352"/>
        <c:scaling>
          <c:orientation val="minMax"/>
          <c:max val="30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855960"/>
        <c:crosses val="autoZero"/>
        <c:crossBetween val="midCat"/>
        <c:dispUnits>
          <c:builtInUnit val="thousands"/>
        </c:dispUnits>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49814608814395"/>
          <c:y val="9.2222201042582871E-2"/>
          <c:w val="0.83846810571185748"/>
          <c:h val="0.80288502995859989"/>
        </c:manualLayout>
      </c:layout>
      <c:barChart>
        <c:barDir val="col"/>
        <c:grouping val="stacked"/>
        <c:varyColors val="0"/>
        <c:ser>
          <c:idx val="1"/>
          <c:order val="1"/>
          <c:tx>
            <c:strRef>
              <c:f>'[1]Dashboard_1 (2)'!$X$52</c:f>
              <c:strCache>
                <c:ptCount val="1"/>
                <c:pt idx="0">
                  <c:v>Expenses</c:v>
                </c:pt>
              </c:strCache>
            </c:strRef>
          </c:tx>
          <c:spPr>
            <a:solidFill>
              <a:schemeClr val="bg2">
                <a:lumMod val="90000"/>
              </a:schemeClr>
            </a:solidFill>
            <a:ln>
              <a:noFill/>
            </a:ln>
            <a:effectLst/>
          </c:spPr>
          <c:invertIfNegative val="0"/>
          <c:cat>
            <c:numRef>
              <c:f>[2]Dashboard_1!$R$61:$T$61</c:f>
              <c:numCache>
                <c:formatCode>General</c:formatCode>
                <c:ptCount val="3"/>
                <c:pt idx="0">
                  <c:v>2017</c:v>
                </c:pt>
                <c:pt idx="1">
                  <c:v>2018</c:v>
                </c:pt>
                <c:pt idx="2">
                  <c:v>2019</c:v>
                </c:pt>
              </c:numCache>
            </c:numRef>
          </c:cat>
          <c:val>
            <c:numRef>
              <c:f>'[1]Dashboard_1 (2)'!$Y$52:$AC$52</c:f>
              <c:numCache>
                <c:formatCode>General</c:formatCode>
                <c:ptCount val="5"/>
                <c:pt idx="0">
                  <c:v>173550</c:v>
                </c:pt>
                <c:pt idx="1">
                  <c:v>175229</c:v>
                </c:pt>
                <c:pt idx="2">
                  <c:v>198624</c:v>
                </c:pt>
                <c:pt idx="3">
                  <c:v>247308</c:v>
                </c:pt>
                <c:pt idx="4">
                  <c:v>300927</c:v>
                </c:pt>
              </c:numCache>
            </c:numRef>
          </c:val>
          <c:extLst xmlns:c16r2="http://schemas.microsoft.com/office/drawing/2015/06/chart">
            <c:ext xmlns:c16="http://schemas.microsoft.com/office/drawing/2014/chart" uri="{C3380CC4-5D6E-409C-BE32-E72D297353CC}">
              <c16:uniqueId val="{00000001-53F7-854E-B1BE-B3FF36043EE0}"/>
            </c:ext>
          </c:extLst>
        </c:ser>
        <c:dLbls>
          <c:showLegendKey val="0"/>
          <c:showVal val="0"/>
          <c:showCatName val="0"/>
          <c:showSerName val="0"/>
          <c:showPercent val="0"/>
          <c:showBubbleSize val="0"/>
        </c:dLbls>
        <c:gapWidth val="124"/>
        <c:overlap val="56"/>
        <c:axId val="824202088"/>
        <c:axId val="824201696"/>
      </c:barChart>
      <c:barChart>
        <c:barDir val="col"/>
        <c:grouping val="stacked"/>
        <c:varyColors val="0"/>
        <c:ser>
          <c:idx val="0"/>
          <c:order val="0"/>
          <c:tx>
            <c:strRef>
              <c:f>'[1]Dashboard_1 (2)'!$X$51</c:f>
              <c:strCache>
                <c:ptCount val="1"/>
                <c:pt idx="0">
                  <c:v>COGS</c:v>
                </c:pt>
              </c:strCache>
            </c:strRef>
          </c:tx>
          <c:spPr>
            <a:solidFill>
              <a:srgbClr val="132E57"/>
            </a:solidFill>
            <a:ln>
              <a:noFill/>
            </a:ln>
            <a:effectLst/>
          </c:spPr>
          <c:invertIfNegative val="0"/>
          <c:cat>
            <c:numRef>
              <c:f>'[1]Dashboard_1 (2)'!$Y$50:$AC$50</c:f>
              <c:numCache>
                <c:formatCode>General</c:formatCode>
                <c:ptCount val="5"/>
                <c:pt idx="0">
                  <c:v>2015</c:v>
                </c:pt>
                <c:pt idx="1">
                  <c:v>2016</c:v>
                </c:pt>
                <c:pt idx="2">
                  <c:v>2017</c:v>
                </c:pt>
                <c:pt idx="3">
                  <c:v>2018</c:v>
                </c:pt>
                <c:pt idx="4">
                  <c:v>2019</c:v>
                </c:pt>
              </c:numCache>
            </c:numRef>
          </c:cat>
          <c:val>
            <c:numRef>
              <c:f>'[1]Dashboard_1 (2)'!$Y$51:$AC$51</c:f>
              <c:numCache>
                <c:formatCode>General</c:formatCode>
                <c:ptCount val="5"/>
                <c:pt idx="0">
                  <c:v>189849</c:v>
                </c:pt>
                <c:pt idx="1">
                  <c:v>119601</c:v>
                </c:pt>
                <c:pt idx="2">
                  <c:v>80175</c:v>
                </c:pt>
                <c:pt idx="3">
                  <c:v>79996</c:v>
                </c:pt>
                <c:pt idx="4">
                  <c:v>92182</c:v>
                </c:pt>
              </c:numCache>
            </c:numRef>
          </c:val>
          <c:extLst xmlns:c16r2="http://schemas.microsoft.com/office/drawing/2015/06/chart">
            <c:ext xmlns:c16="http://schemas.microsoft.com/office/drawing/2014/chart" uri="{C3380CC4-5D6E-409C-BE32-E72D297353CC}">
              <c16:uniqueId val="{00000000-53F7-854E-B1BE-B3FF36043EE0}"/>
            </c:ext>
          </c:extLst>
        </c:ser>
        <c:dLbls>
          <c:showLegendKey val="0"/>
          <c:showVal val="0"/>
          <c:showCatName val="0"/>
          <c:showSerName val="0"/>
          <c:showPercent val="0"/>
          <c:showBubbleSize val="0"/>
        </c:dLbls>
        <c:gapWidth val="253"/>
        <c:overlap val="100"/>
        <c:axId val="824199344"/>
        <c:axId val="824197776"/>
      </c:barChart>
      <c:lineChart>
        <c:grouping val="standard"/>
        <c:varyColors val="0"/>
        <c:ser>
          <c:idx val="2"/>
          <c:order val="2"/>
          <c:tx>
            <c:strRef>
              <c:f>'[1]Dashboard_1 (2)'!$X$53</c:f>
              <c:strCache>
                <c:ptCount val="1"/>
                <c:pt idx="0">
                  <c:v>Revenue</c:v>
                </c:pt>
              </c:strCache>
            </c:strRef>
          </c:tx>
          <c:spPr>
            <a:ln w="28575" cap="rnd">
              <a:solidFill>
                <a:srgbClr val="0049B4"/>
              </a:solidFill>
              <a:round/>
            </a:ln>
            <a:effectLst/>
          </c:spPr>
          <c:marker>
            <c:symbol val="none"/>
          </c:marker>
          <c:cat>
            <c:numRef>
              <c:f>'[1]Dashboard_1 (2)'!$Y$50:$AC$50</c:f>
              <c:numCache>
                <c:formatCode>General</c:formatCode>
                <c:ptCount val="5"/>
                <c:pt idx="0">
                  <c:v>2015</c:v>
                </c:pt>
                <c:pt idx="1">
                  <c:v>2016</c:v>
                </c:pt>
                <c:pt idx="2">
                  <c:v>2017</c:v>
                </c:pt>
                <c:pt idx="3">
                  <c:v>2018</c:v>
                </c:pt>
                <c:pt idx="4">
                  <c:v>2019</c:v>
                </c:pt>
              </c:numCache>
            </c:numRef>
          </c:cat>
          <c:val>
            <c:numRef>
              <c:f>'[1]Dashboard_1 (2)'!$Y$53:$AC$53</c:f>
              <c:numCache>
                <c:formatCode>General</c:formatCode>
                <c:ptCount val="5"/>
                <c:pt idx="0">
                  <c:v>301373</c:v>
                </c:pt>
                <c:pt idx="1">
                  <c:v>254110</c:v>
                </c:pt>
                <c:pt idx="2">
                  <c:v>255066</c:v>
                </c:pt>
                <c:pt idx="3">
                  <c:v>321084</c:v>
                </c:pt>
                <c:pt idx="4">
                  <c:v>410926</c:v>
                </c:pt>
              </c:numCache>
            </c:numRef>
          </c:val>
          <c:smooth val="0"/>
          <c:extLst xmlns:c16r2="http://schemas.microsoft.com/office/drawing/2015/06/chart">
            <c:ext xmlns:c16="http://schemas.microsoft.com/office/drawing/2014/chart" uri="{C3380CC4-5D6E-409C-BE32-E72D297353CC}">
              <c16:uniqueId val="{00000002-53F7-854E-B1BE-B3FF36043EE0}"/>
            </c:ext>
          </c:extLst>
        </c:ser>
        <c:dLbls>
          <c:showLegendKey val="0"/>
          <c:showVal val="0"/>
          <c:showCatName val="0"/>
          <c:showSerName val="0"/>
          <c:showPercent val="0"/>
          <c:showBubbleSize val="0"/>
        </c:dLbls>
        <c:marker val="1"/>
        <c:smooth val="0"/>
        <c:axId val="824202088"/>
        <c:axId val="824201696"/>
      </c:lineChart>
      <c:valAx>
        <c:axId val="824201696"/>
        <c:scaling>
          <c:orientation val="minMax"/>
        </c:scaling>
        <c:delete val="1"/>
        <c:axPos val="r"/>
        <c:numFmt formatCode="General" sourceLinked="1"/>
        <c:majorTickMark val="out"/>
        <c:minorTickMark val="none"/>
        <c:tickLblPos val="nextTo"/>
        <c:crossAx val="824202088"/>
        <c:crosses val="max"/>
        <c:crossBetween val="between"/>
      </c:valAx>
      <c:catAx>
        <c:axId val="824202088"/>
        <c:scaling>
          <c:orientation val="minMax"/>
        </c:scaling>
        <c:delete val="1"/>
        <c:axPos val="b"/>
        <c:numFmt formatCode="General" sourceLinked="1"/>
        <c:majorTickMark val="out"/>
        <c:minorTickMark val="none"/>
        <c:tickLblPos val="nextTo"/>
        <c:crossAx val="824201696"/>
        <c:crosses val="autoZero"/>
        <c:auto val="1"/>
        <c:lblAlgn val="ctr"/>
        <c:lblOffset val="100"/>
        <c:noMultiLvlLbl val="0"/>
      </c:catAx>
      <c:valAx>
        <c:axId val="824197776"/>
        <c:scaling>
          <c:orientation val="minMax"/>
          <c:max val="450000"/>
          <c:min val="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199344"/>
        <c:crosses val="autoZero"/>
        <c:crossBetween val="between"/>
        <c:majorUnit val="100000"/>
        <c:dispUnits>
          <c:builtInUnit val="thousands"/>
        </c:dispUnits>
      </c:valAx>
      <c:catAx>
        <c:axId val="824199344"/>
        <c:scaling>
          <c:orientation val="minMax"/>
        </c:scaling>
        <c:delete val="0"/>
        <c:axPos val="t"/>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824197776"/>
        <c:crosses val="max"/>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'[1]Dashboard_1 (2)'!$X$7</c:f>
              <c:strCache>
                <c:ptCount val="1"/>
                <c:pt idx="0">
                  <c:v>Chegg Services</c:v>
                </c:pt>
              </c:strCache>
            </c:strRef>
          </c:tx>
          <c:spPr>
            <a:solidFill>
              <a:srgbClr val="3876D4"/>
            </a:solidFill>
            <a:ln>
              <a:noFill/>
            </a:ln>
            <a:effectLst/>
          </c:spPr>
          <c:invertIfNegative val="0"/>
          <c:cat>
            <c:numRef>
              <c:f>'[1]Dashboard_1 (2)'!$Y$5:$AC$5</c:f>
              <c:numCache>
                <c:formatCode>General</c:formatCode>
                <c:ptCount val="5"/>
                <c:pt idx="0">
                  <c:v>2015</c:v>
                </c:pt>
                <c:pt idx="1">
                  <c:v>2016</c:v>
                </c:pt>
                <c:pt idx="2">
                  <c:v>2017</c:v>
                </c:pt>
                <c:pt idx="3">
                  <c:v>2018</c:v>
                </c:pt>
                <c:pt idx="4">
                  <c:v>2019</c:v>
                </c:pt>
              </c:numCache>
            </c:numRef>
          </c:cat>
          <c:val>
            <c:numRef>
              <c:f>'[1]Dashboard_1 (2)'!$Y$7:$AC$7</c:f>
              <c:numCache>
                <c:formatCode>General</c:formatCode>
                <c:ptCount val="5"/>
                <c:pt idx="0">
                  <c:v>94285</c:v>
                </c:pt>
                <c:pt idx="1">
                  <c:v>129335</c:v>
                </c:pt>
                <c:pt idx="2">
                  <c:v>185683</c:v>
                </c:pt>
                <c:pt idx="3">
                  <c:v>253985</c:v>
                </c:pt>
                <c:pt idx="4">
                  <c:v>332221</c:v>
                </c:pt>
              </c:numCache>
            </c:numRef>
          </c:val>
        </c:ser>
        <c:ser>
          <c:idx val="1"/>
          <c:order val="1"/>
          <c:tx>
            <c:strRef>
              <c:f>'[1]Dashboard_1 (2)'!$X$8</c:f>
              <c:strCache>
                <c:ptCount val="1"/>
                <c:pt idx="0">
                  <c:v>Required Materials</c:v>
                </c:pt>
              </c:strCache>
            </c:strRef>
          </c:tx>
          <c:spPr>
            <a:solidFill>
              <a:srgbClr val="1E849F"/>
            </a:solidFill>
            <a:ln>
              <a:noFill/>
            </a:ln>
            <a:effectLst/>
          </c:spPr>
          <c:invertIfNegative val="0"/>
          <c:cat>
            <c:numRef>
              <c:f>'[1]Dashboard_1 (2)'!$Y$5:$AC$5</c:f>
              <c:numCache>
                <c:formatCode>General</c:formatCode>
                <c:ptCount val="5"/>
                <c:pt idx="0">
                  <c:v>2015</c:v>
                </c:pt>
                <c:pt idx="1">
                  <c:v>2016</c:v>
                </c:pt>
                <c:pt idx="2">
                  <c:v>2017</c:v>
                </c:pt>
                <c:pt idx="3">
                  <c:v>2018</c:v>
                </c:pt>
                <c:pt idx="4">
                  <c:v>2019</c:v>
                </c:pt>
              </c:numCache>
            </c:numRef>
          </c:cat>
          <c:val>
            <c:numRef>
              <c:f>'[1]Dashboard_1 (2)'!$Y$8:$AC$8</c:f>
              <c:numCache>
                <c:formatCode>General</c:formatCode>
                <c:ptCount val="5"/>
                <c:pt idx="0">
                  <c:v>207088</c:v>
                </c:pt>
                <c:pt idx="1">
                  <c:v>124775</c:v>
                </c:pt>
                <c:pt idx="2">
                  <c:v>69383</c:v>
                </c:pt>
                <c:pt idx="3">
                  <c:v>67099</c:v>
                </c:pt>
                <c:pt idx="4">
                  <c:v>78705</c:v>
                </c:pt>
              </c:numCache>
            </c:numRef>
          </c:val>
        </c:ser>
        <c:dLbls>
          <c:showLegendKey val="0"/>
          <c:showVal val="0"/>
          <c:showCatName val="0"/>
          <c:showSerName val="0"/>
          <c:showPercent val="0"/>
          <c:showBubbleSize val="0"/>
        </c:dLbls>
        <c:gapWidth val="150"/>
        <c:overlap val="100"/>
        <c:axId val="794694688"/>
        <c:axId val="794695080"/>
      </c:barChart>
      <c:catAx>
        <c:axId val="79469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695080"/>
        <c:crosses val="autoZero"/>
        <c:auto val="1"/>
        <c:lblAlgn val="ctr"/>
        <c:lblOffset val="100"/>
        <c:noMultiLvlLbl val="0"/>
      </c:catAx>
      <c:valAx>
        <c:axId val="794695080"/>
        <c:scaling>
          <c:orientation val="minMax"/>
          <c:max val="450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694688"/>
        <c:crosses val="autoZero"/>
        <c:crossBetween val="between"/>
        <c:dispUnits>
          <c:builtInUnit val="thousands"/>
        </c:dispUnits>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image" Target="../media/image2.png"/><Relationship Id="rId7" Type="http://schemas.openxmlformats.org/officeDocument/2006/relationships/chart" Target="../charts/chart5.xml"/><Relationship Id="rId12" Type="http://schemas.openxmlformats.org/officeDocument/2006/relationships/chart" Target="../charts/chart10.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chart" Target="../charts/chart1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image" Target="../media/image2.png"/><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11324</xdr:colOff>
      <xdr:row>4</xdr:row>
      <xdr:rowOff>11648</xdr:rowOff>
    </xdr:from>
    <xdr:to>
      <xdr:col>12</xdr:col>
      <xdr:colOff>952500</xdr:colOff>
      <xdr:row>17</xdr:row>
      <xdr:rowOff>145879</xdr:rowOff>
    </xdr:to>
    <xdr:graphicFrame macro="">
      <xdr:nvGraphicFramePr>
        <xdr:cNvPr id="2" name="Chart 1">
          <a:extLst>
            <a:ext uri="{FF2B5EF4-FFF2-40B4-BE49-F238E27FC236}">
              <a16:creationId xmlns:a16="http://schemas.microsoft.com/office/drawing/2014/main" xmlns="" id="{EF16F036-04E2-6746-A788-08C74AAF8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383346</xdr:colOff>
      <xdr:row>46</xdr:row>
      <xdr:rowOff>141112</xdr:rowOff>
    </xdr:from>
    <xdr:to>
      <xdr:col>12</xdr:col>
      <xdr:colOff>901543</xdr:colOff>
      <xdr:row>52</xdr:row>
      <xdr:rowOff>117594</xdr:rowOff>
    </xdr:to>
    <xdr:sp macro="" textlink="">
      <xdr:nvSpPr>
        <xdr:cNvPr id="3" name="TextBox 2"/>
        <xdr:cNvSpPr txBox="1"/>
      </xdr:nvSpPr>
      <xdr:spPr>
        <a:xfrm>
          <a:off x="383346" y="11958462"/>
          <a:ext cx="8855747" cy="136713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We</a:t>
          </a:r>
          <a:r>
            <a:rPr lang="en-US" sz="1050" b="1" baseline="0"/>
            <a:t> recommend a partnership with Chegg</a:t>
          </a:r>
        </a:p>
        <a:p>
          <a:r>
            <a:rPr lang="en-US" sz="1000" b="0" baseline="0"/>
            <a:t>Chegg operates a direct-to-student learning platform from high school to college with tools to help them pass their class and save money on required material. They can be a great addition to the Edoome business model which provides tools for teachers to help save time in planning, asessing and keeping track of their students  progress. Edoome recently launched in all Chilean public schools and can use Chegg's tools to strengthen its current offer. Additional insights include:</a:t>
          </a:r>
        </a:p>
        <a:p>
          <a:r>
            <a:rPr lang="en-US" sz="1000" b="0" baseline="0"/>
            <a:t>- Chegg  has an expected earnings growth rate of 33% for the current year and the stock price has jumped 45.1% in the past month.</a:t>
          </a:r>
          <a:r>
            <a:rPr lang="en-US" sz="1000" b="0" baseline="30000"/>
            <a:t>1</a:t>
          </a:r>
        </a:p>
        <a:p>
          <a:r>
            <a:rPr lang="en-US" sz="1000" b="0" baseline="0"/>
            <a:t>- Chegg has a positive cashflow from operating activities which indicates that the core activities of the company are thriving.</a:t>
          </a:r>
        </a:p>
        <a:p>
          <a:r>
            <a:rPr lang="en-US" sz="1000" b="0" baseline="0"/>
            <a:t>- Chegg has invested a high amount of capital as seen in the investing activities, which means the company is investing in future operations.</a:t>
          </a:r>
        </a:p>
        <a:p>
          <a:r>
            <a:rPr lang="en-US" sz="1100" b="0" baseline="30000">
              <a:solidFill>
                <a:schemeClr val="tx1"/>
              </a:solidFill>
              <a:effectLst/>
              <a:latin typeface="+mn-lt"/>
              <a:ea typeface="+mn-ea"/>
              <a:cs typeface="+mn-cs"/>
            </a:rPr>
            <a:t>1</a:t>
          </a:r>
          <a:r>
            <a:rPr lang="en-US" sz="700" b="0" baseline="0">
              <a:solidFill>
                <a:schemeClr val="tx1"/>
              </a:solidFill>
              <a:effectLst/>
              <a:latin typeface="+mn-lt"/>
              <a:ea typeface="+mn-ea"/>
              <a:cs typeface="+mn-cs"/>
            </a:rPr>
            <a:t> https://finance.yahoo.com/news/zacks-analyst-blog-highlights-chegg-143402583.html</a:t>
          </a:r>
          <a:endParaRPr lang="en-US" sz="700" b="0" baseline="0"/>
        </a:p>
      </xdr:txBody>
    </xdr:sp>
    <xdr:clientData/>
  </xdr:twoCellAnchor>
  <xdr:twoCellAnchor editAs="oneCell">
    <xdr:from>
      <xdr:col>11</xdr:col>
      <xdr:colOff>110181</xdr:colOff>
      <xdr:row>0</xdr:row>
      <xdr:rowOff>120650</xdr:rowOff>
    </xdr:from>
    <xdr:to>
      <xdr:col>11</xdr:col>
      <xdr:colOff>577850</xdr:colOff>
      <xdr:row>2</xdr:row>
      <xdr:rowOff>39635</xdr:rowOff>
    </xdr:to>
    <xdr:pic>
      <xdr:nvPicPr>
        <xdr:cNvPr id="4" name="Picture 3" descr="2U Logo | LOGOSURFER.COM"/>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749231" y="120650"/>
          <a:ext cx="467669" cy="388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120651</xdr:colOff>
      <xdr:row>1</xdr:row>
      <xdr:rowOff>25400</xdr:rowOff>
    </xdr:from>
    <xdr:to>
      <xdr:col>12</xdr:col>
      <xdr:colOff>850900</xdr:colOff>
      <xdr:row>1</xdr:row>
      <xdr:rowOff>233067</xdr:rowOff>
    </xdr:to>
    <xdr:pic>
      <xdr:nvPicPr>
        <xdr:cNvPr id="5" name="Picture 4" descr="File:Chegg logo.png - Wikimedia Commons"/>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58201" y="215900"/>
          <a:ext cx="730249" cy="207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430822</xdr:colOff>
      <xdr:row>33</xdr:row>
      <xdr:rowOff>246757</xdr:rowOff>
    </xdr:from>
    <xdr:to>
      <xdr:col>5</xdr:col>
      <xdr:colOff>729074</xdr:colOff>
      <xdr:row>46</xdr:row>
      <xdr:rowOff>188148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67909</xdr:colOff>
      <xdr:row>3</xdr:row>
      <xdr:rowOff>233538</xdr:rowOff>
    </xdr:from>
    <xdr:to>
      <xdr:col>6</xdr:col>
      <xdr:colOff>57327</xdr:colOff>
      <xdr:row>17</xdr:row>
      <xdr:rowOff>92780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79760</xdr:colOff>
      <xdr:row>9</xdr:row>
      <xdr:rowOff>96632</xdr:rowOff>
    </xdr:from>
    <xdr:to>
      <xdr:col>5</xdr:col>
      <xdr:colOff>682036</xdr:colOff>
      <xdr:row>12</xdr:row>
      <xdr:rowOff>151847</xdr:rowOff>
    </xdr:to>
    <xdr:sp macro="" textlink="">
      <xdr:nvSpPr>
        <xdr:cNvPr id="8" name="Rounded Rectangular Callout 7"/>
        <xdr:cNvSpPr/>
      </xdr:nvSpPr>
      <xdr:spPr>
        <a:xfrm>
          <a:off x="3000760" y="1976232"/>
          <a:ext cx="1383326" cy="645765"/>
        </a:xfrm>
        <a:prstGeom prst="wedgeRoundRectCallout">
          <a:avLst>
            <a:gd name="adj1" fmla="val -28897"/>
            <a:gd name="adj2" fmla="val -80692"/>
            <a:gd name="adj3" fmla="val 16667"/>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t"/>
        <a:lstStyle/>
        <a:p>
          <a:pPr algn="ctr"/>
          <a:r>
            <a:rPr lang="en-US" sz="800">
              <a:solidFill>
                <a:srgbClr val="132E57"/>
              </a:solidFill>
            </a:rPr>
            <a:t>2U</a:t>
          </a:r>
          <a:r>
            <a:rPr lang="en-US" sz="800" baseline="0">
              <a:solidFill>
                <a:srgbClr val="132E57"/>
              </a:solidFill>
            </a:rPr>
            <a:t> has constant YoY revenue growth. Chegg has achieved a comparably constant growth in the last two years</a:t>
          </a:r>
          <a:endParaRPr lang="en-US" sz="1050">
            <a:solidFill>
              <a:srgbClr val="132E57"/>
            </a:solidFill>
          </a:endParaRPr>
        </a:p>
      </xdr:txBody>
    </xdr:sp>
    <xdr:clientData/>
  </xdr:twoCellAnchor>
  <xdr:twoCellAnchor>
    <xdr:from>
      <xdr:col>3</xdr:col>
      <xdr:colOff>469900</xdr:colOff>
      <xdr:row>28</xdr:row>
      <xdr:rowOff>65417</xdr:rowOff>
    </xdr:from>
    <xdr:to>
      <xdr:col>10</xdr:col>
      <xdr:colOff>721743</xdr:colOff>
      <xdr:row>32</xdr:row>
      <xdr:rowOff>228600</xdr:rowOff>
    </xdr:to>
    <xdr:sp macro="" textlink="">
      <xdr:nvSpPr>
        <xdr:cNvPr id="9" name="TextBox 8"/>
        <xdr:cNvSpPr txBox="1"/>
      </xdr:nvSpPr>
      <xdr:spPr>
        <a:xfrm>
          <a:off x="2400300" y="7894967"/>
          <a:ext cx="5122293" cy="95058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baseline="0"/>
            <a:t>Chegg outperforms 2U in most financial indicators</a:t>
          </a:r>
        </a:p>
        <a:p>
          <a:pPr algn="l"/>
          <a:r>
            <a:rPr lang="en-US" sz="900" baseline="0"/>
            <a:t/>
          </a:r>
          <a:br>
            <a:rPr lang="en-US" sz="900" baseline="0"/>
          </a:br>
          <a:r>
            <a:rPr lang="en-US" sz="900" baseline="0"/>
            <a:t>-Chegg generates more cash for every dollar of sales than 2U (16.2% vs -2.1%). This is key to assess the health of the company we want to partner with based on its liquidity</a:t>
          </a:r>
        </a:p>
        <a:p>
          <a:pPr algn="l"/>
          <a:r>
            <a:rPr lang="en-US" sz="900" baseline="0"/>
            <a:t>- Chegg has higher net income earned on each share of the company's stock than 2U.</a:t>
          </a:r>
        </a:p>
        <a:p>
          <a:pPr algn="l"/>
          <a:r>
            <a:rPr lang="en-US" sz="900" baseline="0"/>
            <a:t>-Chegg's management is more efficient in using its assets to generate earnings, as seen in the higher ROA. </a:t>
          </a:r>
        </a:p>
      </xdr:txBody>
    </xdr:sp>
    <xdr:clientData/>
  </xdr:twoCellAnchor>
  <xdr:twoCellAnchor>
    <xdr:from>
      <xdr:col>6</xdr:col>
      <xdr:colOff>214328</xdr:colOff>
      <xdr:row>33</xdr:row>
      <xdr:rowOff>281733</xdr:rowOff>
    </xdr:from>
    <xdr:to>
      <xdr:col>12</xdr:col>
      <xdr:colOff>697716</xdr:colOff>
      <xdr:row>46</xdr:row>
      <xdr:rowOff>62717</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86182</xdr:colOff>
      <xdr:row>19</xdr:row>
      <xdr:rowOff>34472</xdr:rowOff>
    </xdr:from>
    <xdr:to>
      <xdr:col>14</xdr:col>
      <xdr:colOff>63502</xdr:colOff>
      <xdr:row>22</xdr:row>
      <xdr:rowOff>54427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30796</xdr:colOff>
      <xdr:row>20</xdr:row>
      <xdr:rowOff>175988</xdr:rowOff>
    </xdr:from>
    <xdr:to>
      <xdr:col>2</xdr:col>
      <xdr:colOff>151446</xdr:colOff>
      <xdr:row>20</xdr:row>
      <xdr:rowOff>296638</xdr:rowOff>
    </xdr:to>
    <xdr:sp macro="" textlink="">
      <xdr:nvSpPr>
        <xdr:cNvPr id="12" name="Rectangle 11"/>
        <xdr:cNvSpPr/>
      </xdr:nvSpPr>
      <xdr:spPr>
        <a:xfrm>
          <a:off x="1332546" y="4449538"/>
          <a:ext cx="120650" cy="120650"/>
        </a:xfrm>
        <a:prstGeom prst="rect">
          <a:avLst/>
        </a:prstGeom>
        <a:solidFill>
          <a:srgbClr val="0049B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30796</xdr:colOff>
      <xdr:row>21</xdr:row>
      <xdr:rowOff>166004</xdr:rowOff>
    </xdr:from>
    <xdr:to>
      <xdr:col>2</xdr:col>
      <xdr:colOff>151446</xdr:colOff>
      <xdr:row>21</xdr:row>
      <xdr:rowOff>286654</xdr:rowOff>
    </xdr:to>
    <xdr:sp macro="" textlink="">
      <xdr:nvSpPr>
        <xdr:cNvPr id="13" name="Rectangle 12"/>
        <xdr:cNvSpPr/>
      </xdr:nvSpPr>
      <xdr:spPr>
        <a:xfrm>
          <a:off x="1332546" y="4884054"/>
          <a:ext cx="120650" cy="120650"/>
        </a:xfrm>
        <a:prstGeom prst="rect">
          <a:avLst/>
        </a:prstGeom>
        <a:solidFill>
          <a:srgbClr val="ED94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64676</xdr:colOff>
      <xdr:row>21</xdr:row>
      <xdr:rowOff>411574</xdr:rowOff>
    </xdr:from>
    <xdr:to>
      <xdr:col>14</xdr:col>
      <xdr:colOff>47506</xdr:colOff>
      <xdr:row>23</xdr:row>
      <xdr:rowOff>445103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30796</xdr:colOff>
      <xdr:row>22</xdr:row>
      <xdr:rowOff>163955</xdr:rowOff>
    </xdr:from>
    <xdr:to>
      <xdr:col>2</xdr:col>
      <xdr:colOff>151446</xdr:colOff>
      <xdr:row>22</xdr:row>
      <xdr:rowOff>284605</xdr:rowOff>
    </xdr:to>
    <xdr:sp macro="" textlink="">
      <xdr:nvSpPr>
        <xdr:cNvPr id="15" name="Rectangle 14"/>
        <xdr:cNvSpPr/>
      </xdr:nvSpPr>
      <xdr:spPr>
        <a:xfrm>
          <a:off x="1332546" y="5326505"/>
          <a:ext cx="120650" cy="120650"/>
        </a:xfrm>
        <a:prstGeom prst="rect">
          <a:avLst/>
        </a:prstGeom>
        <a:solidFill>
          <a:srgbClr val="0049B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30796</xdr:colOff>
      <xdr:row>23</xdr:row>
      <xdr:rowOff>164831</xdr:rowOff>
    </xdr:from>
    <xdr:to>
      <xdr:col>2</xdr:col>
      <xdr:colOff>151446</xdr:colOff>
      <xdr:row>23</xdr:row>
      <xdr:rowOff>285481</xdr:rowOff>
    </xdr:to>
    <xdr:sp macro="" textlink="">
      <xdr:nvSpPr>
        <xdr:cNvPr id="16" name="Rectangle 15"/>
        <xdr:cNvSpPr/>
      </xdr:nvSpPr>
      <xdr:spPr>
        <a:xfrm>
          <a:off x="1332546" y="5771881"/>
          <a:ext cx="120650" cy="120650"/>
        </a:xfrm>
        <a:prstGeom prst="rect">
          <a:avLst/>
        </a:prstGeom>
        <a:solidFill>
          <a:srgbClr val="ED94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94074</xdr:colOff>
      <xdr:row>23</xdr:row>
      <xdr:rowOff>476250</xdr:rowOff>
    </xdr:from>
    <xdr:to>
      <xdr:col>14</xdr:col>
      <xdr:colOff>76904</xdr:colOff>
      <xdr:row>26</xdr:row>
      <xdr:rowOff>333390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30796</xdr:colOff>
      <xdr:row>24</xdr:row>
      <xdr:rowOff>164161</xdr:rowOff>
    </xdr:from>
    <xdr:to>
      <xdr:col>2</xdr:col>
      <xdr:colOff>151446</xdr:colOff>
      <xdr:row>24</xdr:row>
      <xdr:rowOff>284811</xdr:rowOff>
    </xdr:to>
    <xdr:sp macro="" textlink="">
      <xdr:nvSpPr>
        <xdr:cNvPr id="18" name="Rectangle 17"/>
        <xdr:cNvSpPr/>
      </xdr:nvSpPr>
      <xdr:spPr>
        <a:xfrm>
          <a:off x="1332546" y="6215711"/>
          <a:ext cx="120650" cy="120650"/>
        </a:xfrm>
        <a:prstGeom prst="rect">
          <a:avLst/>
        </a:prstGeom>
        <a:solidFill>
          <a:srgbClr val="0049B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30796</xdr:colOff>
      <xdr:row>25</xdr:row>
      <xdr:rowOff>169907</xdr:rowOff>
    </xdr:from>
    <xdr:to>
      <xdr:col>2</xdr:col>
      <xdr:colOff>151446</xdr:colOff>
      <xdr:row>25</xdr:row>
      <xdr:rowOff>290557</xdr:rowOff>
    </xdr:to>
    <xdr:sp macro="" textlink="">
      <xdr:nvSpPr>
        <xdr:cNvPr id="19" name="Rectangle 18"/>
        <xdr:cNvSpPr/>
      </xdr:nvSpPr>
      <xdr:spPr>
        <a:xfrm>
          <a:off x="1332546" y="6665957"/>
          <a:ext cx="120650" cy="120650"/>
        </a:xfrm>
        <a:prstGeom prst="rect">
          <a:avLst/>
        </a:prstGeom>
        <a:solidFill>
          <a:srgbClr val="ED94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117592</xdr:colOff>
      <xdr:row>25</xdr:row>
      <xdr:rowOff>323380</xdr:rowOff>
    </xdr:from>
    <xdr:to>
      <xdr:col>14</xdr:col>
      <xdr:colOff>100422</xdr:colOff>
      <xdr:row>29</xdr:row>
      <xdr:rowOff>92326</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30796</xdr:colOff>
      <xdr:row>26</xdr:row>
      <xdr:rowOff>167721</xdr:rowOff>
    </xdr:from>
    <xdr:to>
      <xdr:col>2</xdr:col>
      <xdr:colOff>151446</xdr:colOff>
      <xdr:row>26</xdr:row>
      <xdr:rowOff>288371</xdr:rowOff>
    </xdr:to>
    <xdr:sp macro="" textlink="">
      <xdr:nvSpPr>
        <xdr:cNvPr id="21" name="Rectangle 20"/>
        <xdr:cNvSpPr/>
      </xdr:nvSpPr>
      <xdr:spPr>
        <a:xfrm>
          <a:off x="1332546" y="7108271"/>
          <a:ext cx="120650" cy="120650"/>
        </a:xfrm>
        <a:prstGeom prst="rect">
          <a:avLst/>
        </a:prstGeom>
        <a:solidFill>
          <a:srgbClr val="0049B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30796</xdr:colOff>
      <xdr:row>27</xdr:row>
      <xdr:rowOff>159526</xdr:rowOff>
    </xdr:from>
    <xdr:to>
      <xdr:col>2</xdr:col>
      <xdr:colOff>151446</xdr:colOff>
      <xdr:row>27</xdr:row>
      <xdr:rowOff>280176</xdr:rowOff>
    </xdr:to>
    <xdr:sp macro="" textlink="">
      <xdr:nvSpPr>
        <xdr:cNvPr id="22" name="Rectangle 21"/>
        <xdr:cNvSpPr/>
      </xdr:nvSpPr>
      <xdr:spPr>
        <a:xfrm>
          <a:off x="1332546" y="7544576"/>
          <a:ext cx="120650" cy="120650"/>
        </a:xfrm>
        <a:prstGeom prst="rect">
          <a:avLst/>
        </a:prstGeom>
        <a:solidFill>
          <a:srgbClr val="ED94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857250</xdr:colOff>
      <xdr:row>18</xdr:row>
      <xdr:rowOff>117929</xdr:rowOff>
    </xdr:from>
    <xdr:to>
      <xdr:col>6</xdr:col>
      <xdr:colOff>90715</xdr:colOff>
      <xdr:row>22</xdr:row>
      <xdr:rowOff>45358</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861787</xdr:colOff>
      <xdr:row>21</xdr:row>
      <xdr:rowOff>353785</xdr:rowOff>
    </xdr:from>
    <xdr:to>
      <xdr:col>6</xdr:col>
      <xdr:colOff>95252</xdr:colOff>
      <xdr:row>24</xdr:row>
      <xdr:rowOff>81643</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852714</xdr:colOff>
      <xdr:row>23</xdr:row>
      <xdr:rowOff>435429</xdr:rowOff>
    </xdr:from>
    <xdr:to>
      <xdr:col>6</xdr:col>
      <xdr:colOff>136071</xdr:colOff>
      <xdr:row>26</xdr:row>
      <xdr:rowOff>263071</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865073</xdr:colOff>
      <xdr:row>25</xdr:row>
      <xdr:rowOff>404926</xdr:rowOff>
    </xdr:from>
    <xdr:to>
      <xdr:col>6</xdr:col>
      <xdr:colOff>148430</xdr:colOff>
      <xdr:row>29</xdr:row>
      <xdr:rowOff>121293</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150231</xdr:colOff>
      <xdr:row>13</xdr:row>
      <xdr:rowOff>89258</xdr:rowOff>
    </xdr:from>
    <xdr:to>
      <xdr:col>10</xdr:col>
      <xdr:colOff>752592</xdr:colOff>
      <xdr:row>17</xdr:row>
      <xdr:rowOff>101914</xdr:rowOff>
    </xdr:to>
    <xdr:sp macro="" textlink="">
      <xdr:nvSpPr>
        <xdr:cNvPr id="27" name="Rounded Rectangular Callout 26"/>
        <xdr:cNvSpPr/>
      </xdr:nvSpPr>
      <xdr:spPr>
        <a:xfrm>
          <a:off x="5731881" y="2762608"/>
          <a:ext cx="1821561" cy="819106"/>
        </a:xfrm>
        <a:prstGeom prst="wedgeRoundRectCallout">
          <a:avLst>
            <a:gd name="adj1" fmla="val 23841"/>
            <a:gd name="adj2" fmla="val -80451"/>
            <a:gd name="adj3" fmla="val 16667"/>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a:solidFill>
                <a:srgbClr val="132E57"/>
              </a:solidFill>
            </a:rPr>
            <a:t>EdTech</a:t>
          </a:r>
          <a:r>
            <a:rPr lang="en-US" sz="800" baseline="0">
              <a:solidFill>
                <a:srgbClr val="132E57"/>
              </a:solidFill>
            </a:rPr>
            <a:t> industry slowdown and the business model of each company have contributed to losses generated. However, Chegg has an upward profit margin trend.</a:t>
          </a:r>
          <a:endParaRPr lang="en-US" sz="1050">
            <a:solidFill>
              <a:srgbClr val="132E57"/>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18144</xdr:colOff>
      <xdr:row>1</xdr:row>
      <xdr:rowOff>36285</xdr:rowOff>
    </xdr:from>
    <xdr:to>
      <xdr:col>12</xdr:col>
      <xdr:colOff>748393</xdr:colOff>
      <xdr:row>1</xdr:row>
      <xdr:rowOff>243952</xdr:rowOff>
    </xdr:to>
    <xdr:pic>
      <xdr:nvPicPr>
        <xdr:cNvPr id="2" name="Picture 1" descr="File:Chegg logo.png - Wikimedia Common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9394" y="220435"/>
          <a:ext cx="730249" cy="207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476250</xdr:colOff>
      <xdr:row>4</xdr:row>
      <xdr:rowOff>58456</xdr:rowOff>
    </xdr:from>
    <xdr:to>
      <xdr:col>9</xdr:col>
      <xdr:colOff>640291</xdr:colOff>
      <xdr:row>14</xdr:row>
      <xdr:rowOff>164042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730250</xdr:colOff>
      <xdr:row>17</xdr:row>
      <xdr:rowOff>42334</xdr:rowOff>
    </xdr:from>
    <xdr:to>
      <xdr:col>12</xdr:col>
      <xdr:colOff>771070</xdr:colOff>
      <xdr:row>27</xdr:row>
      <xdr:rowOff>169333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11</xdr:col>
      <xdr:colOff>231933</xdr:colOff>
      <xdr:row>21</xdr:row>
      <xdr:rowOff>49088</xdr:rowOff>
    </xdr:from>
    <xdr:ext cx="526106" cy="264560"/>
    <xdr:sp macro="" textlink="">
      <xdr:nvSpPr>
        <xdr:cNvPr id="5" name="TextBox 4"/>
        <xdr:cNvSpPr txBox="1"/>
      </xdr:nvSpPr>
      <xdr:spPr>
        <a:xfrm>
          <a:off x="8201183" y="4005138"/>
          <a:ext cx="5261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bg1"/>
              </a:solidFill>
            </a:rPr>
            <a:t>SG&amp;A</a:t>
          </a:r>
        </a:p>
      </xdr:txBody>
    </xdr:sp>
    <xdr:clientData/>
  </xdr:oneCellAnchor>
  <xdr:oneCellAnchor>
    <xdr:from>
      <xdr:col>10</xdr:col>
      <xdr:colOff>549433</xdr:colOff>
      <xdr:row>17</xdr:row>
      <xdr:rowOff>123396</xdr:rowOff>
    </xdr:from>
    <xdr:ext cx="977319" cy="264560"/>
    <xdr:sp macro="" textlink="">
      <xdr:nvSpPr>
        <xdr:cNvPr id="6" name="TextBox 5"/>
        <xdr:cNvSpPr txBox="1"/>
      </xdr:nvSpPr>
      <xdr:spPr>
        <a:xfrm>
          <a:off x="7756683" y="3342846"/>
          <a:ext cx="9773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ysClr val="windowText" lastClr="000000"/>
              </a:solidFill>
            </a:rPr>
            <a:t>Restructuring</a:t>
          </a:r>
        </a:p>
      </xdr:txBody>
    </xdr:sp>
    <xdr:clientData/>
  </xdr:oneCellAnchor>
  <xdr:twoCellAnchor>
    <xdr:from>
      <xdr:col>1</xdr:col>
      <xdr:colOff>21167</xdr:colOff>
      <xdr:row>16</xdr:row>
      <xdr:rowOff>21805</xdr:rowOff>
    </xdr:from>
    <xdr:to>
      <xdr:col>6</xdr:col>
      <xdr:colOff>0</xdr:colOff>
      <xdr:row>27</xdr:row>
      <xdr:rowOff>179916</xdr:rowOff>
    </xdr:to>
    <xdr:graphicFrame macro="">
      <xdr:nvGraphicFramePr>
        <xdr:cNvPr id="7" name="Chart 1">
          <a:extLst>
            <a:ext uri="{FF2B5EF4-FFF2-40B4-BE49-F238E27FC236}">
              <a16:creationId xmlns="" xmlns:a16="http://schemas.microsoft.com/office/drawing/2014/main" id="{DF68E31C-7917-9E40-A1D3-C36902D8C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xdr:colOff>
      <xdr:row>3</xdr:row>
      <xdr:rowOff>158750</xdr:rowOff>
    </xdr:from>
    <xdr:to>
      <xdr:col>5</xdr:col>
      <xdr:colOff>738909</xdr:colOff>
      <xdr:row>15</xdr:row>
      <xdr:rowOff>34636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8</xdr:col>
      <xdr:colOff>529167</xdr:colOff>
      <xdr:row>7</xdr:row>
      <xdr:rowOff>153458</xdr:rowOff>
    </xdr:from>
    <xdr:ext cx="582084" cy="311496"/>
    <xdr:sp macro="" textlink="">
      <xdr:nvSpPr>
        <xdr:cNvPr id="9" name="TextBox 8"/>
        <xdr:cNvSpPr txBox="1"/>
      </xdr:nvSpPr>
      <xdr:spPr>
        <a:xfrm>
          <a:off x="6212417" y="1531408"/>
          <a:ext cx="5820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700" b="1">
              <a:solidFill>
                <a:schemeClr val="bg1"/>
              </a:solidFill>
            </a:rPr>
            <a:t>Chegg</a:t>
          </a:r>
          <a:r>
            <a:rPr lang="en-US" sz="700" b="1" baseline="0">
              <a:solidFill>
                <a:schemeClr val="bg1"/>
              </a:solidFill>
            </a:rPr>
            <a:t> Services</a:t>
          </a:r>
          <a:endParaRPr lang="en-US" sz="700" b="1">
            <a:solidFill>
              <a:schemeClr val="bg1"/>
            </a:solidFill>
          </a:endParaRPr>
        </a:p>
      </xdr:txBody>
    </xdr:sp>
    <xdr:clientData/>
  </xdr:oneCellAnchor>
  <xdr:oneCellAnchor>
    <xdr:from>
      <xdr:col>7</xdr:col>
      <xdr:colOff>512233</xdr:colOff>
      <xdr:row>5</xdr:row>
      <xdr:rowOff>78317</xdr:rowOff>
    </xdr:from>
    <xdr:ext cx="582084" cy="311496"/>
    <xdr:sp macro="" textlink="">
      <xdr:nvSpPr>
        <xdr:cNvPr id="10" name="TextBox 9"/>
        <xdr:cNvSpPr txBox="1"/>
      </xdr:nvSpPr>
      <xdr:spPr>
        <a:xfrm>
          <a:off x="5433483" y="1087967"/>
          <a:ext cx="5820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700" b="1">
              <a:solidFill>
                <a:schemeClr val="bg1"/>
              </a:solidFill>
            </a:rPr>
            <a:t>Required</a:t>
          </a:r>
          <a:r>
            <a:rPr lang="en-US" sz="700" b="1" baseline="0">
              <a:solidFill>
                <a:schemeClr val="bg1"/>
              </a:solidFill>
            </a:rPr>
            <a:t> Materials</a:t>
          </a:r>
          <a:endParaRPr lang="en-US" sz="700" b="1">
            <a:solidFill>
              <a:schemeClr val="bg1"/>
            </a:solidFill>
          </a:endParaRPr>
        </a:p>
      </xdr:txBody>
    </xdr:sp>
    <xdr:clientData/>
  </xdr:oneCellAnchor>
  <xdr:twoCellAnchor>
    <xdr:from>
      <xdr:col>9</xdr:col>
      <xdr:colOff>465666</xdr:colOff>
      <xdr:row>5</xdr:row>
      <xdr:rowOff>174624</xdr:rowOff>
    </xdr:from>
    <xdr:to>
      <xdr:col>12</xdr:col>
      <xdr:colOff>656167</xdr:colOff>
      <xdr:row>11</xdr:row>
      <xdr:rowOff>137582</xdr:rowOff>
    </xdr:to>
    <xdr:sp macro="" textlink="">
      <xdr:nvSpPr>
        <xdr:cNvPr id="11" name="TextBox 10"/>
        <xdr:cNvSpPr txBox="1"/>
      </xdr:nvSpPr>
      <xdr:spPr>
        <a:xfrm>
          <a:off x="6910916" y="1184274"/>
          <a:ext cx="2476501" cy="10678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In</a:t>
          </a:r>
          <a:r>
            <a:rPr lang="en-US" sz="900" baseline="0"/>
            <a:t> 2015, Chegg transitioned its print textbook rental activities (Required Materials) to be managed by Ingram Content Group, allowing Chegg to focus on most profitable business unit (Chegg Services) which generates 81% of the company's revenue</a:t>
          </a:r>
          <a:r>
            <a:rPr lang="en-US" sz="900" baseline="30000"/>
            <a:t>2</a:t>
          </a:r>
          <a:r>
            <a:rPr lang="en-US" sz="900" baseline="0"/>
            <a:t>.</a:t>
          </a:r>
          <a:r>
            <a:rPr lang="en-US" sz="900" baseline="30000"/>
            <a:t> </a:t>
          </a:r>
          <a:r>
            <a:rPr lang="en-US" sz="900" baseline="0"/>
            <a:t>Chegg is forecast to become profitable over the next three years.</a:t>
          </a:r>
          <a:r>
            <a:rPr lang="en-US" sz="900" baseline="30000"/>
            <a:t>3</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0.73971</cdr:x>
      <cdr:y>0.64804</cdr:y>
    </cdr:from>
    <cdr:to>
      <cdr:x>0.85219</cdr:x>
      <cdr:y>0.77152</cdr:y>
    </cdr:to>
    <cdr:sp macro="" textlink="">
      <cdr:nvSpPr>
        <cdr:cNvPr id="2" name="TextBox 5"/>
        <cdr:cNvSpPr txBox="1"/>
      </cdr:nvSpPr>
      <cdr:spPr>
        <a:xfrm xmlns:a="http://schemas.openxmlformats.org/drawingml/2006/main">
          <a:off x="3394683" y="1388353"/>
          <a:ext cx="516167" cy="26456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100" b="1">
              <a:solidFill>
                <a:schemeClr val="bg1"/>
              </a:solidFill>
            </a:rPr>
            <a:t>R &amp; D</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Excel_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xcel%20Exercises%20-%20Tesla%20&amp;%20Mo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_1"/>
      <sheetName val="Dashboard_1 (2)"/>
      <sheetName val="Dashboard_2 (2)"/>
      <sheetName val="Dashboard_2"/>
    </sheetNames>
    <sheetDataSet>
      <sheetData sheetId="0" refreshError="1"/>
      <sheetData sheetId="1">
        <row r="5">
          <cell r="R5">
            <v>2015</v>
          </cell>
          <cell r="S5">
            <v>2016</v>
          </cell>
          <cell r="T5">
            <v>2017</v>
          </cell>
          <cell r="U5">
            <v>2018</v>
          </cell>
          <cell r="V5">
            <v>2019</v>
          </cell>
          <cell r="Y5">
            <v>2015</v>
          </cell>
          <cell r="Z5">
            <v>2016</v>
          </cell>
          <cell r="AA5">
            <v>2017</v>
          </cell>
          <cell r="AB5">
            <v>2018</v>
          </cell>
          <cell r="AC5">
            <v>2019</v>
          </cell>
        </row>
        <row r="7">
          <cell r="X7" t="str">
            <v>Chegg Services</v>
          </cell>
          <cell r="Y7">
            <v>94285</v>
          </cell>
          <cell r="Z7">
            <v>129335</v>
          </cell>
          <cell r="AA7">
            <v>185683</v>
          </cell>
          <cell r="AB7">
            <v>253985</v>
          </cell>
          <cell r="AC7">
            <v>332221</v>
          </cell>
        </row>
        <row r="8">
          <cell r="X8" t="str">
            <v>Required Materials</v>
          </cell>
          <cell r="Y8">
            <v>207088</v>
          </cell>
          <cell r="Z8">
            <v>124775</v>
          </cell>
          <cell r="AA8">
            <v>69383</v>
          </cell>
          <cell r="AB8">
            <v>67099</v>
          </cell>
          <cell r="AC8">
            <v>78705</v>
          </cell>
        </row>
        <row r="9">
          <cell r="Q9" t="str">
            <v>Consolidated 2U</v>
          </cell>
          <cell r="R9">
            <v>150194</v>
          </cell>
          <cell r="S9">
            <v>205864</v>
          </cell>
          <cell r="T9">
            <v>286752</v>
          </cell>
          <cell r="U9">
            <v>411769</v>
          </cell>
          <cell r="V9">
            <v>574671</v>
          </cell>
          <cell r="X9" t="str">
            <v>Consolidated CHEGG</v>
          </cell>
          <cell r="Y9">
            <v>301373</v>
          </cell>
          <cell r="Z9">
            <v>254110</v>
          </cell>
          <cell r="AA9">
            <v>255066</v>
          </cell>
          <cell r="AB9">
            <v>321084</v>
          </cell>
          <cell r="AC9">
            <v>410926</v>
          </cell>
        </row>
        <row r="10">
          <cell r="Q10" t="str">
            <v>2U Revenue Growth %</v>
          </cell>
          <cell r="R10">
            <v>0.2660226107567546</v>
          </cell>
          <cell r="S10">
            <v>0.27042124897990905</v>
          </cell>
          <cell r="T10">
            <v>0.28208347282669344</v>
          </cell>
          <cell r="U10">
            <v>0.30360954807185581</v>
          </cell>
          <cell r="V10">
            <v>0.28347002023766643</v>
          </cell>
          <cell r="X10" t="str">
            <v>CHEGG Revenue Growth %</v>
          </cell>
          <cell r="Y10">
            <v>-1.1484107733605864E-2</v>
          </cell>
          <cell r="Z10">
            <v>-0.18599425445673134</v>
          </cell>
          <cell r="AA10">
            <v>3.7480495244368124E-3</v>
          </cell>
          <cell r="AB10">
            <v>0.20560974698209813</v>
          </cell>
          <cell r="AC10">
            <v>0.2186330385519534</v>
          </cell>
        </row>
        <row r="16">
          <cell r="Q16" t="str">
            <v>Total 2U</v>
          </cell>
          <cell r="R16">
            <v>59258</v>
          </cell>
          <cell r="S16">
            <v>74265</v>
          </cell>
          <cell r="T16">
            <v>103302</v>
          </cell>
          <cell r="U16">
            <v>154305</v>
          </cell>
          <cell r="V16">
            <v>277633</v>
          </cell>
          <cell r="X16" t="str">
            <v>Total</v>
          </cell>
          <cell r="Y16">
            <v>189849</v>
          </cell>
          <cell r="Z16">
            <v>119601</v>
          </cell>
          <cell r="AA16">
            <v>80175</v>
          </cell>
          <cell r="AB16">
            <v>79996</v>
          </cell>
          <cell r="AC16">
            <v>92182</v>
          </cell>
        </row>
        <row r="22">
          <cell r="X22" t="str">
            <v>R&amp;D</v>
          </cell>
          <cell r="Y22">
            <v>59391</v>
          </cell>
          <cell r="Z22">
            <v>66331</v>
          </cell>
          <cell r="AA22">
            <v>81926</v>
          </cell>
          <cell r="AB22">
            <v>114291</v>
          </cell>
          <cell r="AC22">
            <v>139772</v>
          </cell>
        </row>
        <row r="23">
          <cell r="X23" t="str">
            <v>SG&amp;A</v>
          </cell>
          <cell r="Y23">
            <v>109291</v>
          </cell>
          <cell r="Z23">
            <v>109321</v>
          </cell>
          <cell r="AA23">
            <v>115651</v>
          </cell>
          <cell r="AB23">
            <v>132428</v>
          </cell>
          <cell r="AC23">
            <v>161058</v>
          </cell>
        </row>
        <row r="24">
          <cell r="X24" t="str">
            <v>Restructuring</v>
          </cell>
          <cell r="Y24">
            <v>4868</v>
          </cell>
          <cell r="Z24">
            <v>-423</v>
          </cell>
          <cell r="AA24">
            <v>1047</v>
          </cell>
          <cell r="AB24">
            <v>589</v>
          </cell>
          <cell r="AC24">
            <v>97</v>
          </cell>
        </row>
        <row r="25">
          <cell r="AC25">
            <v>300927</v>
          </cell>
        </row>
        <row r="28">
          <cell r="Q28" t="str">
            <v>Net income (loss) 2U</v>
          </cell>
          <cell r="R28">
            <v>-26733</v>
          </cell>
          <cell r="S28">
            <v>-20684</v>
          </cell>
          <cell r="T28">
            <v>-29423</v>
          </cell>
          <cell r="U28">
            <v>-38330</v>
          </cell>
          <cell r="V28">
            <v>-235222</v>
          </cell>
          <cell r="X28" t="str">
            <v>Net income (loss)</v>
          </cell>
          <cell r="Y28">
            <v>-59210</v>
          </cell>
          <cell r="Z28">
            <v>-42245</v>
          </cell>
          <cell r="AA28">
            <v>-20283</v>
          </cell>
          <cell r="AB28">
            <v>-14888</v>
          </cell>
          <cell r="AC28">
            <v>-9605</v>
          </cell>
        </row>
        <row r="29">
          <cell r="Q29" t="str">
            <v>Profit Margin% 2U</v>
          </cell>
          <cell r="R29">
            <v>-0.17798979985884922</v>
          </cell>
          <cell r="S29">
            <v>-0.10047409940543271</v>
          </cell>
          <cell r="T29">
            <v>-0.10260782836736972</v>
          </cell>
          <cell r="U29">
            <v>-9.3086172101348091E-2</v>
          </cell>
          <cell r="V29">
            <v>-0.40931593903294233</v>
          </cell>
          <cell r="X29" t="str">
            <v>Profit Margin% CHEGG</v>
          </cell>
          <cell r="Y29">
            <v>-0.19646750040647304</v>
          </cell>
          <cell r="Z29">
            <v>-0.16624690094840816</v>
          </cell>
          <cell r="AA29">
            <v>-7.9520594669614919E-2</v>
          </cell>
          <cell r="AB29">
            <v>-4.6367928641726154E-2</v>
          </cell>
          <cell r="AC29">
            <v>-2.3374038147987716E-2</v>
          </cell>
        </row>
        <row r="35">
          <cell r="AC35">
            <v>807267</v>
          </cell>
        </row>
        <row r="36">
          <cell r="AC36">
            <v>681731</v>
          </cell>
        </row>
        <row r="42">
          <cell r="AC42">
            <v>71389</v>
          </cell>
        </row>
        <row r="44">
          <cell r="AC44">
            <v>918780</v>
          </cell>
        </row>
        <row r="45">
          <cell r="AC45">
            <v>498829</v>
          </cell>
        </row>
        <row r="50">
          <cell r="Y50">
            <v>2015</v>
          </cell>
          <cell r="Z50">
            <v>2016</v>
          </cell>
          <cell r="AA50">
            <v>2017</v>
          </cell>
          <cell r="AB50">
            <v>2018</v>
          </cell>
          <cell r="AC50">
            <v>2019</v>
          </cell>
        </row>
        <row r="51">
          <cell r="X51" t="str">
            <v>COGS</v>
          </cell>
          <cell r="Y51">
            <v>189849</v>
          </cell>
          <cell r="Z51">
            <v>119601</v>
          </cell>
          <cell r="AA51">
            <v>80175</v>
          </cell>
          <cell r="AB51">
            <v>79996</v>
          </cell>
          <cell r="AC51">
            <v>92182</v>
          </cell>
        </row>
        <row r="52">
          <cell r="X52" t="str">
            <v>Expenses</v>
          </cell>
          <cell r="Y52">
            <v>173550</v>
          </cell>
          <cell r="Z52">
            <v>175229</v>
          </cell>
          <cell r="AA52">
            <v>198624</v>
          </cell>
          <cell r="AB52">
            <v>247308</v>
          </cell>
          <cell r="AC52">
            <v>300927</v>
          </cell>
        </row>
        <row r="53">
          <cell r="X53" t="str">
            <v>Revenue</v>
          </cell>
          <cell r="Y53">
            <v>301373</v>
          </cell>
          <cell r="Z53">
            <v>254110</v>
          </cell>
          <cell r="AA53">
            <v>255066</v>
          </cell>
          <cell r="AB53">
            <v>321084</v>
          </cell>
          <cell r="AC53">
            <v>410926</v>
          </cell>
        </row>
        <row r="67">
          <cell r="S67" t="str">
            <v>Start/End</v>
          </cell>
          <cell r="T67" t="str">
            <v>Pre</v>
          </cell>
          <cell r="U67" t="str">
            <v>Post</v>
          </cell>
          <cell r="V67" t="str">
            <v>Label Column Data</v>
          </cell>
          <cell r="Z67" t="str">
            <v>Start/End</v>
          </cell>
          <cell r="AA67" t="str">
            <v>Pre</v>
          </cell>
          <cell r="AB67" t="str">
            <v>Post</v>
          </cell>
          <cell r="AC67" t="str">
            <v>Label Column Data</v>
          </cell>
        </row>
        <row r="68">
          <cell r="Q68" t="str">
            <v>Cash beg of period</v>
          </cell>
          <cell r="R68">
            <v>449772</v>
          </cell>
          <cell r="S68">
            <v>449772</v>
          </cell>
          <cell r="X68" t="str">
            <v>Cash beg of period</v>
          </cell>
          <cell r="Y68">
            <v>375945</v>
          </cell>
          <cell r="Z68">
            <v>375945</v>
          </cell>
        </row>
        <row r="69">
          <cell r="Q69" t="str">
            <v>Operating activities</v>
          </cell>
          <cell r="R69">
            <v>-51974</v>
          </cell>
          <cell r="T69">
            <v>449772</v>
          </cell>
          <cell r="U69">
            <v>397798</v>
          </cell>
          <cell r="V69">
            <v>449772</v>
          </cell>
          <cell r="X69" t="str">
            <v>Operating activities</v>
          </cell>
          <cell r="Y69">
            <v>113403</v>
          </cell>
          <cell r="AA69">
            <v>375945</v>
          </cell>
          <cell r="AB69">
            <v>489348</v>
          </cell>
          <cell r="AC69">
            <v>489348</v>
          </cell>
        </row>
        <row r="70">
          <cell r="Q70" t="str">
            <v>Investing activities</v>
          </cell>
          <cell r="R70">
            <v>-451398</v>
          </cell>
          <cell r="T70">
            <v>397798</v>
          </cell>
          <cell r="U70">
            <v>-53600</v>
          </cell>
          <cell r="V70">
            <v>397798</v>
          </cell>
          <cell r="X70" t="str">
            <v>Investing activities</v>
          </cell>
          <cell r="Y70">
            <v>-703425</v>
          </cell>
          <cell r="AA70">
            <v>489348</v>
          </cell>
          <cell r="AB70">
            <v>-214077</v>
          </cell>
          <cell r="AC70">
            <v>489348</v>
          </cell>
        </row>
        <row r="71">
          <cell r="Q71" t="str">
            <v>Financing activities</v>
          </cell>
          <cell r="R71">
            <v>244518</v>
          </cell>
          <cell r="T71">
            <v>-53600</v>
          </cell>
          <cell r="U71">
            <v>190918</v>
          </cell>
          <cell r="V71">
            <v>190918</v>
          </cell>
          <cell r="X71" t="str">
            <v>Financing activities</v>
          </cell>
          <cell r="Y71">
            <v>603509</v>
          </cell>
          <cell r="AA71">
            <v>-214077</v>
          </cell>
          <cell r="AB71">
            <v>389432</v>
          </cell>
          <cell r="AC71">
            <v>389432</v>
          </cell>
        </row>
        <row r="72">
          <cell r="Q72" t="str">
            <v>Effect of exchange rates</v>
          </cell>
          <cell r="R72">
            <v>-1049</v>
          </cell>
          <cell r="T72">
            <v>190918</v>
          </cell>
          <cell r="U72">
            <v>189869</v>
          </cell>
          <cell r="V72">
            <v>190918</v>
          </cell>
          <cell r="X72" t="str">
            <v>Cash end of period</v>
          </cell>
          <cell r="Y72">
            <v>389432</v>
          </cell>
          <cell r="Z72">
            <v>389432</v>
          </cell>
          <cell r="AA72">
            <v>389432</v>
          </cell>
        </row>
        <row r="73">
          <cell r="Q73" t="str">
            <v>Cash end of period</v>
          </cell>
          <cell r="S73">
            <v>189869</v>
          </cell>
        </row>
        <row r="75">
          <cell r="R75">
            <v>2015</v>
          </cell>
          <cell r="S75">
            <v>2016</v>
          </cell>
          <cell r="T75">
            <v>2017</v>
          </cell>
          <cell r="U75">
            <v>2018</v>
          </cell>
          <cell r="V75">
            <v>2019</v>
          </cell>
        </row>
        <row r="76">
          <cell r="Q76" t="str">
            <v>Operating Cash Flows / Net Sales 2U</v>
          </cell>
          <cell r="R76">
            <v>-6.170020107327856E-2</v>
          </cell>
          <cell r="S76">
            <v>2.5307970310496249E-2</v>
          </cell>
          <cell r="T76">
            <v>2.8268329427519251E-2</v>
          </cell>
          <cell r="U76">
            <v>-7.5770638391913911E-3</v>
          </cell>
          <cell r="V76">
            <v>-9.0441313377567334E-2</v>
          </cell>
          <cell r="X76" t="str">
            <v>Operating Cash Flows / Net Sales</v>
          </cell>
          <cell r="Y76">
            <v>-2.7208807690138134E-4</v>
          </cell>
          <cell r="Z76">
            <v>9.8138601393097477E-2</v>
          </cell>
          <cell r="AA76">
            <v>0.20210455333129465</v>
          </cell>
          <cell r="AB76">
            <v>0.23393566792490439</v>
          </cell>
          <cell r="AC76">
            <v>0.27596939594963571</v>
          </cell>
        </row>
        <row r="77">
          <cell r="Q77" t="str">
            <v>Working capital ratio 2U</v>
          </cell>
          <cell r="R77">
            <v>5.917937233487744</v>
          </cell>
          <cell r="S77">
            <v>4.4972607075896658</v>
          </cell>
          <cell r="T77">
            <v>26.586602357984994</v>
          </cell>
          <cell r="U77">
            <v>7.6179906542056077</v>
          </cell>
          <cell r="V77">
            <v>20.817550857598725</v>
          </cell>
          <cell r="X77" t="str">
            <v>Working capital ratio</v>
          </cell>
          <cell r="Y77">
            <v>2.367361123487373</v>
          </cell>
          <cell r="Z77">
            <v>1.7312762319291155</v>
          </cell>
          <cell r="AA77">
            <v>4.4400442177530399</v>
          </cell>
          <cell r="AB77">
            <v>8.2940910309692981</v>
          </cell>
          <cell r="AC77">
            <v>11.308002633458937</v>
          </cell>
        </row>
        <row r="78">
          <cell r="Q78" t="str">
            <v>Earnings per share (EPS) 2U</v>
          </cell>
          <cell r="R78">
            <v>-0.6301980198019802</v>
          </cell>
          <cell r="S78">
            <v>-0.44377695294900127</v>
          </cell>
          <cell r="T78">
            <v>-0.59971057029880559</v>
          </cell>
          <cell r="U78">
            <v>-0.68651156126305235</v>
          </cell>
          <cell r="V78">
            <v>-3.8314140048539738</v>
          </cell>
          <cell r="X78" t="str">
            <v>Earnings per share (EPS)</v>
          </cell>
          <cell r="Y78">
            <v>-0.68200142827524246</v>
          </cell>
          <cell r="Z78">
            <v>-0.46662027525570504</v>
          </cell>
          <cell r="AA78">
            <v>-0.20278538721481273</v>
          </cell>
          <cell r="AB78">
            <v>-0.13146020785688425</v>
          </cell>
          <cell r="AC78">
            <v>-8.0576155162578433E-2</v>
          </cell>
        </row>
        <row r="80">
          <cell r="Q80" t="str">
            <v>Return on Assets (ROA) 2U</v>
          </cell>
          <cell r="R80">
            <v>-0.11570673603386412</v>
          </cell>
          <cell r="S80">
            <v>-8.4659462999345125E-2</v>
          </cell>
          <cell r="T80">
            <v>-6.1035717397347228E-2</v>
          </cell>
          <cell r="U80">
            <v>-4.7476076169809034E-2</v>
          </cell>
          <cell r="V80">
            <v>-0.19819350707346461</v>
          </cell>
          <cell r="X80" t="str">
            <v>Return on Assets (ROA)</v>
          </cell>
          <cell r="Y80">
            <v>-0.20322217493375802</v>
          </cell>
          <cell r="Z80">
            <v>-0.14534563670643932</v>
          </cell>
          <cell r="AA80">
            <v>-4.5382945875192982E-2</v>
          </cell>
          <cell r="AB80">
            <v>-1.9565325952968574E-2</v>
          </cell>
          <cell r="AC80">
            <v>-6.4506466764898277E-3</v>
          </cell>
        </row>
      </sheetData>
      <sheetData sheetId="2">
        <row r="9">
          <cell r="T9" t="str">
            <v>Chegg Services</v>
          </cell>
          <cell r="V9">
            <v>332221</v>
          </cell>
        </row>
        <row r="10">
          <cell r="T10" t="str">
            <v>Required Materials</v>
          </cell>
          <cell r="V10">
            <v>78705</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la Dashboard"/>
      <sheetName val="Dashboard_1"/>
      <sheetName val="Dashboard_2"/>
      <sheetName val="Sheet1"/>
    </sheetNames>
    <sheetDataSet>
      <sheetData sheetId="0"/>
      <sheetData sheetId="1">
        <row r="61">
          <cell r="R61">
            <v>2017</v>
          </cell>
          <cell r="S61">
            <v>2018</v>
          </cell>
          <cell r="T61">
            <v>2019</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6"/>
  <sheetViews>
    <sheetView showGridLines="0" tabSelected="1" topLeftCell="A16" zoomScale="70" zoomScaleNormal="70" workbookViewId="0">
      <selection activeCell="AD71" sqref="AD71:AD72"/>
    </sheetView>
  </sheetViews>
  <sheetFormatPr defaultColWidth="8.81640625" defaultRowHeight="14.5" x14ac:dyDescent="0.35"/>
  <cols>
    <col min="1" max="1" width="6.1796875" style="1" customWidth="1"/>
    <col min="2" max="2" width="12.453125" style="1" customWidth="1"/>
    <col min="3" max="3" width="9" style="1" bestFit="1" customWidth="1"/>
    <col min="4" max="4" width="14.1796875" style="1" customWidth="1"/>
    <col min="5" max="5" width="11.1796875" style="1" customWidth="1"/>
    <col min="6" max="6" width="13.453125" style="1" customWidth="1"/>
    <col min="7" max="7" width="4.453125" style="1" customWidth="1"/>
    <col min="8" max="8" width="9" style="1" customWidth="1"/>
    <col min="9" max="9" width="9.453125" style="1" customWidth="1"/>
    <col min="10" max="10" width="8" style="1" customWidth="1"/>
    <col min="11" max="11" width="12" style="1" bestFit="1" customWidth="1"/>
    <col min="12" max="12" width="10" style="1" customWidth="1"/>
    <col min="13" max="13" width="13.81640625" style="1" customWidth="1"/>
    <col min="14" max="14" width="1.6328125" style="1" customWidth="1"/>
    <col min="15" max="15" width="9.81640625" style="1" bestFit="1" customWidth="1"/>
    <col min="16" max="16" width="18.26953125" style="1" customWidth="1"/>
    <col min="17" max="17" width="30.453125" style="1" bestFit="1" customWidth="1"/>
    <col min="18" max="18" width="12.7265625" style="1" bestFit="1" customWidth="1"/>
    <col min="19" max="19" width="13.453125" style="1" customWidth="1"/>
    <col min="20" max="20" width="12.1796875" style="1" bestFit="1" customWidth="1"/>
    <col min="21" max="21" width="16.6328125" style="1" bestFit="1" customWidth="1"/>
    <col min="22" max="22" width="18" style="1" bestFit="1" customWidth="1"/>
    <col min="23" max="23" width="1.6328125" style="1" customWidth="1"/>
    <col min="24" max="24" width="33.6328125" style="1" customWidth="1"/>
    <col min="25" max="25" width="13.6328125" style="1" bestFit="1" customWidth="1"/>
    <col min="26" max="26" width="12.08984375" style="1" bestFit="1" customWidth="1"/>
    <col min="27" max="27" width="12.7265625" style="1" customWidth="1"/>
    <col min="28" max="28" width="13" style="1" customWidth="1"/>
    <col min="29" max="29" width="18" style="1" bestFit="1" customWidth="1"/>
    <col min="30" max="30" width="8.81640625" style="1"/>
    <col min="31" max="31" width="14.90625" style="1" bestFit="1" customWidth="1"/>
    <col min="32" max="32" width="10.54296875" style="1" bestFit="1" customWidth="1"/>
    <col min="33" max="16384" width="8.81640625" style="1"/>
  </cols>
  <sheetData>
    <row r="1" spans="1:32" ht="15" customHeight="1" x14ac:dyDescent="0.35">
      <c r="A1" s="1" t="s">
        <v>0</v>
      </c>
      <c r="B1" s="2" t="s">
        <v>1</v>
      </c>
      <c r="C1" s="3"/>
      <c r="D1" s="4"/>
      <c r="E1" s="3"/>
      <c r="N1" s="5"/>
      <c r="W1" s="5"/>
    </row>
    <row r="2" spans="1:32" ht="22" customHeight="1" x14ac:dyDescent="0.35">
      <c r="B2" s="6" t="s">
        <v>2</v>
      </c>
      <c r="C2" s="7"/>
      <c r="D2" s="8"/>
      <c r="E2" s="7"/>
      <c r="F2" s="7"/>
      <c r="G2" s="7"/>
      <c r="H2" s="7"/>
      <c r="I2" s="7"/>
      <c r="J2" s="7"/>
      <c r="K2" s="7"/>
      <c r="L2" s="6"/>
      <c r="M2" s="6"/>
      <c r="N2" s="5"/>
      <c r="W2" s="5"/>
    </row>
    <row r="3" spans="1:32" ht="11" customHeight="1" x14ac:dyDescent="0.35">
      <c r="C3" s="9"/>
      <c r="D3" s="9"/>
      <c r="E3" s="9"/>
      <c r="F3" s="9"/>
      <c r="G3" s="9"/>
      <c r="H3" s="9"/>
      <c r="I3" s="9"/>
      <c r="J3" s="9"/>
      <c r="K3" s="9"/>
      <c r="N3" s="5"/>
      <c r="S3" s="10"/>
      <c r="T3" s="11"/>
      <c r="U3" s="12"/>
      <c r="V3" s="11"/>
      <c r="W3" s="5"/>
    </row>
    <row r="4" spans="1:32" ht="23.25" customHeight="1" x14ac:dyDescent="0.35">
      <c r="B4" s="159" t="s">
        <v>3</v>
      </c>
      <c r="C4" s="159"/>
      <c r="D4" s="159"/>
      <c r="E4" s="159"/>
      <c r="F4" s="159"/>
      <c r="H4" s="159" t="s">
        <v>4</v>
      </c>
      <c r="I4" s="159"/>
      <c r="J4" s="159"/>
      <c r="K4" s="159"/>
      <c r="L4" s="159"/>
      <c r="M4" s="159"/>
      <c r="N4" s="5"/>
      <c r="Q4" s="13" t="s">
        <v>5</v>
      </c>
      <c r="R4" s="14"/>
      <c r="S4" s="14"/>
      <c r="T4" s="14"/>
      <c r="U4" s="14"/>
      <c r="V4" s="14"/>
      <c r="W4" s="5"/>
      <c r="X4" s="13" t="s">
        <v>6</v>
      </c>
      <c r="Y4" s="14"/>
      <c r="Z4" s="14"/>
      <c r="AA4" s="14"/>
      <c r="AB4" s="14"/>
      <c r="AC4" s="14"/>
      <c r="AE4" s="15" t="s">
        <v>7</v>
      </c>
      <c r="AF4" s="15"/>
    </row>
    <row r="5" spans="1:32" ht="15.5" customHeight="1" x14ac:dyDescent="0.35">
      <c r="H5" s="16"/>
      <c r="I5" s="16"/>
      <c r="J5" s="16"/>
      <c r="K5" s="16"/>
      <c r="L5" s="16"/>
      <c r="M5" s="16"/>
      <c r="N5" s="5"/>
      <c r="R5" s="163">
        <v>2015</v>
      </c>
      <c r="S5" s="163">
        <v>2016</v>
      </c>
      <c r="T5" s="163">
        <v>2017</v>
      </c>
      <c r="U5" s="163">
        <v>2018</v>
      </c>
      <c r="V5" s="163">
        <v>2019</v>
      </c>
      <c r="W5" s="5"/>
      <c r="Y5" s="163">
        <v>2015</v>
      </c>
      <c r="Z5" s="163">
        <v>2016</v>
      </c>
      <c r="AA5" s="163">
        <v>2017</v>
      </c>
      <c r="AB5" s="163">
        <v>2018</v>
      </c>
      <c r="AC5" s="163">
        <v>2019</v>
      </c>
      <c r="AE5" s="163" t="s">
        <v>8</v>
      </c>
      <c r="AF5" s="163" t="s">
        <v>9</v>
      </c>
    </row>
    <row r="6" spans="1:32" ht="15.5" customHeight="1" x14ac:dyDescent="0.35">
      <c r="L6" s="18"/>
      <c r="M6" s="18"/>
      <c r="N6" s="5"/>
      <c r="Q6" s="10" t="s">
        <v>10</v>
      </c>
      <c r="R6" s="10"/>
      <c r="S6" s="19"/>
      <c r="T6" s="19"/>
      <c r="U6" s="19"/>
      <c r="V6" s="19"/>
      <c r="W6" s="5"/>
      <c r="X6" s="10" t="s">
        <v>7</v>
      </c>
      <c r="Y6" s="10"/>
      <c r="Z6" s="19"/>
      <c r="AA6" s="19"/>
      <c r="AB6" s="19"/>
      <c r="AC6" s="19"/>
    </row>
    <row r="7" spans="1:32" ht="15.5" customHeight="1" x14ac:dyDescent="0.35">
      <c r="L7" s="18"/>
      <c r="M7" s="18"/>
      <c r="N7" s="5"/>
      <c r="Q7" s="20" t="s">
        <v>11</v>
      </c>
      <c r="R7" s="21">
        <v>0</v>
      </c>
      <c r="S7" s="21">
        <v>0</v>
      </c>
      <c r="T7" s="21">
        <v>270432</v>
      </c>
      <c r="U7" s="21">
        <v>348361</v>
      </c>
      <c r="V7" s="21">
        <v>417206</v>
      </c>
      <c r="W7" s="5"/>
      <c r="X7" s="20" t="s">
        <v>12</v>
      </c>
      <c r="Y7" s="22">
        <v>94285</v>
      </c>
      <c r="Z7" s="22">
        <v>129335</v>
      </c>
      <c r="AA7" s="22">
        <v>185683</v>
      </c>
      <c r="AB7" s="22">
        <v>253985</v>
      </c>
      <c r="AC7" s="22">
        <v>332221</v>
      </c>
    </row>
    <row r="8" spans="1:32" ht="15.5" customHeight="1" x14ac:dyDescent="0.35">
      <c r="L8" s="18"/>
      <c r="M8" s="18"/>
      <c r="N8" s="5"/>
      <c r="Q8" s="20" t="s">
        <v>13</v>
      </c>
      <c r="R8" s="21">
        <v>0</v>
      </c>
      <c r="S8" s="21">
        <v>0</v>
      </c>
      <c r="T8" s="21">
        <v>16320</v>
      </c>
      <c r="U8" s="21">
        <v>63408</v>
      </c>
      <c r="V8" s="21">
        <v>157465</v>
      </c>
      <c r="W8" s="5"/>
      <c r="X8" s="20" t="s">
        <v>14</v>
      </c>
      <c r="Y8" s="22">
        <v>207088</v>
      </c>
      <c r="Z8" s="22">
        <v>124775</v>
      </c>
      <c r="AA8" s="22">
        <v>69383</v>
      </c>
      <c r="AB8" s="22">
        <v>67099</v>
      </c>
      <c r="AC8" s="22">
        <v>78705</v>
      </c>
    </row>
    <row r="9" spans="1:32" ht="15" customHeight="1" x14ac:dyDescent="0.35">
      <c r="N9" s="5"/>
      <c r="O9" s="23"/>
      <c r="Q9" s="10" t="s">
        <v>15</v>
      </c>
      <c r="R9" s="24">
        <v>150194</v>
      </c>
      <c r="S9" s="25">
        <v>205864</v>
      </c>
      <c r="T9" s="25">
        <f>SUM(T7:T8)</f>
        <v>286752</v>
      </c>
      <c r="U9" s="25">
        <f>SUM(U7:U8)</f>
        <v>411769</v>
      </c>
      <c r="V9" s="25">
        <f>SUM(V7:V8)</f>
        <v>574671</v>
      </c>
      <c r="W9" s="5"/>
      <c r="X9" s="10" t="s">
        <v>16</v>
      </c>
      <c r="Y9" s="26">
        <f>SUM(Y7:Y8)</f>
        <v>301373</v>
      </c>
      <c r="Z9" s="26">
        <f>SUM(Z7:Z8)</f>
        <v>254110</v>
      </c>
      <c r="AA9" s="26">
        <f>SUM(AA7:AA8)</f>
        <v>255066</v>
      </c>
      <c r="AB9" s="26">
        <f>SUM(AB7:AB8)</f>
        <v>321084</v>
      </c>
      <c r="AC9" s="26">
        <f>SUM(AC7:AC8)</f>
        <v>410926</v>
      </c>
      <c r="AE9" s="27">
        <v>304834</v>
      </c>
      <c r="AF9" s="27">
        <v>110239</v>
      </c>
    </row>
    <row r="10" spans="1:32" ht="15" customHeight="1" x14ac:dyDescent="0.35">
      <c r="N10" s="5"/>
      <c r="Q10" s="10" t="s">
        <v>17</v>
      </c>
      <c r="R10" s="28">
        <f>(R9-AF9)/R9</f>
        <v>0.2660226107567546</v>
      </c>
      <c r="S10" s="28">
        <f>(S9-R9)/S9</f>
        <v>0.27042124897990905</v>
      </c>
      <c r="T10" s="28">
        <f>(T9-S9)/T9</f>
        <v>0.28208347282669344</v>
      </c>
      <c r="U10" s="28">
        <f>(U9-T9)/U9</f>
        <v>0.30360954807185581</v>
      </c>
      <c r="V10" s="28">
        <f>(V9-U9)/V9</f>
        <v>0.28347002023766643</v>
      </c>
      <c r="W10" s="5"/>
      <c r="X10" s="10" t="s">
        <v>18</v>
      </c>
      <c r="Y10" s="29">
        <f>(Y9-AE9)/Y9</f>
        <v>-1.1484107733605864E-2</v>
      </c>
      <c r="Z10" s="28">
        <f>(Z9-Y9)/Z9</f>
        <v>-0.18599425445673134</v>
      </c>
      <c r="AA10" s="29">
        <f t="shared" ref="AA10:AC10" si="0">(AA9-Z9)/AA9</f>
        <v>3.7480495244368124E-3</v>
      </c>
      <c r="AB10" s="28">
        <f t="shared" si="0"/>
        <v>0.20560974698209813</v>
      </c>
      <c r="AC10" s="28">
        <f t="shared" si="0"/>
        <v>0.2186330385519534</v>
      </c>
    </row>
    <row r="11" spans="1:32" ht="15.5" customHeight="1" x14ac:dyDescent="0.35">
      <c r="N11" s="5"/>
      <c r="S11" s="30"/>
      <c r="T11" s="30"/>
      <c r="U11" s="30"/>
      <c r="V11" s="31"/>
      <c r="W11" s="5"/>
      <c r="Z11" s="30"/>
      <c r="AA11" s="30"/>
      <c r="AB11" s="30"/>
      <c r="AC11" s="31"/>
    </row>
    <row r="12" spans="1:32" ht="16.25" customHeight="1" x14ac:dyDescent="0.35">
      <c r="B12" s="9"/>
      <c r="C12" s="9"/>
      <c r="D12" s="9"/>
      <c r="E12" s="9"/>
      <c r="F12" s="9"/>
      <c r="G12" s="9"/>
      <c r="H12" s="9"/>
      <c r="I12" s="9"/>
      <c r="J12" s="9"/>
      <c r="K12" s="9"/>
      <c r="N12" s="5"/>
      <c r="Q12" s="10" t="s">
        <v>19</v>
      </c>
      <c r="S12" s="30"/>
      <c r="W12" s="5"/>
      <c r="X12" s="10" t="s">
        <v>19</v>
      </c>
      <c r="Z12" s="30"/>
    </row>
    <row r="13" spans="1:32" ht="16.25" customHeight="1" x14ac:dyDescent="0.35">
      <c r="B13" s="9"/>
      <c r="C13" s="9"/>
      <c r="D13" s="9"/>
      <c r="E13" s="9"/>
      <c r="F13" s="9"/>
      <c r="G13" s="9"/>
      <c r="H13" s="9"/>
      <c r="I13" s="9"/>
      <c r="J13" s="9"/>
      <c r="K13" s="9"/>
      <c r="N13" s="5"/>
      <c r="Q13" s="32" t="s">
        <v>20</v>
      </c>
      <c r="R13" s="33">
        <v>0</v>
      </c>
      <c r="S13" s="33">
        <v>0</v>
      </c>
      <c r="T13" s="33">
        <v>6609</v>
      </c>
      <c r="U13" s="33">
        <v>23290</v>
      </c>
      <c r="V13" s="33">
        <v>63270</v>
      </c>
      <c r="W13" s="5"/>
      <c r="X13" s="32"/>
      <c r="Z13" s="30"/>
      <c r="AA13" s="30"/>
      <c r="AB13" s="30"/>
      <c r="AC13" s="30"/>
    </row>
    <row r="14" spans="1:32" ht="16.25" customHeight="1" x14ac:dyDescent="0.35">
      <c r="B14" s="9"/>
      <c r="C14" s="9"/>
      <c r="D14" s="9"/>
      <c r="E14" s="9"/>
      <c r="F14" s="9"/>
      <c r="G14" s="9"/>
      <c r="H14" s="9"/>
      <c r="I14" s="9"/>
      <c r="J14" s="9"/>
      <c r="K14" s="9"/>
      <c r="N14" s="5"/>
      <c r="Q14" s="32" t="s">
        <v>21</v>
      </c>
      <c r="R14" s="34">
        <v>32047</v>
      </c>
      <c r="S14" s="33">
        <v>40982</v>
      </c>
      <c r="T14" s="33">
        <v>50767</v>
      </c>
      <c r="U14" s="33">
        <v>67203</v>
      </c>
      <c r="V14" s="33">
        <v>98890</v>
      </c>
      <c r="W14" s="5"/>
      <c r="X14" s="32"/>
      <c r="Z14" s="30"/>
      <c r="AA14" s="30"/>
      <c r="AB14" s="30"/>
      <c r="AC14" s="30"/>
    </row>
    <row r="15" spans="1:32" ht="16.25" customHeight="1" x14ac:dyDescent="0.35">
      <c r="B15" s="35"/>
      <c r="C15" s="9"/>
      <c r="D15" s="9"/>
      <c r="E15" s="9"/>
      <c r="F15" s="9"/>
      <c r="G15" s="9"/>
      <c r="H15" s="9"/>
      <c r="I15" s="9"/>
      <c r="J15" s="9"/>
      <c r="K15" s="9"/>
      <c r="N15" s="5"/>
      <c r="Q15" s="32" t="s">
        <v>22</v>
      </c>
      <c r="R15" s="34">
        <v>27211</v>
      </c>
      <c r="S15" s="33">
        <v>33283</v>
      </c>
      <c r="T15" s="33">
        <v>45926</v>
      </c>
      <c r="U15" s="33">
        <v>63812</v>
      </c>
      <c r="V15" s="33">
        <v>115473</v>
      </c>
      <c r="W15" s="5"/>
      <c r="X15" s="32"/>
      <c r="Z15" s="36"/>
      <c r="AA15" s="30"/>
      <c r="AB15" s="30"/>
      <c r="AC15" s="30"/>
    </row>
    <row r="16" spans="1:32" ht="16.25" customHeight="1" x14ac:dyDescent="0.35">
      <c r="D16" s="18"/>
      <c r="E16" s="18"/>
      <c r="F16" s="18"/>
      <c r="G16" s="18"/>
      <c r="H16" s="18"/>
      <c r="I16" s="18"/>
      <c r="J16" s="18"/>
      <c r="K16" s="18"/>
      <c r="L16" s="18"/>
      <c r="M16" s="18"/>
      <c r="N16" s="5"/>
      <c r="Q16" s="37" t="s">
        <v>23</v>
      </c>
      <c r="R16" s="38">
        <f>SUM(R13:R15)</f>
        <v>59258</v>
      </c>
      <c r="S16" s="38">
        <f>SUM(S13:S15)</f>
        <v>74265</v>
      </c>
      <c r="T16" s="38">
        <f>SUM(T13:T15)</f>
        <v>103302</v>
      </c>
      <c r="U16" s="38">
        <f>SUM(U13:U15)</f>
        <v>154305</v>
      </c>
      <c r="V16" s="38">
        <f>SUM(V13:V15)</f>
        <v>277633</v>
      </c>
      <c r="W16" s="5"/>
      <c r="X16" s="37" t="s">
        <v>24</v>
      </c>
      <c r="Y16" s="39">
        <v>189849</v>
      </c>
      <c r="Z16" s="39">
        <v>119601</v>
      </c>
      <c r="AA16" s="40">
        <v>80175</v>
      </c>
      <c r="AB16" s="40">
        <v>79996</v>
      </c>
      <c r="AC16" s="40">
        <v>92182</v>
      </c>
    </row>
    <row r="17" spans="1:30" ht="15.5" customHeight="1" x14ac:dyDescent="0.35">
      <c r="N17" s="5"/>
      <c r="Q17" s="32"/>
      <c r="W17" s="5"/>
    </row>
    <row r="18" spans="1:30" ht="24.5" customHeight="1" x14ac:dyDescent="0.35">
      <c r="N18" s="5"/>
      <c r="S18" s="41"/>
      <c r="T18" s="41"/>
      <c r="U18" s="41"/>
      <c r="V18" s="42"/>
      <c r="W18" s="5"/>
    </row>
    <row r="19" spans="1:30" ht="23.25" customHeight="1" x14ac:dyDescent="0.35">
      <c r="B19" s="159" t="s">
        <v>25</v>
      </c>
      <c r="C19" s="159"/>
      <c r="D19" s="159"/>
      <c r="E19" s="159"/>
      <c r="F19" s="159"/>
      <c r="G19" s="16"/>
      <c r="H19" s="159" t="s">
        <v>26</v>
      </c>
      <c r="I19" s="159"/>
      <c r="J19" s="159"/>
      <c r="K19" s="159"/>
      <c r="L19" s="159"/>
      <c r="M19" s="161"/>
      <c r="N19" s="5"/>
      <c r="S19" s="41"/>
      <c r="T19" s="41"/>
      <c r="U19" s="41"/>
      <c r="V19" s="42"/>
      <c r="W19" s="5"/>
    </row>
    <row r="20" spans="1:30" ht="15" customHeight="1" x14ac:dyDescent="0.35">
      <c r="A20" s="23"/>
      <c r="D20" s="35" t="s">
        <v>27</v>
      </c>
      <c r="E20" s="43" t="s">
        <v>28</v>
      </c>
      <c r="F20" s="44"/>
      <c r="K20" s="45" t="s">
        <v>29</v>
      </c>
      <c r="L20" s="44"/>
      <c r="M20" s="3" t="s">
        <v>28</v>
      </c>
      <c r="N20" s="5"/>
      <c r="S20" s="41"/>
      <c r="T20" s="41"/>
      <c r="U20" s="41"/>
      <c r="V20" s="19"/>
      <c r="W20" s="5"/>
    </row>
    <row r="21" spans="1:30" ht="35" customHeight="1" x14ac:dyDescent="0.35">
      <c r="B21" s="46" t="s">
        <v>7</v>
      </c>
      <c r="C21" s="47" t="s">
        <v>30</v>
      </c>
      <c r="D21" s="48">
        <f>AVERAGE(R9:V9)</f>
        <v>325850</v>
      </c>
      <c r="E21" s="49"/>
      <c r="F21" s="49"/>
      <c r="G21" s="50"/>
      <c r="H21" s="51" t="s">
        <v>31</v>
      </c>
      <c r="I21" s="52"/>
      <c r="J21" s="53" t="s">
        <v>30</v>
      </c>
      <c r="K21" s="54">
        <f>AVERAGE(R76:V76)</f>
        <v>-2.1228455710404357E-2</v>
      </c>
      <c r="L21" s="55"/>
      <c r="M21" s="56"/>
      <c r="N21" s="5"/>
      <c r="Q21" s="10" t="s">
        <v>32</v>
      </c>
      <c r="R21" s="10"/>
      <c r="S21" s="41"/>
      <c r="T21" s="41"/>
      <c r="U21" s="41"/>
      <c r="V21" s="19"/>
      <c r="W21" s="5"/>
      <c r="X21" s="10" t="s">
        <v>32</v>
      </c>
      <c r="Y21" s="10"/>
      <c r="Z21" s="41"/>
      <c r="AA21" s="41"/>
      <c r="AB21" s="41"/>
      <c r="AC21" s="19"/>
    </row>
    <row r="22" spans="1:30" ht="35" customHeight="1" thickBot="1" x14ac:dyDescent="0.4">
      <c r="B22" s="57"/>
      <c r="C22" s="58" t="s">
        <v>33</v>
      </c>
      <c r="D22" s="59">
        <f>AVERAGE(Y9:AC9)</f>
        <v>308511.8</v>
      </c>
      <c r="E22" s="60"/>
      <c r="F22" s="60"/>
      <c r="G22" s="50"/>
      <c r="H22" s="61"/>
      <c r="I22" s="62"/>
      <c r="J22" s="63" t="s">
        <v>33</v>
      </c>
      <c r="K22" s="64">
        <f>AVERAGE(Y76:AC76)</f>
        <v>0.16197522610440615</v>
      </c>
      <c r="L22" s="65"/>
      <c r="M22" s="66"/>
      <c r="N22" s="5"/>
      <c r="Q22" s="32" t="s">
        <v>34</v>
      </c>
      <c r="R22" s="34">
        <v>82911</v>
      </c>
      <c r="S22" s="33">
        <v>106610</v>
      </c>
      <c r="T22" s="33">
        <v>150923</v>
      </c>
      <c r="U22" s="33">
        <v>221015</v>
      </c>
      <c r="V22" s="21">
        <v>342395</v>
      </c>
      <c r="W22" s="5"/>
      <c r="X22" s="32" t="s">
        <v>35</v>
      </c>
      <c r="Y22" s="67">
        <v>59391</v>
      </c>
      <c r="Z22" s="68">
        <v>66331</v>
      </c>
      <c r="AA22" s="68">
        <v>81926</v>
      </c>
      <c r="AB22" s="68">
        <v>114291</v>
      </c>
      <c r="AC22" s="22">
        <v>139772</v>
      </c>
      <c r="AD22" s="69"/>
    </row>
    <row r="23" spans="1:30" ht="35" customHeight="1" thickTop="1" x14ac:dyDescent="0.35">
      <c r="B23" s="70" t="s">
        <v>19</v>
      </c>
      <c r="C23" s="71" t="s">
        <v>30</v>
      </c>
      <c r="D23" s="72">
        <f>AVERAGE(R16:V16)</f>
        <v>133752.6</v>
      </c>
      <c r="E23" s="73"/>
      <c r="F23" s="73"/>
      <c r="G23" s="50"/>
      <c r="H23" s="74" t="s">
        <v>36</v>
      </c>
      <c r="I23" s="75"/>
      <c r="J23" s="76" t="s">
        <v>30</v>
      </c>
      <c r="K23" s="77">
        <f>AVERAGE(R77:V77)</f>
        <v>13.087468362173349</v>
      </c>
      <c r="L23" s="78"/>
      <c r="M23" s="79"/>
      <c r="N23" s="5"/>
      <c r="Q23" s="32" t="s">
        <v>37</v>
      </c>
      <c r="R23" s="34">
        <v>34123</v>
      </c>
      <c r="S23" s="33">
        <v>46021</v>
      </c>
      <c r="T23" s="33">
        <v>62665</v>
      </c>
      <c r="U23" s="33">
        <v>82989</v>
      </c>
      <c r="V23" s="21">
        <v>131020</v>
      </c>
      <c r="W23" s="5"/>
      <c r="X23" s="32" t="s">
        <v>38</v>
      </c>
      <c r="Y23" s="67">
        <f>64082+45209</f>
        <v>109291</v>
      </c>
      <c r="Z23" s="68">
        <v>109321</v>
      </c>
      <c r="AA23" s="68">
        <v>115651</v>
      </c>
      <c r="AB23" s="68">
        <v>132428</v>
      </c>
      <c r="AC23" s="22">
        <v>161058</v>
      </c>
      <c r="AD23" s="69"/>
    </row>
    <row r="24" spans="1:30" ht="35" customHeight="1" thickBot="1" x14ac:dyDescent="0.4">
      <c r="B24" s="80"/>
      <c r="C24" s="58" t="s">
        <v>33</v>
      </c>
      <c r="D24" s="81">
        <f>AVERAGE(Y16:AC16)</f>
        <v>112360.6</v>
      </c>
      <c r="E24" s="60"/>
      <c r="F24" s="60"/>
      <c r="G24" s="50"/>
      <c r="H24" s="61"/>
      <c r="I24" s="62"/>
      <c r="J24" s="63" t="s">
        <v>33</v>
      </c>
      <c r="K24" s="82">
        <f>AVERAGE(Y77:AC77)</f>
        <v>5.6281550475195523</v>
      </c>
      <c r="L24" s="65"/>
      <c r="M24" s="66"/>
      <c r="N24" s="5"/>
      <c r="Q24" s="32" t="s">
        <v>39</v>
      </c>
      <c r="R24" s="33">
        <v>0</v>
      </c>
      <c r="S24" s="33">
        <v>0</v>
      </c>
      <c r="T24" s="33">
        <v>0</v>
      </c>
      <c r="U24" s="33">
        <v>0</v>
      </c>
      <c r="V24" s="21">
        <v>70379</v>
      </c>
      <c r="W24" s="5"/>
      <c r="X24" s="32" t="s">
        <v>40</v>
      </c>
      <c r="Y24" s="67">
        <v>4868</v>
      </c>
      <c r="Z24" s="68">
        <v>-423</v>
      </c>
      <c r="AA24" s="68">
        <v>1047</v>
      </c>
      <c r="AB24" s="68">
        <v>589</v>
      </c>
      <c r="AC24" s="68">
        <v>97</v>
      </c>
      <c r="AD24" s="69"/>
    </row>
    <row r="25" spans="1:30" ht="35" customHeight="1" thickTop="1" x14ac:dyDescent="0.35">
      <c r="B25" s="75" t="s">
        <v>41</v>
      </c>
      <c r="C25" s="71" t="s">
        <v>30</v>
      </c>
      <c r="D25" s="83">
        <f>AVERAGE(R28:V28)</f>
        <v>-70078.399999999994</v>
      </c>
      <c r="E25" s="73"/>
      <c r="F25" s="73"/>
      <c r="G25" s="50"/>
      <c r="H25" s="74" t="s">
        <v>42</v>
      </c>
      <c r="I25" s="75"/>
      <c r="J25" s="76" t="s">
        <v>30</v>
      </c>
      <c r="K25" s="84">
        <f>AVERAGE(R78:V78)</f>
        <v>-1.2383222218333627</v>
      </c>
      <c r="L25" s="85"/>
      <c r="N25" s="5"/>
      <c r="Q25" s="37" t="s">
        <v>24</v>
      </c>
      <c r="R25" s="86">
        <f>SUM(R22:R24)</f>
        <v>117034</v>
      </c>
      <c r="S25" s="86">
        <f>SUM(S22:S24)</f>
        <v>152631</v>
      </c>
      <c r="T25" s="86">
        <f>SUM(T22:T24)</f>
        <v>213588</v>
      </c>
      <c r="U25" s="86">
        <f>SUM(U22:U24)</f>
        <v>304004</v>
      </c>
      <c r="V25" s="86">
        <f>SUM(V22:V24)</f>
        <v>543794</v>
      </c>
      <c r="W25" s="5"/>
      <c r="X25" s="37" t="s">
        <v>24</v>
      </c>
      <c r="Y25" s="87">
        <f>SUM(Y22:Y24)</f>
        <v>173550</v>
      </c>
      <c r="Z25" s="87">
        <f>SUM(Z22:Z24)</f>
        <v>175229</v>
      </c>
      <c r="AA25" s="87">
        <f>SUM(AA22:AA24)</f>
        <v>198624</v>
      </c>
      <c r="AB25" s="87">
        <f>SUM(AB22:AB24)</f>
        <v>247308</v>
      </c>
      <c r="AC25" s="87">
        <f>SUM(AC22:AC24)</f>
        <v>300927</v>
      </c>
    </row>
    <row r="26" spans="1:30" ht="35" customHeight="1" thickBot="1" x14ac:dyDescent="0.4">
      <c r="B26" s="62"/>
      <c r="C26" s="58" t="s">
        <v>33</v>
      </c>
      <c r="D26" s="88">
        <f>AVERAGE(Y28:AC28)</f>
        <v>-29246.2</v>
      </c>
      <c r="E26" s="60"/>
      <c r="F26" s="60"/>
      <c r="G26" s="50"/>
      <c r="H26" s="61"/>
      <c r="I26" s="62"/>
      <c r="J26" s="63" t="s">
        <v>33</v>
      </c>
      <c r="K26" s="89">
        <f>AVERAGE(Y78:AC78)</f>
        <v>-0.31268869075304462</v>
      </c>
      <c r="L26" s="90"/>
      <c r="N26" s="5"/>
      <c r="T26" s="91"/>
      <c r="U26" s="91"/>
      <c r="V26" s="91"/>
      <c r="W26" s="5"/>
      <c r="Y26" s="87"/>
      <c r="Z26" s="87"/>
      <c r="AA26" s="87"/>
      <c r="AB26" s="87"/>
      <c r="AC26" s="87"/>
    </row>
    <row r="27" spans="1:30" ht="35" customHeight="1" thickTop="1" x14ac:dyDescent="0.35">
      <c r="B27" s="75" t="s">
        <v>43</v>
      </c>
      <c r="C27" s="71" t="s">
        <v>30</v>
      </c>
      <c r="D27" s="92">
        <f>AVERAGE(R29:V29)</f>
        <v>-0.1766947677531884</v>
      </c>
      <c r="E27" s="73"/>
      <c r="F27" s="73"/>
      <c r="G27" s="50"/>
      <c r="H27" s="74" t="s">
        <v>44</v>
      </c>
      <c r="I27" s="75"/>
      <c r="J27" s="76" t="s">
        <v>30</v>
      </c>
      <c r="K27" s="93">
        <f>AVERAGE(R80:V80)</f>
        <v>-0.10141429993476603</v>
      </c>
      <c r="L27" s="78"/>
      <c r="M27" s="79"/>
      <c r="N27" s="5"/>
      <c r="Q27" s="1" t="s">
        <v>45</v>
      </c>
      <c r="R27" s="94">
        <f>R9-R16-R25</f>
        <v>-26098</v>
      </c>
      <c r="S27" s="94">
        <f>S9-S16-S25</f>
        <v>-21032</v>
      </c>
      <c r="T27" s="94">
        <f>T9-T16-T25</f>
        <v>-30138</v>
      </c>
      <c r="U27" s="94">
        <f>U9-U16-U25</f>
        <v>-46540</v>
      </c>
      <c r="V27" s="94">
        <f>V9-V16-V25</f>
        <v>-246756</v>
      </c>
      <c r="W27" s="5"/>
      <c r="X27" s="1" t="s">
        <v>46</v>
      </c>
      <c r="Y27" s="94">
        <f>Y9-Y16-Y25</f>
        <v>-62026</v>
      </c>
      <c r="Z27" s="94">
        <f>Z9-Z16-Z25</f>
        <v>-40720</v>
      </c>
      <c r="AA27" s="94">
        <f>AA9-AA16-AA25</f>
        <v>-23733</v>
      </c>
      <c r="AB27" s="94">
        <f>AB9-AB16-AB25</f>
        <v>-6220</v>
      </c>
      <c r="AC27" s="94">
        <f>AC9-AC16-AC25</f>
        <v>17817</v>
      </c>
    </row>
    <row r="28" spans="1:30" ht="35" customHeight="1" thickBot="1" x14ac:dyDescent="0.4">
      <c r="B28" s="62"/>
      <c r="C28" s="58" t="s">
        <v>33</v>
      </c>
      <c r="D28" s="95">
        <f>AVERAGE(Y29:AC29)</f>
        <v>-0.102395392562842</v>
      </c>
      <c r="E28" s="60"/>
      <c r="F28" s="60"/>
      <c r="G28" s="50"/>
      <c r="H28" s="61"/>
      <c r="I28" s="62"/>
      <c r="J28" s="63" t="s">
        <v>33</v>
      </c>
      <c r="K28" s="96">
        <f>AVERAGE(Y80:AC80)</f>
        <v>-8.399334602896974E-2</v>
      </c>
      <c r="L28" s="65"/>
      <c r="M28" s="66"/>
      <c r="N28" s="5"/>
      <c r="Q28" s="1" t="s">
        <v>47</v>
      </c>
      <c r="R28" s="87">
        <v>-26733</v>
      </c>
      <c r="S28" s="87">
        <v>-20684</v>
      </c>
      <c r="T28" s="87">
        <v>-29423</v>
      </c>
      <c r="U28" s="87">
        <v>-38330</v>
      </c>
      <c r="V28" s="87">
        <v>-235222</v>
      </c>
      <c r="W28" s="5"/>
      <c r="X28" s="1" t="s">
        <v>41</v>
      </c>
      <c r="Y28" s="87">
        <v>-59210</v>
      </c>
      <c r="Z28" s="87">
        <v>-42245</v>
      </c>
      <c r="AA28" s="87">
        <v>-20283</v>
      </c>
      <c r="AB28" s="87">
        <v>-14888</v>
      </c>
      <c r="AC28" s="87">
        <v>-9605</v>
      </c>
    </row>
    <row r="29" spans="1:30" ht="15.5" customHeight="1" thickTop="1" x14ac:dyDescent="0.35">
      <c r="B29" s="50"/>
      <c r="C29" s="50"/>
      <c r="D29" s="50"/>
      <c r="E29" s="50"/>
      <c r="F29" s="50"/>
      <c r="G29" s="50"/>
      <c r="H29" s="50"/>
      <c r="I29" s="50"/>
      <c r="J29" s="50"/>
      <c r="K29" s="50"/>
      <c r="L29" s="50"/>
      <c r="N29" s="5"/>
      <c r="Q29" s="1" t="s">
        <v>48</v>
      </c>
      <c r="R29" s="97">
        <f>R28/R9</f>
        <v>-0.17798979985884922</v>
      </c>
      <c r="S29" s="97">
        <f t="shared" ref="S29:V29" si="1">S28/S9</f>
        <v>-0.10047409940543271</v>
      </c>
      <c r="T29" s="97">
        <f t="shared" si="1"/>
        <v>-0.10260782836736972</v>
      </c>
      <c r="U29" s="97">
        <f t="shared" si="1"/>
        <v>-9.3086172101348091E-2</v>
      </c>
      <c r="V29" s="97">
        <f t="shared" si="1"/>
        <v>-0.40931593903294233</v>
      </c>
      <c r="W29" s="5"/>
      <c r="X29" s="1" t="s">
        <v>49</v>
      </c>
      <c r="Y29" s="97">
        <f>Y28/Y9</f>
        <v>-0.19646750040647304</v>
      </c>
      <c r="Z29" s="97">
        <f t="shared" ref="Z29:AC29" si="2">Z28/Z9</f>
        <v>-0.16624690094840816</v>
      </c>
      <c r="AA29" s="97">
        <f t="shared" si="2"/>
        <v>-7.9520594669614919E-2</v>
      </c>
      <c r="AB29" s="97">
        <f t="shared" si="2"/>
        <v>-4.6367928641726154E-2</v>
      </c>
      <c r="AC29" s="97">
        <f t="shared" si="2"/>
        <v>-2.3374038147987716E-2</v>
      </c>
    </row>
    <row r="30" spans="1:30" ht="15.5" customHeight="1" x14ac:dyDescent="0.35">
      <c r="N30" s="5"/>
      <c r="R30" s="45"/>
      <c r="S30" s="45"/>
      <c r="T30" s="45"/>
      <c r="U30" s="45"/>
      <c r="V30" s="45"/>
      <c r="W30" s="5"/>
    </row>
    <row r="31" spans="1:30" ht="15.5" customHeight="1" x14ac:dyDescent="0.35">
      <c r="N31" s="5"/>
      <c r="Q31" s="10" t="s">
        <v>50</v>
      </c>
      <c r="R31" s="163">
        <v>2015</v>
      </c>
      <c r="S31" s="163">
        <v>2016</v>
      </c>
      <c r="T31" s="163">
        <v>2017</v>
      </c>
      <c r="U31" s="163">
        <v>2018</v>
      </c>
      <c r="V31" s="163">
        <v>2019</v>
      </c>
      <c r="W31" s="5"/>
      <c r="X31" s="10" t="s">
        <v>51</v>
      </c>
      <c r="Y31" s="163">
        <v>2015</v>
      </c>
      <c r="Z31" s="163">
        <v>2016</v>
      </c>
      <c r="AA31" s="163">
        <v>2017</v>
      </c>
      <c r="AB31" s="163">
        <v>2018</v>
      </c>
      <c r="AC31" s="163">
        <v>2019</v>
      </c>
    </row>
    <row r="32" spans="1:30" ht="15.5" customHeight="1" x14ac:dyDescent="0.35">
      <c r="N32" s="5"/>
      <c r="Q32" s="10"/>
      <c r="R32" s="10"/>
      <c r="W32" s="5"/>
      <c r="X32" s="10"/>
      <c r="Y32" s="10"/>
    </row>
    <row r="33" spans="2:29" ht="24.5" customHeight="1" x14ac:dyDescent="0.35">
      <c r="N33" s="5"/>
      <c r="P33" s="98"/>
      <c r="Q33" s="10" t="s">
        <v>52</v>
      </c>
      <c r="R33" s="10"/>
      <c r="W33" s="5"/>
      <c r="X33" s="10" t="s">
        <v>52</v>
      </c>
      <c r="Y33" s="10"/>
    </row>
    <row r="34" spans="2:29" ht="23.25" customHeight="1" x14ac:dyDescent="0.35">
      <c r="B34" s="159" t="s">
        <v>53</v>
      </c>
      <c r="C34" s="159"/>
      <c r="D34" s="159"/>
      <c r="E34" s="159"/>
      <c r="F34" s="159"/>
      <c r="G34" s="162"/>
      <c r="H34" s="159"/>
      <c r="I34" s="159"/>
      <c r="J34" s="159"/>
      <c r="K34" s="159"/>
      <c r="L34" s="159"/>
      <c r="M34" s="161"/>
      <c r="N34" s="5"/>
      <c r="P34" s="10"/>
      <c r="W34" s="5"/>
    </row>
    <row r="35" spans="2:29" ht="16.25" customHeight="1" x14ac:dyDescent="0.35">
      <c r="B35" s="99"/>
      <c r="J35" s="100"/>
      <c r="K35" s="101"/>
      <c r="L35" s="43"/>
      <c r="M35" s="44"/>
      <c r="N35" s="5"/>
      <c r="P35" s="102"/>
      <c r="Q35" s="1" t="s">
        <v>54</v>
      </c>
      <c r="R35" s="34">
        <v>192907</v>
      </c>
      <c r="S35" s="34">
        <v>184698</v>
      </c>
      <c r="T35" s="34">
        <v>248053</v>
      </c>
      <c r="U35" s="34">
        <v>521680</v>
      </c>
      <c r="V35" s="34">
        <v>260948</v>
      </c>
      <c r="W35" s="5"/>
      <c r="X35" s="1" t="s">
        <v>54</v>
      </c>
      <c r="Y35" s="103">
        <v>132835</v>
      </c>
      <c r="Z35" s="103">
        <v>111373</v>
      </c>
      <c r="AA35" s="103">
        <v>228942</v>
      </c>
      <c r="AB35" s="103">
        <v>494925</v>
      </c>
      <c r="AC35" s="103">
        <v>807267</v>
      </c>
    </row>
    <row r="36" spans="2:29" ht="23.5" customHeight="1" x14ac:dyDescent="0.35">
      <c r="B36" s="104"/>
      <c r="H36" s="9"/>
      <c r="I36" s="105"/>
      <c r="J36" s="27"/>
      <c r="K36" s="27"/>
      <c r="L36" s="27"/>
      <c r="M36" s="106"/>
      <c r="N36" s="5"/>
      <c r="P36" s="102"/>
      <c r="Q36" s="1" t="s">
        <v>55</v>
      </c>
      <c r="R36" s="34">
        <f>R38-R35</f>
        <v>38134</v>
      </c>
      <c r="S36" s="34">
        <f>S38-S35</f>
        <v>59622</v>
      </c>
      <c r="T36" s="34">
        <f>T38-T35</f>
        <v>234009</v>
      </c>
      <c r="U36" s="34">
        <f>U38-U35</f>
        <v>285674</v>
      </c>
      <c r="V36" s="34">
        <v>925882</v>
      </c>
      <c r="W36" s="5"/>
      <c r="X36" s="1" t="s">
        <v>55</v>
      </c>
      <c r="Y36" s="103">
        <f>Y38-Y35</f>
        <v>158521</v>
      </c>
      <c r="Z36" s="103">
        <f>Z38-Z35</f>
        <v>179279</v>
      </c>
      <c r="AA36" s="103">
        <f>AA38-AA35</f>
        <v>217988</v>
      </c>
      <c r="AB36" s="103">
        <f>AB38-AB35</f>
        <v>266013</v>
      </c>
      <c r="AC36" s="107">
        <f>AC38-AC35</f>
        <v>681731</v>
      </c>
    </row>
    <row r="37" spans="2:29" ht="5.5" customHeight="1" x14ac:dyDescent="0.35">
      <c r="H37" s="9"/>
      <c r="I37" s="105"/>
      <c r="J37" s="91"/>
      <c r="K37" s="91"/>
      <c r="L37" s="27"/>
      <c r="M37" s="106"/>
      <c r="N37" s="5"/>
      <c r="P37" s="102"/>
      <c r="R37" s="34"/>
      <c r="S37" s="34"/>
      <c r="T37" s="34"/>
      <c r="U37" s="34"/>
      <c r="V37" s="108"/>
      <c r="W37" s="5"/>
      <c r="Y37" s="103"/>
      <c r="Z37" s="103"/>
      <c r="AA37" s="103"/>
      <c r="AB37" s="103"/>
      <c r="AC37" s="109"/>
    </row>
    <row r="38" spans="2:29" ht="23.5" customHeight="1" x14ac:dyDescent="0.35">
      <c r="H38" s="9"/>
      <c r="I38" s="105"/>
      <c r="J38" s="27"/>
      <c r="K38" s="27"/>
      <c r="L38" s="27"/>
      <c r="M38" s="106"/>
      <c r="N38" s="5"/>
      <c r="P38" s="102"/>
      <c r="Q38" s="1" t="s">
        <v>56</v>
      </c>
      <c r="R38" s="34">
        <v>231041</v>
      </c>
      <c r="S38" s="34">
        <v>244320</v>
      </c>
      <c r="T38" s="34">
        <v>482062</v>
      </c>
      <c r="U38" s="34">
        <v>807354</v>
      </c>
      <c r="V38" s="33">
        <f>SUM(V35:V36)</f>
        <v>1186830</v>
      </c>
      <c r="W38" s="5"/>
      <c r="X38" s="1" t="s">
        <v>56</v>
      </c>
      <c r="Y38" s="103">
        <v>291356</v>
      </c>
      <c r="Z38" s="103">
        <v>290652</v>
      </c>
      <c r="AA38" s="103">
        <v>446930</v>
      </c>
      <c r="AB38" s="103">
        <v>760938</v>
      </c>
      <c r="AC38" s="103">
        <v>1488998</v>
      </c>
    </row>
    <row r="39" spans="2:29" ht="5.5" customHeight="1" x14ac:dyDescent="0.35">
      <c r="H39" s="9"/>
      <c r="I39" s="105"/>
      <c r="J39" s="27"/>
      <c r="K39" s="27"/>
      <c r="L39" s="27"/>
      <c r="M39" s="106"/>
      <c r="N39" s="5"/>
      <c r="P39" s="102"/>
      <c r="R39" s="34"/>
      <c r="S39" s="34"/>
      <c r="T39" s="34"/>
      <c r="U39" s="34"/>
      <c r="V39" s="108"/>
      <c r="W39" s="5"/>
      <c r="Y39" s="103"/>
      <c r="Z39" s="103"/>
      <c r="AA39" s="103"/>
      <c r="AB39" s="103"/>
      <c r="AC39" s="109"/>
    </row>
    <row r="40" spans="2:29" ht="23.5" customHeight="1" x14ac:dyDescent="0.35">
      <c r="H40" s="110"/>
      <c r="I40" s="110"/>
      <c r="J40" s="27"/>
      <c r="K40" s="27"/>
      <c r="L40" s="27"/>
      <c r="M40" s="106"/>
      <c r="N40" s="5"/>
      <c r="P40" s="102"/>
      <c r="Q40" s="10" t="s">
        <v>57</v>
      </c>
      <c r="R40" s="34"/>
      <c r="S40" s="34"/>
      <c r="T40" s="34"/>
      <c r="U40" s="34"/>
      <c r="V40" s="108"/>
      <c r="W40" s="5"/>
      <c r="X40" s="10" t="s">
        <v>57</v>
      </c>
      <c r="Y40" s="111"/>
      <c r="Z40" s="103"/>
      <c r="AA40" s="103"/>
      <c r="AB40" s="103"/>
      <c r="AC40" s="112"/>
    </row>
    <row r="41" spans="2:29" ht="5.5" customHeight="1" x14ac:dyDescent="0.35">
      <c r="H41" s="9"/>
      <c r="I41" s="105"/>
      <c r="J41" s="27"/>
      <c r="K41" s="27"/>
      <c r="L41" s="27"/>
      <c r="M41" s="106"/>
      <c r="N41" s="5"/>
      <c r="P41" s="102"/>
      <c r="R41" s="34"/>
      <c r="S41" s="34"/>
      <c r="T41" s="34"/>
      <c r="U41" s="34"/>
      <c r="V41" s="108"/>
      <c r="W41" s="5"/>
      <c r="Y41" s="103"/>
      <c r="Z41" s="103"/>
      <c r="AA41" s="103"/>
      <c r="AB41" s="103"/>
      <c r="AC41" s="109"/>
    </row>
    <row r="42" spans="2:29" ht="23.5" customHeight="1" x14ac:dyDescent="0.35">
      <c r="H42" s="110"/>
      <c r="I42" s="110"/>
      <c r="J42" s="27"/>
      <c r="K42" s="27"/>
      <c r="L42" s="27"/>
      <c r="M42" s="106"/>
      <c r="N42" s="5"/>
      <c r="Q42" s="1" t="s">
        <v>58</v>
      </c>
      <c r="R42" s="34">
        <v>32597</v>
      </c>
      <c r="S42" s="34">
        <v>41069</v>
      </c>
      <c r="T42" s="34">
        <v>9330</v>
      </c>
      <c r="U42" s="34">
        <v>68480</v>
      </c>
      <c r="V42" s="34">
        <v>12535</v>
      </c>
      <c r="W42" s="5"/>
      <c r="X42" s="1" t="s">
        <v>58</v>
      </c>
      <c r="Y42" s="103">
        <v>56111</v>
      </c>
      <c r="Z42" s="103">
        <v>64330</v>
      </c>
      <c r="AA42" s="103">
        <v>51563</v>
      </c>
      <c r="AB42" s="103">
        <v>59672</v>
      </c>
      <c r="AC42" s="107">
        <v>71389</v>
      </c>
    </row>
    <row r="43" spans="2:29" ht="5.5" customHeight="1" x14ac:dyDescent="0.35">
      <c r="I43" s="105"/>
      <c r="J43" s="113"/>
      <c r="L43" s="114"/>
      <c r="M43" s="106"/>
      <c r="N43" s="5"/>
      <c r="R43" s="34"/>
      <c r="S43" s="34"/>
      <c r="T43" s="34"/>
      <c r="U43" s="34"/>
      <c r="V43" s="108"/>
      <c r="W43" s="5"/>
      <c r="Y43" s="103"/>
      <c r="Z43" s="103"/>
      <c r="AA43" s="103"/>
      <c r="AB43" s="103"/>
      <c r="AC43" s="109"/>
    </row>
    <row r="44" spans="2:29" ht="23.5" customHeight="1" x14ac:dyDescent="0.35">
      <c r="J44" s="113"/>
      <c r="K44" s="113"/>
      <c r="L44" s="115"/>
      <c r="M44" s="106"/>
      <c r="N44" s="5"/>
      <c r="Q44" s="1" t="s">
        <v>59</v>
      </c>
      <c r="R44" s="34">
        <v>2655</v>
      </c>
      <c r="S44" s="34">
        <v>8014</v>
      </c>
      <c r="T44" s="34">
        <f>94230-T42</f>
        <v>84900</v>
      </c>
      <c r="U44" s="34">
        <f>102345-U42</f>
        <v>33865</v>
      </c>
      <c r="V44" s="34">
        <v>463045</v>
      </c>
      <c r="W44" s="5"/>
      <c r="X44" s="1" t="s">
        <v>59</v>
      </c>
      <c r="Y44" s="103">
        <v>4170</v>
      </c>
      <c r="Z44" s="103">
        <v>4383</v>
      </c>
      <c r="AA44" s="103">
        <v>4305</v>
      </c>
      <c r="AB44" s="103">
        <v>290632</v>
      </c>
      <c r="AC44" s="107">
        <v>918780</v>
      </c>
    </row>
    <row r="45" spans="2:29" ht="24.5" customHeight="1" x14ac:dyDescent="0.35">
      <c r="H45" s="99"/>
      <c r="I45" s="99"/>
      <c r="L45" s="114"/>
      <c r="N45" s="5"/>
      <c r="Q45" s="1" t="s">
        <v>60</v>
      </c>
      <c r="R45" s="34">
        <v>195789</v>
      </c>
      <c r="S45" s="34">
        <v>195237</v>
      </c>
      <c r="T45" s="34">
        <v>387832</v>
      </c>
      <c r="U45" s="34">
        <v>705009</v>
      </c>
      <c r="V45" s="34">
        <v>711250</v>
      </c>
      <c r="W45" s="5"/>
      <c r="X45" s="1" t="s">
        <v>60</v>
      </c>
      <c r="Y45" s="103">
        <v>231075</v>
      </c>
      <c r="Z45" s="103">
        <v>221939</v>
      </c>
      <c r="AA45" s="103">
        <v>391062</v>
      </c>
      <c r="AB45" s="103">
        <v>410634</v>
      </c>
      <c r="AC45" s="107">
        <v>498829</v>
      </c>
    </row>
    <row r="46" spans="2:29" ht="24.5" customHeight="1" x14ac:dyDescent="0.35">
      <c r="C46" s="9"/>
      <c r="H46" s="99"/>
      <c r="I46" s="99"/>
      <c r="L46" s="114"/>
      <c r="N46" s="5"/>
      <c r="Q46" s="1" t="s">
        <v>61</v>
      </c>
      <c r="R46" s="34">
        <f>SUM(R42:R45)</f>
        <v>231041</v>
      </c>
      <c r="S46" s="34">
        <f>SUM(S42:S45)</f>
        <v>244320</v>
      </c>
      <c r="T46" s="34">
        <f>SUM(T42:T45)</f>
        <v>482062</v>
      </c>
      <c r="U46" s="34">
        <f>SUM(U42:U45)</f>
        <v>807354</v>
      </c>
      <c r="V46" s="33">
        <f>SUM(V41:V45)</f>
        <v>1186830</v>
      </c>
      <c r="W46" s="5"/>
      <c r="X46" s="1" t="s">
        <v>61</v>
      </c>
      <c r="Y46" s="103">
        <f>SUM(Y42:Y45)</f>
        <v>291356</v>
      </c>
      <c r="Z46" s="103">
        <f>SUM(Z42:Z45)</f>
        <v>290652</v>
      </c>
      <c r="AA46" s="103">
        <f>SUM(AA42:AA45)</f>
        <v>446930</v>
      </c>
      <c r="AB46" s="103">
        <f>SUM(AB42:AB45)</f>
        <v>760938</v>
      </c>
      <c r="AC46" s="107">
        <f>AC45+AC44+AC42</f>
        <v>1488998</v>
      </c>
    </row>
    <row r="47" spans="2:29" ht="24.5" customHeight="1" x14ac:dyDescent="0.35">
      <c r="C47" s="9"/>
      <c r="H47" s="99"/>
      <c r="I47" s="99"/>
      <c r="L47" s="114"/>
      <c r="N47" s="5"/>
      <c r="S47" s="116"/>
      <c r="W47" s="5"/>
      <c r="Y47" s="117"/>
      <c r="Z47" s="116"/>
    </row>
    <row r="48" spans="2:29" ht="23.25" customHeight="1" x14ac:dyDescent="0.35">
      <c r="N48" s="5"/>
      <c r="W48" s="5"/>
      <c r="Z48" s="118"/>
    </row>
    <row r="49" spans="6:29" ht="16.5" customHeight="1" x14ac:dyDescent="0.35">
      <c r="N49" s="5"/>
      <c r="W49" s="5"/>
      <c r="Y49" s="45"/>
      <c r="Z49" s="45"/>
      <c r="AA49" s="45"/>
      <c r="AB49" s="45"/>
      <c r="AC49" s="45"/>
    </row>
    <row r="50" spans="6:29" ht="16.5" customHeight="1" x14ac:dyDescent="0.35">
      <c r="N50" s="5"/>
      <c r="R50" s="165">
        <v>2015</v>
      </c>
      <c r="S50" s="165">
        <v>2016</v>
      </c>
      <c r="T50" s="165">
        <v>2017</v>
      </c>
      <c r="U50" s="165">
        <v>2018</v>
      </c>
      <c r="V50" s="165">
        <v>2019</v>
      </c>
      <c r="W50" s="5"/>
      <c r="Y50" s="164">
        <v>2015</v>
      </c>
      <c r="Z50" s="164">
        <v>2016</v>
      </c>
      <c r="AA50" s="164">
        <v>2017</v>
      </c>
      <c r="AB50" s="164">
        <v>2018</v>
      </c>
      <c r="AC50" s="164">
        <v>2019</v>
      </c>
    </row>
    <row r="51" spans="6:29" x14ac:dyDescent="0.35">
      <c r="N51" s="5"/>
      <c r="Q51" s="1" t="s">
        <v>19</v>
      </c>
      <c r="R51" s="108">
        <f>R16</f>
        <v>59258</v>
      </c>
      <c r="S51" s="108">
        <f>S16</f>
        <v>74265</v>
      </c>
      <c r="T51" s="33">
        <f>T16</f>
        <v>103302</v>
      </c>
      <c r="U51" s="33">
        <f>U16</f>
        <v>154305</v>
      </c>
      <c r="V51" s="33">
        <f>V16</f>
        <v>277633</v>
      </c>
      <c r="W51" s="5"/>
      <c r="X51" s="1" t="s">
        <v>19</v>
      </c>
      <c r="Y51" s="33">
        <f>Y16</f>
        <v>189849</v>
      </c>
      <c r="Z51" s="33">
        <f>Z16</f>
        <v>119601</v>
      </c>
      <c r="AA51" s="33">
        <f>AA16</f>
        <v>80175</v>
      </c>
      <c r="AB51" s="33">
        <f>AB16</f>
        <v>79996</v>
      </c>
      <c r="AC51" s="33">
        <f>AC16</f>
        <v>92182</v>
      </c>
    </row>
    <row r="52" spans="6:29" x14ac:dyDescent="0.35">
      <c r="N52" s="5"/>
      <c r="Q52" s="1" t="s">
        <v>62</v>
      </c>
      <c r="R52" s="34">
        <f>R25</f>
        <v>117034</v>
      </c>
      <c r="S52" s="34">
        <f>S25</f>
        <v>152631</v>
      </c>
      <c r="T52" s="34">
        <f>T25</f>
        <v>213588</v>
      </c>
      <c r="U52" s="34">
        <f>U25</f>
        <v>304004</v>
      </c>
      <c r="V52" s="34">
        <f>V25</f>
        <v>543794</v>
      </c>
      <c r="W52" s="5"/>
      <c r="X52" s="1" t="s">
        <v>62</v>
      </c>
      <c r="Y52" s="34">
        <f>Y25</f>
        <v>173550</v>
      </c>
      <c r="Z52" s="34">
        <f>Z25</f>
        <v>175229</v>
      </c>
      <c r="AA52" s="34">
        <f>AA25</f>
        <v>198624</v>
      </c>
      <c r="AB52" s="34">
        <f>AB25</f>
        <v>247308</v>
      </c>
      <c r="AC52" s="34">
        <f>AC25</f>
        <v>300927</v>
      </c>
    </row>
    <row r="53" spans="6:29" x14ac:dyDescent="0.35">
      <c r="N53" s="5"/>
      <c r="Q53" s="1" t="s">
        <v>7</v>
      </c>
      <c r="R53" s="34">
        <f>R9</f>
        <v>150194</v>
      </c>
      <c r="S53" s="34">
        <f>S9</f>
        <v>205864</v>
      </c>
      <c r="T53" s="34">
        <f>T9</f>
        <v>286752</v>
      </c>
      <c r="U53" s="34">
        <f>U9</f>
        <v>411769</v>
      </c>
      <c r="V53" s="34">
        <f>V9</f>
        <v>574671</v>
      </c>
      <c r="W53" s="5"/>
      <c r="X53" s="1" t="s">
        <v>7</v>
      </c>
      <c r="Y53" s="34">
        <f>Y9</f>
        <v>301373</v>
      </c>
      <c r="Z53" s="34">
        <f>Z9</f>
        <v>254110</v>
      </c>
      <c r="AA53" s="34">
        <f>AA9</f>
        <v>255066</v>
      </c>
      <c r="AB53" s="34">
        <f>AB9</f>
        <v>321084</v>
      </c>
      <c r="AC53" s="34">
        <f>AC9</f>
        <v>410926</v>
      </c>
    </row>
    <row r="54" spans="6:29" x14ac:dyDescent="0.35">
      <c r="N54" s="5"/>
      <c r="R54" s="45"/>
      <c r="S54" s="45"/>
      <c r="T54" s="45"/>
      <c r="U54" s="45"/>
      <c r="V54" s="45"/>
      <c r="W54" s="5"/>
      <c r="Y54" s="45"/>
      <c r="Z54" s="45"/>
      <c r="AA54" s="45"/>
      <c r="AB54" s="45"/>
      <c r="AC54" s="45"/>
    </row>
    <row r="55" spans="6:29" x14ac:dyDescent="0.35">
      <c r="N55" s="5"/>
      <c r="Q55" s="10" t="s">
        <v>63</v>
      </c>
      <c r="R55" s="119">
        <v>2015</v>
      </c>
      <c r="S55" s="119">
        <v>2016</v>
      </c>
      <c r="T55" s="119">
        <v>2017</v>
      </c>
      <c r="U55" s="119">
        <v>2018</v>
      </c>
      <c r="V55" s="119">
        <v>2019</v>
      </c>
      <c r="W55" s="5"/>
      <c r="X55" s="10" t="s">
        <v>63</v>
      </c>
      <c r="Y55" s="119">
        <v>2015</v>
      </c>
      <c r="Z55" s="119">
        <v>2016</v>
      </c>
      <c r="AA55" s="119">
        <v>2017</v>
      </c>
      <c r="AB55" s="119">
        <v>2018</v>
      </c>
      <c r="AC55" s="119">
        <v>2019</v>
      </c>
    </row>
    <row r="56" spans="6:29" x14ac:dyDescent="0.35">
      <c r="N56" s="5"/>
      <c r="Q56" s="10" t="s">
        <v>64</v>
      </c>
      <c r="R56" s="34">
        <v>86929</v>
      </c>
      <c r="S56" s="34">
        <v>183729</v>
      </c>
      <c r="T56" s="34">
        <v>168730</v>
      </c>
      <c r="U56" s="34">
        <f>T61</f>
        <v>223370</v>
      </c>
      <c r="V56" s="34">
        <f>U61</f>
        <v>449772</v>
      </c>
      <c r="W56" s="5"/>
      <c r="X56" s="10" t="s">
        <v>64</v>
      </c>
      <c r="Y56" s="34">
        <v>56117</v>
      </c>
      <c r="Z56" s="34">
        <v>67029</v>
      </c>
      <c r="AA56" s="34">
        <v>77443</v>
      </c>
      <c r="AB56" s="34">
        <v>126963</v>
      </c>
      <c r="AC56" s="34">
        <v>375945</v>
      </c>
    </row>
    <row r="57" spans="6:29" x14ac:dyDescent="0.35">
      <c r="N57" s="5"/>
      <c r="Q57" s="32" t="s">
        <v>65</v>
      </c>
      <c r="R57" s="34">
        <v>-9267</v>
      </c>
      <c r="S57" s="34">
        <v>5210</v>
      </c>
      <c r="T57" s="34">
        <v>8106</v>
      </c>
      <c r="U57" s="34">
        <v>-3120</v>
      </c>
      <c r="V57" s="34">
        <v>-51974</v>
      </c>
      <c r="W57" s="5"/>
      <c r="X57" s="32" t="s">
        <v>65</v>
      </c>
      <c r="Y57" s="34">
        <v>-82</v>
      </c>
      <c r="Z57" s="34">
        <v>24938</v>
      </c>
      <c r="AA57" s="34">
        <v>51550</v>
      </c>
      <c r="AB57" s="34">
        <v>75113</v>
      </c>
      <c r="AC57" s="34">
        <v>113403</v>
      </c>
    </row>
    <row r="58" spans="6:29" x14ac:dyDescent="0.35">
      <c r="F58" s="91"/>
      <c r="M58" s="120"/>
      <c r="N58" s="5"/>
      <c r="Q58" s="32" t="s">
        <v>66</v>
      </c>
      <c r="R58" s="34">
        <v>-15945</v>
      </c>
      <c r="S58" s="34">
        <v>-24518</v>
      </c>
      <c r="T58" s="34">
        <v>-149374</v>
      </c>
      <c r="U58" s="34">
        <v>-102461</v>
      </c>
      <c r="V58" s="34">
        <v>-451398</v>
      </c>
      <c r="W58" s="5"/>
      <c r="X58" s="32" t="s">
        <v>66</v>
      </c>
      <c r="Y58" s="34">
        <v>8271</v>
      </c>
      <c r="Z58" s="34">
        <v>-5963</v>
      </c>
      <c r="AA58" s="34">
        <v>-136234</v>
      </c>
      <c r="AB58" s="34">
        <v>-82549</v>
      </c>
      <c r="AC58" s="34">
        <v>-703425</v>
      </c>
    </row>
    <row r="59" spans="6:29" x14ac:dyDescent="0.35">
      <c r="F59" s="91"/>
      <c r="M59" s="120"/>
      <c r="N59" s="5"/>
      <c r="Q59" s="32" t="s">
        <v>67</v>
      </c>
      <c r="R59" s="34">
        <v>122012</v>
      </c>
      <c r="S59" s="34">
        <v>4309</v>
      </c>
      <c r="T59" s="34">
        <v>196752</v>
      </c>
      <c r="U59" s="34">
        <v>333037</v>
      </c>
      <c r="V59" s="34">
        <v>244518</v>
      </c>
      <c r="W59" s="5"/>
      <c r="X59" s="32" t="s">
        <v>67</v>
      </c>
      <c r="Y59" s="34">
        <v>2723</v>
      </c>
      <c r="Z59" s="34">
        <v>-8675</v>
      </c>
      <c r="AA59" s="34">
        <v>134214</v>
      </c>
      <c r="AB59" s="34">
        <v>256418</v>
      </c>
      <c r="AC59" s="34">
        <v>603509</v>
      </c>
    </row>
    <row r="60" spans="6:29" x14ac:dyDescent="0.35">
      <c r="F60" s="91"/>
      <c r="M60" s="120"/>
      <c r="N60" s="5"/>
      <c r="Q60" s="32" t="s">
        <v>68</v>
      </c>
      <c r="R60" s="34">
        <v>0</v>
      </c>
      <c r="S60" s="34">
        <v>0</v>
      </c>
      <c r="T60" s="34">
        <v>-844</v>
      </c>
      <c r="U60" s="34">
        <v>-1054</v>
      </c>
      <c r="V60" s="34">
        <v>-1049</v>
      </c>
      <c r="W60" s="5"/>
      <c r="X60" s="32"/>
      <c r="Y60" s="121"/>
      <c r="Z60" s="121"/>
      <c r="AA60" s="121"/>
      <c r="AB60" s="121"/>
      <c r="AC60" s="121"/>
    </row>
    <row r="61" spans="6:29" x14ac:dyDescent="0.35">
      <c r="N61" s="5"/>
      <c r="Q61" s="10" t="s">
        <v>69</v>
      </c>
      <c r="R61" s="122">
        <f>SUM(R56:R60)</f>
        <v>183729</v>
      </c>
      <c r="S61" s="122">
        <f>SUM(S56:S60)</f>
        <v>168730</v>
      </c>
      <c r="T61" s="122">
        <f>SUM(T56:T60)</f>
        <v>223370</v>
      </c>
      <c r="U61" s="122">
        <f>SUM(U56:U60)</f>
        <v>449772</v>
      </c>
      <c r="V61" s="122">
        <f>SUM(V56:V60)</f>
        <v>189869</v>
      </c>
      <c r="W61" s="5"/>
      <c r="X61" s="10" t="s">
        <v>69</v>
      </c>
      <c r="Y61" s="123">
        <f>SUM(Y56:Y59)</f>
        <v>67029</v>
      </c>
      <c r="Z61" s="123">
        <f>SUM(Z56:Z59)</f>
        <v>77329</v>
      </c>
      <c r="AA61" s="123">
        <f>SUM(AA56:AA59)</f>
        <v>126973</v>
      </c>
      <c r="AB61" s="123">
        <f t="shared" ref="AB61:AC61" si="3">SUM(AB56:AB59)</f>
        <v>375945</v>
      </c>
      <c r="AC61" s="123">
        <f t="shared" si="3"/>
        <v>389432</v>
      </c>
    </row>
    <row r="62" spans="6:29" ht="46" customHeight="1" x14ac:dyDescent="0.35">
      <c r="N62" s="5"/>
      <c r="R62" s="124"/>
      <c r="S62" s="45"/>
      <c r="T62" s="124"/>
      <c r="U62" s="125"/>
      <c r="V62" s="45"/>
      <c r="W62" s="5"/>
      <c r="Y62" s="91"/>
      <c r="Z62" s="91"/>
      <c r="AA62" s="91"/>
    </row>
    <row r="63" spans="6:29" x14ac:dyDescent="0.35">
      <c r="N63" s="5"/>
      <c r="Q63" s="3" t="s">
        <v>70</v>
      </c>
      <c r="R63" s="126">
        <v>27.98</v>
      </c>
      <c r="S63" s="126">
        <v>30.15</v>
      </c>
      <c r="T63" s="127">
        <v>64.510000000000005</v>
      </c>
      <c r="U63" s="127">
        <v>51.84</v>
      </c>
      <c r="V63" s="127">
        <v>23.21</v>
      </c>
      <c r="W63" s="5"/>
      <c r="X63" s="3" t="s">
        <v>70</v>
      </c>
      <c r="Y63" s="127">
        <v>6.73</v>
      </c>
      <c r="Z63" s="127">
        <v>7.38</v>
      </c>
      <c r="AA63" s="127">
        <v>16.32</v>
      </c>
      <c r="AB63" s="127">
        <v>29.88</v>
      </c>
      <c r="AC63" s="127">
        <v>38.31</v>
      </c>
    </row>
    <row r="64" spans="6:29" x14ac:dyDescent="0.35">
      <c r="N64" s="5"/>
      <c r="Q64" s="1" t="s">
        <v>71</v>
      </c>
      <c r="R64" s="128">
        <v>42420</v>
      </c>
      <c r="S64" s="128">
        <v>46609</v>
      </c>
      <c r="T64" s="128">
        <v>49062</v>
      </c>
      <c r="U64" s="128">
        <v>55833</v>
      </c>
      <c r="V64" s="128">
        <v>61393</v>
      </c>
      <c r="W64" s="5"/>
      <c r="X64" s="1" t="s">
        <v>71</v>
      </c>
      <c r="Y64" s="128">
        <v>86818</v>
      </c>
      <c r="Z64" s="128">
        <v>90534</v>
      </c>
      <c r="AA64" s="128">
        <v>100022</v>
      </c>
      <c r="AB64" s="128">
        <v>113251</v>
      </c>
      <c r="AC64" s="128">
        <v>119204</v>
      </c>
    </row>
    <row r="65" spans="14:29" x14ac:dyDescent="0.35">
      <c r="N65" s="5"/>
      <c r="W65" s="5"/>
    </row>
    <row r="66" spans="14:29" x14ac:dyDescent="0.35">
      <c r="N66" s="5"/>
      <c r="W66" s="5"/>
    </row>
    <row r="67" spans="14:29" x14ac:dyDescent="0.35">
      <c r="N67" s="5"/>
      <c r="Q67" s="10" t="s">
        <v>72</v>
      </c>
      <c r="R67" s="119" t="s">
        <v>73</v>
      </c>
      <c r="S67" s="119" t="s">
        <v>74</v>
      </c>
      <c r="T67" s="119" t="s">
        <v>75</v>
      </c>
      <c r="U67" s="119" t="s">
        <v>76</v>
      </c>
      <c r="V67" s="119" t="s">
        <v>77</v>
      </c>
      <c r="W67" s="5"/>
      <c r="X67" s="10" t="s">
        <v>78</v>
      </c>
      <c r="Y67" s="119" t="s">
        <v>73</v>
      </c>
      <c r="Z67" s="119" t="s">
        <v>74</v>
      </c>
      <c r="AA67" s="119" t="s">
        <v>75</v>
      </c>
      <c r="AB67" s="119" t="s">
        <v>76</v>
      </c>
      <c r="AC67" s="119" t="s">
        <v>77</v>
      </c>
    </row>
    <row r="68" spans="14:29" x14ac:dyDescent="0.35">
      <c r="N68" s="5"/>
      <c r="Q68" s="1" t="s">
        <v>64</v>
      </c>
      <c r="R68" s="129">
        <v>449772</v>
      </c>
      <c r="S68" s="129">
        <v>449772</v>
      </c>
      <c r="T68" s="129"/>
      <c r="U68" s="129"/>
      <c r="V68" s="129"/>
      <c r="W68" s="5"/>
      <c r="X68" s="1" t="s">
        <v>64</v>
      </c>
      <c r="Y68" s="67">
        <v>375945</v>
      </c>
      <c r="Z68" s="67">
        <v>375945</v>
      </c>
      <c r="AA68" s="130"/>
      <c r="AB68" s="130"/>
      <c r="AC68" s="130"/>
    </row>
    <row r="69" spans="14:29" x14ac:dyDescent="0.35">
      <c r="N69" s="5"/>
      <c r="Q69" s="32" t="s">
        <v>65</v>
      </c>
      <c r="R69" s="129">
        <v>-51974</v>
      </c>
      <c r="S69" s="129"/>
      <c r="T69" s="129">
        <f>S68</f>
        <v>449772</v>
      </c>
      <c r="U69" s="129">
        <f>T69+R69</f>
        <v>397798</v>
      </c>
      <c r="V69" s="129">
        <f>MAX(T69:U69)</f>
        <v>449772</v>
      </c>
      <c r="W69" s="5"/>
      <c r="X69" s="32" t="s">
        <v>65</v>
      </c>
      <c r="Y69" s="67">
        <v>113403</v>
      </c>
      <c r="Z69" s="130"/>
      <c r="AA69" s="130">
        <f>Z68</f>
        <v>375945</v>
      </c>
      <c r="AB69" s="67">
        <f>AA69+Y69</f>
        <v>489348</v>
      </c>
      <c r="AC69" s="67">
        <f>MAX(AA69:AB69)</f>
        <v>489348</v>
      </c>
    </row>
    <row r="70" spans="14:29" x14ac:dyDescent="0.35">
      <c r="N70" s="5"/>
      <c r="Q70" s="32" t="s">
        <v>66</v>
      </c>
      <c r="R70" s="129">
        <v>-451398</v>
      </c>
      <c r="S70" s="129"/>
      <c r="T70" s="129">
        <f>T69+R69</f>
        <v>397798</v>
      </c>
      <c r="U70" s="129">
        <f t="shared" ref="U70:U72" si="4">T70+R70</f>
        <v>-53600</v>
      </c>
      <c r="V70" s="129">
        <f t="shared" ref="V70:V72" si="5">MAX(T70:U70)</f>
        <v>397798</v>
      </c>
      <c r="W70" s="5"/>
      <c r="X70" s="32" t="s">
        <v>66</v>
      </c>
      <c r="Y70" s="67">
        <v>-703425</v>
      </c>
      <c r="Z70" s="130"/>
      <c r="AA70" s="67">
        <f>AA69+Y69</f>
        <v>489348</v>
      </c>
      <c r="AB70" s="67">
        <f t="shared" ref="AB70:AB71" si="6">AA70+Y70</f>
        <v>-214077</v>
      </c>
      <c r="AC70" s="67">
        <f t="shared" ref="AC70:AC71" si="7">MAX(AA70:AB70)</f>
        <v>489348</v>
      </c>
    </row>
    <row r="71" spans="14:29" x14ac:dyDescent="0.35">
      <c r="N71" s="5"/>
      <c r="Q71" s="32" t="s">
        <v>67</v>
      </c>
      <c r="R71" s="129">
        <v>244518</v>
      </c>
      <c r="S71" s="129"/>
      <c r="T71" s="129">
        <f t="shared" ref="T71:T72" si="8">T70+R70</f>
        <v>-53600</v>
      </c>
      <c r="U71" s="129">
        <f t="shared" si="4"/>
        <v>190918</v>
      </c>
      <c r="V71" s="129">
        <f t="shared" si="5"/>
        <v>190918</v>
      </c>
      <c r="W71" s="5"/>
      <c r="X71" s="32" t="s">
        <v>67</v>
      </c>
      <c r="Y71" s="67">
        <v>603509</v>
      </c>
      <c r="Z71" s="130"/>
      <c r="AA71" s="67">
        <f t="shared" ref="AA71:AA72" si="9">AA70+Y70</f>
        <v>-214077</v>
      </c>
      <c r="AB71" s="67">
        <f t="shared" si="6"/>
        <v>389432</v>
      </c>
      <c r="AC71" s="67">
        <f t="shared" si="7"/>
        <v>389432</v>
      </c>
    </row>
    <row r="72" spans="14:29" x14ac:dyDescent="0.35">
      <c r="N72" s="5"/>
      <c r="Q72" s="32" t="s">
        <v>68</v>
      </c>
      <c r="R72" s="129">
        <v>-1049</v>
      </c>
      <c r="S72" s="129"/>
      <c r="T72" s="129">
        <f t="shared" si="8"/>
        <v>190918</v>
      </c>
      <c r="U72" s="129">
        <f t="shared" si="4"/>
        <v>189869</v>
      </c>
      <c r="V72" s="129">
        <f t="shared" si="5"/>
        <v>190918</v>
      </c>
      <c r="W72" s="5"/>
      <c r="X72" s="1" t="s">
        <v>69</v>
      </c>
      <c r="Y72" s="67">
        <v>389432</v>
      </c>
      <c r="Z72" s="67">
        <v>389432</v>
      </c>
      <c r="AA72" s="67">
        <f t="shared" si="9"/>
        <v>389432</v>
      </c>
      <c r="AB72" s="67"/>
      <c r="AC72" s="67"/>
    </row>
    <row r="73" spans="14:29" x14ac:dyDescent="0.35">
      <c r="N73" s="5"/>
      <c r="Q73" s="1" t="s">
        <v>69</v>
      </c>
      <c r="R73" s="129">
        <v>189869</v>
      </c>
      <c r="S73" s="129">
        <v>189869</v>
      </c>
      <c r="T73" s="129"/>
      <c r="U73" s="129"/>
      <c r="V73" s="129"/>
      <c r="W73" s="5"/>
    </row>
    <row r="74" spans="14:29" x14ac:dyDescent="0.35">
      <c r="N74" s="5"/>
      <c r="R74" s="91"/>
      <c r="W74" s="5"/>
    </row>
    <row r="75" spans="14:29" x14ac:dyDescent="0.35">
      <c r="N75" s="5"/>
      <c r="Q75" s="10" t="s">
        <v>79</v>
      </c>
      <c r="R75" s="165">
        <v>2015</v>
      </c>
      <c r="S75" s="165">
        <v>2016</v>
      </c>
      <c r="T75" s="165">
        <v>2017</v>
      </c>
      <c r="U75" s="165">
        <v>2018</v>
      </c>
      <c r="V75" s="165">
        <v>2019</v>
      </c>
      <c r="W75" s="5"/>
      <c r="X75" s="10" t="s">
        <v>79</v>
      </c>
      <c r="Y75" s="164">
        <v>2015</v>
      </c>
      <c r="Z75" s="164">
        <v>2016</v>
      </c>
      <c r="AA75" s="164">
        <v>2017</v>
      </c>
      <c r="AB75" s="164">
        <v>2018</v>
      </c>
      <c r="AC75" s="164">
        <v>2019</v>
      </c>
    </row>
    <row r="76" spans="14:29" x14ac:dyDescent="0.35">
      <c r="N76" s="5"/>
      <c r="Q76" s="1" t="s">
        <v>80</v>
      </c>
      <c r="R76" s="131">
        <f>R57/R53</f>
        <v>-6.170020107327856E-2</v>
      </c>
      <c r="S76" s="131">
        <f>S57/S53</f>
        <v>2.5307970310496249E-2</v>
      </c>
      <c r="T76" s="131">
        <f>T57/T53</f>
        <v>2.8268329427519251E-2</v>
      </c>
      <c r="U76" s="131">
        <f>U57/U53</f>
        <v>-7.5770638391913911E-3</v>
      </c>
      <c r="V76" s="131">
        <f>V57/V53</f>
        <v>-9.0441313377567334E-2</v>
      </c>
      <c r="W76" s="5"/>
      <c r="X76" s="1" t="s">
        <v>81</v>
      </c>
      <c r="Y76" s="132">
        <f>Y57/Y53</f>
        <v>-2.7208807690138134E-4</v>
      </c>
      <c r="Z76" s="131">
        <f>Z57/Z53</f>
        <v>9.8138601393097477E-2</v>
      </c>
      <c r="AA76" s="131">
        <f>AA57/AA53</f>
        <v>0.20210455333129465</v>
      </c>
      <c r="AB76" s="131">
        <f>AB57/AB53</f>
        <v>0.23393566792490439</v>
      </c>
      <c r="AC76" s="131">
        <f>AC57/AC53</f>
        <v>0.27596939594963571</v>
      </c>
    </row>
    <row r="77" spans="14:29" x14ac:dyDescent="0.35">
      <c r="N77" s="5"/>
      <c r="Q77" s="1" t="s">
        <v>82</v>
      </c>
      <c r="R77" s="133">
        <f>R35/R42</f>
        <v>5.917937233487744</v>
      </c>
      <c r="S77" s="133">
        <f>S35/S42</f>
        <v>4.4972607075896658</v>
      </c>
      <c r="T77" s="133">
        <f>T35/T42</f>
        <v>26.586602357984994</v>
      </c>
      <c r="U77" s="133">
        <f>U35/U42</f>
        <v>7.6179906542056077</v>
      </c>
      <c r="V77" s="133">
        <f>V35/V42</f>
        <v>20.817550857598725</v>
      </c>
      <c r="W77" s="5"/>
      <c r="X77" s="1" t="s">
        <v>83</v>
      </c>
      <c r="Y77" s="133">
        <f>Y35/Y42</f>
        <v>2.367361123487373</v>
      </c>
      <c r="Z77" s="133">
        <f>Z35/Z42</f>
        <v>1.7312762319291155</v>
      </c>
      <c r="AA77" s="133">
        <f>AA35/AA42</f>
        <v>4.4400442177530399</v>
      </c>
      <c r="AB77" s="133">
        <f>AB35/AB42</f>
        <v>8.2940910309692981</v>
      </c>
      <c r="AC77" s="133">
        <f>AC35/AC42</f>
        <v>11.308002633458937</v>
      </c>
    </row>
    <row r="78" spans="14:29" x14ac:dyDescent="0.35">
      <c r="N78" s="5"/>
      <c r="Q78" s="1" t="s">
        <v>84</v>
      </c>
      <c r="R78" s="134">
        <f>R28/R64</f>
        <v>-0.6301980198019802</v>
      </c>
      <c r="S78" s="134">
        <f>S28/S64</f>
        <v>-0.44377695294900127</v>
      </c>
      <c r="T78" s="134">
        <f>T28/T64</f>
        <v>-0.59971057029880559</v>
      </c>
      <c r="U78" s="134">
        <f>U28/U64</f>
        <v>-0.68651156126305235</v>
      </c>
      <c r="V78" s="134">
        <f>V28/V64</f>
        <v>-3.8314140048539738</v>
      </c>
      <c r="W78" s="5"/>
      <c r="X78" s="1" t="s">
        <v>85</v>
      </c>
      <c r="Y78" s="134">
        <f>Y28/Y64</f>
        <v>-0.68200142827524246</v>
      </c>
      <c r="Z78" s="134">
        <f>Z28/Z64</f>
        <v>-0.46662027525570504</v>
      </c>
      <c r="AA78" s="134">
        <f>AA28/AA64</f>
        <v>-0.20278538721481273</v>
      </c>
      <c r="AB78" s="134">
        <f>AB28/AB64</f>
        <v>-0.13146020785688425</v>
      </c>
      <c r="AC78" s="134">
        <f>AC28/AC64</f>
        <v>-8.0576155162578433E-2</v>
      </c>
    </row>
    <row r="79" spans="14:29" x14ac:dyDescent="0.35">
      <c r="N79" s="5"/>
      <c r="Q79" s="1" t="s">
        <v>86</v>
      </c>
      <c r="R79" s="135">
        <f>R63/R78</f>
        <v>-44.398743126472901</v>
      </c>
      <c r="S79" s="135">
        <f>S63/S78</f>
        <v>-67.939535389673168</v>
      </c>
      <c r="T79" s="135">
        <f>T63/T78</f>
        <v>-107.5685558916494</v>
      </c>
      <c r="U79" s="135">
        <f>U63/U78</f>
        <v>-75.512202452387172</v>
      </c>
      <c r="V79" s="135">
        <f>V63/V78</f>
        <v>-6.0578157230191056</v>
      </c>
      <c r="W79" s="5"/>
      <c r="X79" s="1" t="s">
        <v>87</v>
      </c>
      <c r="Y79" s="135">
        <f>Y63/Y78</f>
        <v>-9.8680145245735531</v>
      </c>
      <c r="Z79" s="135">
        <f>Z63/Z78</f>
        <v>-15.815857971357557</v>
      </c>
      <c r="AA79" s="135">
        <f>AA63/AA78</f>
        <v>-80.479171720159741</v>
      </c>
      <c r="AB79" s="135">
        <f>AB63/AB78</f>
        <v>-227.2931139172488</v>
      </c>
      <c r="AC79" s="135">
        <f>AC63/AC78</f>
        <v>-475.45083185840713</v>
      </c>
    </row>
    <row r="80" spans="14:29" x14ac:dyDescent="0.35">
      <c r="N80" s="5"/>
      <c r="Q80" s="1" t="s">
        <v>88</v>
      </c>
      <c r="R80" s="136">
        <f>R28/R38</f>
        <v>-0.11570673603386412</v>
      </c>
      <c r="S80" s="136">
        <f t="shared" ref="S80:V80" si="10">S28/S38</f>
        <v>-8.4659462999345125E-2</v>
      </c>
      <c r="T80" s="136">
        <f t="shared" si="10"/>
        <v>-6.1035717397347228E-2</v>
      </c>
      <c r="U80" s="136">
        <f t="shared" si="10"/>
        <v>-4.7476076169809034E-2</v>
      </c>
      <c r="V80" s="136">
        <f t="shared" si="10"/>
        <v>-0.19819350707346461</v>
      </c>
      <c r="W80" s="5"/>
      <c r="X80" s="1" t="s">
        <v>44</v>
      </c>
      <c r="Y80" s="136">
        <f>Y28/Y38</f>
        <v>-0.20322217493375802</v>
      </c>
      <c r="Z80" s="136">
        <f t="shared" ref="Z80:AC80" si="11">Z28/Z38</f>
        <v>-0.14534563670643932</v>
      </c>
      <c r="AA80" s="136">
        <f t="shared" si="11"/>
        <v>-4.5382945875192982E-2</v>
      </c>
      <c r="AB80" s="136">
        <f t="shared" si="11"/>
        <v>-1.9565325952968574E-2</v>
      </c>
      <c r="AC80" s="136">
        <f t="shared" si="11"/>
        <v>-6.4506466764898277E-3</v>
      </c>
    </row>
    <row r="81" spans="14:26" x14ac:dyDescent="0.35">
      <c r="N81" s="5"/>
      <c r="W81" s="5"/>
    </row>
    <row r="82" spans="14:26" x14ac:dyDescent="0.35">
      <c r="N82" s="5"/>
      <c r="W82" s="5"/>
    </row>
    <row r="88" spans="14:26" x14ac:dyDescent="0.35">
      <c r="V88" s="137"/>
      <c r="W88" s="137"/>
      <c r="X88" s="137"/>
      <c r="Y88" s="137"/>
      <c r="Z88" s="137"/>
    </row>
    <row r="89" spans="14:26" x14ac:dyDescent="0.35">
      <c r="V89" s="137"/>
      <c r="W89" s="137"/>
      <c r="X89" s="137"/>
      <c r="Y89" s="137"/>
      <c r="Z89" s="137"/>
    </row>
    <row r="92" spans="14:26" x14ac:dyDescent="0.35">
      <c r="U92" s="137"/>
      <c r="V92" s="137"/>
    </row>
    <row r="93" spans="14:26" x14ac:dyDescent="0.35">
      <c r="U93" s="137"/>
      <c r="V93" s="137"/>
    </row>
    <row r="94" spans="14:26" x14ac:dyDescent="0.35">
      <c r="U94" s="137"/>
      <c r="V94" s="137"/>
    </row>
    <row r="95" spans="14:26" x14ac:dyDescent="0.35">
      <c r="U95" s="137"/>
      <c r="V95" s="137"/>
    </row>
    <row r="96" spans="14:26" x14ac:dyDescent="0.35">
      <c r="U96" s="137"/>
      <c r="V96" s="137"/>
    </row>
  </sheetData>
  <mergeCells count="11">
    <mergeCell ref="B27:B28"/>
    <mergeCell ref="H27:I28"/>
    <mergeCell ref="H40:I40"/>
    <mergeCell ref="H42:I42"/>
    <mergeCell ref="AE4:AF4"/>
    <mergeCell ref="B21:B22"/>
    <mergeCell ref="H21:I22"/>
    <mergeCell ref="B23:B24"/>
    <mergeCell ref="H23:I24"/>
    <mergeCell ref="B25:B26"/>
    <mergeCell ref="H25:I26"/>
  </mergeCells>
  <pageMargins left="0.7" right="0.7" top="0.75" bottom="0.75" header="0.3" footer="0.3"/>
  <pageSetup scale="64" orientation="portrait" r:id="rId1"/>
  <colBreaks count="1" manualBreakCount="1">
    <brk id="13" max="1048575" man="1"/>
  </colBreaks>
  <drawing r:id="rId2"/>
  <extLst>
    <ext xmlns:x14="http://schemas.microsoft.com/office/spreadsheetml/2009/9/main" uri="{78C0D931-6437-407d-A8EE-F0AAD7539E65}">
      <x14:conditionalFormattings>
        <x14:conditionalFormatting xmlns:xm="http://schemas.microsoft.com/office/excel/2006/main">
          <x14:cfRule type="iconSet" priority="5" id="{3418B4FD-AF7F-4D86-BA1F-F3DF21225B0E}">
            <x14:iconSet iconSet="3Triangles">
              <x14:cfvo type="percent">
                <xm:f>0</xm:f>
              </x14:cfvo>
              <x14:cfvo type="num">
                <xm:f>0</xm:f>
              </x14:cfvo>
              <x14:cfvo type="num" gte="0">
                <xm:f>0</xm:f>
              </x14:cfvo>
            </x14:iconSet>
          </x14:cfRule>
          <xm:sqref>M36:M44</xm:sqref>
        </x14:conditionalFormatting>
        <x14:conditionalFormatting xmlns:xm="http://schemas.microsoft.com/office/excel/2006/main">
          <x14:cfRule type="iconSet" priority="4" id="{0FA809B7-77C2-495F-B0B2-E14EAFDBDFC1}">
            <x14:iconSet iconSet="3Triangles">
              <x14:cfvo type="percent">
                <xm:f>0</xm:f>
              </x14:cfvo>
              <x14:cfvo type="percent">
                <xm:f>33</xm:f>
              </x14:cfvo>
              <x14:cfvo type="percent">
                <xm:f>67</xm:f>
              </x14:cfvo>
            </x14:iconSet>
          </x14:cfRule>
          <xm:sqref>M36</xm:sqref>
        </x14:conditionalFormatting>
        <x14:conditionalFormatting xmlns:xm="http://schemas.microsoft.com/office/excel/2006/main">
          <x14:cfRule type="iconSet" priority="3" id="{69EFBB10-2134-48E4-8347-28E5B10E5FFC}">
            <x14:iconSet iconSet="3Triangles">
              <x14:cfvo type="percent">
                <xm:f>0</xm:f>
              </x14:cfvo>
              <x14:cfvo type="percent">
                <xm:f>33</xm:f>
              </x14:cfvo>
              <x14:cfvo type="percent">
                <xm:f>67</xm:f>
              </x14:cfvo>
            </x14:iconSet>
          </x14:cfRule>
          <xm:sqref>M38</xm:sqref>
        </x14:conditionalFormatting>
        <x14:conditionalFormatting xmlns:xm="http://schemas.microsoft.com/office/excel/2006/main">
          <x14:cfRule type="iconSet" priority="2" id="{10CE3305-69B8-4272-B682-C8F904CB8859}">
            <x14:iconSet iconSet="3Triangles">
              <x14:cfvo type="percent">
                <xm:f>0</xm:f>
              </x14:cfvo>
              <x14:cfvo type="percent">
                <xm:f>33</xm:f>
              </x14:cfvo>
              <x14:cfvo type="percent">
                <xm:f>67</xm:f>
              </x14:cfvo>
            </x14:iconSet>
          </x14:cfRule>
          <xm:sqref>M40</xm:sqref>
        </x14:conditionalFormatting>
        <x14:conditionalFormatting xmlns:xm="http://schemas.microsoft.com/office/excel/2006/main">
          <x14:cfRule type="iconSet" priority="1" id="{3679C2E8-79B5-411C-90B3-5F775F111C4F}">
            <x14:iconSet iconSet="3Triangles">
              <x14:cfvo type="percent">
                <xm:f>0</xm:f>
              </x14:cfvo>
              <x14:cfvo type="percent">
                <xm:f>33</xm:f>
              </x14:cfvo>
              <x14:cfvo type="percent">
                <xm:f>67</xm:f>
              </x14:cfvo>
            </x14:iconSet>
          </x14:cfRule>
          <xm:sqref>M42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2"/>
  <sheetViews>
    <sheetView showGridLines="0" zoomScale="75" zoomScaleNormal="75" zoomScaleSheetLayoutView="138" workbookViewId="0">
      <selection activeCell="W40" sqref="W40"/>
    </sheetView>
  </sheetViews>
  <sheetFormatPr defaultColWidth="10.90625" defaultRowHeight="14.5" x14ac:dyDescent="0.35"/>
  <cols>
    <col min="1" max="1" width="4.08984375" customWidth="1"/>
    <col min="2" max="2" width="11.81640625" customWidth="1"/>
    <col min="13" max="13" width="12.36328125" bestFit="1" customWidth="1"/>
    <col min="14" max="14" width="1.6328125" style="1" customWidth="1"/>
  </cols>
  <sheetData>
    <row r="1" spans="1:23" x14ac:dyDescent="0.35">
      <c r="N1" s="5"/>
    </row>
    <row r="2" spans="1:23" ht="21.5" thickBot="1" x14ac:dyDescent="0.4">
      <c r="A2" s="138" t="s">
        <v>89</v>
      </c>
      <c r="B2" s="139"/>
      <c r="C2" s="140"/>
      <c r="D2" s="140"/>
      <c r="E2" s="140"/>
      <c r="F2" s="141"/>
      <c r="G2" s="141"/>
      <c r="H2" s="141"/>
      <c r="I2" s="141"/>
      <c r="J2" s="141"/>
      <c r="K2" s="141"/>
      <c r="L2" s="141"/>
      <c r="M2" s="142"/>
      <c r="N2" s="5"/>
    </row>
    <row r="3" spans="1:23" x14ac:dyDescent="0.35">
      <c r="N3" s="5"/>
    </row>
    <row r="4" spans="1:23" x14ac:dyDescent="0.35">
      <c r="B4" s="159" t="s">
        <v>90</v>
      </c>
      <c r="C4" s="160"/>
      <c r="D4" s="160"/>
      <c r="E4" s="160"/>
      <c r="F4" s="160"/>
      <c r="G4" s="1"/>
      <c r="H4" s="159" t="s">
        <v>91</v>
      </c>
      <c r="I4" s="160"/>
      <c r="J4" s="160"/>
      <c r="K4" s="160"/>
      <c r="L4" s="160"/>
      <c r="M4" s="160"/>
      <c r="N4" s="5"/>
    </row>
    <row r="5" spans="1:23" x14ac:dyDescent="0.35">
      <c r="G5" s="1"/>
      <c r="N5" s="5"/>
    </row>
    <row r="6" spans="1:23" x14ac:dyDescent="0.35">
      <c r="G6" s="1"/>
      <c r="N6" s="5"/>
      <c r="P6" s="10" t="s">
        <v>92</v>
      </c>
      <c r="Q6" s="1"/>
      <c r="R6" s="1"/>
      <c r="S6" s="1"/>
    </row>
    <row r="7" spans="1:23" x14ac:dyDescent="0.35">
      <c r="G7" s="23"/>
      <c r="N7" s="5"/>
      <c r="P7" s="1" t="s">
        <v>93</v>
      </c>
      <c r="Q7" s="1" t="s">
        <v>24</v>
      </c>
      <c r="R7" s="1" t="s">
        <v>94</v>
      </c>
      <c r="S7" s="1" t="s">
        <v>95</v>
      </c>
      <c r="T7" s="1"/>
      <c r="U7" s="17"/>
      <c r="V7" s="17">
        <v>2019</v>
      </c>
      <c r="W7" s="17"/>
    </row>
    <row r="8" spans="1:23" x14ac:dyDescent="0.35">
      <c r="G8" s="1"/>
      <c r="N8" s="5"/>
      <c r="P8" s="1"/>
      <c r="Q8" s="22">
        <v>332221</v>
      </c>
      <c r="R8" s="1"/>
      <c r="S8" s="1"/>
      <c r="T8" s="10" t="s">
        <v>7</v>
      </c>
      <c r="U8" s="10"/>
      <c r="V8" s="19"/>
      <c r="W8" s="19"/>
    </row>
    <row r="9" spans="1:23" x14ac:dyDescent="0.35">
      <c r="G9" s="1"/>
      <c r="N9" s="5"/>
      <c r="P9" s="91">
        <f>Q8</f>
        <v>332221</v>
      </c>
      <c r="Q9" s="1"/>
      <c r="R9" s="22">
        <v>78705</v>
      </c>
      <c r="S9" s="1"/>
      <c r="T9" s="20" t="s">
        <v>12</v>
      </c>
      <c r="U9" s="22"/>
      <c r="V9" s="22">
        <v>332221</v>
      </c>
      <c r="W9" s="22"/>
    </row>
    <row r="10" spans="1:23" x14ac:dyDescent="0.35">
      <c r="G10" s="1"/>
      <c r="N10" s="5"/>
      <c r="P10" s="143">
        <f>P9+R9</f>
        <v>410926</v>
      </c>
      <c r="R10" s="144">
        <v>0</v>
      </c>
      <c r="S10" s="1"/>
      <c r="T10" s="20" t="s">
        <v>14</v>
      </c>
      <c r="U10" s="22"/>
      <c r="V10" s="22">
        <v>78705</v>
      </c>
      <c r="W10" s="22"/>
    </row>
    <row r="11" spans="1:23" x14ac:dyDescent="0.35">
      <c r="G11" s="1"/>
      <c r="N11" s="5"/>
      <c r="P11" s="91"/>
      <c r="Q11" s="91">
        <f>P10+R10</f>
        <v>410926</v>
      </c>
      <c r="R11" s="91"/>
      <c r="S11" s="1"/>
      <c r="T11" s="10" t="s">
        <v>96</v>
      </c>
      <c r="U11" s="26"/>
      <c r="V11" s="26">
        <f>SUM(V9:V10)</f>
        <v>410926</v>
      </c>
      <c r="W11" s="26"/>
    </row>
    <row r="12" spans="1:23" x14ac:dyDescent="0.35">
      <c r="G12" s="1"/>
      <c r="N12" s="5"/>
      <c r="P12" s="1"/>
      <c r="R12" s="1"/>
      <c r="S12" s="1"/>
    </row>
    <row r="13" spans="1:23" x14ac:dyDescent="0.35">
      <c r="G13" s="1"/>
      <c r="N13" s="5"/>
    </row>
    <row r="14" spans="1:23" x14ac:dyDescent="0.35">
      <c r="N14" s="5"/>
    </row>
    <row r="15" spans="1:23" x14ac:dyDescent="0.35">
      <c r="L15" s="145"/>
      <c r="N15" s="5"/>
    </row>
    <row r="16" spans="1:23" x14ac:dyDescent="0.35">
      <c r="B16" s="159" t="s">
        <v>97</v>
      </c>
      <c r="C16" s="160"/>
      <c r="D16" s="160"/>
      <c r="E16" s="160"/>
      <c r="F16" s="160"/>
      <c r="H16" s="159" t="s">
        <v>98</v>
      </c>
      <c r="I16" s="160"/>
      <c r="J16" s="160"/>
      <c r="K16" s="160"/>
      <c r="L16" s="160"/>
      <c r="M16" s="160"/>
      <c r="N16" s="5"/>
    </row>
    <row r="17" spans="2:14" x14ac:dyDescent="0.35">
      <c r="N17" s="5"/>
    </row>
    <row r="18" spans="2:14" x14ac:dyDescent="0.35">
      <c r="N18" s="5"/>
    </row>
    <row r="19" spans="2:14" x14ac:dyDescent="0.35">
      <c r="N19" s="5"/>
    </row>
    <row r="20" spans="2:14" x14ac:dyDescent="0.35">
      <c r="N20" s="5"/>
    </row>
    <row r="21" spans="2:14" x14ac:dyDescent="0.35">
      <c r="N21" s="5"/>
    </row>
    <row r="22" spans="2:14" x14ac:dyDescent="0.35">
      <c r="N22" s="5"/>
    </row>
    <row r="23" spans="2:14" x14ac:dyDescent="0.35">
      <c r="N23" s="5"/>
    </row>
    <row r="24" spans="2:14" x14ac:dyDescent="0.35">
      <c r="N24" s="5"/>
    </row>
    <row r="25" spans="2:14" x14ac:dyDescent="0.35">
      <c r="N25" s="5"/>
    </row>
    <row r="26" spans="2:14" x14ac:dyDescent="0.35">
      <c r="N26" s="5"/>
    </row>
    <row r="27" spans="2:14" x14ac:dyDescent="0.35">
      <c r="N27" s="5"/>
    </row>
    <row r="28" spans="2:14" x14ac:dyDescent="0.35">
      <c r="N28" s="5"/>
    </row>
    <row r="29" spans="2:14" x14ac:dyDescent="0.35">
      <c r="B29" s="159" t="s">
        <v>99</v>
      </c>
      <c r="C29" s="159"/>
      <c r="D29" s="159"/>
      <c r="E29" s="159"/>
      <c r="F29" s="159"/>
      <c r="H29" s="159" t="s">
        <v>100</v>
      </c>
      <c r="I29" s="159"/>
      <c r="J29" s="159"/>
      <c r="K29" s="159"/>
      <c r="L29" s="159"/>
      <c r="M29" s="161"/>
      <c r="N29" s="5"/>
    </row>
    <row r="30" spans="2:14" x14ac:dyDescent="0.35">
      <c r="B30" s="10" t="s">
        <v>7</v>
      </c>
      <c r="C30" s="10"/>
      <c r="D30" s="10"/>
      <c r="E30" s="10"/>
      <c r="F30" s="120">
        <f>'[1]Dashboard_1 (2)'!AC9</f>
        <v>410926</v>
      </c>
      <c r="H30" s="10" t="s">
        <v>101</v>
      </c>
      <c r="I30" s="10"/>
      <c r="J30" s="10"/>
      <c r="K30" s="10"/>
      <c r="L30" s="10"/>
      <c r="M30" s="1"/>
      <c r="N30" s="5"/>
    </row>
    <row r="31" spans="2:14" x14ac:dyDescent="0.35">
      <c r="B31" s="1" t="s">
        <v>19</v>
      </c>
      <c r="C31" s="1"/>
      <c r="D31" s="1"/>
      <c r="E31" s="1"/>
      <c r="F31" s="91">
        <f>'[1]Dashboard_1 (2)'!AC16</f>
        <v>92182</v>
      </c>
      <c r="H31" s="146" t="s">
        <v>102</v>
      </c>
      <c r="I31" s="1"/>
      <c r="J31" s="1"/>
      <c r="K31" s="1"/>
      <c r="L31" s="1"/>
      <c r="M31" s="27">
        <f>'[1]Dashboard_1 (2)'!AC35</f>
        <v>807267</v>
      </c>
      <c r="N31" s="5"/>
    </row>
    <row r="32" spans="2:14" x14ac:dyDescent="0.35">
      <c r="B32" s="10" t="s">
        <v>62</v>
      </c>
      <c r="C32" s="10"/>
      <c r="D32" s="10"/>
      <c r="E32" s="10"/>
      <c r="F32" s="147"/>
      <c r="H32" s="146" t="s">
        <v>103</v>
      </c>
      <c r="I32" s="1"/>
      <c r="J32" s="1"/>
      <c r="K32" s="1"/>
      <c r="L32" s="1"/>
      <c r="M32" s="27">
        <f>'[1]Dashboard_1 (2)'!AC36</f>
        <v>681731</v>
      </c>
      <c r="N32" s="5"/>
    </row>
    <row r="33" spans="2:14" x14ac:dyDescent="0.35">
      <c r="B33" s="146" t="s">
        <v>35</v>
      </c>
      <c r="C33" s="1"/>
      <c r="D33" s="1"/>
      <c r="E33" s="1"/>
      <c r="F33" s="91">
        <f>'[1]Dashboard_1 (2)'!AC22</f>
        <v>139772</v>
      </c>
      <c r="H33" s="148" t="s">
        <v>56</v>
      </c>
      <c r="I33" s="148"/>
      <c r="J33" s="148"/>
      <c r="K33" s="148"/>
      <c r="L33" s="148"/>
      <c r="M33" s="149">
        <f>M31+M32</f>
        <v>1488998</v>
      </c>
      <c r="N33" s="5"/>
    </row>
    <row r="34" spans="2:14" x14ac:dyDescent="0.35">
      <c r="B34" s="146" t="s">
        <v>38</v>
      </c>
      <c r="C34" s="1"/>
      <c r="D34" s="1"/>
      <c r="E34" s="1"/>
      <c r="F34" s="91">
        <f>'[1]Dashboard_1 (2)'!AC23</f>
        <v>161058</v>
      </c>
      <c r="H34" s="10" t="s">
        <v>57</v>
      </c>
      <c r="I34" s="10"/>
      <c r="J34" s="10"/>
      <c r="K34" s="10"/>
      <c r="L34" s="10"/>
      <c r="M34" s="150"/>
      <c r="N34" s="5"/>
    </row>
    <row r="35" spans="2:14" x14ac:dyDescent="0.35">
      <c r="B35" s="146" t="s">
        <v>104</v>
      </c>
      <c r="C35" s="1"/>
      <c r="D35" s="1"/>
      <c r="E35" s="1"/>
      <c r="F35" s="91">
        <f>'[1]Dashboard_1 (2)'!AC24</f>
        <v>97</v>
      </c>
      <c r="H35" s="146" t="s">
        <v>58</v>
      </c>
      <c r="I35" s="1"/>
      <c r="J35" s="1"/>
      <c r="K35" s="1"/>
      <c r="L35" s="1"/>
      <c r="M35" s="27">
        <f>'[1]Dashboard_1 (2)'!AC42</f>
        <v>71389</v>
      </c>
      <c r="N35" s="5"/>
    </row>
    <row r="36" spans="2:14" x14ac:dyDescent="0.35">
      <c r="B36" s="32"/>
      <c r="C36" s="1"/>
      <c r="D36" s="1"/>
      <c r="E36" s="1"/>
      <c r="F36" s="69"/>
      <c r="H36" s="146" t="s">
        <v>59</v>
      </c>
      <c r="I36" s="1"/>
      <c r="J36" s="1"/>
      <c r="K36" s="1"/>
      <c r="L36" s="1"/>
      <c r="M36" s="27">
        <f>'[1]Dashboard_1 (2)'!AC44</f>
        <v>918780</v>
      </c>
      <c r="N36" s="5"/>
    </row>
    <row r="37" spans="2:14" ht="15" thickBot="1" x14ac:dyDescent="0.4">
      <c r="B37" s="151" t="s">
        <v>105</v>
      </c>
      <c r="C37" s="152"/>
      <c r="D37" s="152"/>
      <c r="E37" s="152"/>
      <c r="F37" s="153">
        <f>'[1]Dashboard_1 (2)'!AC25</f>
        <v>300927</v>
      </c>
      <c r="H37" s="10" t="s">
        <v>106</v>
      </c>
      <c r="I37" s="10"/>
      <c r="J37" s="10"/>
      <c r="K37" s="10"/>
      <c r="L37" s="10"/>
      <c r="M37" s="27">
        <f>'[1]Dashboard_1 (2)'!AC45</f>
        <v>498829</v>
      </c>
      <c r="N37" s="5"/>
    </row>
    <row r="38" spans="2:14" ht="15.5" thickTop="1" thickBot="1" x14ac:dyDescent="0.4">
      <c r="B38" s="154" t="s">
        <v>107</v>
      </c>
      <c r="C38" s="154"/>
      <c r="D38" s="154"/>
      <c r="E38" s="154"/>
      <c r="F38" s="155">
        <f>F30-F31-F37</f>
        <v>17817</v>
      </c>
      <c r="H38" s="156" t="s">
        <v>108</v>
      </c>
      <c r="I38" s="156"/>
      <c r="J38" s="156"/>
      <c r="K38" s="156"/>
      <c r="L38" s="156"/>
      <c r="M38" s="157">
        <f>M35+M36+M37</f>
        <v>1488998</v>
      </c>
      <c r="N38" s="5"/>
    </row>
    <row r="39" spans="2:14" ht="15" thickTop="1" x14ac:dyDescent="0.35">
      <c r="H39" s="158" t="s">
        <v>109</v>
      </c>
      <c r="N39" s="5"/>
    </row>
    <row r="40" spans="2:14" x14ac:dyDescent="0.35">
      <c r="H40" s="158" t="s">
        <v>110</v>
      </c>
      <c r="N40" s="5"/>
    </row>
    <row r="41" spans="2:14" x14ac:dyDescent="0.35">
      <c r="N41" s="5"/>
    </row>
    <row r="42" spans="2:14" x14ac:dyDescent="0.35">
      <c r="N42" s="5"/>
    </row>
    <row r="43" spans="2:14" x14ac:dyDescent="0.35">
      <c r="N43" s="5"/>
    </row>
    <row r="44" spans="2:14" x14ac:dyDescent="0.35">
      <c r="N44" s="5"/>
    </row>
    <row r="45" spans="2:14" x14ac:dyDescent="0.35">
      <c r="N45" s="5"/>
    </row>
    <row r="46" spans="2:14" x14ac:dyDescent="0.35">
      <c r="N46" s="5"/>
    </row>
    <row r="47" spans="2:14" x14ac:dyDescent="0.35">
      <c r="N47" s="5"/>
    </row>
    <row r="48" spans="2:14" x14ac:dyDescent="0.35">
      <c r="N48" s="5"/>
    </row>
    <row r="49" spans="14:14" x14ac:dyDescent="0.35">
      <c r="N49" s="5"/>
    </row>
    <row r="50" spans="14:14" x14ac:dyDescent="0.35">
      <c r="N50" s="5"/>
    </row>
    <row r="51" spans="14:14" x14ac:dyDescent="0.35">
      <c r="N51" s="5"/>
    </row>
    <row r="52" spans="14:14" x14ac:dyDescent="0.35">
      <c r="N52" s="5"/>
    </row>
    <row r="53" spans="14:14" x14ac:dyDescent="0.35">
      <c r="N53" s="5"/>
    </row>
    <row r="54" spans="14:14" x14ac:dyDescent="0.35">
      <c r="N54" s="5"/>
    </row>
    <row r="55" spans="14:14" x14ac:dyDescent="0.35">
      <c r="N55" s="5"/>
    </row>
    <row r="56" spans="14:14" x14ac:dyDescent="0.35">
      <c r="N56" s="5"/>
    </row>
    <row r="57" spans="14:14" x14ac:dyDescent="0.35">
      <c r="N57" s="5"/>
    </row>
    <row r="58" spans="14:14" x14ac:dyDescent="0.35">
      <c r="N58" s="5"/>
    </row>
    <row r="59" spans="14:14" x14ac:dyDescent="0.35">
      <c r="N59" s="5"/>
    </row>
    <row r="60" spans="14:14" x14ac:dyDescent="0.35">
      <c r="N60" s="5"/>
    </row>
    <row r="61" spans="14:14" x14ac:dyDescent="0.35">
      <c r="N61" s="5"/>
    </row>
    <row r="62" spans="14:14" x14ac:dyDescent="0.35">
      <c r="N62" s="5"/>
    </row>
    <row r="63" spans="14:14" x14ac:dyDescent="0.35">
      <c r="N63" s="5"/>
    </row>
    <row r="64" spans="14:14" x14ac:dyDescent="0.35">
      <c r="N64" s="5"/>
    </row>
    <row r="65" spans="14:14" x14ac:dyDescent="0.35">
      <c r="N65" s="5"/>
    </row>
    <row r="66" spans="14:14" x14ac:dyDescent="0.35">
      <c r="N66" s="5"/>
    </row>
    <row r="67" spans="14:14" x14ac:dyDescent="0.35">
      <c r="N67" s="5"/>
    </row>
    <row r="68" spans="14:14" x14ac:dyDescent="0.35">
      <c r="N68" s="5"/>
    </row>
    <row r="69" spans="14:14" x14ac:dyDescent="0.35">
      <c r="N69" s="5"/>
    </row>
    <row r="70" spans="14:14" x14ac:dyDescent="0.35">
      <c r="N70" s="5"/>
    </row>
    <row r="71" spans="14:14" x14ac:dyDescent="0.35">
      <c r="N71" s="5"/>
    </row>
    <row r="72" spans="14:14" x14ac:dyDescent="0.35">
      <c r="N72" s="5"/>
    </row>
    <row r="73" spans="14:14" x14ac:dyDescent="0.35">
      <c r="N73" s="5"/>
    </row>
    <row r="74" spans="14:14" x14ac:dyDescent="0.35">
      <c r="N74" s="5"/>
    </row>
    <row r="75" spans="14:14" x14ac:dyDescent="0.35">
      <c r="N75" s="5"/>
    </row>
    <row r="76" spans="14:14" x14ac:dyDescent="0.35">
      <c r="N76" s="5"/>
    </row>
    <row r="77" spans="14:14" x14ac:dyDescent="0.35">
      <c r="N77" s="5"/>
    </row>
    <row r="78" spans="14:14" x14ac:dyDescent="0.35">
      <c r="N78" s="5"/>
    </row>
    <row r="79" spans="14:14" x14ac:dyDescent="0.35">
      <c r="N79" s="5"/>
    </row>
    <row r="80" spans="14:14" x14ac:dyDescent="0.35">
      <c r="N80" s="5"/>
    </row>
    <row r="81" spans="14:14" x14ac:dyDescent="0.35">
      <c r="N81" s="5"/>
    </row>
    <row r="82" spans="14:14" x14ac:dyDescent="0.35">
      <c r="N82" s="5"/>
    </row>
  </sheetData>
  <pageMargins left="0.7" right="0.7" top="0.75" bottom="0.75" header="0.3" footer="0.3"/>
  <pageSetup scale="8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Dashboard_1</vt:lpstr>
      <vt:lpstr>Dashboard_2</vt:lpstr>
      <vt:lpstr>Dashboard_1!Print_Area</vt:lpstr>
      <vt:lpstr>Dashboard_2!Print_Area</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Cazares</dc:creator>
  <cp:lastModifiedBy>Lucia Cazares</cp:lastModifiedBy>
  <cp:lastPrinted>2020-05-30T22:55:42Z</cp:lastPrinted>
  <dcterms:created xsi:type="dcterms:W3CDTF">2020-05-30T22:43:40Z</dcterms:created>
  <dcterms:modified xsi:type="dcterms:W3CDTF">2020-05-30T22:57:52Z</dcterms:modified>
</cp:coreProperties>
</file>