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. &amp; N. Multiservice\Downloads\Excel\"/>
    </mc:Choice>
  </mc:AlternateContent>
  <xr:revisionPtr revIDLastSave="0" documentId="13_ncr:1_{53A081F3-6AD0-4D69-9EB0-B0339029AF9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Assoluti_Iva!$A$194:$C$228</definedName>
    <definedName name="CAB">Assoluti_Iva!$A$316:$C$325</definedName>
    <definedName name="CDROM">Assoluti_Iva!$A$109:$C$116</definedName>
    <definedName name="Codice">#REF!</definedName>
    <definedName name="CONT">Assoluti_Iva!$A$327:$C$338</definedName>
    <definedName name="CPU">Assoluti_Iva!$A$164:$C$184</definedName>
    <definedName name="DANIELE">#REF!</definedName>
    <definedName name="DATI">Assoluti_Iva!$A$2:$C$338</definedName>
    <definedName name="HD">Assoluti_Iva!$A$80:$C$103</definedName>
    <definedName name="IMPO">#REF!</definedName>
    <definedName name="IMPORTO">#REF!</definedName>
    <definedName name="IO_B">Assoluti_Iva!$A$64:$C$78</definedName>
    <definedName name="IVATOT">Assoluti_Iva!$G$2</definedName>
    <definedName name="MAIN_B">Assoluti_Iva!$A$21:$C$36</definedName>
    <definedName name="MAST">Assoluti_Iva!$A$118:$C$128</definedName>
    <definedName name="MEDIA">Assoluti_Iva!$A$152:$C$162</definedName>
    <definedName name="MEM">Assoluti_Iva!$A$130:$C$132</definedName>
    <definedName name="MO">Assoluti_Iva!$A$7:$C$7</definedName>
    <definedName name="MODEM">Assoluti_Iva!$A$134:$C$150</definedName>
    <definedName name="MON">Assoluti_Iva!$A$3:$C$16</definedName>
    <definedName name="MONLCD">Assoluti_Iva!$A$18:$C$19</definedName>
    <definedName name="SOFT">Assoluti_Iva!$A$230:$C$279</definedName>
    <definedName name="STAMP">Assoluti_Iva!$A$281:$C$314</definedName>
    <definedName name="TAST">Assoluti_Iva!$A$186:$C$192</definedName>
    <definedName name="VIDEO_B">Assoluti_Iva!$A$38:$C$62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H6" i="6"/>
  <c r="H7" i="6"/>
  <c r="H8" i="6"/>
  <c r="H9" i="6"/>
  <c r="H10" i="6"/>
  <c r="H5" i="6"/>
  <c r="I7" i="7" l="1"/>
  <c r="I8" i="7"/>
  <c r="I28" i="7"/>
  <c r="I9" i="7"/>
  <c r="I2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E7" i="7"/>
  <c r="H19" i="7"/>
  <c r="H18" i="7"/>
  <c r="H17" i="7"/>
  <c r="H16" i="7"/>
  <c r="H15" i="7"/>
  <c r="H14" i="7"/>
  <c r="H13" i="7"/>
  <c r="H12" i="7"/>
  <c r="H11" i="7"/>
  <c r="H27" i="7"/>
  <c r="H26" i="7"/>
  <c r="H25" i="7"/>
  <c r="H24" i="7"/>
  <c r="H23" i="7"/>
  <c r="H22" i="7"/>
  <c r="H21" i="7"/>
  <c r="H20" i="7"/>
  <c r="H10" i="7"/>
  <c r="H29" i="7"/>
  <c r="H9" i="7"/>
  <c r="H28" i="7"/>
  <c r="H8" i="7"/>
  <c r="H7" i="7"/>
  <c r="G7" i="7"/>
  <c r="F7" i="7"/>
  <c r="I14" i="5"/>
  <c r="I9" i="5"/>
  <c r="I10" i="5"/>
  <c r="I11" i="5"/>
  <c r="I12" i="5"/>
  <c r="I13" i="5"/>
  <c r="I8" i="5"/>
  <c r="I6" i="5"/>
  <c r="I5" i="5"/>
  <c r="I4" i="5"/>
  <c r="I3" i="5"/>
  <c r="H5" i="4" l="1"/>
  <c r="H6" i="4"/>
  <c r="H7" i="4"/>
  <c r="H8" i="4"/>
  <c r="H9" i="4"/>
  <c r="H10" i="4"/>
  <c r="H11" i="4"/>
  <c r="H12" i="4"/>
  <c r="H13" i="4"/>
  <c r="H14" i="4"/>
  <c r="H15" i="4"/>
  <c r="H4" i="4"/>
  <c r="D4" i="3"/>
  <c r="D5" i="3"/>
  <c r="D6" i="3"/>
  <c r="D7" i="3"/>
  <c r="D8" i="3"/>
  <c r="D9" i="3"/>
  <c r="D10" i="3"/>
  <c r="B3" i="2"/>
  <c r="G3" i="2" s="1"/>
  <c r="B4" i="2"/>
  <c r="G4" i="2" s="1"/>
  <c r="B5" i="2"/>
  <c r="G5" i="2" s="1"/>
  <c r="B6" i="2"/>
  <c r="G6" i="2" s="1"/>
  <c r="B7" i="2"/>
  <c r="G7" i="2" s="1"/>
  <c r="B8" i="2"/>
  <c r="G8" i="2" s="1"/>
  <c r="B9" i="2"/>
  <c r="G9" i="2" s="1"/>
  <c r="B2" i="2"/>
  <c r="G2" i="2" s="1"/>
  <c r="E3" i="2"/>
  <c r="E4" i="2"/>
  <c r="E5" i="2"/>
  <c r="E6" i="2"/>
  <c r="E7" i="2"/>
  <c r="E8" i="2"/>
  <c r="E9" i="2"/>
  <c r="E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" i="1"/>
  <c r="G4" i="1"/>
  <c r="G5" i="1"/>
  <c r="G6" i="1"/>
  <c r="G7" i="1"/>
  <c r="G8" i="1"/>
  <c r="D8" i="1" s="1"/>
  <c r="G9" i="1"/>
  <c r="D9" i="1" s="1"/>
  <c r="G10" i="1"/>
  <c r="G11" i="1"/>
  <c r="G12" i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G20" i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G28" i="1"/>
  <c r="D28" i="1" s="1"/>
  <c r="G29" i="1"/>
  <c r="D29" i="1" s="1"/>
  <c r="G30" i="1"/>
  <c r="G31" i="1"/>
  <c r="D31" i="1" s="1"/>
  <c r="G32" i="1"/>
  <c r="D32" i="1" s="1"/>
  <c r="G33" i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G45" i="1"/>
  <c r="D45" i="1" s="1"/>
  <c r="G46" i="1"/>
  <c r="G47" i="1"/>
  <c r="G48" i="1"/>
  <c r="D48" i="1" s="1"/>
  <c r="G49" i="1"/>
  <c r="D49" i="1" s="1"/>
  <c r="G50" i="1"/>
  <c r="D50" i="1" s="1"/>
  <c r="G51" i="1"/>
  <c r="G52" i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G68" i="1"/>
  <c r="D68" i="1" s="1"/>
  <c r="G69" i="1"/>
  <c r="D69" i="1" s="1"/>
  <c r="G70" i="1"/>
  <c r="G71" i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G85" i="1"/>
  <c r="D85" i="1" s="1"/>
  <c r="G86" i="1"/>
  <c r="G87" i="1"/>
  <c r="D87" i="1" s="1"/>
  <c r="G88" i="1"/>
  <c r="D88" i="1" s="1"/>
  <c r="G89" i="1"/>
  <c r="D89" i="1" s="1"/>
  <c r="G90" i="1"/>
  <c r="D90" i="1" s="1"/>
  <c r="G91" i="1"/>
  <c r="G92" i="1"/>
  <c r="G93" i="1"/>
  <c r="D93" i="1" s="1"/>
  <c r="G94" i="1"/>
  <c r="D94" i="1" s="1"/>
  <c r="G95" i="1"/>
  <c r="D95" i="1" s="1"/>
  <c r="G96" i="1"/>
  <c r="D96" i="1" s="1"/>
  <c r="G97" i="1"/>
  <c r="D97" i="1" s="1"/>
  <c r="G98" i="1"/>
  <c r="D98" i="1" s="1"/>
  <c r="G99" i="1"/>
  <c r="G100" i="1"/>
  <c r="G101" i="1"/>
  <c r="G102" i="1"/>
  <c r="G103" i="1"/>
  <c r="D103" i="1" s="1"/>
  <c r="G104" i="1"/>
  <c r="D104" i="1" s="1"/>
  <c r="G105" i="1"/>
  <c r="D105" i="1" s="1"/>
  <c r="G106" i="1"/>
  <c r="D106" i="1" s="1"/>
  <c r="G107" i="1"/>
  <c r="G108" i="1"/>
  <c r="D108" i="1" s="1"/>
  <c r="G109" i="1"/>
  <c r="D109" i="1" s="1"/>
  <c r="G110" i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G125" i="1"/>
  <c r="D125" i="1" s="1"/>
  <c r="G126" i="1"/>
  <c r="G127" i="1"/>
  <c r="D127" i="1" s="1"/>
  <c r="G128" i="1"/>
  <c r="D128" i="1" s="1"/>
  <c r="G129" i="1"/>
  <c r="D129" i="1" s="1"/>
  <c r="G130" i="1"/>
  <c r="D130" i="1" s="1"/>
  <c r="G131" i="1"/>
  <c r="G132" i="1"/>
  <c r="G133" i="1"/>
  <c r="D133" i="1" s="1"/>
  <c r="G134" i="1"/>
  <c r="D134" i="1" s="1"/>
  <c r="G135" i="1"/>
  <c r="D135" i="1" s="1"/>
  <c r="G136" i="1"/>
  <c r="D136" i="1" s="1"/>
  <c r="G137" i="1"/>
  <c r="D137" i="1" s="1"/>
  <c r="G138" i="1"/>
  <c r="D138" i="1" s="1"/>
  <c r="G139" i="1"/>
  <c r="D139" i="1" s="1"/>
  <c r="G140" i="1"/>
  <c r="D140" i="1" s="1"/>
  <c r="G141" i="1"/>
  <c r="D141" i="1" s="1"/>
  <c r="G142" i="1"/>
  <c r="G143" i="1"/>
  <c r="D143" i="1" s="1"/>
  <c r="G144" i="1"/>
  <c r="D144" i="1" s="1"/>
  <c r="G145" i="1"/>
  <c r="D145" i="1" s="1"/>
  <c r="G146" i="1"/>
  <c r="D146" i="1" s="1"/>
  <c r="G147" i="1"/>
  <c r="G148" i="1"/>
  <c r="D148" i="1" s="1"/>
  <c r="G149" i="1"/>
  <c r="D149" i="1" s="1"/>
  <c r="G150" i="1"/>
  <c r="G151" i="1"/>
  <c r="D151" i="1" s="1"/>
  <c r="G152" i="1"/>
  <c r="D152" i="1" s="1"/>
  <c r="G153" i="1"/>
  <c r="D153" i="1" s="1"/>
  <c r="G154" i="1"/>
  <c r="D154" i="1" s="1"/>
  <c r="G155" i="1"/>
  <c r="D155" i="1" s="1"/>
  <c r="G156" i="1"/>
  <c r="D156" i="1" s="1"/>
  <c r="G157" i="1"/>
  <c r="D157" i="1" s="1"/>
  <c r="G158" i="1"/>
  <c r="D158" i="1" s="1"/>
  <c r="G159" i="1"/>
  <c r="G160" i="1"/>
  <c r="D160" i="1" s="1"/>
  <c r="G161" i="1"/>
  <c r="D161" i="1" s="1"/>
  <c r="G162" i="1"/>
  <c r="G163" i="1"/>
  <c r="G164" i="1"/>
  <c r="G165" i="1"/>
  <c r="D165" i="1" s="1"/>
  <c r="G166" i="1"/>
  <c r="G167" i="1"/>
  <c r="D167" i="1" s="1"/>
  <c r="G168" i="1"/>
  <c r="D168" i="1" s="1"/>
  <c r="G169" i="1"/>
  <c r="D169" i="1" s="1"/>
  <c r="G170" i="1"/>
  <c r="G171" i="1"/>
  <c r="G172" i="1"/>
  <c r="G173" i="1"/>
  <c r="G174" i="1"/>
  <c r="D174" i="1" s="1"/>
  <c r="G175" i="1"/>
  <c r="D175" i="1" s="1"/>
  <c r="G176" i="1"/>
  <c r="D176" i="1" s="1"/>
  <c r="G177" i="1"/>
  <c r="D177" i="1" s="1"/>
  <c r="G178" i="1"/>
  <c r="D178" i="1" s="1"/>
  <c r="G179" i="1"/>
  <c r="D179" i="1" s="1"/>
  <c r="G180" i="1"/>
  <c r="D180" i="1" s="1"/>
  <c r="G181" i="1"/>
  <c r="D181" i="1" s="1"/>
  <c r="G182" i="1"/>
  <c r="D182" i="1" s="1"/>
  <c r="G183" i="1"/>
  <c r="D183" i="1" s="1"/>
  <c r="G184" i="1"/>
  <c r="D184" i="1" s="1"/>
  <c r="G185" i="1"/>
  <c r="D185" i="1" s="1"/>
  <c r="G186" i="1"/>
  <c r="D186" i="1" s="1"/>
  <c r="G187" i="1"/>
  <c r="G188" i="1"/>
  <c r="D188" i="1" s="1"/>
  <c r="G189" i="1"/>
  <c r="D189" i="1" s="1"/>
  <c r="G190" i="1"/>
  <c r="G191" i="1"/>
  <c r="G192" i="1"/>
  <c r="G193" i="1"/>
  <c r="G194" i="1"/>
  <c r="D194" i="1" s="1"/>
  <c r="G195" i="1"/>
  <c r="D195" i="1" s="1"/>
  <c r="G196" i="1"/>
  <c r="D196" i="1" s="1"/>
  <c r="G197" i="1"/>
  <c r="D197" i="1" s="1"/>
  <c r="G198" i="1"/>
  <c r="D198" i="1" s="1"/>
  <c r="G199" i="1"/>
  <c r="D199" i="1" s="1"/>
  <c r="G200" i="1"/>
  <c r="D200" i="1" s="1"/>
  <c r="G201" i="1"/>
  <c r="D201" i="1" s="1"/>
  <c r="G202" i="1"/>
  <c r="G203" i="1"/>
  <c r="G204" i="1"/>
  <c r="G205" i="1"/>
  <c r="G206" i="1"/>
  <c r="G207" i="1"/>
  <c r="G208" i="1"/>
  <c r="D208" i="1" s="1"/>
  <c r="G209" i="1"/>
  <c r="D209" i="1" s="1"/>
  <c r="G210" i="1"/>
  <c r="G211" i="1"/>
  <c r="G212" i="1"/>
  <c r="G213" i="1"/>
  <c r="D213" i="1" s="1"/>
  <c r="G214" i="1"/>
  <c r="D214" i="1" s="1"/>
  <c r="G215" i="1"/>
  <c r="D215" i="1" s="1"/>
  <c r="G216" i="1"/>
  <c r="D216" i="1" s="1"/>
  <c r="G217" i="1"/>
  <c r="D217" i="1" s="1"/>
  <c r="G218" i="1"/>
  <c r="D218" i="1" s="1"/>
  <c r="G219" i="1"/>
  <c r="D219" i="1" s="1"/>
  <c r="G220" i="1"/>
  <c r="D220" i="1" s="1"/>
  <c r="G221" i="1"/>
  <c r="D221" i="1" s="1"/>
  <c r="G222" i="1"/>
  <c r="D222" i="1" s="1"/>
  <c r="G223" i="1"/>
  <c r="D223" i="1" s="1"/>
  <c r="G224" i="1"/>
  <c r="D224" i="1" s="1"/>
  <c r="G225" i="1"/>
  <c r="G226" i="1"/>
  <c r="D226" i="1" s="1"/>
  <c r="G227" i="1"/>
  <c r="G228" i="1"/>
  <c r="D228" i="1" s="1"/>
  <c r="G229" i="1"/>
  <c r="D229" i="1" s="1"/>
  <c r="G230" i="1"/>
  <c r="G231" i="1"/>
  <c r="G232" i="1"/>
  <c r="D232" i="1" s="1"/>
  <c r="G233" i="1"/>
  <c r="D233" i="1" s="1"/>
  <c r="G234" i="1"/>
  <c r="D234" i="1" s="1"/>
  <c r="G235" i="1"/>
  <c r="D235" i="1" s="1"/>
  <c r="G236" i="1"/>
  <c r="D236" i="1" s="1"/>
  <c r="G237" i="1"/>
  <c r="D237" i="1" s="1"/>
  <c r="G238" i="1"/>
  <c r="D238" i="1" s="1"/>
  <c r="G239" i="1"/>
  <c r="D239" i="1" s="1"/>
  <c r="G240" i="1"/>
  <c r="D240" i="1" s="1"/>
  <c r="G241" i="1"/>
  <c r="D241" i="1" s="1"/>
  <c r="G242" i="1"/>
  <c r="D242" i="1" s="1"/>
  <c r="G243" i="1"/>
  <c r="D243" i="1" s="1"/>
  <c r="G244" i="1"/>
  <c r="G245" i="1"/>
  <c r="G246" i="1"/>
  <c r="G247" i="1"/>
  <c r="D247" i="1" s="1"/>
  <c r="G248" i="1"/>
  <c r="D248" i="1" s="1"/>
  <c r="G249" i="1"/>
  <c r="D249" i="1" s="1"/>
  <c r="G250" i="1"/>
  <c r="D250" i="1" s="1"/>
  <c r="G251" i="1"/>
  <c r="G252" i="1"/>
  <c r="G253" i="1"/>
  <c r="D253" i="1" s="1"/>
  <c r="G254" i="1"/>
  <c r="D254" i="1" s="1"/>
  <c r="G255" i="1"/>
  <c r="D255" i="1" s="1"/>
  <c r="G256" i="1"/>
  <c r="D256" i="1" s="1"/>
  <c r="G257" i="1"/>
  <c r="D257" i="1" s="1"/>
  <c r="G258" i="1"/>
  <c r="D258" i="1" s="1"/>
  <c r="G259" i="1"/>
  <c r="D259" i="1" s="1"/>
  <c r="G260" i="1"/>
  <c r="D260" i="1" s="1"/>
  <c r="G261" i="1"/>
  <c r="D261" i="1" s="1"/>
  <c r="G262" i="1"/>
  <c r="D262" i="1" s="1"/>
  <c r="G263" i="1"/>
  <c r="D263" i="1" s="1"/>
  <c r="G264" i="1"/>
  <c r="D264" i="1" s="1"/>
  <c r="G265" i="1"/>
  <c r="D265" i="1" s="1"/>
  <c r="G266" i="1"/>
  <c r="D266" i="1" s="1"/>
  <c r="G267" i="1"/>
  <c r="G268" i="1"/>
  <c r="D268" i="1" s="1"/>
  <c r="G269" i="1"/>
  <c r="D269" i="1" s="1"/>
  <c r="G270" i="1"/>
  <c r="G271" i="1"/>
  <c r="D271" i="1" s="1"/>
  <c r="G272" i="1"/>
  <c r="D272" i="1" s="1"/>
  <c r="G273" i="1"/>
  <c r="D273" i="1" s="1"/>
  <c r="G274" i="1"/>
  <c r="D274" i="1" s="1"/>
  <c r="G275" i="1"/>
  <c r="D275" i="1" s="1"/>
  <c r="G276" i="1"/>
  <c r="D276" i="1" s="1"/>
  <c r="G277" i="1"/>
  <c r="D277" i="1" s="1"/>
  <c r="G278" i="1"/>
  <c r="D278" i="1" s="1"/>
  <c r="G279" i="1"/>
  <c r="D279" i="1" s="1"/>
  <c r="G280" i="1"/>
  <c r="D280" i="1" s="1"/>
  <c r="G281" i="1"/>
  <c r="D281" i="1" s="1"/>
  <c r="G282" i="1"/>
  <c r="D282" i="1" s="1"/>
  <c r="G283" i="1"/>
  <c r="D283" i="1" s="1"/>
  <c r="G284" i="1"/>
  <c r="G285" i="1"/>
  <c r="D285" i="1" s="1"/>
  <c r="G286" i="1"/>
  <c r="G287" i="1"/>
  <c r="D287" i="1" s="1"/>
  <c r="G288" i="1"/>
  <c r="D288" i="1" s="1"/>
  <c r="G289" i="1"/>
  <c r="D289" i="1" s="1"/>
  <c r="G290" i="1"/>
  <c r="D290" i="1" s="1"/>
  <c r="G291" i="1"/>
  <c r="G292" i="1"/>
  <c r="G293" i="1"/>
  <c r="D293" i="1" s="1"/>
  <c r="G294" i="1"/>
  <c r="D294" i="1" s="1"/>
  <c r="G295" i="1"/>
  <c r="D295" i="1" s="1"/>
  <c r="G296" i="1"/>
  <c r="D296" i="1" s="1"/>
  <c r="G297" i="1"/>
  <c r="D297" i="1" s="1"/>
  <c r="G298" i="1"/>
  <c r="D298" i="1" s="1"/>
  <c r="G299" i="1"/>
  <c r="D299" i="1" s="1"/>
  <c r="G300" i="1"/>
  <c r="D300" i="1" s="1"/>
  <c r="G301" i="1"/>
  <c r="D301" i="1" s="1"/>
  <c r="G302" i="1"/>
  <c r="D302" i="1" s="1"/>
  <c r="G303" i="1"/>
  <c r="D303" i="1" s="1"/>
  <c r="G304" i="1"/>
  <c r="D304" i="1" s="1"/>
  <c r="G305" i="1"/>
  <c r="D305" i="1" s="1"/>
  <c r="G306" i="1"/>
  <c r="G307" i="1"/>
  <c r="G308" i="1"/>
  <c r="D308" i="1" s="1"/>
  <c r="G309" i="1"/>
  <c r="D309" i="1" s="1"/>
  <c r="G310" i="1"/>
  <c r="G311" i="1"/>
  <c r="D311" i="1" s="1"/>
  <c r="G312" i="1"/>
  <c r="D312" i="1" s="1"/>
  <c r="G313" i="1"/>
  <c r="D313" i="1" s="1"/>
  <c r="G314" i="1"/>
  <c r="D314" i="1" s="1"/>
  <c r="G315" i="1"/>
  <c r="D315" i="1" s="1"/>
  <c r="G316" i="1"/>
  <c r="D316" i="1" s="1"/>
  <c r="G317" i="1"/>
  <c r="D317" i="1" s="1"/>
  <c r="G318" i="1"/>
  <c r="D318" i="1" s="1"/>
  <c r="G319" i="1"/>
  <c r="D319" i="1" s="1"/>
  <c r="G320" i="1"/>
  <c r="D320" i="1" s="1"/>
  <c r="G321" i="1"/>
  <c r="D321" i="1" s="1"/>
  <c r="G322" i="1"/>
  <c r="D322" i="1" s="1"/>
  <c r="G323" i="1"/>
  <c r="D323" i="1" s="1"/>
  <c r="G324" i="1"/>
  <c r="G325" i="1"/>
  <c r="D325" i="1" s="1"/>
  <c r="G326" i="1"/>
  <c r="G327" i="1"/>
  <c r="G328" i="1"/>
  <c r="D328" i="1" s="1"/>
  <c r="G329" i="1"/>
  <c r="D329" i="1" s="1"/>
  <c r="G330" i="1"/>
  <c r="G331" i="1"/>
  <c r="G332" i="1"/>
  <c r="G333" i="1"/>
  <c r="G334" i="1"/>
  <c r="D334" i="1" s="1"/>
  <c r="G335" i="1"/>
  <c r="D335" i="1" s="1"/>
  <c r="G336" i="1"/>
  <c r="D336" i="1" s="1"/>
  <c r="G337" i="1"/>
  <c r="D337" i="1" s="1"/>
  <c r="G338" i="1"/>
  <c r="D338" i="1" s="1"/>
  <c r="G3" i="1"/>
  <c r="D3" i="1" s="1"/>
  <c r="D4" i="1"/>
  <c r="D5" i="1"/>
  <c r="D6" i="1"/>
  <c r="D7" i="1"/>
  <c r="D10" i="1"/>
  <c r="D11" i="1"/>
  <c r="D12" i="1"/>
  <c r="D19" i="1"/>
  <c r="D20" i="1"/>
  <c r="D27" i="1"/>
  <c r="D30" i="1"/>
  <c r="D33" i="1"/>
  <c r="D44" i="1"/>
  <c r="D46" i="1"/>
  <c r="D47" i="1"/>
  <c r="D51" i="1"/>
  <c r="D52" i="1"/>
  <c r="D67" i="1"/>
  <c r="D70" i="1"/>
  <c r="D71" i="1"/>
  <c r="D84" i="1"/>
  <c r="D86" i="1"/>
  <c r="D91" i="1"/>
  <c r="D92" i="1"/>
  <c r="D99" i="1"/>
  <c r="D100" i="1"/>
  <c r="D101" i="1"/>
  <c r="D102" i="1"/>
  <c r="D107" i="1"/>
  <c r="D110" i="1"/>
  <c r="D124" i="1"/>
  <c r="D126" i="1"/>
  <c r="D131" i="1"/>
  <c r="D132" i="1"/>
  <c r="D142" i="1"/>
  <c r="D147" i="1"/>
  <c r="D150" i="1"/>
  <c r="D159" i="1"/>
  <c r="D162" i="1"/>
  <c r="D163" i="1"/>
  <c r="D164" i="1"/>
  <c r="D166" i="1"/>
  <c r="D170" i="1"/>
  <c r="D171" i="1"/>
  <c r="D172" i="1"/>
  <c r="D173" i="1"/>
  <c r="D187" i="1"/>
  <c r="D190" i="1"/>
  <c r="D191" i="1"/>
  <c r="D192" i="1"/>
  <c r="D193" i="1"/>
  <c r="D202" i="1"/>
  <c r="D203" i="1"/>
  <c r="D204" i="1"/>
  <c r="D205" i="1"/>
  <c r="D206" i="1"/>
  <c r="D207" i="1"/>
  <c r="D210" i="1"/>
  <c r="D211" i="1"/>
  <c r="D212" i="1"/>
  <c r="D225" i="1"/>
  <c r="D227" i="1"/>
  <c r="D230" i="1"/>
  <c r="D231" i="1"/>
  <c r="D244" i="1"/>
  <c r="D245" i="1"/>
  <c r="D246" i="1"/>
  <c r="D251" i="1"/>
  <c r="D252" i="1"/>
  <c r="D267" i="1"/>
  <c r="D270" i="1"/>
  <c r="D284" i="1"/>
  <c r="D286" i="1"/>
  <c r="D291" i="1"/>
  <c r="D292" i="1"/>
  <c r="D306" i="1"/>
  <c r="D307" i="1"/>
  <c r="D310" i="1"/>
  <c r="D324" i="1"/>
  <c r="D326" i="1"/>
  <c r="D327" i="1"/>
  <c r="D330" i="1"/>
  <c r="D331" i="1"/>
  <c r="D332" i="1"/>
  <c r="D333" i="1"/>
  <c r="D16" i="4" l="1"/>
</calcChain>
</file>

<file path=xl/sharedStrings.xml><?xml version="1.0" encoding="utf-8"?>
<sst xmlns="http://schemas.openxmlformats.org/spreadsheetml/2006/main" count="1014" uniqueCount="655">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</sst>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9" fontId="1" fillId="0" borderId="0" xfId="0" applyNumberFormat="1" applyFont="1"/>
    <xf numFmtId="0" fontId="1" fillId="0" borderId="34" xfId="0" applyFont="1" applyBorder="1"/>
    <xf numFmtId="0" fontId="1" fillId="0" borderId="35" xfId="0" applyFont="1" applyBorder="1"/>
    <xf numFmtId="14" fontId="3" fillId="2" borderId="6" xfId="0" applyNumberFormat="1" applyFont="1" applyFill="1" applyBorder="1"/>
    <xf numFmtId="167" fontId="1" fillId="0" borderId="8" xfId="0" applyNumberFormat="1" applyFont="1" applyBorder="1"/>
    <xf numFmtId="167" fontId="1" fillId="0" borderId="9" xfId="0" applyNumberFormat="1" applyFont="1" applyBorder="1"/>
    <xf numFmtId="167" fontId="1" fillId="0" borderId="34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pane ySplit="2" topLeftCell="A3" activePane="bottomLeft" state="frozen"/>
      <selection pane="bottomLeft" sqref="A1:XFD1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4" width="16.85546875" bestFit="1" customWidth="1"/>
    <col min="5" max="5" width="97.140625" bestFit="1" customWidth="1"/>
    <col min="6" max="6" width="5.5703125" customWidth="1"/>
    <col min="7" max="7" width="15.85546875" bestFit="1" customWidth="1"/>
    <col min="8" max="26" width="8.7109375" customWidth="1"/>
  </cols>
  <sheetData>
    <row r="1" spans="1:26" ht="12.75" customHeight="1" x14ac:dyDescent="0.2">
      <c r="A1" s="64" t="s">
        <v>0</v>
      </c>
      <c r="B1" s="62"/>
      <c r="C1" s="62"/>
      <c r="D1" s="62"/>
      <c r="E1" s="6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4" t="s">
        <v>6</v>
      </c>
      <c r="G2" s="5">
        <v>0.2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 t="s">
        <v>7</v>
      </c>
      <c r="B3" s="1" t="s">
        <v>8</v>
      </c>
      <c r="C3" s="6">
        <v>281000</v>
      </c>
      <c r="D3" s="6">
        <f>C3+G3</f>
        <v>337200</v>
      </c>
      <c r="E3" s="1" t="str">
        <f>CONCATENATE(A3," ",B3)</f>
        <v>MON.SVGA 0,28 14" AOC 4VLR 1024 x 768, MPR II, N.I.,  Energy Star Digital</v>
      </c>
      <c r="F3" s="1"/>
      <c r="G3" s="55">
        <f t="shared" ref="G3:G66" si="0">C3*IVATOT</f>
        <v>56200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9</v>
      </c>
      <c r="B4" s="1" t="s">
        <v>10</v>
      </c>
      <c r="C4" s="6">
        <v>323000</v>
      </c>
      <c r="D4" s="6">
        <f t="shared" ref="D4:D67" si="1">C4+G4</f>
        <v>387600</v>
      </c>
      <c r="E4" s="1" t="str">
        <f t="shared" ref="E4:E67" si="2">CONCATENATE(A4," ",B4)</f>
        <v>MON.SVGA 0,28 15" AOC 5VLR 1280 x 1024, MPR II, N.I., Energy Star Digital</v>
      </c>
      <c r="F4" s="1"/>
      <c r="G4" s="55">
        <f t="shared" si="0"/>
        <v>64600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11</v>
      </c>
      <c r="B5" s="1" t="s">
        <v>12</v>
      </c>
      <c r="C5" s="6">
        <v>344000</v>
      </c>
      <c r="D5" s="6">
        <f t="shared" si="1"/>
        <v>412800</v>
      </c>
      <c r="E5" s="1" t="str">
        <f t="shared" si="2"/>
        <v>MON.SVGA 0,28 15" AOC 5NLR OSD 1280 x 1024, MPR II, N.I., Energy Star Digital, 69KHz</v>
      </c>
      <c r="F5" s="1"/>
      <c r="G5" s="55">
        <f t="shared" si="0"/>
        <v>68800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13</v>
      </c>
      <c r="B6" s="1" t="s">
        <v>14</v>
      </c>
      <c r="C6" s="6">
        <v>361000</v>
      </c>
      <c r="D6" s="6">
        <f t="shared" si="1"/>
        <v>433200</v>
      </c>
      <c r="E6" s="1" t="str">
        <f t="shared" si="2"/>
        <v>MON.SVGA 0,28 15" AOC 5GLR+ OSD 1280 x 1024, MPR II,TCO'92 N.I., Energy Star Digit 69KHz</v>
      </c>
      <c r="F6" s="1"/>
      <c r="G6" s="55">
        <f t="shared" si="0"/>
        <v>72200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15</v>
      </c>
      <c r="B7" s="1" t="s">
        <v>16</v>
      </c>
      <c r="C7" s="6">
        <v>521000</v>
      </c>
      <c r="D7" s="6">
        <f t="shared" si="1"/>
        <v>625200</v>
      </c>
      <c r="E7" s="1" t="str">
        <f t="shared" si="2"/>
        <v>MON. 15" 0.23 CM500ET HITACHI 1152x870, 75 Hz, MPR II,TCO'92, N.I.,Energy Star, P&amp;P</v>
      </c>
      <c r="F7" s="1"/>
      <c r="G7" s="55">
        <f t="shared" si="0"/>
        <v>104200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17</v>
      </c>
      <c r="B8" s="1" t="s">
        <v>18</v>
      </c>
      <c r="C8" s="6">
        <v>527000</v>
      </c>
      <c r="D8" s="6">
        <f t="shared" si="1"/>
        <v>632400</v>
      </c>
      <c r="E8" s="1" t="str">
        <f t="shared" si="2"/>
        <v>MON. 15" 0.28 A500 NEC 1280x1024, 60Hz, MPR II, Energy Star, P&amp;P</v>
      </c>
      <c r="F8" s="1"/>
      <c r="G8" s="55">
        <f t="shared" si="0"/>
        <v>105400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19</v>
      </c>
      <c r="B9" s="1" t="s">
        <v>20</v>
      </c>
      <c r="C9" s="6">
        <v>626000</v>
      </c>
      <c r="D9" s="6">
        <f t="shared" si="1"/>
        <v>751200</v>
      </c>
      <c r="E9" s="1" t="str">
        <f t="shared" si="2"/>
        <v>MON.SVGA 0,28 17" AOC 7VLR 1280 x 1024, MPR II, N.I., Energy Star Digital  70KHz</v>
      </c>
      <c r="F9" s="1"/>
      <c r="G9" s="55">
        <f t="shared" si="0"/>
        <v>125200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21</v>
      </c>
      <c r="B10" s="1" t="s">
        <v>22</v>
      </c>
      <c r="C10" s="6">
        <v>656000</v>
      </c>
      <c r="D10" s="6">
        <f t="shared" si="1"/>
        <v>787200</v>
      </c>
      <c r="E10" s="1" t="str">
        <f t="shared" si="2"/>
        <v>MON. 15" 0.25 E500 NEC, Croma Clear 1280x1024, 65Hz,TCO'95, MPR II, Energy Star, P&amp;P</v>
      </c>
      <c r="F10" s="1"/>
      <c r="G10" s="55">
        <f t="shared" si="0"/>
        <v>131200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23</v>
      </c>
      <c r="B11" s="1" t="s">
        <v>24</v>
      </c>
      <c r="C11" s="6">
        <v>666000</v>
      </c>
      <c r="D11" s="6">
        <f t="shared" si="1"/>
        <v>799200</v>
      </c>
      <c r="E11" s="1" t="str">
        <f t="shared" si="2"/>
        <v>MON.SVGA 0,26 17" AOC 7GLR OSD 1280 x 1024,TCO '92, Energy Star Digital, 85KHz</v>
      </c>
      <c r="F11" s="1"/>
      <c r="G11" s="55">
        <f t="shared" si="0"/>
        <v>133200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25</v>
      </c>
      <c r="B12" s="1" t="s">
        <v>26</v>
      </c>
      <c r="C12" s="6">
        <v>882000</v>
      </c>
      <c r="D12" s="6">
        <f t="shared" si="1"/>
        <v>1058400</v>
      </c>
      <c r="E12" s="1" t="str">
        <f t="shared" si="2"/>
        <v>MON. 17" 0.28 A700 NEC 1280x1024, 65Hz, MPR II, Energy Star, P&amp;P</v>
      </c>
      <c r="F12" s="1"/>
      <c r="G12" s="55">
        <f t="shared" si="0"/>
        <v>176400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27</v>
      </c>
      <c r="B13" s="1" t="s">
        <v>28</v>
      </c>
      <c r="C13" s="6">
        <v>1108000</v>
      </c>
      <c r="D13" s="6">
        <f t="shared" si="1"/>
        <v>1329600</v>
      </c>
      <c r="E13" s="1" t="str">
        <f t="shared" si="2"/>
        <v xml:space="preserve">MON. 17" 0.21 CM630ET HITACHI 1280x1024,80 Hz,TCO '95 N.I.,Energy Star, P&amp;P </v>
      </c>
      <c r="F13" s="1"/>
      <c r="G13" s="55">
        <f t="shared" si="0"/>
        <v>221600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29</v>
      </c>
      <c r="B14" s="1" t="s">
        <v>30</v>
      </c>
      <c r="C14" s="6">
        <v>1316000</v>
      </c>
      <c r="D14" s="6">
        <f t="shared" si="1"/>
        <v>1579200</v>
      </c>
      <c r="E14" s="1" t="str">
        <f t="shared" si="2"/>
        <v>MON. 17" 0.25 P750 NEC, Croma Clear 1600x1280, 75Hz, TCO'92, MPR II, Energy Star, P&amp;P</v>
      </c>
      <c r="F14" s="1"/>
      <c r="G14" s="55">
        <f t="shared" si="0"/>
        <v>263200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31</v>
      </c>
      <c r="B15" s="1" t="s">
        <v>32</v>
      </c>
      <c r="C15" s="6">
        <v>1594000</v>
      </c>
      <c r="D15" s="6">
        <f t="shared" si="1"/>
        <v>1912800</v>
      </c>
      <c r="E15" s="1" t="str">
        <f t="shared" si="2"/>
        <v xml:space="preserve">MON. 19" 0.22 CM751ET HITACHI 1600x1200,75 Hz,TCO '95 N.I.,Energy Star, P&amp;P </v>
      </c>
      <c r="F15" s="1"/>
      <c r="G15" s="55">
        <f t="shared" si="0"/>
        <v>318800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33</v>
      </c>
      <c r="B16" s="1" t="s">
        <v>34</v>
      </c>
      <c r="C16" s="6">
        <v>2719000</v>
      </c>
      <c r="D16" s="6">
        <f t="shared" si="1"/>
        <v>3262800</v>
      </c>
      <c r="E16" s="1" t="str">
        <f t="shared" si="2"/>
        <v xml:space="preserve">MON. 21" 0.21 CM802ETM HITACHI 1600x1280,75 Hz,TCO '95 N.I.,Energy Star, P&amp;P </v>
      </c>
      <c r="F16" s="1"/>
      <c r="G16" s="55">
        <f t="shared" si="0"/>
        <v>543800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35</v>
      </c>
      <c r="B17" s="1"/>
      <c r="C17" s="6"/>
      <c r="D17" s="6">
        <f t="shared" si="1"/>
        <v>0</v>
      </c>
      <c r="E17" s="1" t="str">
        <f t="shared" si="2"/>
        <v xml:space="preserve">MONITOR  LCD </v>
      </c>
      <c r="F17" s="1"/>
      <c r="G17" s="55">
        <f t="shared" si="0"/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 t="s">
        <v>37</v>
      </c>
      <c r="C18" s="6">
        <v>4092000</v>
      </c>
      <c r="D18" s="6">
        <f t="shared" si="1"/>
        <v>4910400</v>
      </c>
      <c r="E18" s="1" t="str">
        <f t="shared" si="2"/>
        <v>MON. 14" LCD 0.28 LCD400V NEC 1024x768 75Hz, TFT, Energy Star, P&amp;P</v>
      </c>
      <c r="F18" s="1"/>
      <c r="G18" s="55">
        <f t="shared" si="0"/>
        <v>818400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38</v>
      </c>
      <c r="B19" s="1" t="s">
        <v>39</v>
      </c>
      <c r="C19" s="6">
        <v>13859000</v>
      </c>
      <c r="D19" s="6">
        <f t="shared" si="1"/>
        <v>16630800</v>
      </c>
      <c r="E19" s="1" t="str">
        <f t="shared" si="2"/>
        <v>MON. 20" LCD 0.31 LCD2000sf NEC 1280X1024 75Hz, TFT, Energy Star, P&amp;P</v>
      </c>
      <c r="F19" s="1"/>
      <c r="G19" s="55">
        <f t="shared" si="0"/>
        <v>2771800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40</v>
      </c>
      <c r="B20" s="1"/>
      <c r="C20" s="6"/>
      <c r="D20" s="6">
        <f t="shared" si="1"/>
        <v>0</v>
      </c>
      <c r="E20" s="1" t="str">
        <f t="shared" si="2"/>
        <v xml:space="preserve">SCHEDE MADRI </v>
      </c>
      <c r="F20" s="1"/>
      <c r="G20" s="55">
        <f t="shared" si="0"/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 t="s">
        <v>42</v>
      </c>
      <c r="C21" s="6">
        <v>167000</v>
      </c>
      <c r="D21" s="6">
        <f t="shared" si="1"/>
        <v>200400</v>
      </c>
      <c r="E21" s="1" t="str">
        <f t="shared" si="2"/>
        <v>M/B ASUS SP97-V SVGA SHARE MEMORY PCI/ISA/Media Bus. SIS 5598 Share Memory, 4XPCI, 3XISA</v>
      </c>
      <c r="F21" s="1"/>
      <c r="G21" s="55">
        <f t="shared" si="0"/>
        <v>33400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43</v>
      </c>
      <c r="B22" s="1" t="s">
        <v>44</v>
      </c>
      <c r="C22" s="6">
        <v>202000</v>
      </c>
      <c r="D22" s="6">
        <f t="shared" si="1"/>
        <v>242400</v>
      </c>
      <c r="E22" s="1" t="str">
        <f t="shared" si="2"/>
        <v>M/B ASUS TXP4 PCI/ISA/Media Bus.TX/ 2 x 168 Pin DIMM, 4 x 72 Pin</v>
      </c>
      <c r="F22" s="1"/>
      <c r="G22" s="55">
        <f t="shared" si="0"/>
        <v>40400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45</v>
      </c>
      <c r="B23" s="1" t="s">
        <v>46</v>
      </c>
      <c r="C23" s="6">
        <v>203000</v>
      </c>
      <c r="D23" s="6">
        <f t="shared" si="1"/>
        <v>243600</v>
      </c>
      <c r="E23" s="1" t="str">
        <f t="shared" si="2"/>
        <v>M/B ASUS SP98AGP-X ATX PCI/ISA/Media Bus. SIS 5591 Share Memory, 3XPCI, 3XISA</v>
      </c>
      <c r="F23" s="1"/>
      <c r="G23" s="55">
        <f t="shared" si="0"/>
        <v>40600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47</v>
      </c>
      <c r="B24" s="1" t="s">
        <v>44</v>
      </c>
      <c r="C24" s="6">
        <v>234000</v>
      </c>
      <c r="D24" s="6">
        <f t="shared" si="1"/>
        <v>280800</v>
      </c>
      <c r="E24" s="1" t="str">
        <f t="shared" si="2"/>
        <v>M/B ASUS TX-97 - E  PCI/ISA/Media Bus.TX/ 2 x 168 Pin DIMM, 4 x 72 Pin</v>
      </c>
      <c r="F24" s="1"/>
      <c r="G24" s="55">
        <f t="shared" si="0"/>
        <v>46800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49</v>
      </c>
      <c r="C25" s="6">
        <v>252000</v>
      </c>
      <c r="D25" s="6">
        <f t="shared" si="1"/>
        <v>302400</v>
      </c>
      <c r="E25" s="1" t="str">
        <f t="shared" si="2"/>
        <v>M/B ASUS TX-97  PCI/ISA/Media Bus.TX/ 3 x 168 Pin DIMM</v>
      </c>
      <c r="F25" s="1"/>
      <c r="G25" s="55">
        <f t="shared" si="0"/>
        <v>50400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50</v>
      </c>
      <c r="B26" s="1" t="s">
        <v>44</v>
      </c>
      <c r="C26" s="6">
        <v>259000</v>
      </c>
      <c r="D26" s="6">
        <f t="shared" si="1"/>
        <v>310800</v>
      </c>
      <c r="E26" s="1" t="str">
        <f t="shared" si="2"/>
        <v>M/B ASUS TX-97 - XE ATX NO AUDIO PCI/ISA/Media Bus.TX/ 2 x 168 Pin DIMM, 4 x 72 Pin</v>
      </c>
      <c r="F26" s="1"/>
      <c r="G26" s="55">
        <f t="shared" si="0"/>
        <v>51800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52</v>
      </c>
      <c r="C27" s="6">
        <v>269000</v>
      </c>
      <c r="D27" s="6">
        <f t="shared" si="1"/>
        <v>322800</v>
      </c>
      <c r="E27" s="1" t="str">
        <f t="shared" si="2"/>
        <v>M/B ASUS P2L97-B PCI/ISA/Intel 440LX/233-333 Mhz AT BABY</v>
      </c>
      <c r="F27" s="1"/>
      <c r="G27" s="55">
        <f t="shared" si="0"/>
        <v>53800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53</v>
      </c>
      <c r="B28" s="1" t="s">
        <v>54</v>
      </c>
      <c r="C28" s="6">
        <v>271000</v>
      </c>
      <c r="D28" s="6">
        <f t="shared" si="1"/>
        <v>325200</v>
      </c>
      <c r="E28" s="1" t="str">
        <f t="shared" si="2"/>
        <v>M/B ASUS  P55T2P4 430HX 512K P5 PCI/ISA/Media Bus.Triton II/ZIF7/75-200 MHz</v>
      </c>
      <c r="F28" s="1"/>
      <c r="G28" s="55">
        <f t="shared" si="0"/>
        <v>54200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55</v>
      </c>
      <c r="B29" s="1" t="s">
        <v>56</v>
      </c>
      <c r="C29" s="6">
        <v>292000</v>
      </c>
      <c r="D29" s="6">
        <f t="shared" si="1"/>
        <v>350400</v>
      </c>
      <c r="E29" s="1" t="str">
        <f t="shared" si="2"/>
        <v>M/B ASUS P2L97 ATX PCI/ISA/Intel 440LX/233-333 Mhz</v>
      </c>
      <c r="F29" s="1"/>
      <c r="G29" s="55">
        <f t="shared" si="0"/>
        <v>58400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57</v>
      </c>
      <c r="B30" s="1" t="s">
        <v>58</v>
      </c>
      <c r="C30" s="6">
        <v>293000</v>
      </c>
      <c r="D30" s="6">
        <f t="shared" si="1"/>
        <v>351600</v>
      </c>
      <c r="E30" s="1" t="str">
        <f t="shared" si="2"/>
        <v>M/B ASUS XP55T2P4 512K ATX P5 PCI/ISA/Media Bus.Triton II/ZIF7/ 75-200 MHz</v>
      </c>
      <c r="F30" s="1"/>
      <c r="G30" s="55">
        <f t="shared" si="0"/>
        <v>58600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59</v>
      </c>
      <c r="B31" s="1" t="s">
        <v>44</v>
      </c>
      <c r="C31" s="6">
        <v>307000</v>
      </c>
      <c r="D31" s="6">
        <f t="shared" si="1"/>
        <v>368400</v>
      </c>
      <c r="E31" s="1" t="str">
        <f t="shared" si="2"/>
        <v>M/B ASUS TX-97 -XE ATX -CREATIVE VIBRA16 PCI/ISA/Media Bus.TX/ 2 x 168 Pin DIMM, 4 x 72 Pin</v>
      </c>
      <c r="F31" s="1"/>
      <c r="G31" s="55">
        <f t="shared" si="0"/>
        <v>61400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61</v>
      </c>
      <c r="C32" s="6">
        <v>440000</v>
      </c>
      <c r="D32" s="6">
        <f t="shared" si="1"/>
        <v>528000</v>
      </c>
      <c r="E32" s="1" t="str">
        <f t="shared" si="2"/>
        <v>M/B ASUS P2L97-A ATX+VGA AGP 4MB PCI/ISA/Intel 440LX/233-333 Mhz ATI 3D Rage Pro AGP</v>
      </c>
      <c r="F32" s="1"/>
      <c r="G32" s="55">
        <f t="shared" si="0"/>
        <v>88000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62</v>
      </c>
      <c r="B33" s="1" t="s">
        <v>63</v>
      </c>
      <c r="C33" s="6">
        <v>487000</v>
      </c>
      <c r="D33" s="6">
        <f t="shared" si="1"/>
        <v>584400</v>
      </c>
      <c r="E33" s="1" t="str">
        <f t="shared" si="2"/>
        <v>M/B ASUS P2L97-S ADAPTEC ATX PCI/ISA/Intel 440LX/233-333 Mhz/Adaptec 7880</v>
      </c>
      <c r="F33" s="1"/>
      <c r="G33" s="55">
        <f t="shared" si="0"/>
        <v>97400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64</v>
      </c>
      <c r="B34" s="1" t="s">
        <v>65</v>
      </c>
      <c r="C34" s="6">
        <v>566000</v>
      </c>
      <c r="D34" s="6">
        <f t="shared" si="1"/>
        <v>679200</v>
      </c>
      <c r="E34" s="1" t="str">
        <f t="shared" si="2"/>
        <v>M/B ASUS P65UP5+P55T2D 512K DUAL P5 PCI/ISA/Media Bus/Intel 430HX/75-200 Mhz</v>
      </c>
      <c r="F34" s="1"/>
      <c r="G34" s="55">
        <f t="shared" si="0"/>
        <v>113200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66</v>
      </c>
      <c r="B35" s="1" t="s">
        <v>63</v>
      </c>
      <c r="C35" s="6">
        <v>802000</v>
      </c>
      <c r="D35" s="6">
        <f t="shared" si="1"/>
        <v>962400</v>
      </c>
      <c r="E35" s="1" t="str">
        <f t="shared" si="2"/>
        <v>M/B ASUS P2L97-DS DUAL P II PCI/ISA/Intel 440LX/233-333 Mhz/Adaptec 7880</v>
      </c>
      <c r="F35" s="1"/>
      <c r="G35" s="55">
        <f t="shared" si="0"/>
        <v>160400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68</v>
      </c>
      <c r="C36" s="6">
        <v>1579000</v>
      </c>
      <c r="D36" s="6">
        <f t="shared" si="1"/>
        <v>1894800</v>
      </c>
      <c r="E36" s="1" t="str">
        <f t="shared" si="2"/>
        <v>M/B ASUS P65UP8+PKND DUAL PII Intel 440FX CPU INTEL RISC i960, SCSI I20 RAID, EXP 1GB</v>
      </c>
      <c r="F36" s="1"/>
      <c r="G36" s="55">
        <f t="shared" si="0"/>
        <v>315800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69</v>
      </c>
      <c r="B37" s="1"/>
      <c r="C37" s="6"/>
      <c r="D37" s="6">
        <f t="shared" si="1"/>
        <v>0</v>
      </c>
      <c r="E37" s="1" t="str">
        <f t="shared" si="2"/>
        <v xml:space="preserve">SCHEDE VIDEO </v>
      </c>
      <c r="F37" s="1"/>
      <c r="G37" s="55">
        <f t="shared" si="0"/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 t="s">
        <v>71</v>
      </c>
      <c r="C38" s="6">
        <v>70000</v>
      </c>
      <c r="D38" s="6">
        <f t="shared" si="1"/>
        <v>84000</v>
      </c>
      <c r="E38" s="1" t="str">
        <f t="shared" si="2"/>
        <v>SVGA S3 3D PRO VIRGE 2MB S3 PRO VIRGE DX 2MB Edo exp. 4MB 3D Acc.</v>
      </c>
      <c r="F38" s="1"/>
      <c r="G38" s="55">
        <f t="shared" si="0"/>
        <v>14000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72</v>
      </c>
      <c r="B39" s="1" t="s">
        <v>73</v>
      </c>
      <c r="C39" s="6">
        <v>104000</v>
      </c>
      <c r="D39" s="6">
        <f t="shared" si="1"/>
        <v>124800</v>
      </c>
      <c r="E39" s="1" t="str">
        <f t="shared" si="2"/>
        <v>CREATIVE ECLIPSE 4MB ACC. 2D/3D 4MB LAGUNA 3D max 1600x1200</v>
      </c>
      <c r="F39" s="1"/>
      <c r="G39" s="55">
        <f t="shared" si="0"/>
        <v>20800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74</v>
      </c>
      <c r="B40" s="1" t="s">
        <v>75</v>
      </c>
      <c r="C40" s="6">
        <v>127000</v>
      </c>
      <c r="D40" s="6">
        <f t="shared" si="1"/>
        <v>152400</v>
      </c>
      <c r="E40" s="1" t="str">
        <f t="shared" si="2"/>
        <v>ADD-ON MATROX m3D 4MB MATROX - NEC Power VR PCX2</v>
      </c>
      <c r="F40" s="1"/>
      <c r="G40" s="55">
        <f t="shared" si="0"/>
        <v>25400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76</v>
      </c>
      <c r="B41" s="1" t="s">
        <v>77</v>
      </c>
      <c r="C41" s="6">
        <v>162000</v>
      </c>
      <c r="D41" s="6">
        <f t="shared" si="1"/>
        <v>194400</v>
      </c>
      <c r="E41" s="1" t="str">
        <f t="shared" si="2"/>
        <v>ASUS 3DP-V264GT2 4MB TV-OUT ATI Rage II+ , 2D/3D, DVD Acc.,TV OUT</v>
      </c>
      <c r="F41" s="1"/>
      <c r="G41" s="55">
        <f t="shared" si="0"/>
        <v>32400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78</v>
      </c>
      <c r="B42" s="1" t="s">
        <v>79</v>
      </c>
      <c r="C42" s="6">
        <v>179000</v>
      </c>
      <c r="D42" s="6">
        <f t="shared" si="1"/>
        <v>214800</v>
      </c>
      <c r="E42" s="1" t="str">
        <f t="shared" si="2"/>
        <v>SVGA MYSTIQUE 220 "BULK" 4MB MATROX,MGA 1064SG SGRAM</v>
      </c>
      <c r="F42" s="1"/>
      <c r="G42" s="55">
        <f t="shared" si="0"/>
        <v>35800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80</v>
      </c>
      <c r="B43" s="1" t="s">
        <v>81</v>
      </c>
      <c r="C43" s="6">
        <v>186000</v>
      </c>
      <c r="D43" s="6">
        <f t="shared" si="1"/>
        <v>223200</v>
      </c>
      <c r="E43" s="1" t="str">
        <f t="shared" si="2"/>
        <v>ASUS 3DP-V385GX2 4MB TV-OUT  S3 VIRGE/GX2,2D/3D DVD Acc. VIDEO-IN&amp;TV OUT</v>
      </c>
      <c r="F43" s="1"/>
      <c r="G43" s="55">
        <f t="shared" si="0"/>
        <v>37200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82</v>
      </c>
      <c r="B44" s="1" t="s">
        <v>81</v>
      </c>
      <c r="C44" s="6">
        <v>186000</v>
      </c>
      <c r="D44" s="6">
        <f t="shared" si="1"/>
        <v>223200</v>
      </c>
      <c r="E44" s="1" t="str">
        <f t="shared" si="2"/>
        <v>ASUS V385GX2 AGP 4MB TV-OUT S3 VIRGE/GX2,2D/3D DVD Acc. VIDEO-IN&amp;TV OUT</v>
      </c>
      <c r="F44" s="1"/>
      <c r="G44" s="55">
        <f t="shared" si="0"/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84</v>
      </c>
      <c r="C45" s="6">
        <v>203000</v>
      </c>
      <c r="D45" s="6">
        <f t="shared" si="1"/>
        <v>243600</v>
      </c>
      <c r="E45" s="1" t="str">
        <f t="shared" si="2"/>
        <v>CREATIVE GRAPHIC EXXTREME 4MB ACC. 2D/3D 4MB SGRAM T.I.9735AC</v>
      </c>
      <c r="F45" s="1"/>
      <c r="G45" s="55">
        <f t="shared" si="0"/>
        <v>40600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85</v>
      </c>
      <c r="B46" s="1" t="s">
        <v>79</v>
      </c>
      <c r="C46" s="6">
        <v>212000</v>
      </c>
      <c r="D46" s="6">
        <f t="shared" si="1"/>
        <v>254400</v>
      </c>
      <c r="E46" s="1" t="str">
        <f t="shared" si="2"/>
        <v>SVGA MYSTIQUE 220  4MB MATROX,MGA 1064SG SGRAM</v>
      </c>
      <c r="F46" s="1"/>
      <c r="G46" s="55">
        <f t="shared" si="0"/>
        <v>42400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87</v>
      </c>
      <c r="C47" s="6">
        <v>222000</v>
      </c>
      <c r="D47" s="6">
        <f t="shared" si="1"/>
        <v>266400</v>
      </c>
      <c r="E47" s="1" t="str">
        <f t="shared" si="2"/>
        <v>SVGA ACC. 3D/FX VOODO RUSH 4MB ACC.2D/3D 3D/FX Voodo Rush+AT25 Game+Giochi</v>
      </c>
      <c r="F47" s="1"/>
      <c r="G47" s="55">
        <f t="shared" si="0"/>
        <v>44400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88</v>
      </c>
      <c r="B48" s="1" t="s">
        <v>89</v>
      </c>
      <c r="C48" s="6">
        <v>245000</v>
      </c>
      <c r="D48" s="6">
        <f t="shared" si="1"/>
        <v>294000</v>
      </c>
      <c r="E48" s="1" t="str">
        <f t="shared" si="2"/>
        <v>SVGA ACC. 3D/FX VOODO RUSH 6MB ACC.2D/3D 3D/FX Voodoo Rush+AT25 Game+Giochi</v>
      </c>
      <c r="F48" s="1"/>
      <c r="G48" s="55">
        <f t="shared" si="0"/>
        <v>49000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90</v>
      </c>
      <c r="B49" s="1" t="s">
        <v>91</v>
      </c>
      <c r="C49" s="6">
        <v>251000</v>
      </c>
      <c r="D49" s="6">
        <f t="shared" si="1"/>
        <v>301200</v>
      </c>
      <c r="E49" s="1" t="str">
        <f t="shared" si="2"/>
        <v>RAINBOW R. TV MATROX</v>
      </c>
      <c r="F49" s="1"/>
      <c r="G49" s="55">
        <f t="shared" si="0"/>
        <v>50200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92</v>
      </c>
      <c r="B50" s="1" t="s">
        <v>93</v>
      </c>
      <c r="C50" s="6">
        <v>257000</v>
      </c>
      <c r="D50" s="6">
        <f t="shared" si="1"/>
        <v>308400</v>
      </c>
      <c r="E50" s="1" t="str">
        <f t="shared" si="2"/>
        <v>ASUS 3D EXPLORER AGP 4MB TV-OUT ASUS, 2D/3D, 4MB SGRAM SGS T. RIVA128</v>
      </c>
      <c r="F50" s="1"/>
      <c r="G50" s="55">
        <f t="shared" si="0"/>
        <v>51400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94</v>
      </c>
      <c r="B51" s="1" t="s">
        <v>93</v>
      </c>
      <c r="C51" s="6">
        <v>269000</v>
      </c>
      <c r="D51" s="6">
        <f t="shared" si="1"/>
        <v>322800</v>
      </c>
      <c r="E51" s="1" t="str">
        <f t="shared" si="2"/>
        <v>ASUS 3D EXPLORER PCI 4MB TV-OUT ASUS, 2D/3D, 4MB SGRAM SGS T. RIVA128</v>
      </c>
      <c r="F51" s="1"/>
      <c r="G51" s="55">
        <f t="shared" si="0"/>
        <v>53800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96</v>
      </c>
      <c r="C52" s="6">
        <v>314000</v>
      </c>
      <c r="D52" s="6">
        <f t="shared" si="1"/>
        <v>376800</v>
      </c>
      <c r="E52" s="1" t="str">
        <f t="shared" si="2"/>
        <v xml:space="preserve">SVGA MILLENNIUM II 4MB "BULK" MATROX,MGA MILLENNIUM II WRAM </v>
      </c>
      <c r="F52" s="1"/>
      <c r="G52" s="55">
        <f t="shared" si="0"/>
        <v>62800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97</v>
      </c>
      <c r="B53" s="1" t="s">
        <v>98</v>
      </c>
      <c r="C53" s="6">
        <v>325000</v>
      </c>
      <c r="D53" s="6">
        <f t="shared" si="1"/>
        <v>390000</v>
      </c>
      <c r="E53" s="1" t="str">
        <f t="shared" si="2"/>
        <v>SVGA MILLENNIUM II 4MB AGP MATROX,MGA MILLENNIUM II WRAM  AGP</v>
      </c>
      <c r="F53" s="1"/>
      <c r="G53" s="55">
        <f t="shared" si="0"/>
        <v>65000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99</v>
      </c>
      <c r="B54" s="1" t="s">
        <v>100</v>
      </c>
      <c r="C54" s="6">
        <v>347000</v>
      </c>
      <c r="D54" s="6">
        <f t="shared" si="1"/>
        <v>416400</v>
      </c>
      <c r="E54" s="1" t="str">
        <f t="shared" si="2"/>
        <v>RAINBOW R. STUDIO per MATROX MYSTIQUE</v>
      </c>
      <c r="F54" s="1"/>
      <c r="G54" s="55">
        <f t="shared" si="0"/>
        <v>69400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101</v>
      </c>
      <c r="B55" s="1" t="s">
        <v>96</v>
      </c>
      <c r="C55" s="6">
        <v>369000</v>
      </c>
      <c r="D55" s="6">
        <f t="shared" si="1"/>
        <v>442800</v>
      </c>
      <c r="E55" s="1" t="str">
        <f t="shared" si="2"/>
        <v xml:space="preserve">SVGA MILLENNIUM II 4MB MATROX,MGA MILLENNIUM II WRAM </v>
      </c>
      <c r="F55" s="1"/>
      <c r="G55" s="55">
        <f t="shared" si="0"/>
        <v>73800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103</v>
      </c>
      <c r="C56" s="6">
        <v>402000</v>
      </c>
      <c r="D56" s="6">
        <f t="shared" si="1"/>
        <v>482400</v>
      </c>
      <c r="E56" s="1" t="str">
        <f t="shared" si="2"/>
        <v>CREATIVE VOODO-2 8MB Add-on ACC.3D Voodo 3Dfx + Pixelfx PQFP 256pin+Texelfx PQFP208pin</v>
      </c>
      <c r="F56" s="1"/>
      <c r="G56" s="55">
        <f t="shared" si="0"/>
        <v>80400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104</v>
      </c>
      <c r="B57" s="1" t="s">
        <v>96</v>
      </c>
      <c r="C57" s="6">
        <v>471000</v>
      </c>
      <c r="D57" s="6">
        <f t="shared" si="1"/>
        <v>565200</v>
      </c>
      <c r="E57" s="1" t="str">
        <f t="shared" si="2"/>
        <v xml:space="preserve">SVGA MILLENNIUM II 8MB "BULK" MATROX,MGA MILLENNIUM II WRAM </v>
      </c>
      <c r="F57" s="1"/>
      <c r="G57" s="55">
        <f t="shared" si="0"/>
        <v>94200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98</v>
      </c>
      <c r="C58" s="6">
        <v>476000</v>
      </c>
      <c r="D58" s="6">
        <f t="shared" si="1"/>
        <v>571200</v>
      </c>
      <c r="E58" s="1" t="str">
        <f t="shared" si="2"/>
        <v>SVGA MILLENNIUM II 8MB AGP MATROX,MGA MILLENNIUM II WRAM  AGP</v>
      </c>
      <c r="F58" s="1"/>
      <c r="G58" s="55">
        <f t="shared" si="0"/>
        <v>95200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103</v>
      </c>
      <c r="C59" s="6">
        <v>492000</v>
      </c>
      <c r="D59" s="6">
        <f t="shared" si="1"/>
        <v>590400</v>
      </c>
      <c r="E59" s="1" t="str">
        <f t="shared" si="2"/>
        <v>CREATIVE VOODO-2 12MB Add-on ACC.3D Voodo 3Dfx + Pixelfx PQFP 256pin+Texelfx PQFP208pin</v>
      </c>
      <c r="F59" s="1"/>
      <c r="G59" s="55">
        <f t="shared" si="0"/>
        <v>98400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108</v>
      </c>
      <c r="C60" s="6">
        <v>531000</v>
      </c>
      <c r="D60" s="6">
        <f t="shared" si="1"/>
        <v>637200</v>
      </c>
      <c r="E60" s="1" t="str">
        <f t="shared" si="2"/>
        <v>VIDEO &amp; GRAPHIC KIT MATROX MISTIQUE 4MB+ RAINBOW RUNNER</v>
      </c>
      <c r="F60" s="1"/>
      <c r="G60" s="55">
        <f t="shared" si="0"/>
        <v>106200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109</v>
      </c>
      <c r="B61" s="1" t="s">
        <v>96</v>
      </c>
      <c r="C61" s="6">
        <v>552000</v>
      </c>
      <c r="D61" s="6">
        <f t="shared" si="1"/>
        <v>662400</v>
      </c>
      <c r="E61" s="1" t="str">
        <f t="shared" si="2"/>
        <v xml:space="preserve">SVGA MILLENNIUM II 8MB MATROX,MGA MILLENNIUM II WRAM </v>
      </c>
      <c r="F61" s="1"/>
      <c r="G61" s="55">
        <f t="shared" si="0"/>
        <v>110400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111</v>
      </c>
      <c r="C62" s="6">
        <v>1487000</v>
      </c>
      <c r="D62" s="6">
        <f t="shared" si="1"/>
        <v>1784400</v>
      </c>
      <c r="E62" s="1" t="str">
        <f t="shared" si="2"/>
        <v>ASUS 3DP- V500TX 16MB Work.Prof.3d 3D LABS GLINT500TX,8MB VRAM Frame Buffer,8MB DRAM</v>
      </c>
      <c r="F62" s="1"/>
      <c r="G62" s="55">
        <f t="shared" si="0"/>
        <v>297400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112</v>
      </c>
      <c r="B63" s="1"/>
      <c r="C63" s="6"/>
      <c r="D63" s="6">
        <f t="shared" si="1"/>
        <v>0</v>
      </c>
      <c r="E63" s="1" t="str">
        <f t="shared" si="2"/>
        <v xml:space="preserve">SCHEDE I/O </v>
      </c>
      <c r="F63" s="1"/>
      <c r="G63" s="55">
        <f t="shared" si="0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 t="s">
        <v>114</v>
      </c>
      <c r="C64" s="6">
        <v>101000</v>
      </c>
      <c r="D64" s="6">
        <f t="shared" si="1"/>
        <v>121200</v>
      </c>
      <c r="E64" s="1" t="str">
        <f t="shared" si="2"/>
        <v>Contr. PCI SCSI Fast SCSI-2</v>
      </c>
      <c r="F64" s="1"/>
      <c r="G64" s="55">
        <f t="shared" si="0"/>
        <v>20200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115</v>
      </c>
      <c r="B65" s="1" t="s">
        <v>116</v>
      </c>
      <c r="C65" s="6">
        <v>38000</v>
      </c>
      <c r="D65" s="6">
        <f t="shared" si="1"/>
        <v>45600</v>
      </c>
      <c r="E65" s="1" t="str">
        <f t="shared" si="2"/>
        <v>Contr. PCI EIDE Tekram 690B, 4 canali EIDE</v>
      </c>
      <c r="F65" s="1"/>
      <c r="G65" s="55">
        <f t="shared" si="0"/>
        <v>7600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117</v>
      </c>
      <c r="B66" s="1" t="s">
        <v>118</v>
      </c>
      <c r="C66" s="6">
        <v>137000</v>
      </c>
      <c r="D66" s="6">
        <f t="shared" si="1"/>
        <v>164400</v>
      </c>
      <c r="E66" s="1" t="str">
        <f t="shared" si="2"/>
        <v>Contr. PCI SC200 SCSI-2 ASUS NCR-53C810 Ultra Fast, SCSI-2</v>
      </c>
      <c r="F66" s="1"/>
      <c r="G66" s="55">
        <f t="shared" si="0"/>
        <v>27400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119</v>
      </c>
      <c r="B67" s="1" t="s">
        <v>120</v>
      </c>
      <c r="C67" s="6">
        <v>222000</v>
      </c>
      <c r="D67" s="6">
        <f t="shared" si="1"/>
        <v>266400</v>
      </c>
      <c r="E67" s="1" t="str">
        <f t="shared" si="2"/>
        <v>Contr. PCI SC875 Wide SCSI, SCSI-2 ASUS NCR-53C875 Ultra Fast, Wide SCSI e SCSI-2</v>
      </c>
      <c r="F67" s="1"/>
      <c r="G67" s="55">
        <f t="shared" ref="G67:G130" si="3">C67*IVATOT</f>
        <v>44400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121</v>
      </c>
      <c r="B68" s="1" t="s">
        <v>122</v>
      </c>
      <c r="C68" s="6">
        <v>501000</v>
      </c>
      <c r="D68" s="6">
        <f t="shared" ref="D68:D131" si="4">C68+G68</f>
        <v>601200</v>
      </c>
      <c r="E68" s="1" t="str">
        <f t="shared" ref="E68:E131" si="5">CONCATENATE(A68," ",B68)</f>
        <v>Contr. PCI AHA 2940AU SCSI-2 Adaptec 2940 Ultra Fast, SCSI-2, sw EZ SCSI 4.0</v>
      </c>
      <c r="F68" s="1"/>
      <c r="G68" s="55">
        <f t="shared" si="3"/>
        <v>100200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123</v>
      </c>
      <c r="B69" s="1" t="s">
        <v>124</v>
      </c>
      <c r="C69" s="6">
        <v>428000</v>
      </c>
      <c r="D69" s="6">
        <f t="shared" si="4"/>
        <v>513600</v>
      </c>
      <c r="E69" s="1" t="str">
        <f t="shared" si="5"/>
        <v>Contr. PCI AHA 2940UW Wide SCSI OEM Adaptec 2940 Ultra Fast, Wide SCSI e SCSI-2</v>
      </c>
      <c r="F69" s="1"/>
      <c r="G69" s="55">
        <f t="shared" si="3"/>
        <v>85600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125</v>
      </c>
      <c r="B70" s="1" t="s">
        <v>126</v>
      </c>
      <c r="C70" s="6">
        <v>561000</v>
      </c>
      <c r="D70" s="6">
        <f t="shared" si="4"/>
        <v>673200</v>
      </c>
      <c r="E70" s="1" t="str">
        <f t="shared" si="5"/>
        <v>Contr. PCI AHA 2940UW Wide SCSI Adaptec 2940 Ultra Fast, Wide SCSI e SCSI-2, sw EZ SCSI</v>
      </c>
      <c r="F70" s="1"/>
      <c r="G70" s="55">
        <f t="shared" si="3"/>
        <v>112200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127</v>
      </c>
      <c r="B71" s="1" t="s">
        <v>128</v>
      </c>
      <c r="C71" s="6">
        <v>1578000</v>
      </c>
      <c r="D71" s="6">
        <f t="shared" si="4"/>
        <v>1893600</v>
      </c>
      <c r="E71" s="1" t="str">
        <f t="shared" si="5"/>
        <v>Contr.PCI DA2100 Dual Wide SCSI ASUS Infotrend-500127 dual Ultra Fast, Wide SCSI, RAID</v>
      </c>
      <c r="F71" s="1"/>
      <c r="G71" s="55">
        <f t="shared" si="3"/>
        <v>315600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129</v>
      </c>
      <c r="B72" s="1" t="s">
        <v>130</v>
      </c>
      <c r="C72" s="6">
        <v>34000</v>
      </c>
      <c r="D72" s="6">
        <f t="shared" si="4"/>
        <v>40800</v>
      </c>
      <c r="E72" s="1" t="str">
        <f t="shared" si="5"/>
        <v>Scheda 2 porte seriali, 1 porta parallela 16550 Fast UART</v>
      </c>
      <c r="F72" s="1"/>
      <c r="G72" s="55">
        <f t="shared" si="3"/>
        <v>6800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131</v>
      </c>
      <c r="B73" s="1" t="s">
        <v>132</v>
      </c>
      <c r="C73" s="6">
        <v>20000</v>
      </c>
      <c r="D73" s="6">
        <f t="shared" si="4"/>
        <v>24000</v>
      </c>
      <c r="E73" s="1" t="str">
        <f t="shared" si="5"/>
        <v xml:space="preserve">Scheda singola seriale  </v>
      </c>
      <c r="F73" s="1"/>
      <c r="G73" s="55">
        <f t="shared" si="3"/>
        <v>4000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133</v>
      </c>
      <c r="B74" s="1" t="s">
        <v>132</v>
      </c>
      <c r="C74" s="6">
        <v>23000</v>
      </c>
      <c r="D74" s="6">
        <f t="shared" si="4"/>
        <v>27600</v>
      </c>
      <c r="E74" s="1" t="str">
        <f t="shared" si="5"/>
        <v xml:space="preserve">Scheda doppia seriale  </v>
      </c>
      <c r="F74" s="1"/>
      <c r="G74" s="55">
        <f t="shared" si="3"/>
        <v>4600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/>
      <c r="C75" s="6">
        <v>98000</v>
      </c>
      <c r="D75" s="6">
        <f t="shared" si="4"/>
        <v>117600</v>
      </c>
      <c r="E75" s="1" t="str">
        <f t="shared" si="5"/>
        <v xml:space="preserve">Scheda 4 porte seriali </v>
      </c>
      <c r="F75" s="1"/>
      <c r="G75" s="55">
        <f t="shared" si="3"/>
        <v>19600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251000</v>
      </c>
      <c r="D76" s="6">
        <f t="shared" si="4"/>
        <v>301200</v>
      </c>
      <c r="E76" s="1" t="str">
        <f t="shared" si="5"/>
        <v xml:space="preserve">Scheda 8 porte seriali </v>
      </c>
      <c r="F76" s="1"/>
      <c r="G76" s="55">
        <f t="shared" si="3"/>
        <v>50200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15000</v>
      </c>
      <c r="D77" s="6">
        <f t="shared" si="4"/>
        <v>18000</v>
      </c>
      <c r="E77" s="1" t="str">
        <f t="shared" si="5"/>
        <v xml:space="preserve">Scheda singola parallela </v>
      </c>
      <c r="F77" s="1"/>
      <c r="G77" s="55">
        <f t="shared" si="3"/>
        <v>3000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14000</v>
      </c>
      <c r="D78" s="6">
        <f t="shared" si="4"/>
        <v>16800</v>
      </c>
      <c r="E78" s="1" t="str">
        <f t="shared" si="5"/>
        <v xml:space="preserve">Scheda 2 porte joystick </v>
      </c>
      <c r="F78" s="1"/>
      <c r="G78" s="55">
        <f t="shared" si="3"/>
        <v>2800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/>
      <c r="D79" s="6">
        <f t="shared" si="4"/>
        <v>0</v>
      </c>
      <c r="E79" s="1" t="str">
        <f t="shared" si="5"/>
        <v xml:space="preserve">HARD DISK </v>
      </c>
      <c r="F79" s="1"/>
      <c r="G79" s="55">
        <f t="shared" si="3"/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 t="s">
        <v>140</v>
      </c>
      <c r="C80" s="6">
        <v>399000</v>
      </c>
      <c r="D80" s="6">
        <f t="shared" si="4"/>
        <v>478800</v>
      </c>
      <c r="E80" s="1" t="str">
        <f t="shared" si="5"/>
        <v>HARD DISK 2.5"  2,1GB U.Dma 2,5" 12mm HITACHI - DK226A-21</v>
      </c>
      <c r="F80" s="1"/>
      <c r="G80" s="55">
        <f t="shared" si="3"/>
        <v>79800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141</v>
      </c>
      <c r="B81" s="1" t="s">
        <v>142</v>
      </c>
      <c r="C81" s="6">
        <v>259000</v>
      </c>
      <c r="D81" s="6">
        <f t="shared" si="4"/>
        <v>310800</v>
      </c>
      <c r="E81" s="1" t="str">
        <f t="shared" si="5"/>
        <v xml:space="preserve">HD 2,1 GB Ultra DMA 5400rpm 3,5" ULTRA DMA FUJITSU </v>
      </c>
      <c r="F81" s="1"/>
      <c r="G81" s="55">
        <f t="shared" si="3"/>
        <v>51800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143</v>
      </c>
      <c r="B82" s="1" t="s">
        <v>142</v>
      </c>
      <c r="C82" s="6">
        <v>324000</v>
      </c>
      <c r="D82" s="6">
        <f t="shared" si="4"/>
        <v>388800</v>
      </c>
      <c r="E82" s="1" t="str">
        <f t="shared" si="5"/>
        <v xml:space="preserve">HD 3,2 GB Ultra DMA 5400rpm 3,5" ULTRA DMA FUJITSU </v>
      </c>
      <c r="F82" s="1"/>
      <c r="G82" s="55">
        <f t="shared" si="3"/>
        <v>64800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142</v>
      </c>
      <c r="C83" s="6">
        <v>378000</v>
      </c>
      <c r="D83" s="6">
        <f t="shared" si="4"/>
        <v>453600</v>
      </c>
      <c r="E83" s="1" t="str">
        <f t="shared" si="5"/>
        <v xml:space="preserve">HD 4,3 GB Ultra DMA 5400rpm 3,5" ULTRA DMA FUJITSU </v>
      </c>
      <c r="F83" s="1"/>
      <c r="G83" s="55">
        <f t="shared" si="3"/>
        <v>75600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142</v>
      </c>
      <c r="C84" s="6">
        <v>469000</v>
      </c>
      <c r="D84" s="6">
        <f t="shared" si="4"/>
        <v>562800</v>
      </c>
      <c r="E84" s="1" t="str">
        <f t="shared" si="5"/>
        <v xml:space="preserve">HD 5,2 GB Ultra DMA 5400rpm 3,5" ULTRA DMA FUJITSU </v>
      </c>
      <c r="F84" s="1"/>
      <c r="G84" s="55">
        <f t="shared" si="3"/>
        <v>93800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142</v>
      </c>
      <c r="C85" s="6">
        <v>556000</v>
      </c>
      <c r="D85" s="6">
        <f t="shared" si="4"/>
        <v>667200</v>
      </c>
      <c r="E85" s="1" t="str">
        <f t="shared" si="5"/>
        <v xml:space="preserve">HD 6,4 GB Ultra DMA 5400rpm 3,5" ULTRA DMA FUJITSU </v>
      </c>
      <c r="F85" s="1"/>
      <c r="G85" s="55">
        <f t="shared" si="3"/>
        <v>111200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148</v>
      </c>
      <c r="C86" s="6">
        <v>476000</v>
      </c>
      <c r="D86" s="6">
        <f t="shared" si="4"/>
        <v>571200</v>
      </c>
      <c r="E86" s="1" t="str">
        <f t="shared" si="5"/>
        <v>HD 2 GB SCSI III 5400 rpm 3,5" SCSI QUANTUM FIREBALL ST</v>
      </c>
      <c r="F86" s="1"/>
      <c r="G86" s="55">
        <f t="shared" si="3"/>
        <v>95200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149</v>
      </c>
      <c r="B87" s="1" t="s">
        <v>148</v>
      </c>
      <c r="C87" s="6">
        <v>477000</v>
      </c>
      <c r="D87" s="6">
        <f t="shared" si="4"/>
        <v>572400</v>
      </c>
      <c r="E87" s="1" t="str">
        <f t="shared" si="5"/>
        <v>HD 3,2 GB SCSI III 5400rpm 3,5" SCSI QUANTUM FIREBALL ST</v>
      </c>
      <c r="F87" s="1"/>
      <c r="G87" s="55">
        <f t="shared" si="3"/>
        <v>95400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148</v>
      </c>
      <c r="C88" s="6">
        <v>556000</v>
      </c>
      <c r="D88" s="6">
        <f t="shared" si="4"/>
        <v>667200</v>
      </c>
      <c r="E88" s="1" t="str">
        <f t="shared" si="5"/>
        <v>HD 4,3 GB SCSI 5400 rpm 3,5" SCSI QUANTUM FIREBALL ST</v>
      </c>
      <c r="F88" s="1"/>
      <c r="G88" s="55">
        <f t="shared" si="3"/>
        <v>111200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152</v>
      </c>
      <c r="C89" s="6">
        <v>695000</v>
      </c>
      <c r="D89" s="6">
        <f t="shared" si="4"/>
        <v>834000</v>
      </c>
      <c r="E89" s="1" t="str">
        <f t="shared" si="5"/>
        <v>HD 4,5 GB SCSI ULTRA WIDE 7200rpm 3,5" SCSI III, QUANTUM VIKING</v>
      </c>
      <c r="F89" s="1"/>
      <c r="G89" s="55">
        <f t="shared" si="3"/>
        <v>139000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153</v>
      </c>
      <c r="B90" s="1" t="s">
        <v>154</v>
      </c>
      <c r="C90" s="6">
        <v>1279000</v>
      </c>
      <c r="D90" s="6">
        <f t="shared" si="4"/>
        <v>1534800</v>
      </c>
      <c r="E90" s="1" t="str">
        <f t="shared" si="5"/>
        <v>HD 4,5 GB SCSI ULTRA WIDE 10.000rpm 3,5" SCSI U.W. SEAGATE CHEETAH</v>
      </c>
      <c r="F90" s="1"/>
      <c r="G90" s="55">
        <f t="shared" si="3"/>
        <v>255800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155</v>
      </c>
      <c r="B91" s="1" t="s">
        <v>156</v>
      </c>
      <c r="C91" s="6">
        <v>35000</v>
      </c>
      <c r="D91" s="6">
        <f t="shared" si="4"/>
        <v>42000</v>
      </c>
      <c r="E91" s="1" t="str">
        <f t="shared" si="5"/>
        <v>FDD 1,44MB PANASONIC</v>
      </c>
      <c r="F91" s="1"/>
      <c r="G91" s="55">
        <f t="shared" si="3"/>
        <v>7000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157</v>
      </c>
      <c r="B92" s="1" t="s">
        <v>158</v>
      </c>
      <c r="C92" s="6">
        <v>175000</v>
      </c>
      <c r="D92" s="6">
        <f t="shared" si="4"/>
        <v>210000</v>
      </c>
      <c r="E92" s="1" t="str">
        <f t="shared" si="5"/>
        <v>FLOPPY DRIVE 120MB PANASONIC LS-120</v>
      </c>
      <c r="F92" s="1"/>
      <c r="G92" s="55">
        <f t="shared" si="3"/>
        <v>35000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159</v>
      </c>
      <c r="B93" s="1" t="s">
        <v>160</v>
      </c>
      <c r="C93" s="6">
        <v>272000</v>
      </c>
      <c r="D93" s="6">
        <f t="shared" si="4"/>
        <v>326400</v>
      </c>
      <c r="E93" s="1" t="str">
        <f t="shared" si="5"/>
        <v>ZIP DRIVE 100MB PARALL. IOMEGA</v>
      </c>
      <c r="F93" s="1"/>
      <c r="G93" s="55">
        <f t="shared" si="3"/>
        <v>54400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161</v>
      </c>
      <c r="B94" s="1" t="s">
        <v>160</v>
      </c>
      <c r="C94" s="6">
        <v>198000</v>
      </c>
      <c r="D94" s="6">
        <f t="shared" si="4"/>
        <v>237600</v>
      </c>
      <c r="E94" s="1" t="str">
        <f t="shared" si="5"/>
        <v>ZIP ATAPI 100MB INTERNO IOMEGA</v>
      </c>
      <c r="F94" s="1"/>
      <c r="G94" s="55">
        <f t="shared" si="3"/>
        <v>39600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160</v>
      </c>
      <c r="C95" s="6">
        <v>290000</v>
      </c>
      <c r="D95" s="6">
        <f t="shared" si="4"/>
        <v>348000</v>
      </c>
      <c r="E95" s="1" t="str">
        <f t="shared" si="5"/>
        <v>ZIP DRIVE 100MB SCSI IOMEGA</v>
      </c>
      <c r="F95" s="1"/>
      <c r="G95" s="55">
        <f t="shared" si="3"/>
        <v>58000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160</v>
      </c>
      <c r="C96" s="6">
        <v>589000</v>
      </c>
      <c r="D96" s="6">
        <f t="shared" si="4"/>
        <v>706800</v>
      </c>
      <c r="E96" s="1" t="str">
        <f t="shared" si="5"/>
        <v>JAZ DRIVE 1GB INT. IOMEGA</v>
      </c>
      <c r="F96" s="1"/>
      <c r="G96" s="55">
        <f t="shared" si="3"/>
        <v>117800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160</v>
      </c>
      <c r="C97" s="6">
        <v>743000</v>
      </c>
      <c r="D97" s="6">
        <f t="shared" si="4"/>
        <v>891600</v>
      </c>
      <c r="E97" s="1" t="str">
        <f t="shared" si="5"/>
        <v>JAZ DRIVE 1GB EXT. IOMEGA</v>
      </c>
      <c r="F97" s="1"/>
      <c r="G97" s="55">
        <f t="shared" si="3"/>
        <v>148600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132</v>
      </c>
      <c r="C98" s="6">
        <v>271000</v>
      </c>
      <c r="D98" s="6">
        <f t="shared" si="4"/>
        <v>325200</v>
      </c>
      <c r="E98" s="1" t="str">
        <f t="shared" si="5"/>
        <v xml:space="preserve">KIT 10  CARTUCCE ZIP DRIVE  </v>
      </c>
      <c r="F98" s="1"/>
      <c r="G98" s="55">
        <f t="shared" si="3"/>
        <v>54200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132</v>
      </c>
      <c r="C99" s="6">
        <v>632000</v>
      </c>
      <c r="D99" s="6">
        <f t="shared" si="4"/>
        <v>758400</v>
      </c>
      <c r="E99" s="1" t="str">
        <f t="shared" si="5"/>
        <v xml:space="preserve">KIT 3 CARTUCCE JAZ DRIVE  </v>
      </c>
      <c r="F99" s="1"/>
      <c r="G99" s="55">
        <f t="shared" si="3"/>
        <v>126400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168</v>
      </c>
      <c r="C100" s="6">
        <v>90000</v>
      </c>
      <c r="D100" s="6">
        <f t="shared" si="4"/>
        <v>108000</v>
      </c>
      <c r="E100" s="1" t="str">
        <f t="shared" si="5"/>
        <v>KIT 3 CARTUCCE 120MB 3M per LS-120</v>
      </c>
      <c r="F100" s="1"/>
      <c r="G100" s="55">
        <f t="shared" si="3"/>
        <v>18000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169</v>
      </c>
      <c r="B101" s="1" t="s">
        <v>170</v>
      </c>
      <c r="C101" s="6">
        <v>4000</v>
      </c>
      <c r="D101" s="6">
        <f t="shared" si="4"/>
        <v>4800</v>
      </c>
      <c r="E101" s="1" t="str">
        <f t="shared" si="5"/>
        <v>FRAME HDD  Kit montaggio Hard Disk 3,5"</v>
      </c>
      <c r="F101" s="1"/>
      <c r="G101" s="55">
        <f t="shared" si="3"/>
        <v>800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171</v>
      </c>
      <c r="B102" s="1" t="s">
        <v>172</v>
      </c>
      <c r="C102" s="6">
        <v>5000</v>
      </c>
      <c r="D102" s="6">
        <f t="shared" si="4"/>
        <v>6000</v>
      </c>
      <c r="E102" s="1" t="str">
        <f t="shared" si="5"/>
        <v>FRAME FDD  Kit montaggio Floppy Disk Drive 3,5"</v>
      </c>
      <c r="F102" s="1"/>
      <c r="G102" s="55">
        <f t="shared" si="3"/>
        <v>1000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173</v>
      </c>
      <c r="B103" s="1" t="s">
        <v>174</v>
      </c>
      <c r="C103" s="6">
        <v>41000</v>
      </c>
      <c r="D103" s="6">
        <f t="shared" si="4"/>
        <v>49200</v>
      </c>
      <c r="E103" s="1" t="str">
        <f t="shared" si="5"/>
        <v>FRAME REMOVIBILE 3.5" Kit FRAME REMOVIBILE per HDD 3,5"</v>
      </c>
      <c r="F103" s="1"/>
      <c r="G103" s="55">
        <f t="shared" si="3"/>
        <v>8200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175</v>
      </c>
      <c r="B104" s="1"/>
      <c r="C104" s="6"/>
      <c r="D104" s="6">
        <f t="shared" si="4"/>
        <v>0</v>
      </c>
      <c r="E104" s="1" t="str">
        <f t="shared" si="5"/>
        <v xml:space="preserve">MAGNETO-OTTICI </v>
      </c>
      <c r="F104" s="1"/>
      <c r="G104" s="55">
        <f t="shared" si="3"/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 t="s">
        <v>177</v>
      </c>
      <c r="C105" s="6">
        <v>737000</v>
      </c>
      <c r="D105" s="6">
        <f t="shared" si="4"/>
        <v>884400</v>
      </c>
      <c r="E105" s="1" t="str">
        <f t="shared" si="5"/>
        <v>M.O. + CD 4X,  PD 2000 INT. 650 MB PLASMON PD2000I</v>
      </c>
      <c r="F105" s="1"/>
      <c r="G105" s="55">
        <f t="shared" si="3"/>
        <v>147400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178</v>
      </c>
      <c r="B106" s="1" t="s">
        <v>179</v>
      </c>
      <c r="C106" s="6">
        <v>910000</v>
      </c>
      <c r="D106" s="6">
        <f t="shared" si="4"/>
        <v>1092000</v>
      </c>
      <c r="E106" s="1" t="str">
        <f t="shared" si="5"/>
        <v>M.O. + CD 4X,  PD 2000 EXT. 650 MB PLASMON PD2000E</v>
      </c>
      <c r="F106" s="1"/>
      <c r="G106" s="55">
        <f t="shared" si="3"/>
        <v>182000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180</v>
      </c>
      <c r="B107" s="1"/>
      <c r="C107" s="6">
        <v>241000</v>
      </c>
      <c r="D107" s="6">
        <f t="shared" si="4"/>
        <v>289200</v>
      </c>
      <c r="E107" s="1" t="str">
        <f t="shared" si="5"/>
        <v xml:space="preserve">KIT 5 CARTUCCE 650 MB </v>
      </c>
      <c r="F107" s="1"/>
      <c r="G107" s="55">
        <f t="shared" si="3"/>
        <v>48200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/>
      <c r="D108" s="6">
        <f t="shared" si="4"/>
        <v>0</v>
      </c>
      <c r="E108" s="1" t="str">
        <f t="shared" si="5"/>
        <v xml:space="preserve">CD ROM </v>
      </c>
      <c r="F108" s="1"/>
      <c r="G108" s="55">
        <f t="shared" si="3"/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 t="s">
        <v>183</v>
      </c>
      <c r="C109" s="6">
        <v>112000</v>
      </c>
      <c r="D109" s="6">
        <f t="shared" si="4"/>
        <v>134400</v>
      </c>
      <c r="E109" s="1" t="str">
        <f t="shared" si="5"/>
        <v>CD ROM 24X HITACHI CDR 8330 24 velocita',EIDE</v>
      </c>
      <c r="F109" s="1"/>
      <c r="G109" s="55">
        <f t="shared" si="3"/>
        <v>22400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184</v>
      </c>
      <c r="B110" s="1" t="s">
        <v>183</v>
      </c>
      <c r="C110" s="6">
        <v>113000</v>
      </c>
      <c r="D110" s="6">
        <f t="shared" si="4"/>
        <v>135600</v>
      </c>
      <c r="E110" s="1" t="str">
        <f t="shared" si="5"/>
        <v>CD ROM 24X CREATIVE 24 velocita',EIDE</v>
      </c>
      <c r="F110" s="1"/>
      <c r="G110" s="55">
        <f t="shared" si="3"/>
        <v>22600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186</v>
      </c>
      <c r="C111" s="6">
        <v>121000</v>
      </c>
      <c r="D111" s="6">
        <f t="shared" si="4"/>
        <v>145200</v>
      </c>
      <c r="E111" s="1" t="str">
        <f t="shared" si="5"/>
        <v>CD ROM 24X PIONEER 502-S Bulk 24 velocita',EIDE,SLOT-IN</v>
      </c>
      <c r="F111" s="1"/>
      <c r="G111" s="55">
        <f t="shared" si="3"/>
        <v>24200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187</v>
      </c>
      <c r="B112" s="1" t="s">
        <v>188</v>
      </c>
      <c r="C112" s="6">
        <v>160000</v>
      </c>
      <c r="D112" s="6">
        <f t="shared" si="4"/>
        <v>192000</v>
      </c>
      <c r="E112" s="1" t="str">
        <f t="shared" si="5"/>
        <v>CD ROM 34X ASUS 34 velocita',EIDE</v>
      </c>
      <c r="F112" s="1"/>
      <c r="G112" s="55">
        <f t="shared" si="3"/>
        <v>32000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189</v>
      </c>
      <c r="B113" s="1" t="s">
        <v>190</v>
      </c>
      <c r="C113" s="6">
        <v>195000</v>
      </c>
      <c r="D113" s="6">
        <f t="shared" si="4"/>
        <v>234000</v>
      </c>
      <c r="E113" s="1" t="str">
        <f t="shared" si="5"/>
        <v>CD ROM 24X SCSI NEC 24 velocita',SCSI</v>
      </c>
      <c r="F113" s="1"/>
      <c r="G113" s="55">
        <f t="shared" si="3"/>
        <v>39000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191</v>
      </c>
      <c r="B114" s="1" t="s">
        <v>192</v>
      </c>
      <c r="C114" s="6">
        <v>215000</v>
      </c>
      <c r="D114" s="6">
        <f t="shared" si="4"/>
        <v>258000</v>
      </c>
      <c r="E114" s="1" t="str">
        <f t="shared" si="5"/>
        <v>CD ROM 32X SCSI WAITEC 32 velocita',SCSI</v>
      </c>
      <c r="F114" s="1"/>
      <c r="G114" s="55">
        <f t="shared" si="3"/>
        <v>43000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193</v>
      </c>
      <c r="B115" s="1" t="s">
        <v>192</v>
      </c>
      <c r="C115" s="6">
        <v>321000</v>
      </c>
      <c r="D115" s="6">
        <f t="shared" si="4"/>
        <v>385200</v>
      </c>
      <c r="E115" s="1" t="str">
        <f t="shared" si="5"/>
        <v>CD ROM PLEXTOR PX-32TSI 32 velocita',SCSI</v>
      </c>
      <c r="F115" s="1"/>
      <c r="G115" s="55">
        <f t="shared" si="3"/>
        <v>64200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195</v>
      </c>
      <c r="C116" s="6">
        <v>614000</v>
      </c>
      <c r="D116" s="6">
        <f t="shared" si="4"/>
        <v>736800</v>
      </c>
      <c r="E116" s="1" t="str">
        <f t="shared" si="5"/>
        <v>DVD CREATIVE KIT ENCORE DXR2 CREATIVE</v>
      </c>
      <c r="F116" s="1"/>
      <c r="G116" s="55">
        <f t="shared" si="3"/>
        <v>122800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196</v>
      </c>
      <c r="B117" s="1"/>
      <c r="C117" s="6"/>
      <c r="D117" s="6">
        <f t="shared" si="4"/>
        <v>0</v>
      </c>
      <c r="E117" s="1" t="str">
        <f t="shared" si="5"/>
        <v xml:space="preserve">MASTERIZZATORI </v>
      </c>
      <c r="F117" s="1"/>
      <c r="G117" s="55">
        <f t="shared" si="3"/>
        <v>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 t="s">
        <v>198</v>
      </c>
      <c r="C118" s="6">
        <v>30000</v>
      </c>
      <c r="D118" s="6">
        <f t="shared" si="4"/>
        <v>36000</v>
      </c>
      <c r="E118" s="1" t="str">
        <f t="shared" si="5"/>
        <v>CONFEZIONE 10 CDR 74' Kit 10 pz.</v>
      </c>
      <c r="F118" s="1"/>
      <c r="G118" s="55">
        <f t="shared" si="3"/>
        <v>6000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199</v>
      </c>
      <c r="B119" s="1" t="s">
        <v>200</v>
      </c>
      <c r="C119" s="6">
        <v>34000</v>
      </c>
      <c r="D119" s="6">
        <f t="shared" si="4"/>
        <v>40800</v>
      </c>
      <c r="E119" s="1" t="str">
        <f t="shared" si="5"/>
        <v>CD RISCRIVIBILE 74' VERBATIM</v>
      </c>
      <c r="F119" s="1"/>
      <c r="G119" s="55">
        <f t="shared" si="3"/>
        <v>6800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201</v>
      </c>
      <c r="B120" s="1" t="s">
        <v>198</v>
      </c>
      <c r="C120" s="6">
        <v>35000</v>
      </c>
      <c r="D120" s="6">
        <f t="shared" si="4"/>
        <v>42000</v>
      </c>
      <c r="E120" s="1" t="str">
        <f t="shared" si="5"/>
        <v>CONFEZIONE 10 CDR 74' KODAK Kit 10 pz.</v>
      </c>
      <c r="F120" s="1"/>
      <c r="G120" s="55">
        <f t="shared" si="3"/>
        <v>7000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203</v>
      </c>
      <c r="C121" s="6">
        <v>77000</v>
      </c>
      <c r="D121" s="6">
        <f t="shared" si="4"/>
        <v>92400</v>
      </c>
      <c r="E121" s="1" t="str">
        <f t="shared" si="5"/>
        <v>SOFTWARE LABELLER CD KIT Software per creazione etichette CD</v>
      </c>
      <c r="F121" s="1"/>
      <c r="G121" s="55">
        <f t="shared" si="3"/>
        <v>15400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204</v>
      </c>
      <c r="B122" s="1" t="s">
        <v>205</v>
      </c>
      <c r="C122" s="6">
        <v>723000</v>
      </c>
      <c r="D122" s="6">
        <f t="shared" si="4"/>
        <v>867600</v>
      </c>
      <c r="E122" s="1" t="str">
        <f t="shared" si="5"/>
        <v>WAITEC WT48/1 - GEAR - int. 4 WRITE 8 READ</v>
      </c>
      <c r="F122" s="1"/>
      <c r="G122" s="55">
        <f t="shared" si="3"/>
        <v>144600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206</v>
      </c>
      <c r="B123" s="1" t="s">
        <v>207</v>
      </c>
      <c r="C123" s="6">
        <v>742000</v>
      </c>
      <c r="D123" s="6">
        <f t="shared" si="4"/>
        <v>890400</v>
      </c>
      <c r="E123" s="1" t="str">
        <f t="shared" si="5"/>
        <v>WAITEC 2036EI/1 - SOFTWARE  CD RISCRIVIBILE 2REW,2WRI,6READ, EIDE</v>
      </c>
      <c r="F123" s="1"/>
      <c r="G123" s="55">
        <f t="shared" si="3"/>
        <v>148400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208</v>
      </c>
      <c r="B124" s="1" t="s">
        <v>209</v>
      </c>
      <c r="C124" s="6">
        <v>778000</v>
      </c>
      <c r="D124" s="6">
        <f t="shared" si="4"/>
        <v>933600</v>
      </c>
      <c r="E124" s="1" t="str">
        <f t="shared" si="5"/>
        <v>RICOH MP6200ADP + SOFT.+5 CDR CD RISCRIVIBILE 2REW,2WRI,6R E-IDE</v>
      </c>
      <c r="F124" s="1"/>
      <c r="G124" s="55">
        <f t="shared" si="3"/>
        <v>155600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210</v>
      </c>
      <c r="B125" s="1" t="s">
        <v>211</v>
      </c>
      <c r="C125" s="6">
        <v>878000</v>
      </c>
      <c r="D125" s="6">
        <f t="shared" si="4"/>
        <v>1053600</v>
      </c>
      <c r="E125" s="1" t="str">
        <f t="shared" si="5"/>
        <v>RICOH MP6200SR - SOFTWARE SCSI CD RISCRIVIBILE 2REW,2WRI,6READ, SCSI</v>
      </c>
      <c r="F125" s="1"/>
      <c r="G125" s="55">
        <f t="shared" si="3"/>
        <v>175600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212</v>
      </c>
      <c r="B126" s="1" t="s">
        <v>211</v>
      </c>
      <c r="C126" s="6">
        <v>883000</v>
      </c>
      <c r="D126" s="6">
        <f t="shared" si="4"/>
        <v>1059600</v>
      </c>
      <c r="E126" s="1" t="str">
        <f t="shared" si="5"/>
        <v>WAITEC 2026/1 - SOFTWARE SCSI CD RISCRIVIBILE 2REW,2WRI,6READ, SCSI</v>
      </c>
      <c r="F126" s="1"/>
      <c r="G126" s="55">
        <f t="shared" si="3"/>
        <v>176600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205</v>
      </c>
      <c r="C127" s="6">
        <v>913000</v>
      </c>
      <c r="D127" s="6">
        <f t="shared" si="4"/>
        <v>1095600</v>
      </c>
      <c r="E127" s="1" t="str">
        <f t="shared" si="5"/>
        <v>CDR 480i PLASMON EASY CD int. 4 WRITE 8 READ</v>
      </c>
      <c r="F127" s="1"/>
      <c r="G127" s="55">
        <f t="shared" si="3"/>
        <v>182600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215</v>
      </c>
      <c r="C128" s="6">
        <v>1125000</v>
      </c>
      <c r="D128" s="6">
        <f t="shared" si="4"/>
        <v>1350000</v>
      </c>
      <c r="E128" s="1" t="str">
        <f t="shared" si="5"/>
        <v>CDR 480e PLASMON EASY CD ext. 4 WRITE 8 READ</v>
      </c>
      <c r="F128" s="1"/>
      <c r="G128" s="55">
        <f t="shared" si="3"/>
        <v>225000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216</v>
      </c>
      <c r="B129" s="1"/>
      <c r="C129" s="6"/>
      <c r="D129" s="6">
        <f t="shared" si="4"/>
        <v>0</v>
      </c>
      <c r="E129" s="1" t="str">
        <f t="shared" si="5"/>
        <v xml:space="preserve">MEMORIE </v>
      </c>
      <c r="F129" s="1"/>
      <c r="G129" s="55">
        <f t="shared" si="3"/>
        <v>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>
        <v>33000</v>
      </c>
      <c r="D130" s="6">
        <f t="shared" si="4"/>
        <v>39600</v>
      </c>
      <c r="E130" s="1" t="str">
        <f t="shared" si="5"/>
        <v xml:space="preserve">SIMM 8MB 72 PIN (EDO) </v>
      </c>
      <c r="F130" s="1"/>
      <c r="G130" s="55">
        <f t="shared" si="3"/>
        <v>6600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52000</v>
      </c>
      <c r="D131" s="6">
        <f t="shared" si="4"/>
        <v>62400</v>
      </c>
      <c r="E131" s="1" t="str">
        <f t="shared" si="5"/>
        <v xml:space="preserve">SIMM 16MB 72 PIN (EDO) </v>
      </c>
      <c r="F131" s="1"/>
      <c r="G131" s="55">
        <f t="shared" ref="G131:G194" si="6">C131*IVATOT</f>
        <v>10400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97000</v>
      </c>
      <c r="D132" s="6">
        <f t="shared" ref="D132:D195" si="7">C132+G132</f>
        <v>116400</v>
      </c>
      <c r="E132" s="1" t="str">
        <f t="shared" ref="E132:E195" si="8">CONCATENATE(A132," ",B132)</f>
        <v xml:space="preserve">SIMM 32MB 72 PIN (EDO) </v>
      </c>
      <c r="F132" s="1"/>
      <c r="G132" s="55">
        <f t="shared" si="6"/>
        <v>19400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 t="s">
        <v>132</v>
      </c>
      <c r="C133" s="6"/>
      <c r="D133" s="6">
        <f t="shared" si="7"/>
        <v>0</v>
      </c>
      <c r="E133" s="1" t="str">
        <f t="shared" si="8"/>
        <v xml:space="preserve">MODEM FAX - VIDEOCAMERA  </v>
      </c>
      <c r="F133" s="1"/>
      <c r="G133" s="55">
        <f t="shared" si="6"/>
        <v>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222</v>
      </c>
      <c r="C134" s="6">
        <v>131000</v>
      </c>
      <c r="D134" s="6">
        <f t="shared" si="7"/>
        <v>157200</v>
      </c>
      <c r="E134" s="1" t="str">
        <f t="shared" si="8"/>
        <v>M/F MOTOROLA 3400PRO 28800 EXT MOTOROLA</v>
      </c>
      <c r="F134" s="1"/>
      <c r="G134" s="55">
        <f t="shared" si="6"/>
        <v>26200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223</v>
      </c>
      <c r="B135" s="1" t="s">
        <v>224</v>
      </c>
      <c r="C135" s="6">
        <v>169000</v>
      </c>
      <c r="D135" s="6">
        <f t="shared" si="7"/>
        <v>202800</v>
      </c>
      <c r="E135" s="1" t="str">
        <f t="shared" si="8"/>
        <v>M/F LEONARDO PC 33600 INT OEM DIGICOM</v>
      </c>
      <c r="F135" s="1"/>
      <c r="G135" s="55">
        <f t="shared" si="6"/>
        <v>33800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225</v>
      </c>
      <c r="B136" s="1" t="s">
        <v>224</v>
      </c>
      <c r="C136" s="6">
        <v>190000</v>
      </c>
      <c r="D136" s="6">
        <f t="shared" si="7"/>
        <v>228000</v>
      </c>
      <c r="E136" s="1" t="str">
        <f t="shared" si="8"/>
        <v>M/F LEONARDO PC 33600 EXT DIGICOM</v>
      </c>
      <c r="F136" s="1"/>
      <c r="G136" s="55">
        <f t="shared" si="6"/>
        <v>38000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222</v>
      </c>
      <c r="C137" s="6">
        <v>191000</v>
      </c>
      <c r="D137" s="6">
        <f t="shared" si="7"/>
        <v>229200</v>
      </c>
      <c r="E137" s="1" t="str">
        <f t="shared" si="8"/>
        <v>M/F MOTOROLA 56K  EXT BULK MOTOROLA</v>
      </c>
      <c r="F137" s="1"/>
      <c r="G137" s="55">
        <f t="shared" si="6"/>
        <v>38200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224</v>
      </c>
      <c r="C138" s="6">
        <v>197000</v>
      </c>
      <c r="D138" s="6">
        <f t="shared" si="7"/>
        <v>236400</v>
      </c>
      <c r="E138" s="1" t="str">
        <f t="shared" si="8"/>
        <v>M/F LEONARDO PC 33600 INT DIGICOM</v>
      </c>
      <c r="F138" s="1"/>
      <c r="G138" s="55">
        <f t="shared" si="6"/>
        <v>39400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224</v>
      </c>
      <c r="C139" s="6">
        <v>201000</v>
      </c>
      <c r="D139" s="6">
        <f t="shared" si="7"/>
        <v>241200</v>
      </c>
      <c r="E139" s="1" t="str">
        <f t="shared" si="8"/>
        <v>M/F TIZIANO 33600 EXT DIGICOM</v>
      </c>
      <c r="F139" s="1"/>
      <c r="G139" s="55">
        <f t="shared" si="6"/>
        <v>40200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230</v>
      </c>
      <c r="C140" s="6">
        <v>220000</v>
      </c>
      <c r="D140" s="6">
        <f t="shared" si="7"/>
        <v>264000</v>
      </c>
      <c r="E140" s="1" t="str">
        <f t="shared" si="8"/>
        <v>M/F SPORTSTER FLASH 33600 EXT ITA  US ROBOTICS</v>
      </c>
      <c r="F140" s="1"/>
      <c r="G140" s="55">
        <f t="shared" si="6"/>
        <v>44000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231</v>
      </c>
      <c r="B141" s="1" t="s">
        <v>222</v>
      </c>
      <c r="C141" s="6">
        <v>250000</v>
      </c>
      <c r="D141" s="6">
        <f t="shared" si="7"/>
        <v>300000</v>
      </c>
      <c r="E141" s="1" t="str">
        <f t="shared" si="8"/>
        <v>M/F MOTOROLA 56K  EXT MOTOROLA</v>
      </c>
      <c r="F141" s="1"/>
      <c r="G141" s="55">
        <f t="shared" si="6"/>
        <v>50000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224</v>
      </c>
      <c r="C142" s="6">
        <v>257000</v>
      </c>
      <c r="D142" s="6">
        <f t="shared" si="7"/>
        <v>308400</v>
      </c>
      <c r="E142" s="1" t="str">
        <f t="shared" si="8"/>
        <v>M/F LEONARDO  56K  EXT DIGICOM</v>
      </c>
      <c r="F142" s="1"/>
      <c r="G142" s="55">
        <f t="shared" si="6"/>
        <v>51400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224</v>
      </c>
      <c r="C143" s="6">
        <v>278000</v>
      </c>
      <c r="D143" s="6">
        <f t="shared" si="7"/>
        <v>333600</v>
      </c>
      <c r="E143" s="1" t="str">
        <f t="shared" si="8"/>
        <v>M/F TIZIANO 56K EXT DIGICOM</v>
      </c>
      <c r="F143" s="1"/>
      <c r="G143" s="55">
        <f t="shared" si="6"/>
        <v>55600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230</v>
      </c>
      <c r="C144" s="6">
        <v>280000</v>
      </c>
      <c r="D144" s="6">
        <f t="shared" si="7"/>
        <v>336000</v>
      </c>
      <c r="E144" s="1" t="str">
        <f t="shared" si="8"/>
        <v>M/F SPORTSTER MESSAGE PLUS US ROBOTICS</v>
      </c>
      <c r="F144" s="1"/>
      <c r="G144" s="55">
        <f t="shared" si="6"/>
        <v>56000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224</v>
      </c>
      <c r="C145" s="6">
        <v>300000</v>
      </c>
      <c r="D145" s="6">
        <f t="shared" si="7"/>
        <v>360000</v>
      </c>
      <c r="E145" s="1" t="str">
        <f t="shared" si="8"/>
        <v>M/F LEONARDO PCMCIA 33600 DIGICOM</v>
      </c>
      <c r="F145" s="1"/>
      <c r="G145" s="55">
        <f t="shared" si="6"/>
        <v>60000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237</v>
      </c>
      <c r="C146" s="6">
        <v>305000</v>
      </c>
      <c r="D146" s="6">
        <f t="shared" si="7"/>
        <v>366000</v>
      </c>
      <c r="E146" s="1" t="str">
        <f t="shared" si="8"/>
        <v>KIT VIDEOCONFERENZA "GALILEO" DIGICOM / H.324</v>
      </c>
      <c r="F146" s="1"/>
      <c r="G146" s="55">
        <f t="shared" si="6"/>
        <v>61000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238</v>
      </c>
      <c r="B147" s="1" t="s">
        <v>224</v>
      </c>
      <c r="C147" s="6">
        <v>335000</v>
      </c>
      <c r="D147" s="6">
        <f t="shared" si="7"/>
        <v>402000</v>
      </c>
      <c r="E147" s="1" t="str">
        <f t="shared" si="8"/>
        <v>MODEM ISDN TINTORETTO EXT. DIGICOM</v>
      </c>
      <c r="F147" s="1"/>
      <c r="G147" s="55">
        <f t="shared" si="6"/>
        <v>67000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224</v>
      </c>
      <c r="C148" s="6">
        <v>360000</v>
      </c>
      <c r="D148" s="6">
        <f t="shared" si="7"/>
        <v>432000</v>
      </c>
      <c r="E148" s="1" t="str">
        <f t="shared" si="8"/>
        <v>M/F LEONARDO PCMCIA 56K DIGICOM</v>
      </c>
      <c r="F148" s="1"/>
      <c r="G148" s="55">
        <f t="shared" si="6"/>
        <v>72000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222</v>
      </c>
      <c r="C149" s="6">
        <v>429000</v>
      </c>
      <c r="D149" s="6">
        <f t="shared" si="7"/>
        <v>514800</v>
      </c>
      <c r="E149" s="1" t="str">
        <f t="shared" si="8"/>
        <v>MODEM MOTOROLA ISDN  EXT.64/128K MOTOROLA</v>
      </c>
      <c r="F149" s="1"/>
      <c r="G149" s="55">
        <f t="shared" si="6"/>
        <v>85800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224</v>
      </c>
      <c r="C150" s="6">
        <v>701000</v>
      </c>
      <c r="D150" s="6">
        <f t="shared" si="7"/>
        <v>841200</v>
      </c>
      <c r="E150" s="1" t="str">
        <f t="shared" si="8"/>
        <v>M/F ISDN DONATELLO EXT. DIGICOM</v>
      </c>
      <c r="F150" s="1"/>
      <c r="G150" s="55">
        <f t="shared" si="6"/>
        <v>140200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 t="s">
        <v>242</v>
      </c>
      <c r="B151" s="1"/>
      <c r="C151" s="6"/>
      <c r="D151" s="6">
        <f t="shared" si="7"/>
        <v>0</v>
      </c>
      <c r="E151" s="1" t="str">
        <f t="shared" si="8"/>
        <v xml:space="preserve">MULTIMEDIA </v>
      </c>
      <c r="F151" s="1"/>
      <c r="G151" s="55">
        <f t="shared" si="6"/>
        <v>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 t="s">
        <v>243</v>
      </c>
      <c r="B152" s="1" t="s">
        <v>244</v>
      </c>
      <c r="C152" s="6">
        <v>90000</v>
      </c>
      <c r="D152" s="6">
        <f t="shared" si="7"/>
        <v>108000</v>
      </c>
      <c r="E152" s="1" t="str">
        <f t="shared" si="8"/>
        <v>SOUND AXP201/U PCI 64 Asus - ESS Maestro-1 Audio accellerator</v>
      </c>
      <c r="F152" s="1"/>
      <c r="G152" s="55">
        <f t="shared" si="6"/>
        <v>18000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245</v>
      </c>
      <c r="B153" s="1" t="s">
        <v>246</v>
      </c>
      <c r="C153" s="6">
        <v>69000</v>
      </c>
      <c r="D153" s="6">
        <f t="shared" si="7"/>
        <v>82800</v>
      </c>
      <c r="E153" s="1" t="str">
        <f t="shared" si="8"/>
        <v>SOUND BLASTER 16 PnP  O.E.M. Creative</v>
      </c>
      <c r="F153" s="1"/>
      <c r="G153" s="55">
        <f t="shared" si="6"/>
        <v>13800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247</v>
      </c>
      <c r="B154" s="1" t="s">
        <v>246</v>
      </c>
      <c r="C154" s="6">
        <v>89000</v>
      </c>
      <c r="D154" s="6">
        <f t="shared" si="7"/>
        <v>106800</v>
      </c>
      <c r="E154" s="1" t="str">
        <f t="shared" si="8"/>
        <v>SOUND BLASTER 16 PnP NO IDE Creative</v>
      </c>
      <c r="F154" s="1"/>
      <c r="G154" s="55">
        <f t="shared" si="6"/>
        <v>17800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246</v>
      </c>
      <c r="C155" s="6">
        <v>138000</v>
      </c>
      <c r="D155" s="6">
        <f t="shared" si="7"/>
        <v>165600</v>
      </c>
      <c r="E155" s="1" t="str">
        <f t="shared" si="8"/>
        <v>SOUND BLASTER AWE64 STD OEM Creative</v>
      </c>
      <c r="F155" s="1"/>
      <c r="G155" s="55">
        <f t="shared" si="6"/>
        <v>27600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246</v>
      </c>
      <c r="C156" s="6">
        <v>196000</v>
      </c>
      <c r="D156" s="6">
        <f t="shared" si="7"/>
        <v>235200</v>
      </c>
      <c r="E156" s="1" t="str">
        <f t="shared" si="8"/>
        <v>SOUND BLASTER AWE64 STANDARD Creative</v>
      </c>
      <c r="F156" s="1"/>
      <c r="G156" s="55">
        <f t="shared" si="6"/>
        <v>39200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246</v>
      </c>
      <c r="C157" s="6">
        <v>329000</v>
      </c>
      <c r="D157" s="6">
        <f t="shared" si="7"/>
        <v>394800</v>
      </c>
      <c r="E157" s="1" t="str">
        <f t="shared" si="8"/>
        <v>SOUND BLASTER AWE64 GOLD PNP  Creative</v>
      </c>
      <c r="F157" s="1"/>
      <c r="G157" s="55">
        <f t="shared" si="6"/>
        <v>65800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246</v>
      </c>
      <c r="C158" s="6">
        <v>295000</v>
      </c>
      <c r="D158" s="6">
        <f t="shared" si="7"/>
        <v>354000</v>
      </c>
      <c r="E158" s="1" t="str">
        <f t="shared" si="8"/>
        <v>KIT "DISCOVERY AWE64" 24X PNP Creative</v>
      </c>
      <c r="F158" s="1"/>
      <c r="G158" s="55">
        <f t="shared" si="6"/>
        <v>59000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253</v>
      </c>
      <c r="C159" s="6">
        <v>19000</v>
      </c>
      <c r="D159" s="6">
        <f t="shared" si="7"/>
        <v>22800</v>
      </c>
      <c r="E159" s="1" t="str">
        <f t="shared" si="8"/>
        <v>SPEAKERS MLI-699 MLI-60</v>
      </c>
      <c r="F159" s="1"/>
      <c r="G159" s="55">
        <f t="shared" si="6"/>
        <v>3800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254</v>
      </c>
      <c r="B160" s="1" t="s">
        <v>255</v>
      </c>
      <c r="C160" s="6">
        <v>26000</v>
      </c>
      <c r="D160" s="6">
        <f t="shared" si="7"/>
        <v>31200</v>
      </c>
      <c r="E160" s="1" t="str">
        <f t="shared" si="8"/>
        <v>SPEAKER 25 W FS-60</v>
      </c>
      <c r="F160" s="1"/>
      <c r="G160" s="55">
        <f t="shared" si="6"/>
        <v>5200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256</v>
      </c>
      <c r="B161" s="1" t="s">
        <v>257</v>
      </c>
      <c r="C161" s="6">
        <v>28000</v>
      </c>
      <c r="D161" s="6">
        <f t="shared" si="7"/>
        <v>33600</v>
      </c>
      <c r="E161" s="1" t="str">
        <f t="shared" si="8"/>
        <v>SPEAKER PROFESSIONAL 70 W FS-70</v>
      </c>
      <c r="F161" s="1"/>
      <c r="G161" s="55">
        <f t="shared" si="6"/>
        <v>5600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258</v>
      </c>
      <c r="B162" s="1" t="s">
        <v>259</v>
      </c>
      <c r="C162" s="6">
        <v>56000</v>
      </c>
      <c r="D162" s="6">
        <f t="shared" si="7"/>
        <v>67200</v>
      </c>
      <c r="E162" s="1" t="str">
        <f t="shared" si="8"/>
        <v>ULTRA SPEAKER 130W FS-100</v>
      </c>
      <c r="F162" s="1"/>
      <c r="G162" s="55">
        <f t="shared" si="6"/>
        <v>11200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260</v>
      </c>
      <c r="B163" s="1"/>
      <c r="C163" s="6"/>
      <c r="D163" s="6">
        <f t="shared" si="7"/>
        <v>0</v>
      </c>
      <c r="E163" s="1" t="str">
        <f t="shared" si="8"/>
        <v xml:space="preserve">MICROPROCESSORI </v>
      </c>
      <c r="F163" s="1"/>
      <c r="G163" s="55">
        <f t="shared" si="6"/>
        <v>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>
        <v>216000</v>
      </c>
      <c r="D164" s="6">
        <f t="shared" si="7"/>
        <v>259200</v>
      </c>
      <c r="E164" s="1" t="str">
        <f t="shared" si="8"/>
        <v xml:space="preserve">PENTIUM 166 INTEL MMX </v>
      </c>
      <c r="F164" s="1"/>
      <c r="G164" s="55">
        <f t="shared" si="6"/>
        <v>43200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250000</v>
      </c>
      <c r="D165" s="6">
        <f t="shared" si="7"/>
        <v>300000</v>
      </c>
      <c r="E165" s="1" t="str">
        <f t="shared" si="8"/>
        <v xml:space="preserve">PENTIUM 200 INTEL MMX </v>
      </c>
      <c r="F165" s="1"/>
      <c r="G165" s="55">
        <f t="shared" si="6"/>
        <v>50000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382000</v>
      </c>
      <c r="D166" s="6">
        <f t="shared" si="7"/>
        <v>458400</v>
      </c>
      <c r="E166" s="1" t="str">
        <f t="shared" si="8"/>
        <v xml:space="preserve">PENTIUM 233 INTEL MMX </v>
      </c>
      <c r="F166" s="1"/>
      <c r="G166" s="55">
        <f t="shared" si="6"/>
        <v>76400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524000</v>
      </c>
      <c r="D167" s="6">
        <f t="shared" si="7"/>
        <v>628800</v>
      </c>
      <c r="E167" s="1" t="str">
        <f t="shared" si="8"/>
        <v xml:space="preserve">PENTIUM II 233 INTEL 512k </v>
      </c>
      <c r="F167" s="1"/>
      <c r="G167" s="55">
        <f t="shared" si="6"/>
        <v>104800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757000</v>
      </c>
      <c r="D168" s="6">
        <f t="shared" si="7"/>
        <v>908400</v>
      </c>
      <c r="E168" s="1" t="str">
        <f t="shared" si="8"/>
        <v xml:space="preserve">PENTIUM II 266 INTEL 512k </v>
      </c>
      <c r="F168" s="1"/>
      <c r="G168" s="55">
        <f t="shared" si="6"/>
        <v>151400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1045000</v>
      </c>
      <c r="D169" s="6">
        <f t="shared" si="7"/>
        <v>1254000</v>
      </c>
      <c r="E169" s="1" t="str">
        <f t="shared" si="8"/>
        <v xml:space="preserve">PENTIUM II 300 INTEL 512K </v>
      </c>
      <c r="F169" s="1"/>
      <c r="G169" s="55">
        <f t="shared" si="6"/>
        <v>209000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1568000</v>
      </c>
      <c r="D170" s="6">
        <f t="shared" si="7"/>
        <v>1881600</v>
      </c>
      <c r="E170" s="1" t="str">
        <f t="shared" si="8"/>
        <v xml:space="preserve">PENTIUM II 333 INTEL 512K </v>
      </c>
      <c r="F170" s="1"/>
      <c r="G170" s="55">
        <f t="shared" si="6"/>
        <v>313600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117000</v>
      </c>
      <c r="D171" s="6">
        <f t="shared" si="7"/>
        <v>140400</v>
      </c>
      <c r="E171" s="1" t="str">
        <f t="shared" si="8"/>
        <v xml:space="preserve">SGS P 166+ </v>
      </c>
      <c r="F171" s="1"/>
      <c r="G171" s="55">
        <f t="shared" si="6"/>
        <v>23400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158000</v>
      </c>
      <c r="D172" s="6">
        <f t="shared" si="7"/>
        <v>189600</v>
      </c>
      <c r="E172" s="1" t="str">
        <f t="shared" si="8"/>
        <v xml:space="preserve">IBM 200 MX </v>
      </c>
      <c r="F172" s="1"/>
      <c r="G172" s="55">
        <f t="shared" si="6"/>
        <v>31600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260000</v>
      </c>
      <c r="D173" s="6">
        <f t="shared" si="7"/>
        <v>312000</v>
      </c>
      <c r="E173" s="1" t="str">
        <f t="shared" si="8"/>
        <v xml:space="preserve">IBM 233 MX </v>
      </c>
      <c r="F173" s="1"/>
      <c r="G173" s="55">
        <f t="shared" si="6"/>
        <v>52000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193000</v>
      </c>
      <c r="D174" s="6">
        <f t="shared" si="7"/>
        <v>231600</v>
      </c>
      <c r="E174" s="1" t="str">
        <f t="shared" si="8"/>
        <v xml:space="preserve">AMD K6-166 </v>
      </c>
      <c r="F174" s="1"/>
      <c r="G174" s="55">
        <f t="shared" si="6"/>
        <v>38600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270000</v>
      </c>
      <c r="D175" s="6">
        <f t="shared" si="7"/>
        <v>324000</v>
      </c>
      <c r="E175" s="1" t="str">
        <f t="shared" si="8"/>
        <v xml:space="preserve">AMD K6-200 </v>
      </c>
      <c r="F175" s="1"/>
      <c r="G175" s="55">
        <f t="shared" si="6"/>
        <v>54000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314000</v>
      </c>
      <c r="D176" s="6">
        <f t="shared" si="7"/>
        <v>376800</v>
      </c>
      <c r="E176" s="1" t="str">
        <f t="shared" si="8"/>
        <v xml:space="preserve">AMD K6-233 </v>
      </c>
      <c r="F176" s="1"/>
      <c r="G176" s="55">
        <f t="shared" si="6"/>
        <v>62800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894000</v>
      </c>
      <c r="D177" s="6">
        <f t="shared" si="7"/>
        <v>1072800</v>
      </c>
      <c r="E177" s="1" t="str">
        <f t="shared" si="8"/>
        <v xml:space="preserve">PENTIUM PRO 180 MZH </v>
      </c>
      <c r="F177" s="1"/>
      <c r="G177" s="55">
        <f t="shared" si="6"/>
        <v>178800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1040000</v>
      </c>
      <c r="D178" s="6">
        <f t="shared" si="7"/>
        <v>1248000</v>
      </c>
      <c r="E178" s="1" t="str">
        <f t="shared" si="8"/>
        <v xml:space="preserve">PENTIUM PRO 200 MZH </v>
      </c>
      <c r="F178" s="1"/>
      <c r="G178" s="55">
        <f t="shared" si="6"/>
        <v>208000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8000</v>
      </c>
      <c r="D179" s="6">
        <f t="shared" si="7"/>
        <v>9600</v>
      </c>
      <c r="E179" s="1" t="str">
        <f t="shared" si="8"/>
        <v xml:space="preserve">VENTOLINA PENTIUM 75-166 </v>
      </c>
      <c r="F179" s="1"/>
      <c r="G179" s="55">
        <f t="shared" si="6"/>
        <v>1600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10000</v>
      </c>
      <c r="D180" s="6">
        <f t="shared" si="7"/>
        <v>12000</v>
      </c>
      <c r="E180" s="1" t="str">
        <f t="shared" si="8"/>
        <v xml:space="preserve">VENTOLINA PENTIUM 200 </v>
      </c>
      <c r="F180" s="1"/>
      <c r="G180" s="55">
        <f t="shared" si="6"/>
        <v>2000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24000</v>
      </c>
      <c r="D181" s="6">
        <f t="shared" si="7"/>
        <v>28800</v>
      </c>
      <c r="E181" s="1" t="str">
        <f t="shared" si="8"/>
        <v xml:space="preserve">VENTOLA PER PENTIUM PRO </v>
      </c>
      <c r="F181" s="1"/>
      <c r="G181" s="55">
        <f t="shared" si="6"/>
        <v>4800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 t="s">
        <v>132</v>
      </c>
      <c r="C182" s="6">
        <v>11000</v>
      </c>
      <c r="D182" s="6">
        <f t="shared" si="7"/>
        <v>13200</v>
      </c>
      <c r="E182" s="1" t="str">
        <f t="shared" si="8"/>
        <v xml:space="preserve">VENTOLINA PER IBM/CYRIX 686  </v>
      </c>
      <c r="F182" s="1"/>
      <c r="G182" s="55">
        <f t="shared" si="6"/>
        <v>2200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132</v>
      </c>
      <c r="C183" s="6">
        <v>10000</v>
      </c>
      <c r="D183" s="6">
        <f t="shared" si="7"/>
        <v>12000</v>
      </c>
      <c r="E183" s="1" t="str">
        <f t="shared" si="8"/>
        <v xml:space="preserve">VENTOLA 3 PIN per TX97  </v>
      </c>
      <c r="F183" s="1"/>
      <c r="G183" s="55">
        <f t="shared" si="6"/>
        <v>2000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132</v>
      </c>
      <c r="C184" s="6">
        <v>26000</v>
      </c>
      <c r="D184" s="6">
        <f t="shared" si="7"/>
        <v>31200</v>
      </c>
      <c r="E184" s="1" t="str">
        <f t="shared" si="8"/>
        <v xml:space="preserve">VENTOLA PENTIUM II  </v>
      </c>
      <c r="F184" s="1"/>
      <c r="G184" s="55">
        <f t="shared" si="6"/>
        <v>5200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/>
      <c r="C185" s="6"/>
      <c r="D185" s="6">
        <f t="shared" si="7"/>
        <v>0</v>
      </c>
      <c r="E185" s="1" t="str">
        <f t="shared" si="8"/>
        <v xml:space="preserve">TASTIERE </v>
      </c>
      <c r="F185" s="1"/>
      <c r="G185" s="55">
        <f t="shared" si="6"/>
        <v>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 t="s">
        <v>284</v>
      </c>
      <c r="C186" s="6">
        <v>22000</v>
      </c>
      <c r="D186" s="6">
        <f t="shared" si="7"/>
        <v>26400</v>
      </c>
      <c r="E186" s="1" t="str">
        <f t="shared" si="8"/>
        <v>TAST. ITA 105 TASTI WIN 95 UNIKEY</v>
      </c>
      <c r="F186" s="1"/>
      <c r="G186" s="55">
        <f t="shared" si="6"/>
        <v>4400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285</v>
      </c>
      <c r="B187" s="1" t="s">
        <v>286</v>
      </c>
      <c r="C187" s="6">
        <v>63000</v>
      </c>
      <c r="D187" s="6">
        <f t="shared" si="7"/>
        <v>75600</v>
      </c>
      <c r="E187" s="1" t="str">
        <f t="shared" si="8"/>
        <v>TAST. ITA   79t BTC</v>
      </c>
      <c r="F187" s="1"/>
      <c r="G187" s="55">
        <f t="shared" si="6"/>
        <v>12600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287</v>
      </c>
      <c r="B188" s="1" t="s">
        <v>286</v>
      </c>
      <c r="C188" s="6">
        <v>63000</v>
      </c>
      <c r="D188" s="6">
        <f t="shared" si="7"/>
        <v>75600</v>
      </c>
      <c r="E188" s="1" t="str">
        <f t="shared" si="8"/>
        <v>TAST. USA 79t BTC</v>
      </c>
      <c r="F188" s="1"/>
      <c r="G188" s="55">
        <f t="shared" si="6"/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286</v>
      </c>
      <c r="C189" s="6">
        <v>26000</v>
      </c>
      <c r="D189" s="6">
        <f t="shared" si="7"/>
        <v>31200</v>
      </c>
      <c r="E189" s="1" t="str">
        <f t="shared" si="8"/>
        <v>TAST. USA 105 TASTI WIN95 BTC</v>
      </c>
      <c r="F189" s="1"/>
      <c r="G189" s="55">
        <f t="shared" si="6"/>
        <v>5200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290</v>
      </c>
      <c r="C190" s="6">
        <v>25000</v>
      </c>
      <c r="D190" s="6">
        <f t="shared" si="7"/>
        <v>30000</v>
      </c>
      <c r="E190" s="1" t="str">
        <f t="shared" si="8"/>
        <v>TAST. ITA  105 TASTI NMB, WIN95 NMB</v>
      </c>
      <c r="F190" s="1"/>
      <c r="G190" s="55">
        <f t="shared" si="6"/>
        <v>5000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291</v>
      </c>
      <c r="B191" s="1" t="s">
        <v>290</v>
      </c>
      <c r="C191" s="6">
        <v>25000</v>
      </c>
      <c r="D191" s="6">
        <f t="shared" si="7"/>
        <v>30000</v>
      </c>
      <c r="E191" s="1" t="str">
        <f t="shared" si="8"/>
        <v>TAST. ITA  105 TASTI NMB, PS/2 WIN95 NMB</v>
      </c>
      <c r="F191" s="1"/>
      <c r="G191" s="55">
        <f t="shared" si="6"/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290</v>
      </c>
      <c r="C192" s="6">
        <v>46000</v>
      </c>
      <c r="D192" s="6">
        <f t="shared" si="7"/>
        <v>55200</v>
      </c>
      <c r="E192" s="1" t="str">
        <f t="shared" si="8"/>
        <v>TAST. ITA 105 TASTI "CYPRESS"  WIN95 NMB</v>
      </c>
      <c r="F192" s="1"/>
      <c r="G192" s="55">
        <f t="shared" si="6"/>
        <v>9200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/>
      <c r="C193" s="6"/>
      <c r="D193" s="6">
        <f t="shared" si="7"/>
        <v>0</v>
      </c>
      <c r="E193" s="1" t="str">
        <f t="shared" si="8"/>
        <v xml:space="preserve">SCANNER E ACCESSORI </v>
      </c>
      <c r="F193" s="1"/>
      <c r="G193" s="55">
        <f t="shared" si="6"/>
        <v>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 t="s">
        <v>295</v>
      </c>
      <c r="C194" s="6">
        <v>37000</v>
      </c>
      <c r="D194" s="6">
        <f t="shared" si="7"/>
        <v>44400</v>
      </c>
      <c r="E194" s="1" t="str">
        <f t="shared" si="8"/>
        <v>MOUSE  PILOT SERIALE LOGITECH</v>
      </c>
      <c r="F194" s="1"/>
      <c r="G194" s="55">
        <f t="shared" si="6"/>
        <v>7400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296</v>
      </c>
      <c r="B195" s="1" t="s">
        <v>295</v>
      </c>
      <c r="C195" s="6">
        <v>37000</v>
      </c>
      <c r="D195" s="6">
        <f t="shared" si="7"/>
        <v>44400</v>
      </c>
      <c r="E195" s="1" t="str">
        <f t="shared" si="8"/>
        <v>MOUSE  PILOT P/S2 LOGITECH</v>
      </c>
      <c r="F195" s="1"/>
      <c r="G195" s="55">
        <f t="shared" ref="G195:G258" si="9">C195*IVATOT</f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298</v>
      </c>
      <c r="C196" s="6">
        <v>11000</v>
      </c>
      <c r="D196" s="6">
        <f t="shared" ref="D196:D259" si="10">C196+G196</f>
        <v>13200</v>
      </c>
      <c r="E196" s="1" t="str">
        <f t="shared" ref="E196:E259" si="11">CONCATENATE(A196," ",B196)</f>
        <v>MOUSE SERIALE 3 TASTI PRIMAX</v>
      </c>
      <c r="F196" s="1"/>
      <c r="G196" s="55">
        <f t="shared" si="9"/>
        <v>2200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299</v>
      </c>
      <c r="B197" s="1" t="s">
        <v>298</v>
      </c>
      <c r="C197" s="6">
        <v>46000</v>
      </c>
      <c r="D197" s="6">
        <f t="shared" si="10"/>
        <v>55200</v>
      </c>
      <c r="E197" s="1" t="str">
        <f t="shared" si="11"/>
        <v>MOUSE TRACKBALL  PRIMAX</v>
      </c>
      <c r="F197" s="1"/>
      <c r="G197" s="55">
        <f t="shared" si="9"/>
        <v>9200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298</v>
      </c>
      <c r="C198" s="6">
        <v>19000</v>
      </c>
      <c r="D198" s="6">
        <f t="shared" si="10"/>
        <v>22800</v>
      </c>
      <c r="E198" s="1" t="str">
        <f t="shared" si="11"/>
        <v>MOUSE "RAINBOW" SERIALE PRIMAX</v>
      </c>
      <c r="F198" s="1"/>
      <c r="G198" s="55">
        <f t="shared" si="9"/>
        <v>3800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298</v>
      </c>
      <c r="C199" s="6">
        <v>13000</v>
      </c>
      <c r="D199" s="6">
        <f t="shared" si="10"/>
        <v>15600</v>
      </c>
      <c r="E199" s="1" t="str">
        <f t="shared" si="11"/>
        <v>MOUSE  ECHO PS/2 PRIMAX</v>
      </c>
      <c r="F199" s="1"/>
      <c r="G199" s="55">
        <f t="shared" si="9"/>
        <v>2600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298</v>
      </c>
      <c r="C200" s="6">
        <v>26000</v>
      </c>
      <c r="D200" s="6">
        <f t="shared" si="10"/>
        <v>31200</v>
      </c>
      <c r="E200" s="1" t="str">
        <f t="shared" si="11"/>
        <v>VENUS MOUSE SERIALE PRIMAX</v>
      </c>
      <c r="F200" s="1"/>
      <c r="G200" s="55">
        <f t="shared" si="9"/>
        <v>5200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298</v>
      </c>
      <c r="C201" s="6">
        <v>26000</v>
      </c>
      <c r="D201" s="6">
        <f t="shared" si="10"/>
        <v>31200</v>
      </c>
      <c r="E201" s="1" t="str">
        <f t="shared" si="11"/>
        <v>VENUS MOUSE PS/2 PRIMAX</v>
      </c>
      <c r="F201" s="1"/>
      <c r="G201" s="55">
        <f t="shared" si="9"/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298</v>
      </c>
      <c r="C202" s="6">
        <v>20000</v>
      </c>
      <c r="D202" s="6">
        <f t="shared" si="10"/>
        <v>24000</v>
      </c>
      <c r="E202" s="1" t="str">
        <f t="shared" si="11"/>
        <v>JOYSTICK DIGITALE PRIMAX</v>
      </c>
      <c r="F202" s="1"/>
      <c r="G202" s="55">
        <f t="shared" si="9"/>
        <v>4000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298</v>
      </c>
      <c r="C203" s="6">
        <v>49000</v>
      </c>
      <c r="D203" s="6">
        <f t="shared" si="10"/>
        <v>58800</v>
      </c>
      <c r="E203" s="1" t="str">
        <f t="shared" si="11"/>
        <v>JOYSTICK ULTRASTRIKER PRIMAX</v>
      </c>
      <c r="F203" s="1"/>
      <c r="G203" s="55">
        <f t="shared" si="9"/>
        <v>9800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298</v>
      </c>
      <c r="C204" s="6">
        <v>33000</v>
      </c>
      <c r="D204" s="6">
        <f t="shared" si="10"/>
        <v>39600</v>
      </c>
      <c r="E204" s="1" t="str">
        <f t="shared" si="11"/>
        <v>NAVIGATOR MOUSE PRIMAX</v>
      </c>
      <c r="F204" s="1"/>
      <c r="G204" s="55">
        <f t="shared" si="9"/>
        <v>6600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298</v>
      </c>
      <c r="C205" s="6">
        <v>68000</v>
      </c>
      <c r="D205" s="6">
        <f t="shared" si="10"/>
        <v>81600</v>
      </c>
      <c r="E205" s="1" t="str">
        <f t="shared" si="11"/>
        <v>JOYSTICK EXCALIBUR PRIMAX</v>
      </c>
      <c r="F205" s="1"/>
      <c r="G205" s="55">
        <f t="shared" si="9"/>
        <v>13600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298</v>
      </c>
      <c r="C206" s="6">
        <v>33000</v>
      </c>
      <c r="D206" s="6">
        <f t="shared" si="10"/>
        <v>39600</v>
      </c>
      <c r="E206" s="1" t="str">
        <f t="shared" si="11"/>
        <v>GAMEPAD CONQUEROR PRIMAX</v>
      </c>
      <c r="F206" s="1"/>
      <c r="G206" s="55">
        <f t="shared" si="9"/>
        <v>6600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298</v>
      </c>
      <c r="C207" s="6">
        <v>147000</v>
      </c>
      <c r="D207" s="6">
        <f t="shared" si="10"/>
        <v>176400</v>
      </c>
      <c r="E207" s="1" t="str">
        <f t="shared" si="11"/>
        <v>COLOR HAND SCANNER PRIMAX</v>
      </c>
      <c r="F207" s="1"/>
      <c r="G207" s="55">
        <f t="shared" si="9"/>
        <v>29400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298</v>
      </c>
      <c r="C208" s="6">
        <v>151000</v>
      </c>
      <c r="D208" s="6">
        <f t="shared" si="10"/>
        <v>181200</v>
      </c>
      <c r="E208" s="1" t="str">
        <f t="shared" si="11"/>
        <v>SCANNER COLORADO 4800 SW + OCR  PRIMAX</v>
      </c>
      <c r="F208" s="1"/>
      <c r="G208" s="55">
        <f t="shared" si="9"/>
        <v>30200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298</v>
      </c>
      <c r="C209" s="6">
        <v>197000</v>
      </c>
      <c r="D209" s="6">
        <f t="shared" si="10"/>
        <v>236400</v>
      </c>
      <c r="E209" s="1" t="str">
        <f t="shared" si="11"/>
        <v>SCANNER COLORADO D600 SW + OCR  PRIMAX</v>
      </c>
      <c r="F209" s="1"/>
      <c r="G209" s="55">
        <f t="shared" si="9"/>
        <v>39400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298</v>
      </c>
      <c r="C210" s="6">
        <v>310000</v>
      </c>
      <c r="D210" s="6">
        <f t="shared" si="10"/>
        <v>372000</v>
      </c>
      <c r="E210" s="1" t="str">
        <f t="shared" si="11"/>
        <v>SCANNER  DIRECT 9600 SW + OCR PRIMAX</v>
      </c>
      <c r="F210" s="1"/>
      <c r="G210" s="55">
        <f t="shared" si="9"/>
        <v>62000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298</v>
      </c>
      <c r="C211" s="6">
        <v>271000</v>
      </c>
      <c r="D211" s="6">
        <f t="shared" si="10"/>
        <v>325200</v>
      </c>
      <c r="E211" s="1" t="str">
        <f t="shared" si="11"/>
        <v>SCANNER  JEWEL 4800 SCSI PRIMAX</v>
      </c>
      <c r="F211" s="1"/>
      <c r="G211" s="55">
        <f t="shared" si="9"/>
        <v>54200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298</v>
      </c>
      <c r="C212" s="6">
        <v>458000</v>
      </c>
      <c r="D212" s="6">
        <f t="shared" si="10"/>
        <v>549600</v>
      </c>
      <c r="E212" s="1" t="str">
        <f t="shared" si="11"/>
        <v>SCANNER PROFI  9600 SCSI PRIMAX</v>
      </c>
      <c r="F212" s="1"/>
      <c r="G212" s="55">
        <f t="shared" si="9"/>
        <v>91600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298</v>
      </c>
      <c r="C213" s="6">
        <v>412000</v>
      </c>
      <c r="D213" s="6">
        <f t="shared" si="10"/>
        <v>494400</v>
      </c>
      <c r="E213" s="1" t="str">
        <f t="shared" si="11"/>
        <v>SCANNER PHODOX U. S. 300 PRIMAX</v>
      </c>
      <c r="F213" s="1"/>
      <c r="G213" s="55">
        <f t="shared" si="9"/>
        <v>82400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317</v>
      </c>
      <c r="C214" s="6">
        <v>807000</v>
      </c>
      <c r="D214" s="6">
        <f t="shared" si="10"/>
        <v>968400</v>
      </c>
      <c r="E214" s="1" t="str">
        <f t="shared" si="11"/>
        <v>FILMSCAN-200PC EPSON</v>
      </c>
      <c r="F214" s="1"/>
      <c r="G214" s="55">
        <f t="shared" si="9"/>
        <v>161400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318</v>
      </c>
      <c r="B215" s="1"/>
      <c r="C215" s="6">
        <v>4000</v>
      </c>
      <c r="D215" s="6">
        <f t="shared" si="10"/>
        <v>4800</v>
      </c>
      <c r="E215" s="1" t="str">
        <f t="shared" si="11"/>
        <v xml:space="preserve">TAPPETINO PER MOUSE </v>
      </c>
      <c r="F215" s="1"/>
      <c r="G215" s="55">
        <f t="shared" si="9"/>
        <v>800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81000</v>
      </c>
      <c r="D216" s="6">
        <f t="shared" si="10"/>
        <v>97200</v>
      </c>
      <c r="E216" s="1" t="str">
        <f t="shared" si="11"/>
        <v xml:space="preserve">ALIMENTATORE 200 W CE </v>
      </c>
      <c r="F216" s="1"/>
      <c r="G216" s="55">
        <f t="shared" si="9"/>
        <v>16200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125000</v>
      </c>
      <c r="D217" s="6">
        <f t="shared" si="10"/>
        <v>150000</v>
      </c>
      <c r="E217" s="1" t="str">
        <f t="shared" si="11"/>
        <v xml:space="preserve">ALIMENTATORE 250 W CE ATX </v>
      </c>
      <c r="F217" s="1"/>
      <c r="G217" s="55">
        <f t="shared" si="9"/>
        <v>25000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98000</v>
      </c>
      <c r="D218" s="6">
        <f t="shared" si="10"/>
        <v>117600</v>
      </c>
      <c r="E218" s="1" t="str">
        <f t="shared" si="11"/>
        <v xml:space="preserve">ALIMENTATORE 230 W CE ATX </v>
      </c>
      <c r="F218" s="1"/>
      <c r="G218" s="55">
        <f t="shared" si="9"/>
        <v>19600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140000</v>
      </c>
      <c r="D219" s="6">
        <f t="shared" si="10"/>
        <v>168000</v>
      </c>
      <c r="E219" s="1" t="str">
        <f t="shared" si="11"/>
        <v xml:space="preserve">ALIMENTATORE 300 W CE ATX </v>
      </c>
      <c r="F219" s="1"/>
      <c r="G219" s="55">
        <f t="shared" si="9"/>
        <v>28000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 t="s">
        <v>324</v>
      </c>
      <c r="C220" s="6">
        <v>5000</v>
      </c>
      <c r="D220" s="6">
        <f t="shared" si="10"/>
        <v>6000</v>
      </c>
      <c r="E220" s="1" t="str">
        <f t="shared" si="11"/>
        <v>CAVO PARALLELO STAMP. MT 1,8 Unidirez.</v>
      </c>
      <c r="F220" s="1"/>
      <c r="G220" s="55">
        <f t="shared" si="9"/>
        <v>1000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323</v>
      </c>
      <c r="B221" s="1" t="s">
        <v>325</v>
      </c>
      <c r="C221" s="6">
        <v>6000</v>
      </c>
      <c r="D221" s="6">
        <f t="shared" si="10"/>
        <v>7200</v>
      </c>
      <c r="E221" s="1" t="str">
        <f t="shared" si="11"/>
        <v>CAVO PARALLELO STAMP. MT 1,8 Bidirez.</v>
      </c>
      <c r="F221" s="1"/>
      <c r="G221" s="55">
        <f t="shared" si="9"/>
        <v>1200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326</v>
      </c>
      <c r="B222" s="1"/>
      <c r="C222" s="6">
        <v>9000</v>
      </c>
      <c r="D222" s="6">
        <f t="shared" si="10"/>
        <v>10800</v>
      </c>
      <c r="E222" s="1" t="str">
        <f t="shared" si="11"/>
        <v xml:space="preserve">CAVO PARALLELO STAMP. MT 3 </v>
      </c>
      <c r="F222" s="1"/>
      <c r="G222" s="55">
        <f t="shared" si="9"/>
        <v>1800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 t="s">
        <v>328</v>
      </c>
      <c r="C223" s="6">
        <v>8000</v>
      </c>
      <c r="D223" s="6">
        <f t="shared" si="10"/>
        <v>9600</v>
      </c>
      <c r="E223" s="1" t="str">
        <f t="shared" si="11"/>
        <v>CONNETTORE MOUSE PS/2 per M/B ASUS P55T2P4</v>
      </c>
      <c r="F223" s="1"/>
      <c r="G223" s="55">
        <f t="shared" si="9"/>
        <v>1600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329</v>
      </c>
      <c r="B224" s="1"/>
      <c r="C224" s="6">
        <v>11000</v>
      </c>
      <c r="D224" s="6">
        <f t="shared" si="10"/>
        <v>13200</v>
      </c>
      <c r="E224" s="1" t="str">
        <f t="shared" si="11"/>
        <v xml:space="preserve">CONNETTORE TASTIERA PS/2 </v>
      </c>
      <c r="F224" s="1"/>
      <c r="G224" s="55">
        <f t="shared" si="9"/>
        <v>2200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 t="s">
        <v>331</v>
      </c>
      <c r="C225" s="6">
        <v>21000</v>
      </c>
      <c r="D225" s="6">
        <f t="shared" si="10"/>
        <v>25200</v>
      </c>
      <c r="E225" s="1" t="str">
        <f t="shared" si="11"/>
        <v>CONNETTORE USB/MIR per M/B ASUS TX97</v>
      </c>
      <c r="F225" s="1"/>
      <c r="G225" s="55">
        <f t="shared" si="9"/>
        <v>4200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332</v>
      </c>
      <c r="B226" s="1" t="s">
        <v>298</v>
      </c>
      <c r="C226" s="6">
        <v>14000</v>
      </c>
      <c r="D226" s="6">
        <f t="shared" si="10"/>
        <v>16800</v>
      </c>
      <c r="E226" s="1" t="str">
        <f t="shared" si="11"/>
        <v>DATA-SWITCH 2/1 MANUALE PRIMAX</v>
      </c>
      <c r="F226" s="1"/>
      <c r="G226" s="55">
        <f t="shared" si="9"/>
        <v>2800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298</v>
      </c>
      <c r="C227" s="6">
        <v>23000</v>
      </c>
      <c r="D227" s="6">
        <f t="shared" si="10"/>
        <v>27600</v>
      </c>
      <c r="E227" s="1" t="str">
        <f t="shared" si="11"/>
        <v>DATA-SWITCH 2/2 MANUALE PRIMAX</v>
      </c>
      <c r="F227" s="1"/>
      <c r="G227" s="55">
        <f t="shared" si="9"/>
        <v>4600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298</v>
      </c>
      <c r="C228" s="6">
        <v>51000</v>
      </c>
      <c r="D228" s="6">
        <f t="shared" si="10"/>
        <v>61200</v>
      </c>
      <c r="E228" s="1" t="str">
        <f t="shared" si="11"/>
        <v>DATA-SWITCH 2/1 BIDIREZ. PRIMAX</v>
      </c>
      <c r="F228" s="1"/>
      <c r="G228" s="55">
        <f t="shared" si="9"/>
        <v>10200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/>
      <c r="C229" s="6"/>
      <c r="D229" s="6">
        <f t="shared" si="10"/>
        <v>0</v>
      </c>
      <c r="E229" s="1" t="str">
        <f t="shared" si="11"/>
        <v xml:space="preserve">SOFTWARE </v>
      </c>
      <c r="F229" s="1"/>
      <c r="G229" s="55">
        <f t="shared" si="9"/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 t="s">
        <v>337</v>
      </c>
      <c r="C230" s="6">
        <v>198000</v>
      </c>
      <c r="D230" s="6">
        <f t="shared" si="10"/>
        <v>237600</v>
      </c>
      <c r="E230" s="1" t="str">
        <f t="shared" si="11"/>
        <v>COMBO DOS6.22+WIN3.11+DSK.MAN. MICROSOFT  OEM</v>
      </c>
      <c r="F230" s="1"/>
      <c r="G230" s="55">
        <f t="shared" si="9"/>
        <v>39600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338</v>
      </c>
      <c r="B231" s="1" t="s">
        <v>337</v>
      </c>
      <c r="C231" s="6">
        <v>167000</v>
      </c>
      <c r="D231" s="6">
        <f t="shared" si="10"/>
        <v>200400</v>
      </c>
      <c r="E231" s="1" t="str">
        <f t="shared" si="11"/>
        <v>WINDOWS 95, MANUALI + CD MICROSOFT  OEM</v>
      </c>
      <c r="F231" s="1"/>
      <c r="G231" s="55">
        <f t="shared" si="9"/>
        <v>33400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340</v>
      </c>
      <c r="C232" s="6">
        <v>95000</v>
      </c>
      <c r="D232" s="6">
        <f t="shared" si="10"/>
        <v>114000</v>
      </c>
      <c r="E232" s="1" t="str">
        <f t="shared" si="11"/>
        <v>LICENZA STUDENTE SISTEMI  MICROSOFT  STUDENTE</v>
      </c>
      <c r="F232" s="1"/>
      <c r="G232" s="55">
        <f t="shared" si="9"/>
        <v>19000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341</v>
      </c>
      <c r="B233" s="1" t="s">
        <v>340</v>
      </c>
      <c r="C233" s="6">
        <v>141000</v>
      </c>
      <c r="D233" s="6">
        <f t="shared" si="10"/>
        <v>169200</v>
      </c>
      <c r="E233" s="1" t="str">
        <f t="shared" si="11"/>
        <v>LICENZA STUDENTE APPLICAZIONI MICROSOFT  STUDENTE</v>
      </c>
      <c r="F233" s="1"/>
      <c r="G233" s="55">
        <f t="shared" si="9"/>
        <v>28200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337</v>
      </c>
      <c r="C234" s="6">
        <v>351000</v>
      </c>
      <c r="D234" s="6">
        <f t="shared" si="10"/>
        <v>421200</v>
      </c>
      <c r="E234" s="1" t="str">
        <f t="shared" si="11"/>
        <v>WIN NT WORKSTATION 4.0 MICROSOFT  OEM</v>
      </c>
      <c r="F234" s="1"/>
      <c r="G234" s="55">
        <f t="shared" si="9"/>
        <v>70200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344</v>
      </c>
      <c r="C235" s="6">
        <v>414000</v>
      </c>
      <c r="D235" s="6">
        <f t="shared" si="10"/>
        <v>496800</v>
      </c>
      <c r="E235" s="1" t="str">
        <f t="shared" si="11"/>
        <v>OFFICE SMALL BUSINESS WORD97,EXCEL97,OUTLOOK97,PUBLISHER97</v>
      </c>
      <c r="F235" s="1"/>
      <c r="G235" s="55">
        <f t="shared" si="9"/>
        <v>82800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345</v>
      </c>
      <c r="B236" s="1" t="s">
        <v>337</v>
      </c>
      <c r="C236" s="6">
        <v>61000</v>
      </c>
      <c r="D236" s="6">
        <f t="shared" si="10"/>
        <v>73200</v>
      </c>
      <c r="E236" s="1" t="str">
        <f t="shared" si="11"/>
        <v>WORKS 4.5 ITA, MANUALI + CD MICROSOFT  OEM</v>
      </c>
      <c r="F236" s="1"/>
      <c r="G236" s="55">
        <f t="shared" si="9"/>
        <v>12200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337</v>
      </c>
      <c r="C237" s="6">
        <v>893000</v>
      </c>
      <c r="D237" s="6">
        <f t="shared" si="10"/>
        <v>1071600</v>
      </c>
      <c r="E237" s="1" t="str">
        <f t="shared" si="11"/>
        <v>FIVE PACK WIN 95 MICROSOFT  OEM</v>
      </c>
      <c r="F237" s="1"/>
      <c r="G237" s="55">
        <f t="shared" si="9"/>
        <v>178600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337</v>
      </c>
      <c r="C238" s="6">
        <v>985000</v>
      </c>
      <c r="D238" s="6">
        <f t="shared" si="10"/>
        <v>1182000</v>
      </c>
      <c r="E238" s="1" t="str">
        <f t="shared" si="11"/>
        <v>FIVE PACK COMBO WIN3.11-DOS MICROSOFT  OEM</v>
      </c>
      <c r="F238" s="1"/>
      <c r="G238" s="55">
        <f t="shared" si="9"/>
        <v>197000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337</v>
      </c>
      <c r="C239" s="6">
        <v>296000</v>
      </c>
      <c r="D239" s="6">
        <f t="shared" si="10"/>
        <v>355200</v>
      </c>
      <c r="E239" s="1" t="str">
        <f t="shared" si="11"/>
        <v>FIVE PACK WORKS 4.5 MICROSOFT  OEM</v>
      </c>
      <c r="F239" s="1"/>
      <c r="G239" s="55">
        <f t="shared" si="9"/>
        <v>59200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337</v>
      </c>
      <c r="C240" s="6">
        <v>685000</v>
      </c>
      <c r="D240" s="6">
        <f t="shared" si="10"/>
        <v>822000</v>
      </c>
      <c r="E240" s="1" t="str">
        <f t="shared" si="11"/>
        <v>3-PACK  HOME ESSENTIALS 98 MICROSOFT  OEM</v>
      </c>
      <c r="F240" s="1"/>
      <c r="G240" s="55">
        <f t="shared" si="9"/>
        <v>137000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337</v>
      </c>
      <c r="C241" s="6">
        <v>1138000</v>
      </c>
      <c r="D241" s="6">
        <f t="shared" si="10"/>
        <v>1365600</v>
      </c>
      <c r="E241" s="1" t="str">
        <f t="shared" si="11"/>
        <v>3-PACK WIN NT WORKSTATION 4.0 MICROSOFT  OEM</v>
      </c>
      <c r="F241" s="1"/>
      <c r="G241" s="55">
        <f t="shared" si="9"/>
        <v>227600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337</v>
      </c>
      <c r="C242" s="6">
        <v>1334000</v>
      </c>
      <c r="D242" s="6">
        <f t="shared" si="10"/>
        <v>1600800</v>
      </c>
      <c r="E242" s="1" t="str">
        <f t="shared" si="11"/>
        <v>3-PACK OFFICE SMALL BUSINESS MICROSOFT  OEM</v>
      </c>
      <c r="F242" s="1"/>
      <c r="G242" s="55">
        <f t="shared" si="9"/>
        <v>266800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132</v>
      </c>
      <c r="C243" s="6">
        <v>30000</v>
      </c>
      <c r="D243" s="6">
        <f t="shared" si="10"/>
        <v>36000</v>
      </c>
      <c r="E243" s="1" t="str">
        <f t="shared" si="11"/>
        <v xml:space="preserve">CD VIDEOGUIDA  WIN'95  </v>
      </c>
      <c r="F243" s="1"/>
      <c r="G243" s="55">
        <f t="shared" si="9"/>
        <v>6000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132</v>
      </c>
      <c r="C244" s="6">
        <v>30000</v>
      </c>
      <c r="D244" s="6">
        <f t="shared" si="10"/>
        <v>36000</v>
      </c>
      <c r="E244" s="1" t="str">
        <f t="shared" si="11"/>
        <v xml:space="preserve">CD VIDEGUIDA INTERNET  </v>
      </c>
      <c r="F244" s="1"/>
      <c r="G244" s="55">
        <f t="shared" si="9"/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355</v>
      </c>
      <c r="C245" s="6">
        <v>406000</v>
      </c>
      <c r="D245" s="6">
        <f t="shared" si="10"/>
        <v>487200</v>
      </c>
      <c r="E245" s="1" t="str">
        <f t="shared" si="11"/>
        <v>WINDOWS 95  MICROSOFT</v>
      </c>
      <c r="F245" s="1"/>
      <c r="G245" s="55">
        <f t="shared" si="9"/>
        <v>81200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356</v>
      </c>
      <c r="B246" s="1" t="s">
        <v>355</v>
      </c>
      <c r="C246" s="6">
        <v>197000</v>
      </c>
      <c r="D246" s="6">
        <f t="shared" si="10"/>
        <v>236400</v>
      </c>
      <c r="E246" s="1" t="str">
        <f t="shared" si="11"/>
        <v>WINDOWS 95 Lic. Agg. MICROSOFT</v>
      </c>
      <c r="F246" s="1"/>
      <c r="G246" s="55">
        <f t="shared" si="9"/>
        <v>39400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355</v>
      </c>
      <c r="C247" s="6">
        <v>645000</v>
      </c>
      <c r="D247" s="6">
        <f t="shared" si="10"/>
        <v>774000</v>
      </c>
      <c r="E247" s="1" t="str">
        <f t="shared" si="11"/>
        <v>EXCEL 7.0 MICROSOFT</v>
      </c>
      <c r="F247" s="1"/>
      <c r="G247" s="55">
        <f t="shared" si="9"/>
        <v>129000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355</v>
      </c>
      <c r="C248" s="6">
        <v>645000</v>
      </c>
      <c r="D248" s="6">
        <f t="shared" si="10"/>
        <v>774000</v>
      </c>
      <c r="E248" s="1" t="str">
        <f t="shared" si="11"/>
        <v>EXCEL 97 MICROSOFT</v>
      </c>
      <c r="F248" s="1"/>
      <c r="G248" s="55">
        <f t="shared" si="9"/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355</v>
      </c>
      <c r="C249" s="6">
        <v>259000</v>
      </c>
      <c r="D249" s="6">
        <f t="shared" si="10"/>
        <v>310800</v>
      </c>
      <c r="E249" s="1" t="str">
        <f t="shared" si="11"/>
        <v>EXCEL 97 Agg. MICROSOFT</v>
      </c>
      <c r="F249" s="1"/>
      <c r="G249" s="55">
        <f t="shared" si="9"/>
        <v>51800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355</v>
      </c>
      <c r="C250" s="6">
        <v>646000</v>
      </c>
      <c r="D250" s="6">
        <f t="shared" si="10"/>
        <v>775200</v>
      </c>
      <c r="E250" s="1" t="str">
        <f t="shared" si="11"/>
        <v>WORD 97 MICROSOFT</v>
      </c>
      <c r="F250" s="1"/>
      <c r="G250" s="55">
        <f t="shared" si="9"/>
        <v>129200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355</v>
      </c>
      <c r="C251" s="6">
        <v>259000</v>
      </c>
      <c r="D251" s="6">
        <f t="shared" si="10"/>
        <v>310800</v>
      </c>
      <c r="E251" s="1" t="str">
        <f t="shared" si="11"/>
        <v>WORD 97 Agg. MICROSOFT</v>
      </c>
      <c r="F251" s="1"/>
      <c r="G251" s="55">
        <f t="shared" si="9"/>
        <v>51800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355</v>
      </c>
      <c r="C252" s="6">
        <v>645000</v>
      </c>
      <c r="D252" s="6">
        <f t="shared" si="10"/>
        <v>774000</v>
      </c>
      <c r="E252" s="1" t="str">
        <f t="shared" si="11"/>
        <v>ACCESS 97 MICROSOFT</v>
      </c>
      <c r="F252" s="1"/>
      <c r="G252" s="55">
        <f t="shared" si="9"/>
        <v>129000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355</v>
      </c>
      <c r="C253" s="6">
        <v>879000</v>
      </c>
      <c r="D253" s="6">
        <f t="shared" si="10"/>
        <v>1054800</v>
      </c>
      <c r="E253" s="1" t="str">
        <f t="shared" si="11"/>
        <v>OFFICE 97 SMALL BUSINESS MICROSOFT</v>
      </c>
      <c r="F253" s="1"/>
      <c r="G253" s="55">
        <f t="shared" si="9"/>
        <v>175800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355</v>
      </c>
      <c r="C254" s="6">
        <v>259000</v>
      </c>
      <c r="D254" s="6">
        <f t="shared" si="10"/>
        <v>310800</v>
      </c>
      <c r="E254" s="1" t="str">
        <f t="shared" si="11"/>
        <v>HOME ESSENTIALS 98 MICROSOFT</v>
      </c>
      <c r="F254" s="1"/>
      <c r="G254" s="55">
        <f t="shared" si="9"/>
        <v>51800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355</v>
      </c>
      <c r="C255" s="6">
        <v>274000</v>
      </c>
      <c r="D255" s="6">
        <f t="shared" si="10"/>
        <v>328800</v>
      </c>
      <c r="E255" s="1" t="str">
        <f t="shared" si="11"/>
        <v>FRONTPAGE 98 MICROSOFT</v>
      </c>
      <c r="F255" s="1"/>
      <c r="G255" s="55">
        <f t="shared" si="9"/>
        <v>54800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355</v>
      </c>
      <c r="C256" s="6">
        <v>975000</v>
      </c>
      <c r="D256" s="6">
        <f t="shared" si="10"/>
        <v>1170000</v>
      </c>
      <c r="E256" s="1" t="str">
        <f t="shared" si="11"/>
        <v>OFFICE '97 MICROSOFT</v>
      </c>
      <c r="F256" s="1"/>
      <c r="G256" s="55">
        <f t="shared" si="9"/>
        <v>195000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355</v>
      </c>
      <c r="C257" s="6">
        <v>480000</v>
      </c>
      <c r="D257" s="6">
        <f t="shared" si="10"/>
        <v>576000</v>
      </c>
      <c r="E257" s="1" t="str">
        <f t="shared" si="11"/>
        <v>OFFICE '97 Agg. MICROSOFT</v>
      </c>
      <c r="F257" s="1"/>
      <c r="G257" s="55">
        <f t="shared" si="9"/>
        <v>96000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355</v>
      </c>
      <c r="C258" s="6">
        <v>1187000</v>
      </c>
      <c r="D258" s="6">
        <f t="shared" si="10"/>
        <v>1424400</v>
      </c>
      <c r="E258" s="1" t="str">
        <f t="shared" si="11"/>
        <v>OFFICE '97 Professional MICROSOFT</v>
      </c>
      <c r="F258" s="1"/>
      <c r="G258" s="55">
        <f t="shared" si="9"/>
        <v>237400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355</v>
      </c>
      <c r="C259" s="6">
        <v>832000</v>
      </c>
      <c r="D259" s="6">
        <f t="shared" si="10"/>
        <v>998400</v>
      </c>
      <c r="E259" s="1" t="str">
        <f t="shared" si="11"/>
        <v>OFFICE '97 Professional Agg. MICROSOFT</v>
      </c>
      <c r="F259" s="1"/>
      <c r="G259" s="55">
        <f t="shared" ref="G259:G322" si="12">C259*IVATOT</f>
        <v>166400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355</v>
      </c>
      <c r="C260" s="6">
        <v>227000</v>
      </c>
      <c r="D260" s="6">
        <f t="shared" ref="D260:D323" si="13">C260+G260</f>
        <v>272400</v>
      </c>
      <c r="E260" s="1" t="str">
        <f t="shared" ref="E260:E323" si="14">CONCATENATE(A260," ",B260)</f>
        <v>VISUAL BASIC 4.0 STD MICROSOFT</v>
      </c>
      <c r="F260" s="1"/>
      <c r="G260" s="55">
        <f t="shared" si="12"/>
        <v>45400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355</v>
      </c>
      <c r="C261" s="6">
        <v>98000</v>
      </c>
      <c r="D261" s="6">
        <f t="shared" si="13"/>
        <v>117600</v>
      </c>
      <c r="E261" s="1" t="str">
        <f t="shared" si="14"/>
        <v>VISUAL BASIC 4.0 Agg. MICROSOFT</v>
      </c>
      <c r="F261" s="1"/>
      <c r="G261" s="55">
        <f t="shared" si="12"/>
        <v>19600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355</v>
      </c>
      <c r="C262" s="6">
        <v>1190000</v>
      </c>
      <c r="D262" s="6">
        <f t="shared" si="13"/>
        <v>1428000</v>
      </c>
      <c r="E262" s="1" t="str">
        <f t="shared" si="14"/>
        <v>VISUAL BASIC 4.0 PROFESSIONAL MICROSOFT</v>
      </c>
      <c r="F262" s="1"/>
      <c r="G262" s="55">
        <f t="shared" si="12"/>
        <v>238000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355</v>
      </c>
      <c r="C263" s="6">
        <v>300000</v>
      </c>
      <c r="D263" s="6">
        <f t="shared" si="13"/>
        <v>360000</v>
      </c>
      <c r="E263" s="1" t="str">
        <f t="shared" si="14"/>
        <v>VISUAL BASIC 4.0 PROF. Agg. MICROSOFT</v>
      </c>
      <c r="F263" s="1"/>
      <c r="G263" s="55">
        <f t="shared" si="12"/>
        <v>60000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355</v>
      </c>
      <c r="C264" s="6">
        <v>2407000</v>
      </c>
      <c r="D264" s="6">
        <f t="shared" si="13"/>
        <v>2888400</v>
      </c>
      <c r="E264" s="1" t="str">
        <f t="shared" si="14"/>
        <v>VISUAL BASIC 4.0 ENTERPRICE MICROSOFT</v>
      </c>
      <c r="F264" s="1"/>
      <c r="G264" s="55">
        <f t="shared" si="12"/>
        <v>481400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355</v>
      </c>
      <c r="C265" s="6">
        <v>1021000</v>
      </c>
      <c r="D265" s="6">
        <f t="shared" si="13"/>
        <v>1225200</v>
      </c>
      <c r="E265" s="1" t="str">
        <f t="shared" si="14"/>
        <v>VISUAL BASIC 4.0 ENTERPRICE Agg. MICROSOFT</v>
      </c>
      <c r="F265" s="1"/>
      <c r="G265" s="55">
        <f t="shared" si="12"/>
        <v>204200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355</v>
      </c>
      <c r="C266" s="6">
        <v>646000</v>
      </c>
      <c r="D266" s="6">
        <f t="shared" si="13"/>
        <v>775200</v>
      </c>
      <c r="E266" s="1" t="str">
        <f t="shared" si="14"/>
        <v>POWERPOINT 97 MICROSOFT</v>
      </c>
      <c r="F266" s="1"/>
      <c r="G266" s="55">
        <f t="shared" si="12"/>
        <v>129200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355</v>
      </c>
      <c r="C267" s="6">
        <v>259000</v>
      </c>
      <c r="D267" s="6">
        <f t="shared" si="13"/>
        <v>310800</v>
      </c>
      <c r="E267" s="1" t="str">
        <f t="shared" si="14"/>
        <v>POWERPOINT 97 Agg. MICROSOFT</v>
      </c>
      <c r="F267" s="1"/>
      <c r="G267" s="55">
        <f t="shared" si="12"/>
        <v>51800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355</v>
      </c>
      <c r="C268" s="6">
        <v>193000</v>
      </c>
      <c r="D268" s="6">
        <f t="shared" si="13"/>
        <v>231600</v>
      </c>
      <c r="E268" s="1" t="str">
        <f t="shared" si="14"/>
        <v>PUBLISHER 3.0 MICROSOFT</v>
      </c>
      <c r="F268" s="1"/>
      <c r="G268" s="55">
        <f t="shared" si="12"/>
        <v>38600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355</v>
      </c>
      <c r="C269" s="6">
        <v>96000</v>
      </c>
      <c r="D269" s="6">
        <f t="shared" si="13"/>
        <v>115200</v>
      </c>
      <c r="E269" s="1" t="str">
        <f t="shared" si="14"/>
        <v>PUBLISHER 3.0 Agg. MICROSOFT</v>
      </c>
      <c r="F269" s="1"/>
      <c r="G269" s="55">
        <f t="shared" si="12"/>
        <v>19200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355</v>
      </c>
      <c r="C270" s="6">
        <v>594000</v>
      </c>
      <c r="D270" s="6">
        <f t="shared" si="13"/>
        <v>712800</v>
      </c>
      <c r="E270" s="1" t="str">
        <f t="shared" si="14"/>
        <v>WINDOWS NT 4.0 WORKSTATION MICROSOFT</v>
      </c>
      <c r="F270" s="1"/>
      <c r="G270" s="55">
        <f t="shared" si="12"/>
        <v>118800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355</v>
      </c>
      <c r="C271" s="6">
        <v>282000</v>
      </c>
      <c r="D271" s="6">
        <f t="shared" si="13"/>
        <v>338400</v>
      </c>
      <c r="E271" s="1" t="str">
        <f t="shared" si="14"/>
        <v>WINDOWS NT 4.0 Agg. WORKSTATION MICROSOFT</v>
      </c>
      <c r="F271" s="1"/>
      <c r="G271" s="55">
        <f t="shared" si="12"/>
        <v>56400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355</v>
      </c>
      <c r="C272" s="6">
        <v>1814000</v>
      </c>
      <c r="D272" s="6">
        <f t="shared" si="13"/>
        <v>2176800</v>
      </c>
      <c r="E272" s="1" t="str">
        <f t="shared" si="14"/>
        <v>WINDOWS NT 4.0 SERVER 5 client MICROSOFT</v>
      </c>
      <c r="F272" s="1"/>
      <c r="G272" s="55">
        <f t="shared" si="12"/>
        <v>362800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355</v>
      </c>
      <c r="C273" s="6">
        <v>193000</v>
      </c>
      <c r="D273" s="6">
        <f t="shared" si="13"/>
        <v>231600</v>
      </c>
      <c r="E273" s="1" t="str">
        <f t="shared" si="14"/>
        <v>WINDOWS 3.1 MICROSOFT</v>
      </c>
      <c r="F273" s="1"/>
      <c r="G273" s="55">
        <f t="shared" si="12"/>
        <v>38600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355</v>
      </c>
      <c r="C274" s="6">
        <v>654000</v>
      </c>
      <c r="D274" s="6">
        <f t="shared" si="13"/>
        <v>784800</v>
      </c>
      <c r="E274" s="1" t="str">
        <f t="shared" si="14"/>
        <v>POWERPOINT 4.0 MICROSOFT</v>
      </c>
      <c r="F274" s="1"/>
      <c r="G274" s="55">
        <f t="shared" si="12"/>
        <v>130800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355</v>
      </c>
      <c r="C275" s="6">
        <v>729000</v>
      </c>
      <c r="D275" s="6">
        <f t="shared" si="13"/>
        <v>874800</v>
      </c>
      <c r="E275" s="1" t="str">
        <f t="shared" si="14"/>
        <v>EXCEL 5.0 MICROSOFT</v>
      </c>
      <c r="F275" s="1"/>
      <c r="G275" s="55">
        <f t="shared" si="12"/>
        <v>145800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355</v>
      </c>
      <c r="C276" s="6">
        <v>632000</v>
      </c>
      <c r="D276" s="6">
        <f t="shared" si="13"/>
        <v>758400</v>
      </c>
      <c r="E276" s="1" t="str">
        <f t="shared" si="14"/>
        <v>ACCESS 2.0 MICROSOFT</v>
      </c>
      <c r="F276" s="1"/>
      <c r="G276" s="55">
        <f t="shared" si="12"/>
        <v>126400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355</v>
      </c>
      <c r="C277" s="6">
        <v>240000</v>
      </c>
      <c r="D277" s="6">
        <f t="shared" si="13"/>
        <v>288000</v>
      </c>
      <c r="E277" s="1" t="str">
        <f t="shared" si="14"/>
        <v>ACCESS 2.0 Competitivo MICROSOFT</v>
      </c>
      <c r="F277" s="1"/>
      <c r="G277" s="55">
        <f t="shared" si="12"/>
        <v>48000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389</v>
      </c>
      <c r="C278" s="6">
        <v>955000</v>
      </c>
      <c r="D278" s="6">
        <f t="shared" si="13"/>
        <v>1146000</v>
      </c>
      <c r="E278" s="1" t="str">
        <f t="shared" si="14"/>
        <v xml:space="preserve">OFFICE 4.2 MICROSOFT </v>
      </c>
      <c r="F278" s="1"/>
      <c r="G278" s="55">
        <f t="shared" si="12"/>
        <v>191000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390</v>
      </c>
      <c r="B279" s="1" t="s">
        <v>389</v>
      </c>
      <c r="C279" s="6">
        <v>1126000</v>
      </c>
      <c r="D279" s="6">
        <f t="shared" si="13"/>
        <v>1351200</v>
      </c>
      <c r="E279" s="1" t="str">
        <f t="shared" si="14"/>
        <v xml:space="preserve">OFFICE 4.3 PROFESSIONAL MICROSOFT </v>
      </c>
      <c r="F279" s="1"/>
      <c r="G279" s="55">
        <f t="shared" si="12"/>
        <v>225200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/>
      <c r="C280" s="6"/>
      <c r="D280" s="6">
        <f t="shared" si="13"/>
        <v>0</v>
      </c>
      <c r="E280" s="1" t="str">
        <f t="shared" si="14"/>
        <v xml:space="preserve">STAMPANTI </v>
      </c>
      <c r="F280" s="1"/>
      <c r="G280" s="55">
        <f t="shared" si="12"/>
        <v>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 t="s">
        <v>393</v>
      </c>
      <c r="C281" s="6">
        <v>297000</v>
      </c>
      <c r="D281" s="6">
        <f t="shared" si="13"/>
        <v>356400</v>
      </c>
      <c r="E281" s="1" t="str">
        <f t="shared" si="14"/>
        <v>STAMP.EPSON LX300 9 aghi, 80 col. 220 cps. opz. colore</v>
      </c>
      <c r="F281" s="1"/>
      <c r="G281" s="55">
        <f t="shared" si="12"/>
        <v>59400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394</v>
      </c>
      <c r="B282" s="1" t="s">
        <v>395</v>
      </c>
      <c r="C282" s="6">
        <v>646000</v>
      </c>
      <c r="D282" s="6">
        <f t="shared" si="13"/>
        <v>775200</v>
      </c>
      <c r="E282" s="1" t="str">
        <f t="shared" si="14"/>
        <v>STAMP.EPSON LX1050+ 9 aghi, 136 col. 200 cps</v>
      </c>
      <c r="F282" s="1"/>
      <c r="G282" s="55">
        <f t="shared" si="12"/>
        <v>129200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396</v>
      </c>
      <c r="B283" s="1" t="s">
        <v>397</v>
      </c>
      <c r="C283" s="6">
        <v>714000</v>
      </c>
      <c r="D283" s="6">
        <f t="shared" si="13"/>
        <v>856800</v>
      </c>
      <c r="E283" s="1" t="str">
        <f t="shared" si="14"/>
        <v>STAMP.EPSON FX870 9 aghi, 80 col. 380 cps</v>
      </c>
      <c r="F283" s="1"/>
      <c r="G283" s="55">
        <f t="shared" si="12"/>
        <v>142800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398</v>
      </c>
      <c r="B284" s="1" t="s">
        <v>399</v>
      </c>
      <c r="C284" s="6">
        <v>807000</v>
      </c>
      <c r="D284" s="6">
        <f t="shared" si="13"/>
        <v>968400</v>
      </c>
      <c r="E284" s="1" t="str">
        <f t="shared" si="14"/>
        <v>STAMP.EPSON FX1170 9 aghi, 136 col.380 cps</v>
      </c>
      <c r="F284" s="1"/>
      <c r="G284" s="55">
        <f t="shared" si="12"/>
        <v>161400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400</v>
      </c>
      <c r="B285" s="1" t="s">
        <v>401</v>
      </c>
      <c r="C285" s="6">
        <v>591000</v>
      </c>
      <c r="D285" s="6">
        <f t="shared" si="13"/>
        <v>709200</v>
      </c>
      <c r="E285" s="1" t="str">
        <f t="shared" si="14"/>
        <v>STAMP.EPSON LQ570+ 24 aghi, 80 col. 225 cps</v>
      </c>
      <c r="F285" s="1"/>
      <c r="G285" s="55">
        <f t="shared" si="12"/>
        <v>118200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402</v>
      </c>
      <c r="B286" s="1" t="s">
        <v>403</v>
      </c>
      <c r="C286" s="6">
        <v>918000</v>
      </c>
      <c r="D286" s="6">
        <f t="shared" si="13"/>
        <v>1101600</v>
      </c>
      <c r="E286" s="1" t="str">
        <f t="shared" si="14"/>
        <v>STAMP.EPSON LQ2070+ 24 aghi, 136 col. 225 cps</v>
      </c>
      <c r="F286" s="1"/>
      <c r="G286" s="55">
        <f t="shared" si="12"/>
        <v>183600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404</v>
      </c>
      <c r="B287" s="1" t="s">
        <v>405</v>
      </c>
      <c r="C287" s="6">
        <v>1265000</v>
      </c>
      <c r="D287" s="6">
        <f t="shared" si="13"/>
        <v>1518000</v>
      </c>
      <c r="E287" s="1" t="str">
        <f t="shared" si="14"/>
        <v>STAMP.EPSON LQ 2170 24 aghi, 136 col. 440 cps</v>
      </c>
      <c r="F287" s="1"/>
      <c r="G287" s="55">
        <f t="shared" si="12"/>
        <v>253000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406</v>
      </c>
      <c r="B288" s="1" t="s">
        <v>407</v>
      </c>
      <c r="C288" s="6">
        <v>256000</v>
      </c>
      <c r="D288" s="6">
        <f t="shared" si="13"/>
        <v>307200</v>
      </c>
      <c r="E288" s="1" t="str">
        <f t="shared" si="14"/>
        <v>STAMP.EPSON STYLUS 300COLOR Ink Jet A4,1ppm col.</v>
      </c>
      <c r="F288" s="1"/>
      <c r="G288" s="55">
        <f t="shared" si="12"/>
        <v>51200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408</v>
      </c>
      <c r="B289" s="1" t="s">
        <v>409</v>
      </c>
      <c r="C289" s="6">
        <v>371000</v>
      </c>
      <c r="D289" s="6">
        <f t="shared" si="13"/>
        <v>445200</v>
      </c>
      <c r="E289" s="1" t="str">
        <f t="shared" si="14"/>
        <v>STAMP.EPSON STYLUS 400COLOR Ink Jet A4,3ppm col.</v>
      </c>
      <c r="F289" s="1"/>
      <c r="G289" s="55">
        <f t="shared" si="12"/>
        <v>74200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410</v>
      </c>
      <c r="B290" s="1" t="s">
        <v>411</v>
      </c>
      <c r="C290" s="6">
        <v>457000</v>
      </c>
      <c r="D290" s="6">
        <f t="shared" si="13"/>
        <v>548400</v>
      </c>
      <c r="E290" s="1" t="str">
        <f t="shared" si="14"/>
        <v>STAMP.EPSON STYLUS 600COLOR Ink Jet A4,4ppm col.</v>
      </c>
      <c r="F290" s="1"/>
      <c r="G290" s="55">
        <f t="shared" si="12"/>
        <v>91400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412</v>
      </c>
      <c r="B291" s="1" t="s">
        <v>413</v>
      </c>
      <c r="C291" s="6">
        <v>642000</v>
      </c>
      <c r="D291" s="6">
        <f t="shared" si="13"/>
        <v>770400</v>
      </c>
      <c r="E291" s="1" t="str">
        <f t="shared" si="14"/>
        <v>STAMP.EPSON STYLUS 800COLOR Ink Jet A4,7ppm col.</v>
      </c>
      <c r="F291" s="1"/>
      <c r="G291" s="55">
        <f t="shared" si="12"/>
        <v>128400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414</v>
      </c>
      <c r="B292" s="1" t="s">
        <v>415</v>
      </c>
      <c r="C292" s="6">
        <v>1571000</v>
      </c>
      <c r="D292" s="6">
        <f t="shared" si="13"/>
        <v>1885200</v>
      </c>
      <c r="E292" s="1" t="str">
        <f t="shared" si="14"/>
        <v>STAMP.EPSON STYLUS 1520COLOR Ink Jet A2,800cps draft</v>
      </c>
      <c r="F292" s="1"/>
      <c r="G292" s="55">
        <f t="shared" si="12"/>
        <v>314200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416</v>
      </c>
      <c r="B293" s="1" t="s">
        <v>417</v>
      </c>
      <c r="C293" s="6">
        <v>756000</v>
      </c>
      <c r="D293" s="6">
        <f t="shared" si="13"/>
        <v>907200</v>
      </c>
      <c r="E293" s="1" t="str">
        <f t="shared" si="14"/>
        <v>STAMP.EPSON STYLUS 1000 Ink Jet A3,250cps draft</v>
      </c>
      <c r="F293" s="1"/>
      <c r="G293" s="55">
        <f t="shared" si="12"/>
        <v>151200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418</v>
      </c>
      <c r="B294" s="1" t="s">
        <v>419</v>
      </c>
      <c r="C294" s="6">
        <v>1571000</v>
      </c>
      <c r="D294" s="6">
        <f t="shared" si="13"/>
        <v>1885200</v>
      </c>
      <c r="E294" s="1" t="str">
        <f t="shared" si="14"/>
        <v>STAMP.EPSON STYLUS PRO XL+ Ink Jet A4/A3</v>
      </c>
      <c r="F294" s="1"/>
      <c r="G294" s="55">
        <f t="shared" si="12"/>
        <v>314200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420</v>
      </c>
      <c r="B295" s="1" t="s">
        <v>421</v>
      </c>
      <c r="C295" s="6">
        <v>2716000</v>
      </c>
      <c r="D295" s="6">
        <f t="shared" si="13"/>
        <v>3259200</v>
      </c>
      <c r="E295" s="1" t="str">
        <f t="shared" si="14"/>
        <v xml:space="preserve">STAMP.EPSON STYLUS  3000 Ink Jet A2 800cpc 1440*720 dpi </v>
      </c>
      <c r="F295" s="1"/>
      <c r="G295" s="55">
        <f t="shared" si="12"/>
        <v>543200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422</v>
      </c>
      <c r="B296" s="1" t="s">
        <v>423</v>
      </c>
      <c r="C296" s="6">
        <v>640000</v>
      </c>
      <c r="D296" s="6">
        <f t="shared" si="13"/>
        <v>768000</v>
      </c>
      <c r="E296" s="1" t="str">
        <f t="shared" si="14"/>
        <v xml:space="preserve">STAMP.EPSON STYLUS PHOTO Ink Jet A4 6 colori 2ppm </v>
      </c>
      <c r="F296" s="1"/>
      <c r="G296" s="55">
        <f t="shared" si="12"/>
        <v>128000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424</v>
      </c>
      <c r="B297" s="1" t="s">
        <v>425</v>
      </c>
      <c r="C297" s="6">
        <v>255000</v>
      </c>
      <c r="D297" s="6">
        <f t="shared" si="13"/>
        <v>306000</v>
      </c>
      <c r="E297" s="1" t="str">
        <f t="shared" si="14"/>
        <v>STAMP. CANON BJ-250 COLOR Ink Jet A4, 1ppm col</v>
      </c>
      <c r="F297" s="1"/>
      <c r="G297" s="55">
        <f t="shared" si="12"/>
        <v>51000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426</v>
      </c>
      <c r="B298" s="1" t="s">
        <v>427</v>
      </c>
      <c r="C298" s="6">
        <v>413000</v>
      </c>
      <c r="D298" s="6">
        <f t="shared" si="13"/>
        <v>495600</v>
      </c>
      <c r="E298" s="1" t="str">
        <f t="shared" si="14"/>
        <v>STAMP. CANON BJC-80 COLOR Ink jet A4, 2ppm col.</v>
      </c>
      <c r="F298" s="1"/>
      <c r="G298" s="55">
        <f t="shared" si="12"/>
        <v>82600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428</v>
      </c>
      <c r="B299" s="1" t="s">
        <v>429</v>
      </c>
      <c r="C299" s="6">
        <v>361000</v>
      </c>
      <c r="D299" s="6">
        <f t="shared" si="13"/>
        <v>433200</v>
      </c>
      <c r="E299" s="1" t="str">
        <f t="shared" si="14"/>
        <v>STAMP. CANON BJC-4300 COLOR Ink Jet A4, 1ppm col.</v>
      </c>
      <c r="F299" s="1"/>
      <c r="G299" s="55">
        <f t="shared" si="12"/>
        <v>72200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430</v>
      </c>
      <c r="B300" s="1" t="s">
        <v>431</v>
      </c>
      <c r="C300" s="6">
        <v>544000</v>
      </c>
      <c r="D300" s="6">
        <f t="shared" si="13"/>
        <v>652800</v>
      </c>
      <c r="E300" s="1" t="str">
        <f t="shared" si="14"/>
        <v>STAMP. CANON BJC-4550 COLOR Ink Jet A4/A3, 1 ppm</v>
      </c>
      <c r="F300" s="1"/>
      <c r="G300" s="55">
        <f t="shared" si="12"/>
        <v>108800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432</v>
      </c>
      <c r="B301" s="1" t="s">
        <v>433</v>
      </c>
      <c r="C301" s="6">
        <v>678000</v>
      </c>
      <c r="D301" s="6">
        <f t="shared" si="13"/>
        <v>813600</v>
      </c>
      <c r="E301" s="1" t="str">
        <f t="shared" si="14"/>
        <v>STAMP. CANON BJC-4650 COLOR Ink Jet A4/A3, 4,5 ppm</v>
      </c>
      <c r="F301" s="1"/>
      <c r="G301" s="55">
        <f t="shared" si="12"/>
        <v>135600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434</v>
      </c>
      <c r="B302" s="1" t="s">
        <v>435</v>
      </c>
      <c r="C302" s="6">
        <v>1054000</v>
      </c>
      <c r="D302" s="6">
        <f t="shared" si="13"/>
        <v>1264800</v>
      </c>
      <c r="E302" s="1" t="str">
        <f t="shared" si="14"/>
        <v>STAMP. CANON BJC-5500 COLOR Ink Jet A3/A2 694cps</v>
      </c>
      <c r="F302" s="1"/>
      <c r="G302" s="55">
        <f t="shared" si="12"/>
        <v>210800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436</v>
      </c>
      <c r="B303" s="1" t="s">
        <v>437</v>
      </c>
      <c r="C303" s="6">
        <v>482000</v>
      </c>
      <c r="D303" s="6">
        <f t="shared" si="13"/>
        <v>578400</v>
      </c>
      <c r="E303" s="1" t="str">
        <f t="shared" si="14"/>
        <v>STAMP. CANON BJC-620 COLOR Ink Jet A4, 300cps</v>
      </c>
      <c r="F303" s="1"/>
      <c r="G303" s="55">
        <f t="shared" si="12"/>
        <v>96400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438</v>
      </c>
      <c r="B304" s="1" t="s">
        <v>439</v>
      </c>
      <c r="C304" s="6">
        <v>722000</v>
      </c>
      <c r="D304" s="6">
        <f t="shared" si="13"/>
        <v>866400</v>
      </c>
      <c r="E304" s="1" t="str">
        <f t="shared" si="14"/>
        <v>STAMP. CANON BJC-7000 COLOR Ink Jet A4,4,5ppm, 1200x600dpi</v>
      </c>
      <c r="F304" s="1"/>
      <c r="G304" s="55">
        <f t="shared" si="12"/>
        <v>144400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440</v>
      </c>
      <c r="B305" s="1" t="s">
        <v>441</v>
      </c>
      <c r="C305" s="6">
        <v>269000</v>
      </c>
      <c r="D305" s="6">
        <f t="shared" si="13"/>
        <v>322800</v>
      </c>
      <c r="E305" s="1" t="str">
        <f t="shared" si="14"/>
        <v>STAMP. HP 400L Ink Jet A4, 3 ppm col.</v>
      </c>
      <c r="F305" s="1"/>
      <c r="G305" s="55">
        <f t="shared" si="12"/>
        <v>53800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442</v>
      </c>
      <c r="B306" s="1" t="s">
        <v>441</v>
      </c>
      <c r="C306" s="6">
        <v>371000</v>
      </c>
      <c r="D306" s="6">
        <f t="shared" si="13"/>
        <v>445200</v>
      </c>
      <c r="E306" s="1" t="str">
        <f t="shared" si="14"/>
        <v>STAMP. HP 670 Ink Jet A4, 3 ppm col.</v>
      </c>
      <c r="F306" s="1"/>
      <c r="G306" s="55">
        <f t="shared" si="12"/>
        <v>74200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444</v>
      </c>
      <c r="C307" s="6">
        <v>462000</v>
      </c>
      <c r="D307" s="6">
        <f t="shared" si="13"/>
        <v>554400</v>
      </c>
      <c r="E307" s="1" t="str">
        <f t="shared" si="14"/>
        <v>STAMP. HP 690+ Ink Jet A4,  5 ppm col.</v>
      </c>
      <c r="F307" s="1"/>
      <c r="G307" s="55">
        <f t="shared" si="12"/>
        <v>92400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445</v>
      </c>
      <c r="B308" s="1" t="s">
        <v>446</v>
      </c>
      <c r="C308" s="6">
        <v>541000</v>
      </c>
      <c r="D308" s="6">
        <f t="shared" si="13"/>
        <v>649200</v>
      </c>
      <c r="E308" s="1" t="str">
        <f t="shared" si="14"/>
        <v>STAMP. HP 720C Ink Jet A4,  7 ppm col.</v>
      </c>
      <c r="F308" s="1"/>
      <c r="G308" s="55">
        <f t="shared" si="12"/>
        <v>108200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447</v>
      </c>
      <c r="B309" s="1" t="s">
        <v>448</v>
      </c>
      <c r="C309" s="6">
        <v>648000</v>
      </c>
      <c r="D309" s="6">
        <f t="shared" si="13"/>
        <v>777600</v>
      </c>
      <c r="E309" s="1" t="str">
        <f t="shared" si="14"/>
        <v>STAMP. HP 870 CXI Ink Jet A4,  8 ppm col.</v>
      </c>
      <c r="F309" s="1"/>
      <c r="G309" s="55">
        <f t="shared" si="12"/>
        <v>129600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449</v>
      </c>
      <c r="B310" s="1" t="s">
        <v>450</v>
      </c>
      <c r="C310" s="6">
        <v>644000</v>
      </c>
      <c r="D310" s="6">
        <f t="shared" si="13"/>
        <v>772800</v>
      </c>
      <c r="E310" s="1" t="str">
        <f t="shared" si="14"/>
        <v>STAMP. HP 890C Ink Jet A4,  9 ppm col.</v>
      </c>
      <c r="F310" s="1"/>
      <c r="G310" s="55">
        <f t="shared" si="12"/>
        <v>128800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451</v>
      </c>
      <c r="B311" s="1" t="s">
        <v>452</v>
      </c>
      <c r="C311" s="6">
        <v>902000</v>
      </c>
      <c r="D311" s="6">
        <f t="shared" si="13"/>
        <v>1082400</v>
      </c>
      <c r="E311" s="1" t="str">
        <f t="shared" si="14"/>
        <v>STAMP. HP 1100C Ink Jet A3/A4,  6 ppm col., 2Mb</v>
      </c>
      <c r="F311" s="1"/>
      <c r="G311" s="55">
        <f t="shared" si="12"/>
        <v>180400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453</v>
      </c>
      <c r="B312" s="1" t="s">
        <v>454</v>
      </c>
      <c r="C312" s="6">
        <v>722000</v>
      </c>
      <c r="D312" s="6">
        <f t="shared" si="13"/>
        <v>866400</v>
      </c>
      <c r="E312" s="1" t="str">
        <f t="shared" si="14"/>
        <v>STAMP. HP 6L Laser, A4 600dpi, 6ppm</v>
      </c>
      <c r="F312" s="1"/>
      <c r="G312" s="55">
        <f t="shared" si="12"/>
        <v>144400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455</v>
      </c>
      <c r="B313" s="1" t="s">
        <v>454</v>
      </c>
      <c r="C313" s="6">
        <v>1457000</v>
      </c>
      <c r="D313" s="6">
        <f t="shared" si="13"/>
        <v>1748400</v>
      </c>
      <c r="E313" s="1" t="str">
        <f t="shared" si="14"/>
        <v>STAMP. HP 6P Laser, A4 600dpi, 6ppm</v>
      </c>
      <c r="F313" s="1"/>
      <c r="G313" s="55">
        <f t="shared" si="12"/>
        <v>291400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457</v>
      </c>
      <c r="C314" s="6">
        <v>1786000</v>
      </c>
      <c r="D314" s="6">
        <f t="shared" si="13"/>
        <v>2143200</v>
      </c>
      <c r="E314" s="1" t="str">
        <f t="shared" si="14"/>
        <v>STAMP. HP 6MP Laser, A4 600dpi, 8ppm, 3Mb</v>
      </c>
      <c r="F314" s="1"/>
      <c r="G314" s="55">
        <f t="shared" si="12"/>
        <v>357200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458</v>
      </c>
      <c r="B315" s="1"/>
      <c r="C315" s="6"/>
      <c r="D315" s="6">
        <f t="shared" si="13"/>
        <v>0</v>
      </c>
      <c r="E315" s="1" t="str">
        <f t="shared" si="14"/>
        <v xml:space="preserve">CABINATI  </v>
      </c>
      <c r="F315" s="1"/>
      <c r="G315" s="55">
        <f t="shared" si="12"/>
        <v>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 t="s">
        <v>460</v>
      </c>
      <c r="C316" s="6">
        <v>85000</v>
      </c>
      <c r="D316" s="6">
        <f t="shared" si="13"/>
        <v>102000</v>
      </c>
      <c r="E316" s="1" t="str">
        <f t="shared" si="14"/>
        <v>CASE DESKTOP   CE CK 131-6 P/S 200W</v>
      </c>
      <c r="F316" s="1"/>
      <c r="G316" s="55">
        <f t="shared" si="12"/>
        <v>17000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461</v>
      </c>
      <c r="B317" s="1" t="s">
        <v>460</v>
      </c>
      <c r="C317" s="6">
        <v>84000</v>
      </c>
      <c r="D317" s="6">
        <f t="shared" si="13"/>
        <v>100800</v>
      </c>
      <c r="E317" s="1" t="str">
        <f t="shared" si="14"/>
        <v>CASE MINITOWER CE CK 136-1 P/S 200W</v>
      </c>
      <c r="F317" s="1"/>
      <c r="G317" s="55">
        <f t="shared" si="12"/>
        <v>16800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463</v>
      </c>
      <c r="C318" s="6">
        <v>115000</v>
      </c>
      <c r="D318" s="6">
        <f t="shared" si="13"/>
        <v>138000</v>
      </c>
      <c r="E318" s="1" t="str">
        <f t="shared" si="14"/>
        <v xml:space="preserve">CASE MIDITOWER CE CK 135-1 P/S 230W </v>
      </c>
      <c r="F318" s="1"/>
      <c r="G318" s="55">
        <f t="shared" si="12"/>
        <v>23000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464</v>
      </c>
      <c r="B319" s="1" t="s">
        <v>463</v>
      </c>
      <c r="C319" s="6">
        <v>152000</v>
      </c>
      <c r="D319" s="6">
        <f t="shared" si="13"/>
        <v>182400</v>
      </c>
      <c r="E319" s="1" t="str">
        <f t="shared" si="14"/>
        <v xml:space="preserve">CASE BIG TOWER CE   CK139-1 P/S 230W </v>
      </c>
      <c r="F319" s="1"/>
      <c r="G319" s="55">
        <f t="shared" si="12"/>
        <v>30400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460</v>
      </c>
      <c r="C320" s="6">
        <v>82000</v>
      </c>
      <c r="D320" s="6">
        <f t="shared" si="13"/>
        <v>98400</v>
      </c>
      <c r="E320" s="1" t="str">
        <f t="shared" si="14"/>
        <v>CASE DESKTOP CE CK 131-8 P/S 200W</v>
      </c>
      <c r="F320" s="1"/>
      <c r="G320" s="55">
        <f t="shared" si="12"/>
        <v>16400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460</v>
      </c>
      <c r="C321" s="6">
        <v>84000</v>
      </c>
      <c r="D321" s="6">
        <f t="shared" si="13"/>
        <v>100800</v>
      </c>
      <c r="E321" s="1" t="str">
        <f t="shared" si="14"/>
        <v>CASE SUB-MIDITOWER CE  CK 132-3 P/S 200W</v>
      </c>
      <c r="F321" s="1"/>
      <c r="G321" s="55">
        <f t="shared" si="12"/>
        <v>16800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468</v>
      </c>
      <c r="C322" s="6">
        <v>115000</v>
      </c>
      <c r="D322" s="6">
        <f t="shared" si="13"/>
        <v>138000</v>
      </c>
      <c r="E322" s="1" t="str">
        <f t="shared" si="14"/>
        <v>CASE  MIDITOWER CE  CK 135-2 P/S 230W</v>
      </c>
      <c r="F322" s="1"/>
      <c r="G322" s="55">
        <f t="shared" si="12"/>
        <v>23000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469</v>
      </c>
      <c r="B323" s="1" t="s">
        <v>468</v>
      </c>
      <c r="C323" s="6">
        <v>153000</v>
      </c>
      <c r="D323" s="6">
        <f t="shared" si="13"/>
        <v>183600</v>
      </c>
      <c r="E323" s="1" t="str">
        <f t="shared" si="14"/>
        <v>CASE TOWER CE CK 139-2 P/S 230W</v>
      </c>
      <c r="F323" s="1"/>
      <c r="G323" s="55">
        <f t="shared" ref="G323:G338" si="15">C323*IVATOT</f>
        <v>30600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468</v>
      </c>
      <c r="C324" s="6">
        <v>80000</v>
      </c>
      <c r="D324" s="6">
        <f t="shared" ref="D324:D338" si="16">C324+G324</f>
        <v>96000</v>
      </c>
      <c r="E324" s="1" t="str">
        <f t="shared" ref="E324:E338" si="17">CONCATENATE(A324," ",B324)</f>
        <v>CASE MIDITOWER BC VIP 432 P/S 230W</v>
      </c>
      <c r="F324" s="1"/>
      <c r="G324" s="55">
        <f t="shared" si="15"/>
        <v>16000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468</v>
      </c>
      <c r="C325" s="6">
        <v>102000</v>
      </c>
      <c r="D325" s="6">
        <f t="shared" si="16"/>
        <v>122400</v>
      </c>
      <c r="E325" s="1" t="str">
        <f t="shared" si="17"/>
        <v>CASE TOWER BC VIP 730 P/S 230W</v>
      </c>
      <c r="F325" s="1"/>
      <c r="G325" s="55">
        <f t="shared" si="15"/>
        <v>20400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/>
      <c r="C326" s="6"/>
      <c r="D326" s="6">
        <f t="shared" si="16"/>
        <v>0</v>
      </c>
      <c r="E326" s="1" t="str">
        <f t="shared" si="17"/>
        <v xml:space="preserve">GRUPPI DI CONTINUITA' </v>
      </c>
      <c r="F326" s="1"/>
      <c r="G326" s="55">
        <f t="shared" si="15"/>
        <v>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 t="s">
        <v>474</v>
      </c>
      <c r="C327" s="6">
        <v>198000</v>
      </c>
      <c r="D327" s="6">
        <f t="shared" si="16"/>
        <v>237600</v>
      </c>
      <c r="E327" s="1" t="str">
        <f t="shared" si="17"/>
        <v>GR.CONT.REVOLUTION E300  STAND- BY</v>
      </c>
      <c r="F327" s="1"/>
      <c r="G327" s="55">
        <f t="shared" si="15"/>
        <v>39600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475</v>
      </c>
      <c r="B328" s="1" t="s">
        <v>474</v>
      </c>
      <c r="C328" s="6">
        <v>233000</v>
      </c>
      <c r="D328" s="6">
        <f t="shared" si="16"/>
        <v>279600</v>
      </c>
      <c r="E328" s="1" t="str">
        <f t="shared" si="17"/>
        <v>GR.CONT.REVOLUTION F450 STAND- BY</v>
      </c>
      <c r="F328" s="1"/>
      <c r="G328" s="55">
        <f t="shared" si="15"/>
        <v>46600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474</v>
      </c>
      <c r="C329" s="6">
        <v>279000</v>
      </c>
      <c r="D329" s="6">
        <f t="shared" si="16"/>
        <v>334800</v>
      </c>
      <c r="E329" s="1" t="str">
        <f t="shared" si="17"/>
        <v>GR.CONT.REVOLUTION L600 STAND- BY</v>
      </c>
      <c r="F329" s="1"/>
      <c r="G329" s="55">
        <f t="shared" si="15"/>
        <v>55800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478</v>
      </c>
      <c r="C330" s="6">
        <v>298000</v>
      </c>
      <c r="D330" s="6">
        <f t="shared" si="16"/>
        <v>357600</v>
      </c>
      <c r="E330" s="1" t="str">
        <f t="shared" si="17"/>
        <v>GR.CONT.POWER PRO 600 LINE INTERACTIVE</v>
      </c>
      <c r="F330" s="1"/>
      <c r="G330" s="55">
        <f t="shared" si="15"/>
        <v>59600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479</v>
      </c>
      <c r="B331" s="1" t="s">
        <v>478</v>
      </c>
      <c r="C331" s="6">
        <v>478000</v>
      </c>
      <c r="D331" s="6">
        <f t="shared" si="16"/>
        <v>573600</v>
      </c>
      <c r="E331" s="1" t="str">
        <f t="shared" si="17"/>
        <v>GR.CONT.POWER PRO 750 LINE INTERACTIVE</v>
      </c>
      <c r="F331" s="1"/>
      <c r="G331" s="55">
        <f t="shared" si="15"/>
        <v>95600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478</v>
      </c>
      <c r="C332" s="6">
        <v>626000</v>
      </c>
      <c r="D332" s="6">
        <f t="shared" si="16"/>
        <v>751200</v>
      </c>
      <c r="E332" s="1" t="str">
        <f t="shared" si="17"/>
        <v>GR.CONT.POWER PRO 900 LINE INTERACTIVE</v>
      </c>
      <c r="F332" s="1"/>
      <c r="G332" s="55">
        <f t="shared" si="15"/>
        <v>125200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478</v>
      </c>
      <c r="C333" s="6">
        <v>757000</v>
      </c>
      <c r="D333" s="6">
        <f t="shared" si="16"/>
        <v>908400</v>
      </c>
      <c r="E333" s="1" t="str">
        <f t="shared" si="17"/>
        <v>GR.CONT.POWER PRO 1000 LINE INTERACTIVE</v>
      </c>
      <c r="F333" s="1"/>
      <c r="G333" s="55">
        <f t="shared" si="15"/>
        <v>151400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478</v>
      </c>
      <c r="C334" s="6">
        <v>1128000</v>
      </c>
      <c r="D334" s="6">
        <f t="shared" si="16"/>
        <v>1353600</v>
      </c>
      <c r="E334" s="1" t="str">
        <f t="shared" si="17"/>
        <v>GR.CONT.POWER PRO 1600 LINE INTERACTIVE</v>
      </c>
      <c r="F334" s="1"/>
      <c r="G334" s="55">
        <f t="shared" si="15"/>
        <v>225600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478</v>
      </c>
      <c r="C335" s="6">
        <v>1527000</v>
      </c>
      <c r="D335" s="6">
        <f t="shared" si="16"/>
        <v>1832400</v>
      </c>
      <c r="E335" s="1" t="str">
        <f t="shared" si="17"/>
        <v>GR.CONT.POWER PRO 2400 LINE INTERACTIVE</v>
      </c>
      <c r="F335" s="1"/>
      <c r="G335" s="55">
        <f t="shared" si="15"/>
        <v>305400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485</v>
      </c>
      <c r="C336" s="6">
        <v>4134000</v>
      </c>
      <c r="D336" s="6">
        <f t="shared" si="16"/>
        <v>4960800</v>
      </c>
      <c r="E336" s="1" t="str">
        <f t="shared" si="17"/>
        <v>GR.CONT.POWERSAVE 4000 ON-LINE</v>
      </c>
      <c r="F336" s="1"/>
      <c r="G336" s="55">
        <f t="shared" si="15"/>
        <v>826800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486</v>
      </c>
      <c r="B337" s="1" t="s">
        <v>485</v>
      </c>
      <c r="C337" s="6">
        <v>6850000</v>
      </c>
      <c r="D337" s="6">
        <f t="shared" si="16"/>
        <v>8220000</v>
      </c>
      <c r="E337" s="1" t="str">
        <f t="shared" si="17"/>
        <v>GR.CONT.POWERSAVE 7500 ON-LINE</v>
      </c>
      <c r="F337" s="1"/>
      <c r="G337" s="55">
        <f t="shared" si="15"/>
        <v>1370000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485</v>
      </c>
      <c r="C338" s="6">
        <v>11712000</v>
      </c>
      <c r="D338" s="6">
        <f t="shared" si="16"/>
        <v>14054400</v>
      </c>
      <c r="E338" s="1" t="str">
        <f t="shared" si="17"/>
        <v>GR.CONT.POWERSAVE 12500 ON-LINE</v>
      </c>
      <c r="F338" s="1"/>
      <c r="G338" s="55">
        <f t="shared" si="15"/>
        <v>2342400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">
    <mergeCell ref="A1:E1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9" sqref="G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488</v>
      </c>
      <c r="B1" s="8" t="s">
        <v>489</v>
      </c>
      <c r="D1" s="7" t="s">
        <v>490</v>
      </c>
      <c r="E1" s="8" t="s">
        <v>491</v>
      </c>
      <c r="G1" s="9" t="s">
        <v>492</v>
      </c>
    </row>
    <row r="2" spans="1:7" ht="12.75" customHeight="1" thickBot="1" x14ac:dyDescent="0.25">
      <c r="A2" s="10" t="s">
        <v>493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CONCATENATE(B2,"-",E2)</f>
        <v>23-1</v>
      </c>
    </row>
    <row r="3" spans="1:7" ht="12.75" customHeight="1" thickBot="1" x14ac:dyDescent="0.25">
      <c r="A3" s="10" t="s">
        <v>494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CONCATENATE(B3,"-",E3)</f>
        <v>31-2</v>
      </c>
    </row>
    <row r="4" spans="1:7" ht="12.75" customHeight="1" thickBot="1" x14ac:dyDescent="0.25">
      <c r="A4" s="10" t="s">
        <v>495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496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497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498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499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500</v>
      </c>
      <c r="B9" s="56" t="str">
        <f t="shared" si="0"/>
        <v>11</v>
      </c>
      <c r="D9" s="15">
        <v>33093</v>
      </c>
      <c r="E9" s="56">
        <f t="shared" si="1"/>
        <v>8</v>
      </c>
      <c r="G9" s="57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7" sqref="D7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501</v>
      </c>
      <c r="G2" s="1" t="s">
        <v>502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503</v>
      </c>
      <c r="C3" s="16" t="s">
        <v>504</v>
      </c>
      <c r="D3" s="16" t="s">
        <v>505</v>
      </c>
      <c r="E3" s="1"/>
      <c r="F3" s="17">
        <v>0</v>
      </c>
      <c r="G3" s="18" t="s">
        <v>506</v>
      </c>
      <c r="H3" s="19" t="s">
        <v>506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507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508</v>
      </c>
      <c r="H4" s="21" t="s">
        <v>509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510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511</v>
      </c>
      <c r="H5" s="21" t="s">
        <v>512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513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514</v>
      </c>
      <c r="H6" s="24" t="s">
        <v>515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516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517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518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519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520</v>
      </c>
      <c r="B14" s="26" t="s">
        <v>521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520</v>
      </c>
      <c r="B15" s="26" t="s">
        <v>522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523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524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525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526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F40" sqref="F40"/>
    </sheetView>
  </sheetViews>
  <sheetFormatPr defaultColWidth="14.42578125" defaultRowHeight="15" customHeight="1" x14ac:dyDescent="0.2"/>
  <cols>
    <col min="1" max="3" width="9.28515625" customWidth="1"/>
    <col min="4" max="4" width="11.85546875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5" t="s">
        <v>527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528</v>
      </c>
      <c r="D3" s="1" t="s">
        <v>529</v>
      </c>
      <c r="E3" s="1"/>
      <c r="F3" s="1"/>
      <c r="G3" s="27" t="s">
        <v>528</v>
      </c>
      <c r="H3" s="27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530</v>
      </c>
      <c r="D4" s="28">
        <v>266</v>
      </c>
      <c r="E4" s="1"/>
      <c r="F4" s="1"/>
      <c r="G4" s="29" t="s">
        <v>531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 t="s">
        <v>532</v>
      </c>
      <c r="D5" s="28">
        <v>402</v>
      </c>
      <c r="E5" s="1"/>
      <c r="F5" s="1"/>
      <c r="G5" s="29" t="s">
        <v>530</v>
      </c>
      <c r="H5" s="30">
        <f>VLOOKUP(G5,Table_2[],2,FALSE)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 t="s">
        <v>533</v>
      </c>
      <c r="D6" s="28">
        <v>496</v>
      </c>
      <c r="E6" s="1"/>
      <c r="F6" s="1"/>
      <c r="G6" s="29" t="s">
        <v>532</v>
      </c>
      <c r="H6" s="30">
        <f>VLOOKUP(G6,Table_2[],2,FALSE)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 t="s">
        <v>534</v>
      </c>
      <c r="D7" s="28">
        <v>204</v>
      </c>
      <c r="E7" s="1"/>
      <c r="F7" s="1"/>
      <c r="G7" s="29" t="s">
        <v>533</v>
      </c>
      <c r="H7" s="30">
        <f>VLOOKUP(G7,Table_2[],2,FALSE)</f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 t="s">
        <v>535</v>
      </c>
      <c r="D8" s="28">
        <v>154</v>
      </c>
      <c r="E8" s="1"/>
      <c r="F8" s="1"/>
      <c r="G8" s="29" t="s">
        <v>534</v>
      </c>
      <c r="H8" s="30">
        <f>VLOOKUP(G8,Table_2[],2,FALSE)</f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 t="s">
        <v>536</v>
      </c>
      <c r="D9" s="28">
        <v>409</v>
      </c>
      <c r="E9" s="1"/>
      <c r="F9" s="1"/>
      <c r="G9" s="29" t="s">
        <v>535</v>
      </c>
      <c r="H9" s="30">
        <f>VLOOKUP(G9,Table_2[],2,FALSE)</f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 t="s">
        <v>537</v>
      </c>
      <c r="D10" s="28">
        <v>522</v>
      </c>
      <c r="E10" s="1"/>
      <c r="F10" s="1"/>
      <c r="G10" s="29" t="s">
        <v>536</v>
      </c>
      <c r="H10" s="30">
        <f>VLOOKUP(G10,Table_2[],2,FALSE)</f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 t="s">
        <v>538</v>
      </c>
      <c r="D11" s="28">
        <v>490</v>
      </c>
      <c r="E11" s="1"/>
      <c r="F11" s="1"/>
      <c r="G11" s="29" t="s">
        <v>537</v>
      </c>
      <c r="H11" s="30">
        <f>VLOOKUP(G11,Table_2[],2,FALSE)</f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 t="s">
        <v>539</v>
      </c>
      <c r="D12" s="28">
        <v>249</v>
      </c>
      <c r="E12" s="1"/>
      <c r="F12" s="1"/>
      <c r="G12" s="29" t="s">
        <v>538</v>
      </c>
      <c r="H12" s="30">
        <f>VLOOKUP(G12,Table_2[],2,FALSE)</f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 t="s">
        <v>540</v>
      </c>
      <c r="D13" s="28">
        <v>417</v>
      </c>
      <c r="E13" s="1"/>
      <c r="F13" s="1"/>
      <c r="G13" s="29" t="s">
        <v>539</v>
      </c>
      <c r="H13" s="30">
        <f>VLOOKUP(G13,Table_2[],2,FALSE)</f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 t="s">
        <v>541</v>
      </c>
      <c r="D14" s="28">
        <v>488</v>
      </c>
      <c r="E14" s="1"/>
      <c r="F14" s="1"/>
      <c r="G14" s="29" t="s">
        <v>540</v>
      </c>
      <c r="H14" s="30">
        <f>VLOOKUP(G14,Table_2[],2,FALSE)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 t="s">
        <v>531</v>
      </c>
      <c r="D15" s="28">
        <v>329</v>
      </c>
      <c r="E15" s="1"/>
      <c r="F15" s="1"/>
      <c r="G15" s="29" t="s">
        <v>541</v>
      </c>
      <c r="H15" s="30">
        <f>VLOOKUP(G15,Table_2[],2,FALSE)</f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542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543</v>
      </c>
      <c r="B1" s="31" t="s">
        <v>544</v>
      </c>
      <c r="C1" s="31" t="s">
        <v>545</v>
      </c>
      <c r="D1" s="32" t="s">
        <v>546</v>
      </c>
      <c r="E1" s="32" t="s">
        <v>547</v>
      </c>
      <c r="F1" s="33"/>
      <c r="G1" s="33"/>
      <c r="H1" s="34" t="s">
        <v>548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25">
      <c r="A2" s="35">
        <v>36529</v>
      </c>
      <c r="B2" s="36" t="s">
        <v>549</v>
      </c>
      <c r="C2" s="36" t="s">
        <v>550</v>
      </c>
      <c r="D2" s="37">
        <v>50000</v>
      </c>
      <c r="E2" s="37">
        <v>16</v>
      </c>
    </row>
    <row r="3" spans="1:26" ht="13.5" customHeight="1" x14ac:dyDescent="0.25">
      <c r="A3" s="35">
        <v>36534</v>
      </c>
      <c r="B3" s="36" t="s">
        <v>551</v>
      </c>
      <c r="C3" s="36" t="s">
        <v>550</v>
      </c>
      <c r="D3" s="37">
        <v>29970</v>
      </c>
      <c r="E3" s="37">
        <v>29</v>
      </c>
      <c r="H3" s="38" t="s">
        <v>550</v>
      </c>
      <c r="I3" s="39">
        <f>COUNTIF(C:C,C3)</f>
        <v>11</v>
      </c>
    </row>
    <row r="4" spans="1:26" ht="13.5" customHeight="1" x14ac:dyDescent="0.25">
      <c r="A4" s="35">
        <v>36537</v>
      </c>
      <c r="B4" s="36" t="s">
        <v>552</v>
      </c>
      <c r="C4" s="36" t="s">
        <v>553</v>
      </c>
      <c r="D4" s="37">
        <v>27560</v>
      </c>
      <c r="E4" s="37">
        <v>21</v>
      </c>
      <c r="H4" s="40" t="s">
        <v>554</v>
      </c>
      <c r="I4" s="41">
        <f>COUNTIF(C:C,C80)</f>
        <v>5</v>
      </c>
    </row>
    <row r="5" spans="1:26" ht="13.5" customHeight="1" x14ac:dyDescent="0.25">
      <c r="A5" s="35">
        <v>36543</v>
      </c>
      <c r="B5" s="36" t="s">
        <v>555</v>
      </c>
      <c r="C5" s="36" t="s">
        <v>556</v>
      </c>
      <c r="D5" s="37">
        <v>43500</v>
      </c>
      <c r="E5" s="37">
        <v>29</v>
      </c>
      <c r="H5" s="40" t="s">
        <v>557</v>
      </c>
      <c r="I5" s="41">
        <f>COUNTIF(C:C,C57)</f>
        <v>4</v>
      </c>
    </row>
    <row r="6" spans="1:26" ht="13.5" customHeight="1" thickBot="1" x14ac:dyDescent="0.3">
      <c r="A6" s="35">
        <v>36545</v>
      </c>
      <c r="B6" s="36" t="s">
        <v>558</v>
      </c>
      <c r="C6" s="36" t="s">
        <v>557</v>
      </c>
      <c r="D6" s="37">
        <v>13500</v>
      </c>
      <c r="E6" s="37">
        <v>15</v>
      </c>
      <c r="H6" s="42" t="s">
        <v>559</v>
      </c>
      <c r="I6" s="43">
        <f>COUNTIF(C:C,C51)</f>
        <v>4</v>
      </c>
    </row>
    <row r="7" spans="1:26" ht="13.5" customHeight="1" thickBot="1" x14ac:dyDescent="0.25">
      <c r="A7" s="35">
        <v>36547</v>
      </c>
      <c r="B7" s="36" t="s">
        <v>560</v>
      </c>
      <c r="C7" s="36" t="s">
        <v>561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562</v>
      </c>
      <c r="C8" s="36" t="s">
        <v>563</v>
      </c>
      <c r="D8" s="37">
        <v>98450</v>
      </c>
      <c r="E8" s="37">
        <v>21</v>
      </c>
      <c r="H8" s="44" t="s">
        <v>552</v>
      </c>
      <c r="I8" s="39">
        <f>COUNTIF(B:B,H8)</f>
        <v>2</v>
      </c>
    </row>
    <row r="9" spans="1:26" ht="13.5" customHeight="1" thickBot="1" x14ac:dyDescent="0.25">
      <c r="A9" s="35">
        <v>36551</v>
      </c>
      <c r="B9" s="36" t="s">
        <v>552</v>
      </c>
      <c r="C9" s="36" t="s">
        <v>553</v>
      </c>
      <c r="D9" s="37">
        <v>45890</v>
      </c>
      <c r="E9" s="37">
        <v>18</v>
      </c>
      <c r="H9" s="45" t="s">
        <v>560</v>
      </c>
      <c r="I9" s="39">
        <f t="shared" ref="I9:I14" si="0">COUNTIF(B:B,H9)</f>
        <v>1</v>
      </c>
    </row>
    <row r="10" spans="1:26" ht="13.5" customHeight="1" thickBot="1" x14ac:dyDescent="0.25">
      <c r="A10" s="35">
        <v>36552</v>
      </c>
      <c r="B10" s="36" t="s">
        <v>564</v>
      </c>
      <c r="C10" s="36" t="s">
        <v>565</v>
      </c>
      <c r="D10" s="37">
        <v>7950</v>
      </c>
      <c r="E10" s="37">
        <v>23</v>
      </c>
      <c r="H10" s="45" t="s">
        <v>562</v>
      </c>
      <c r="I10" s="39">
        <f t="shared" si="0"/>
        <v>1</v>
      </c>
    </row>
    <row r="11" spans="1:26" ht="13.5" customHeight="1" thickBot="1" x14ac:dyDescent="0.25">
      <c r="A11" s="35">
        <v>36553</v>
      </c>
      <c r="B11" s="36" t="s">
        <v>566</v>
      </c>
      <c r="C11" s="36" t="s">
        <v>563</v>
      </c>
      <c r="D11" s="37">
        <v>87450</v>
      </c>
      <c r="E11" s="37">
        <v>24</v>
      </c>
      <c r="H11" s="45" t="s">
        <v>564</v>
      </c>
      <c r="I11" s="39">
        <f t="shared" si="0"/>
        <v>1</v>
      </c>
    </row>
    <row r="12" spans="1:26" ht="13.5" customHeight="1" thickBot="1" x14ac:dyDescent="0.25">
      <c r="A12" s="35">
        <v>36554</v>
      </c>
      <c r="B12" s="36" t="s">
        <v>567</v>
      </c>
      <c r="C12" s="36" t="s">
        <v>568</v>
      </c>
      <c r="D12" s="37">
        <v>295000</v>
      </c>
      <c r="E12" s="37">
        <v>27</v>
      </c>
      <c r="H12" s="45" t="s">
        <v>569</v>
      </c>
      <c r="I12" s="39">
        <f t="shared" si="0"/>
        <v>4</v>
      </c>
    </row>
    <row r="13" spans="1:26" ht="13.5" customHeight="1" thickBot="1" x14ac:dyDescent="0.25">
      <c r="A13" s="35">
        <v>36555</v>
      </c>
      <c r="B13" s="36" t="s">
        <v>555</v>
      </c>
      <c r="C13" s="36" t="s">
        <v>570</v>
      </c>
      <c r="D13" s="37">
        <v>348980</v>
      </c>
      <c r="E13" s="37">
        <v>15</v>
      </c>
      <c r="H13" s="45" t="s">
        <v>571</v>
      </c>
      <c r="I13" s="39">
        <f t="shared" si="0"/>
        <v>2</v>
      </c>
    </row>
    <row r="14" spans="1:26" ht="13.5" customHeight="1" thickBot="1" x14ac:dyDescent="0.25">
      <c r="A14" s="35">
        <v>36558</v>
      </c>
      <c r="B14" s="36" t="s">
        <v>572</v>
      </c>
      <c r="C14" s="36" t="s">
        <v>573</v>
      </c>
      <c r="D14" s="37">
        <v>127490</v>
      </c>
      <c r="E14" s="37">
        <v>17</v>
      </c>
      <c r="H14" s="46" t="s">
        <v>574</v>
      </c>
      <c r="I14" s="39">
        <f t="shared" si="0"/>
        <v>1</v>
      </c>
    </row>
    <row r="15" spans="1:26" ht="13.5" customHeight="1" x14ac:dyDescent="0.2">
      <c r="A15" s="35">
        <v>36558</v>
      </c>
      <c r="B15" s="36" t="s">
        <v>575</v>
      </c>
      <c r="C15" s="36" t="s">
        <v>553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576</v>
      </c>
      <c r="C16" s="36" t="s">
        <v>577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578</v>
      </c>
      <c r="C17" s="36" t="s">
        <v>577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579</v>
      </c>
      <c r="C18" s="36" t="s">
        <v>580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569</v>
      </c>
      <c r="C19" s="36" t="s">
        <v>550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558</v>
      </c>
      <c r="C20" s="36" t="s">
        <v>557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581</v>
      </c>
      <c r="C21" s="36" t="s">
        <v>582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571</v>
      </c>
      <c r="C22" s="36" t="s">
        <v>553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574</v>
      </c>
      <c r="C23" s="36" t="s">
        <v>583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584</v>
      </c>
      <c r="C24" s="36" t="s">
        <v>583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569</v>
      </c>
      <c r="C25" s="36" t="s">
        <v>550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571</v>
      </c>
      <c r="C26" s="36" t="s">
        <v>553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584</v>
      </c>
      <c r="C27" s="36" t="s">
        <v>583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584</v>
      </c>
      <c r="C28" s="36" t="s">
        <v>583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585</v>
      </c>
      <c r="C29" s="36" t="s">
        <v>550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586</v>
      </c>
      <c r="C30" s="36" t="s">
        <v>570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587</v>
      </c>
      <c r="C31" s="36" t="s">
        <v>588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589</v>
      </c>
      <c r="C32" s="36" t="s">
        <v>583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590</v>
      </c>
      <c r="C33" s="36" t="s">
        <v>583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591</v>
      </c>
      <c r="C34" s="36" t="s">
        <v>582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592</v>
      </c>
      <c r="C35" s="36" t="s">
        <v>593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594</v>
      </c>
      <c r="C36" s="36" t="s">
        <v>583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572</v>
      </c>
      <c r="C37" s="36" t="s">
        <v>573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595</v>
      </c>
      <c r="C38" s="36" t="s">
        <v>580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549</v>
      </c>
      <c r="C39" s="36" t="s">
        <v>596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597</v>
      </c>
      <c r="C40" s="36" t="s">
        <v>598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575</v>
      </c>
      <c r="C41" s="36" t="s">
        <v>553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599</v>
      </c>
      <c r="C42" s="36" t="s">
        <v>559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600</v>
      </c>
      <c r="C43" s="36" t="s">
        <v>550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591</v>
      </c>
      <c r="C44" s="36" t="s">
        <v>582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601</v>
      </c>
      <c r="C45" s="36" t="s">
        <v>582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602</v>
      </c>
      <c r="C46" s="36" t="s">
        <v>603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595</v>
      </c>
      <c r="C47" s="36" t="s">
        <v>580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604</v>
      </c>
      <c r="C48" s="36" t="s">
        <v>553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605</v>
      </c>
      <c r="C49" s="36" t="s">
        <v>603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605</v>
      </c>
      <c r="C50" s="36" t="s">
        <v>603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606</v>
      </c>
      <c r="C51" s="36" t="s">
        <v>559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607</v>
      </c>
      <c r="C52" s="36" t="s">
        <v>608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585</v>
      </c>
      <c r="C53" s="36" t="s">
        <v>550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569</v>
      </c>
      <c r="C54" s="36" t="s">
        <v>550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569</v>
      </c>
      <c r="C55" s="36" t="s">
        <v>550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586</v>
      </c>
      <c r="C56" s="36" t="s">
        <v>570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558</v>
      </c>
      <c r="C57" s="36" t="s">
        <v>557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609</v>
      </c>
      <c r="C58" s="36" t="s">
        <v>554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610</v>
      </c>
      <c r="C59" s="36" t="s">
        <v>603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600</v>
      </c>
      <c r="C60" s="36" t="s">
        <v>550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581</v>
      </c>
      <c r="C61" s="36" t="s">
        <v>582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609</v>
      </c>
      <c r="C62" s="36" t="s">
        <v>554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581</v>
      </c>
      <c r="C63" s="36" t="s">
        <v>582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599</v>
      </c>
      <c r="C64" s="36" t="s">
        <v>559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599</v>
      </c>
      <c r="C65" s="36" t="s">
        <v>559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611</v>
      </c>
      <c r="C66" s="36" t="s">
        <v>554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612</v>
      </c>
      <c r="C67" s="36" t="s">
        <v>613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614</v>
      </c>
      <c r="C68" s="36" t="s">
        <v>556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615</v>
      </c>
      <c r="C69" s="36" t="s">
        <v>553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604</v>
      </c>
      <c r="C70" s="36" t="s">
        <v>553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616</v>
      </c>
      <c r="C71" s="36" t="s">
        <v>596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612</v>
      </c>
      <c r="C72" s="36" t="s">
        <v>613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558</v>
      </c>
      <c r="C73" s="36" t="s">
        <v>557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611</v>
      </c>
      <c r="C74" s="36" t="s">
        <v>554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555</v>
      </c>
      <c r="C75" s="36" t="s">
        <v>556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600</v>
      </c>
      <c r="C76" s="36" t="s">
        <v>550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617</v>
      </c>
      <c r="C77" s="36" t="s">
        <v>580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618</v>
      </c>
      <c r="C78" s="36" t="s">
        <v>553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618</v>
      </c>
      <c r="C79" s="36" t="s">
        <v>553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619</v>
      </c>
      <c r="C80" s="36" t="s">
        <v>554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6" t="s">
        <v>620</v>
      </c>
      <c r="C1" s="67"/>
      <c r="D1" s="67"/>
    </row>
    <row r="2" spans="1:11" ht="12.75" customHeight="1" x14ac:dyDescent="0.2"/>
    <row r="3" spans="1:11" ht="12.75" customHeight="1" x14ac:dyDescent="0.3">
      <c r="A3" s="47" t="s">
        <v>621</v>
      </c>
      <c r="B3" s="48" t="s">
        <v>622</v>
      </c>
      <c r="C3" s="48" t="s">
        <v>623</v>
      </c>
      <c r="D3" s="47" t="s">
        <v>624</v>
      </c>
      <c r="E3" s="49" t="s">
        <v>625</v>
      </c>
      <c r="G3" s="50" t="s">
        <v>626</v>
      </c>
      <c r="H3" s="26"/>
      <c r="I3" s="26"/>
      <c r="J3" s="26"/>
      <c r="K3" s="26"/>
    </row>
    <row r="4" spans="1:11" ht="12.75" customHeight="1" x14ac:dyDescent="0.2">
      <c r="A4" s="36" t="s">
        <v>530</v>
      </c>
      <c r="B4" s="35">
        <v>37622</v>
      </c>
      <c r="C4" s="36" t="s">
        <v>627</v>
      </c>
      <c r="D4" s="36" t="s">
        <v>628</v>
      </c>
      <c r="E4" s="37">
        <v>23</v>
      </c>
    </row>
    <row r="5" spans="1:11" ht="12.75" customHeight="1" x14ac:dyDescent="0.2">
      <c r="A5" s="36" t="s">
        <v>530</v>
      </c>
      <c r="B5" s="35">
        <v>37626</v>
      </c>
      <c r="C5" s="36" t="s">
        <v>629</v>
      </c>
      <c r="D5" s="36" t="s">
        <v>630</v>
      </c>
      <c r="E5" s="37">
        <v>25</v>
      </c>
      <c r="G5" s="51" t="s">
        <v>631</v>
      </c>
      <c r="H5" s="59">
        <f>SUMIF(C:C,G5,E:E)</f>
        <v>893.5</v>
      </c>
    </row>
    <row r="6" spans="1:11" ht="12.75" customHeight="1" x14ac:dyDescent="0.2">
      <c r="A6" s="36" t="s">
        <v>530</v>
      </c>
      <c r="B6" s="35">
        <v>10</v>
      </c>
      <c r="C6" s="36" t="s">
        <v>632</v>
      </c>
      <c r="D6" s="36" t="s">
        <v>633</v>
      </c>
      <c r="E6" s="37">
        <v>69</v>
      </c>
      <c r="G6" s="52" t="s">
        <v>627</v>
      </c>
      <c r="H6" s="60">
        <f t="shared" ref="H6:H10" si="0">SUMIF(C:C,G6,E:E)</f>
        <v>121</v>
      </c>
    </row>
    <row r="7" spans="1:11" ht="12.75" customHeight="1" x14ac:dyDescent="0.2">
      <c r="A7" s="36" t="s">
        <v>530</v>
      </c>
      <c r="B7" s="35">
        <v>37634</v>
      </c>
      <c r="C7" s="36" t="s">
        <v>634</v>
      </c>
      <c r="D7" s="36" t="s">
        <v>635</v>
      </c>
      <c r="E7" s="37">
        <v>554</v>
      </c>
      <c r="G7" s="52" t="s">
        <v>636</v>
      </c>
      <c r="H7" s="60">
        <f t="shared" si="0"/>
        <v>832</v>
      </c>
    </row>
    <row r="8" spans="1:11" ht="12.75" customHeight="1" x14ac:dyDescent="0.2">
      <c r="A8" s="36" t="s">
        <v>530</v>
      </c>
      <c r="B8" s="35">
        <v>37635</v>
      </c>
      <c r="C8" s="36" t="s">
        <v>629</v>
      </c>
      <c r="D8" s="36" t="s">
        <v>637</v>
      </c>
      <c r="E8" s="37">
        <v>569</v>
      </c>
      <c r="G8" s="52" t="s">
        <v>638</v>
      </c>
      <c r="H8" s="60">
        <f t="shared" si="0"/>
        <v>19</v>
      </c>
    </row>
    <row r="9" spans="1:11" ht="12.75" customHeight="1" x14ac:dyDescent="0.2">
      <c r="A9" s="36" t="s">
        <v>530</v>
      </c>
      <c r="B9" s="35">
        <v>37642</v>
      </c>
      <c r="C9" s="36" t="s">
        <v>634</v>
      </c>
      <c r="D9" s="36" t="s">
        <v>639</v>
      </c>
      <c r="E9" s="37">
        <v>58</v>
      </c>
      <c r="G9" s="52" t="s">
        <v>634</v>
      </c>
      <c r="H9" s="60">
        <f t="shared" si="0"/>
        <v>766</v>
      </c>
    </row>
    <row r="10" spans="1:11" ht="12.75" customHeight="1" thickBot="1" x14ac:dyDescent="0.25">
      <c r="A10" s="36" t="s">
        <v>530</v>
      </c>
      <c r="B10" s="35">
        <v>37650</v>
      </c>
      <c r="C10" s="36" t="s">
        <v>629</v>
      </c>
      <c r="D10" s="36" t="s">
        <v>640</v>
      </c>
      <c r="E10" s="37">
        <v>885</v>
      </c>
      <c r="G10" s="53" t="s">
        <v>629</v>
      </c>
      <c r="H10" s="61">
        <f t="shared" si="0"/>
        <v>1479</v>
      </c>
    </row>
    <row r="11" spans="1:11" ht="12.75" customHeight="1" x14ac:dyDescent="0.2">
      <c r="A11" s="36" t="s">
        <v>532</v>
      </c>
      <c r="B11" s="35">
        <v>37653</v>
      </c>
      <c r="C11" s="36" t="s">
        <v>631</v>
      </c>
      <c r="D11" s="36" t="s">
        <v>641</v>
      </c>
      <c r="E11" s="37">
        <v>821</v>
      </c>
    </row>
    <row r="12" spans="1:11" ht="12.75" customHeight="1" x14ac:dyDescent="0.2">
      <c r="A12" s="36" t="s">
        <v>532</v>
      </c>
      <c r="B12" s="35">
        <v>37657</v>
      </c>
      <c r="C12" s="36" t="s">
        <v>634</v>
      </c>
      <c r="D12" s="36" t="s">
        <v>639</v>
      </c>
      <c r="E12" s="37">
        <v>23</v>
      </c>
    </row>
    <row r="13" spans="1:11" ht="12.75" customHeight="1" x14ac:dyDescent="0.2">
      <c r="A13" s="36" t="s">
        <v>532</v>
      </c>
      <c r="B13" s="35">
        <v>37658</v>
      </c>
      <c r="C13" s="36" t="s">
        <v>627</v>
      </c>
      <c r="D13" s="36" t="s">
        <v>628</v>
      </c>
      <c r="E13" s="37">
        <v>36</v>
      </c>
    </row>
    <row r="14" spans="1:11" ht="12.75" customHeight="1" x14ac:dyDescent="0.2">
      <c r="A14" s="36" t="s">
        <v>532</v>
      </c>
      <c r="B14" s="35">
        <v>37663</v>
      </c>
      <c r="C14" s="36" t="s">
        <v>638</v>
      </c>
      <c r="D14" s="36" t="s">
        <v>642</v>
      </c>
      <c r="E14" s="37">
        <v>5</v>
      </c>
    </row>
    <row r="15" spans="1:11" ht="12.75" customHeight="1" x14ac:dyDescent="0.2">
      <c r="A15" s="36" t="s">
        <v>532</v>
      </c>
      <c r="B15" s="35">
        <v>37666</v>
      </c>
      <c r="C15" s="36" t="s">
        <v>636</v>
      </c>
      <c r="D15" s="36" t="s">
        <v>643</v>
      </c>
      <c r="E15" s="37">
        <v>266</v>
      </c>
    </row>
    <row r="16" spans="1:11" ht="12.75" customHeight="1" x14ac:dyDescent="0.2">
      <c r="A16" s="36" t="s">
        <v>532</v>
      </c>
      <c r="B16" s="35">
        <v>37671</v>
      </c>
      <c r="C16" s="36" t="s">
        <v>636</v>
      </c>
      <c r="D16" s="36" t="s">
        <v>644</v>
      </c>
      <c r="E16" s="37">
        <v>221</v>
      </c>
    </row>
    <row r="17" spans="1:5" ht="12.75" customHeight="1" x14ac:dyDescent="0.2">
      <c r="A17" s="36" t="s">
        <v>532</v>
      </c>
      <c r="B17" s="35">
        <v>37673</v>
      </c>
      <c r="C17" s="36" t="s">
        <v>634</v>
      </c>
      <c r="D17" s="36" t="s">
        <v>639</v>
      </c>
      <c r="E17" s="37">
        <v>56</v>
      </c>
    </row>
    <row r="18" spans="1:5" ht="12.75" customHeight="1" x14ac:dyDescent="0.2">
      <c r="A18" s="36" t="s">
        <v>532</v>
      </c>
      <c r="B18" s="35">
        <v>37675</v>
      </c>
      <c r="C18" s="36" t="s">
        <v>627</v>
      </c>
      <c r="D18" s="36" t="s">
        <v>645</v>
      </c>
      <c r="E18" s="37">
        <v>11</v>
      </c>
    </row>
    <row r="19" spans="1:5" ht="12.75" customHeight="1" x14ac:dyDescent="0.2">
      <c r="A19" s="36" t="s">
        <v>532</v>
      </c>
      <c r="B19" s="35">
        <v>37678</v>
      </c>
      <c r="C19" s="36" t="s">
        <v>634</v>
      </c>
      <c r="D19" s="36" t="s">
        <v>639</v>
      </c>
      <c r="E19" s="37">
        <v>25</v>
      </c>
    </row>
    <row r="20" spans="1:5" ht="12.75" customHeight="1" x14ac:dyDescent="0.2">
      <c r="A20" s="36" t="s">
        <v>533</v>
      </c>
      <c r="B20" s="35">
        <v>37682</v>
      </c>
      <c r="C20" s="36" t="s">
        <v>631</v>
      </c>
      <c r="D20" s="36" t="s">
        <v>646</v>
      </c>
      <c r="E20" s="37">
        <v>72.5</v>
      </c>
    </row>
    <row r="21" spans="1:5" ht="12.75" customHeight="1" x14ac:dyDescent="0.2">
      <c r="A21" s="36" t="s">
        <v>533</v>
      </c>
      <c r="B21" s="35">
        <v>37685</v>
      </c>
      <c r="C21" s="36" t="s">
        <v>634</v>
      </c>
      <c r="D21" s="36" t="s">
        <v>639</v>
      </c>
      <c r="E21" s="37">
        <v>30</v>
      </c>
    </row>
    <row r="22" spans="1:5" ht="12.75" customHeight="1" x14ac:dyDescent="0.2">
      <c r="A22" s="36" t="s">
        <v>533</v>
      </c>
      <c r="B22" s="35">
        <v>37690</v>
      </c>
      <c r="C22" s="36" t="s">
        <v>627</v>
      </c>
      <c r="D22" s="36" t="s">
        <v>628</v>
      </c>
      <c r="E22" s="37">
        <v>51</v>
      </c>
    </row>
    <row r="23" spans="1:5" ht="12.75" customHeight="1" x14ac:dyDescent="0.2">
      <c r="A23" s="36" t="s">
        <v>533</v>
      </c>
      <c r="B23" s="35">
        <v>37695</v>
      </c>
      <c r="C23" s="36" t="s">
        <v>638</v>
      </c>
      <c r="D23" s="36" t="s">
        <v>642</v>
      </c>
      <c r="E23" s="37">
        <v>14</v>
      </c>
    </row>
    <row r="24" spans="1:5" ht="12.75" customHeight="1" x14ac:dyDescent="0.2">
      <c r="A24" s="36" t="s">
        <v>533</v>
      </c>
      <c r="B24" s="35">
        <v>37699</v>
      </c>
      <c r="C24" s="36" t="s">
        <v>636</v>
      </c>
      <c r="D24" s="36" t="s">
        <v>647</v>
      </c>
      <c r="E24" s="37">
        <v>75</v>
      </c>
    </row>
    <row r="25" spans="1:5" ht="12.75" customHeight="1" x14ac:dyDescent="0.2">
      <c r="A25" s="36" t="s">
        <v>533</v>
      </c>
      <c r="B25" s="35">
        <v>37701</v>
      </c>
      <c r="C25" s="36" t="s">
        <v>636</v>
      </c>
      <c r="D25" s="36" t="s">
        <v>648</v>
      </c>
      <c r="E25" s="37">
        <v>270</v>
      </c>
    </row>
    <row r="26" spans="1:5" ht="12.75" customHeight="1" x14ac:dyDescent="0.2">
      <c r="A26" s="36" t="s">
        <v>533</v>
      </c>
      <c r="B26" s="35">
        <v>37705</v>
      </c>
      <c r="C26" s="36" t="s">
        <v>634</v>
      </c>
      <c r="D26" s="36" t="s">
        <v>639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L13" sqref="L13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.7109375" bestFit="1" customWidth="1"/>
    <col min="5" max="5" width="17.5703125" customWidth="1"/>
    <col min="6" max="6" width="10.8554687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4" t="s">
        <v>649</v>
      </c>
    </row>
    <row r="2" spans="1:9" ht="12.75" customHeight="1" x14ac:dyDescent="0.25">
      <c r="A2" s="54"/>
    </row>
    <row r="3" spans="1:9" ht="12.75" customHeight="1" x14ac:dyDescent="0.2">
      <c r="A3" s="35"/>
    </row>
    <row r="4" spans="1:9" ht="12.75" customHeight="1" x14ac:dyDescent="0.2">
      <c r="A4" s="35"/>
      <c r="E4" s="50" t="s">
        <v>650</v>
      </c>
      <c r="F4" s="58">
        <f ca="1">TODAY()</f>
        <v>45463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622</v>
      </c>
      <c r="B6" s="36" t="s">
        <v>623</v>
      </c>
      <c r="C6" s="36" t="s">
        <v>624</v>
      </c>
      <c r="D6" s="36" t="s">
        <v>625</v>
      </c>
      <c r="E6" s="50" t="s">
        <v>651</v>
      </c>
      <c r="F6" s="50" t="s">
        <v>528</v>
      </c>
      <c r="G6" s="50" t="s">
        <v>652</v>
      </c>
      <c r="H6" s="50" t="s">
        <v>653</v>
      </c>
      <c r="I6" s="50" t="s">
        <v>654</v>
      </c>
    </row>
    <row r="7" spans="1:9" ht="12.75" customHeight="1" x14ac:dyDescent="0.2">
      <c r="A7" s="35">
        <v>37622</v>
      </c>
      <c r="B7" s="36" t="s">
        <v>627</v>
      </c>
      <c r="C7" s="36" t="s">
        <v>628</v>
      </c>
      <c r="D7" s="36">
        <v>23</v>
      </c>
      <c r="E7">
        <f ca="1">YEAR(F4)</f>
        <v>2024</v>
      </c>
      <c r="F7">
        <f ca="1">MONTH(F4)</f>
        <v>6</v>
      </c>
      <c r="G7">
        <f ca="1">DAY(F4)</f>
        <v>20</v>
      </c>
      <c r="H7">
        <f ca="1">$F$4-A7</f>
        <v>7841</v>
      </c>
      <c r="I7">
        <f ca="1">NETWORKDAYS(A7,$F$4)</f>
        <v>5602</v>
      </c>
    </row>
    <row r="8" spans="1:9" ht="12.75" customHeight="1" x14ac:dyDescent="0.2">
      <c r="A8" s="35">
        <v>37261</v>
      </c>
      <c r="B8" s="36" t="s">
        <v>629</v>
      </c>
      <c r="C8" s="36" t="s">
        <v>630</v>
      </c>
      <c r="D8" s="36">
        <v>25</v>
      </c>
      <c r="H8">
        <f t="shared" ref="H8:H29" ca="1" si="0">$F$4-A8</f>
        <v>8202</v>
      </c>
      <c r="I8">
        <f t="shared" ref="I8:I29" ca="1" si="1">NETWORKDAYS(A8,$F$4)</f>
        <v>5859</v>
      </c>
    </row>
    <row r="9" spans="1:9" ht="12.75" customHeight="1" x14ac:dyDescent="0.2">
      <c r="A9" s="35">
        <v>38718</v>
      </c>
      <c r="B9" s="36" t="s">
        <v>632</v>
      </c>
      <c r="C9" s="36" t="s">
        <v>633</v>
      </c>
      <c r="D9" s="36">
        <v>69</v>
      </c>
      <c r="H9">
        <f t="shared" ca="1" si="0"/>
        <v>6745</v>
      </c>
      <c r="I9">
        <f t="shared" ca="1" si="1"/>
        <v>4819</v>
      </c>
    </row>
    <row r="10" spans="1:9" ht="12.75" customHeight="1" x14ac:dyDescent="0.2">
      <c r="A10" s="35">
        <v>37634</v>
      </c>
      <c r="B10" s="36" t="s">
        <v>634</v>
      </c>
      <c r="C10" s="36" t="s">
        <v>635</v>
      </c>
      <c r="D10" s="36">
        <v>554</v>
      </c>
      <c r="H10">
        <f t="shared" ca="1" si="0"/>
        <v>7829</v>
      </c>
      <c r="I10">
        <f t="shared" ca="1" si="1"/>
        <v>5594</v>
      </c>
    </row>
    <row r="11" spans="1:9" ht="12.75" customHeight="1" x14ac:dyDescent="0.2">
      <c r="A11" s="35">
        <v>37635</v>
      </c>
      <c r="B11" s="36" t="s">
        <v>629</v>
      </c>
      <c r="C11" s="36" t="s">
        <v>637</v>
      </c>
      <c r="D11" s="36">
        <v>569</v>
      </c>
      <c r="H11">
        <f t="shared" ca="1" si="0"/>
        <v>7828</v>
      </c>
      <c r="I11">
        <f t="shared" ca="1" si="1"/>
        <v>5593</v>
      </c>
    </row>
    <row r="12" spans="1:9" ht="12.75" customHeight="1" x14ac:dyDescent="0.2">
      <c r="A12" s="35">
        <v>37642</v>
      </c>
      <c r="B12" s="36" t="s">
        <v>634</v>
      </c>
      <c r="C12" s="36" t="s">
        <v>639</v>
      </c>
      <c r="D12" s="36">
        <v>58</v>
      </c>
      <c r="H12">
        <f t="shared" ca="1" si="0"/>
        <v>7821</v>
      </c>
      <c r="I12">
        <f t="shared" ca="1" si="1"/>
        <v>5588</v>
      </c>
    </row>
    <row r="13" spans="1:9" ht="12.75" customHeight="1" x14ac:dyDescent="0.2">
      <c r="A13" s="35">
        <v>37650</v>
      </c>
      <c r="B13" s="36" t="s">
        <v>629</v>
      </c>
      <c r="C13" s="36" t="s">
        <v>640</v>
      </c>
      <c r="D13" s="36">
        <v>885</v>
      </c>
      <c r="H13">
        <f t="shared" ca="1" si="0"/>
        <v>7813</v>
      </c>
      <c r="I13">
        <f t="shared" ca="1" si="1"/>
        <v>5582</v>
      </c>
    </row>
    <row r="14" spans="1:9" ht="12.75" customHeight="1" x14ac:dyDescent="0.2">
      <c r="A14" s="35">
        <v>37653</v>
      </c>
      <c r="B14" s="36" t="s">
        <v>631</v>
      </c>
      <c r="C14" s="36" t="s">
        <v>641</v>
      </c>
      <c r="D14" s="36">
        <v>821</v>
      </c>
      <c r="H14">
        <f t="shared" ca="1" si="0"/>
        <v>7810</v>
      </c>
      <c r="I14">
        <f t="shared" ca="1" si="1"/>
        <v>5579</v>
      </c>
    </row>
    <row r="15" spans="1:9" ht="12.75" customHeight="1" x14ac:dyDescent="0.2">
      <c r="A15" s="35">
        <v>37657</v>
      </c>
      <c r="B15" s="36" t="s">
        <v>634</v>
      </c>
      <c r="C15" s="36" t="s">
        <v>639</v>
      </c>
      <c r="D15" s="36">
        <v>23</v>
      </c>
      <c r="H15">
        <f t="shared" ca="1" si="0"/>
        <v>7806</v>
      </c>
      <c r="I15">
        <f t="shared" ca="1" si="1"/>
        <v>5577</v>
      </c>
    </row>
    <row r="16" spans="1:9" ht="12.75" customHeight="1" x14ac:dyDescent="0.2">
      <c r="A16" s="35">
        <v>37658</v>
      </c>
      <c r="B16" s="36" t="s">
        <v>627</v>
      </c>
      <c r="C16" s="36" t="s">
        <v>628</v>
      </c>
      <c r="D16" s="36">
        <v>36</v>
      </c>
      <c r="H16">
        <f t="shared" ca="1" si="0"/>
        <v>7805</v>
      </c>
      <c r="I16">
        <f t="shared" ca="1" si="1"/>
        <v>5576</v>
      </c>
    </row>
    <row r="17" spans="1:9" ht="12.75" customHeight="1" x14ac:dyDescent="0.2">
      <c r="A17" s="35">
        <v>37663</v>
      </c>
      <c r="B17" s="36" t="s">
        <v>638</v>
      </c>
      <c r="C17" s="36" t="s">
        <v>642</v>
      </c>
      <c r="D17" s="36">
        <v>5</v>
      </c>
      <c r="H17">
        <f t="shared" ca="1" si="0"/>
        <v>7800</v>
      </c>
      <c r="I17">
        <f t="shared" ca="1" si="1"/>
        <v>5573</v>
      </c>
    </row>
    <row r="18" spans="1:9" ht="12.75" customHeight="1" x14ac:dyDescent="0.2">
      <c r="A18" s="35">
        <v>37666</v>
      </c>
      <c r="B18" s="36" t="s">
        <v>636</v>
      </c>
      <c r="C18" s="36" t="s">
        <v>643</v>
      </c>
      <c r="D18" s="36">
        <v>266</v>
      </c>
      <c r="H18">
        <f t="shared" ca="1" si="0"/>
        <v>7797</v>
      </c>
      <c r="I18">
        <f t="shared" ca="1" si="1"/>
        <v>5570</v>
      </c>
    </row>
    <row r="19" spans="1:9" ht="12.75" customHeight="1" x14ac:dyDescent="0.2">
      <c r="A19" s="35">
        <v>38402</v>
      </c>
      <c r="B19" s="36" t="s">
        <v>636</v>
      </c>
      <c r="C19" s="36" t="s">
        <v>644</v>
      </c>
      <c r="D19" s="36">
        <v>221</v>
      </c>
      <c r="H19">
        <f t="shared" ca="1" si="0"/>
        <v>7061</v>
      </c>
      <c r="I19">
        <f t="shared" ca="1" si="1"/>
        <v>5044</v>
      </c>
    </row>
    <row r="20" spans="1:9" ht="12.75" customHeight="1" x14ac:dyDescent="0.2">
      <c r="A20" s="35">
        <v>37673</v>
      </c>
      <c r="B20" s="36" t="s">
        <v>634</v>
      </c>
      <c r="C20" s="36" t="s">
        <v>639</v>
      </c>
      <c r="D20" s="36">
        <v>56</v>
      </c>
      <c r="H20">
        <f t="shared" ca="1" si="0"/>
        <v>7790</v>
      </c>
      <c r="I20">
        <f t="shared" ca="1" si="1"/>
        <v>5565</v>
      </c>
    </row>
    <row r="21" spans="1:9" ht="12.75" customHeight="1" x14ac:dyDescent="0.2">
      <c r="A21" s="35">
        <v>37675</v>
      </c>
      <c r="B21" s="36" t="s">
        <v>627</v>
      </c>
      <c r="C21" s="36" t="s">
        <v>645</v>
      </c>
      <c r="D21" s="36">
        <v>11</v>
      </c>
      <c r="H21">
        <f t="shared" ca="1" si="0"/>
        <v>7788</v>
      </c>
      <c r="I21">
        <f t="shared" ca="1" si="1"/>
        <v>5564</v>
      </c>
    </row>
    <row r="22" spans="1:9" ht="12.75" customHeight="1" x14ac:dyDescent="0.2">
      <c r="A22" s="35">
        <v>37678</v>
      </c>
      <c r="B22" s="36" t="s">
        <v>634</v>
      </c>
      <c r="C22" s="36" t="s">
        <v>639</v>
      </c>
      <c r="D22" s="36">
        <v>25</v>
      </c>
      <c r="H22">
        <f t="shared" ca="1" si="0"/>
        <v>7785</v>
      </c>
      <c r="I22">
        <f t="shared" ca="1" si="1"/>
        <v>5562</v>
      </c>
    </row>
    <row r="23" spans="1:9" ht="12.75" customHeight="1" x14ac:dyDescent="0.2">
      <c r="A23" s="35">
        <v>38048</v>
      </c>
      <c r="B23" s="36" t="s">
        <v>631</v>
      </c>
      <c r="C23" s="36" t="s">
        <v>646</v>
      </c>
      <c r="D23" s="36">
        <v>72.5</v>
      </c>
      <c r="H23">
        <f t="shared" ca="1" si="0"/>
        <v>7415</v>
      </c>
      <c r="I23">
        <f t="shared" ca="1" si="1"/>
        <v>5298</v>
      </c>
    </row>
    <row r="24" spans="1:9" ht="12.75" customHeight="1" x14ac:dyDescent="0.2">
      <c r="A24" s="35">
        <v>37685</v>
      </c>
      <c r="B24" s="36" t="s">
        <v>634</v>
      </c>
      <c r="C24" s="36" t="s">
        <v>639</v>
      </c>
      <c r="D24" s="36">
        <v>30</v>
      </c>
      <c r="H24">
        <f t="shared" ca="1" si="0"/>
        <v>7778</v>
      </c>
      <c r="I24">
        <f t="shared" ca="1" si="1"/>
        <v>5557</v>
      </c>
    </row>
    <row r="25" spans="1:9" ht="12.75" customHeight="1" x14ac:dyDescent="0.2">
      <c r="A25" s="35">
        <v>37690</v>
      </c>
      <c r="B25" s="36" t="s">
        <v>627</v>
      </c>
      <c r="C25" s="36" t="s">
        <v>628</v>
      </c>
      <c r="D25" s="36">
        <v>51</v>
      </c>
      <c r="H25">
        <f t="shared" ca="1" si="0"/>
        <v>7773</v>
      </c>
      <c r="I25">
        <f t="shared" ca="1" si="1"/>
        <v>5554</v>
      </c>
    </row>
    <row r="26" spans="1:9" ht="12.75" customHeight="1" x14ac:dyDescent="0.2">
      <c r="A26" s="35">
        <v>37695</v>
      </c>
      <c r="B26" s="36" t="s">
        <v>638</v>
      </c>
      <c r="C26" s="36" t="s">
        <v>642</v>
      </c>
      <c r="D26" s="36">
        <v>14</v>
      </c>
      <c r="H26">
        <f t="shared" ca="1" si="0"/>
        <v>7768</v>
      </c>
      <c r="I26">
        <f t="shared" ca="1" si="1"/>
        <v>5549</v>
      </c>
    </row>
    <row r="27" spans="1:9" ht="12.75" customHeight="1" x14ac:dyDescent="0.2">
      <c r="A27" s="35">
        <v>38065</v>
      </c>
      <c r="B27" s="36" t="s">
        <v>636</v>
      </c>
      <c r="C27" s="36" t="s">
        <v>647</v>
      </c>
      <c r="D27" s="36">
        <v>75</v>
      </c>
      <c r="H27">
        <f t="shared" ca="1" si="0"/>
        <v>7398</v>
      </c>
      <c r="I27">
        <f t="shared" ca="1" si="1"/>
        <v>5285</v>
      </c>
    </row>
    <row r="28" spans="1:9" ht="12.75" customHeight="1" x14ac:dyDescent="0.2">
      <c r="A28" s="35">
        <v>39528</v>
      </c>
      <c r="B28" s="36" t="s">
        <v>636</v>
      </c>
      <c r="C28" s="36" t="s">
        <v>648</v>
      </c>
      <c r="D28" s="36">
        <v>270</v>
      </c>
      <c r="H28">
        <f t="shared" ca="1" si="0"/>
        <v>5935</v>
      </c>
      <c r="I28">
        <f t="shared" ca="1" si="1"/>
        <v>4240</v>
      </c>
    </row>
    <row r="29" spans="1:9" ht="12.75" customHeight="1" x14ac:dyDescent="0.2">
      <c r="A29" s="35">
        <v>37705</v>
      </c>
      <c r="B29" s="36" t="s">
        <v>634</v>
      </c>
      <c r="C29" s="36" t="s">
        <v>639</v>
      </c>
      <c r="D29" s="36">
        <v>20</v>
      </c>
      <c r="H29">
        <f t="shared" ca="1" si="0"/>
        <v>7758</v>
      </c>
      <c r="I29">
        <f t="shared" ca="1" si="1"/>
        <v>5543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A. &amp; N. Multiservice</cp:lastModifiedBy>
  <dcterms:created xsi:type="dcterms:W3CDTF">2005-04-12T12:35:30Z</dcterms:created>
  <dcterms:modified xsi:type="dcterms:W3CDTF">2024-06-20T21:34:56Z</dcterms:modified>
</cp:coreProperties>
</file>