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cuments\Arbeit\PIK_MA\Paper\Paper_MA\LaTeX\data\"/>
    </mc:Choice>
  </mc:AlternateContent>
  <xr:revisionPtr revIDLastSave="0" documentId="13_ncr:1_{37AF3896-32D5-4272-B1B6-F8E2FC61D465}" xr6:coauthVersionLast="45" xr6:coauthVersionMax="45" xr10:uidLastSave="{00000000-0000-0000-0000-000000000000}"/>
  <bookViews>
    <workbookView xWindow="-110" yWindow="-110" windowWidth="19420" windowHeight="10420" xr2:uid="{1623D638-1B3F-4C65-B750-102E1DD01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1" l="1"/>
  <c r="H54" i="1"/>
  <c r="H55" i="1"/>
  <c r="H56" i="1"/>
  <c r="H57" i="1"/>
  <c r="H50" i="1"/>
  <c r="G21" i="1" l="1"/>
  <c r="I21" i="1"/>
  <c r="D21" i="1"/>
  <c r="E21" i="1"/>
  <c r="H21" i="1"/>
  <c r="C21" i="1"/>
  <c r="E3" i="1"/>
  <c r="H5" i="1"/>
  <c r="H8" i="1" s="1"/>
  <c r="C11" i="1"/>
  <c r="C15" i="1" s="1"/>
  <c r="I15" i="1"/>
  <c r="D15" i="1"/>
  <c r="I13" i="1"/>
  <c r="E10" i="1"/>
  <c r="G58" i="1"/>
  <c r="G40" i="1"/>
  <c r="G49" i="1"/>
  <c r="H31" i="1"/>
  <c r="H32" i="1"/>
  <c r="H33" i="1"/>
  <c r="H34" i="1"/>
  <c r="H35" i="1"/>
  <c r="H36" i="1"/>
  <c r="H30" i="1"/>
  <c r="H40" i="1" s="1"/>
  <c r="H44" i="1"/>
  <c r="H45" i="1"/>
  <c r="D8" i="1"/>
  <c r="C8" i="1"/>
  <c r="G8" i="1"/>
  <c r="I4" i="1"/>
  <c r="I5" i="1"/>
  <c r="I6" i="1"/>
  <c r="E8" i="1"/>
  <c r="G7" i="1" l="1"/>
  <c r="I8" i="1"/>
  <c r="I7" i="1" s="1"/>
  <c r="H58" i="1"/>
  <c r="H7" i="1"/>
  <c r="E15" i="1"/>
  <c r="I14" i="1" s="1"/>
  <c r="H15" i="1"/>
  <c r="H14" i="1" s="1"/>
  <c r="G15" i="1"/>
  <c r="G14" i="1" s="1"/>
  <c r="H41" i="1"/>
  <c r="H49" i="1" s="1"/>
  <c r="I19" i="1"/>
</calcChain>
</file>

<file path=xl/sharedStrings.xml><?xml version="1.0" encoding="utf-8"?>
<sst xmlns="http://schemas.openxmlformats.org/spreadsheetml/2006/main" count="168" uniqueCount="48">
  <si>
    <t>E</t>
  </si>
  <si>
    <t>m_i</t>
  </si>
  <si>
    <t>m_c</t>
  </si>
  <si>
    <t>Input</t>
  </si>
  <si>
    <t>Output</t>
  </si>
  <si>
    <t>Flow</t>
  </si>
  <si>
    <t>Naphtha</t>
  </si>
  <si>
    <t>Ethylene</t>
  </si>
  <si>
    <t>By-Products</t>
  </si>
  <si>
    <t>E (mwh/t)</t>
  </si>
  <si>
    <t>Electricity</t>
  </si>
  <si>
    <t>Methane (Fuel)</t>
  </si>
  <si>
    <t>Methane (Export)</t>
  </si>
  <si>
    <t>Hydrogen (Export)</t>
  </si>
  <si>
    <t>0.032</t>
  </si>
  <si>
    <t>System Expansion</t>
  </si>
  <si>
    <t>Sum</t>
  </si>
  <si>
    <t>Heat</t>
  </si>
  <si>
    <t>Refinery</t>
  </si>
  <si>
    <t>Methane</t>
  </si>
  <si>
    <t>Electrolyser</t>
  </si>
  <si>
    <t>Carbon Capture</t>
  </si>
  <si>
    <t>na</t>
  </si>
  <si>
    <t>Flows</t>
  </si>
  <si>
    <t>Unit</t>
  </si>
  <si>
    <t>EF</t>
  </si>
  <si>
    <t>Emissions (tCO2/t)</t>
  </si>
  <si>
    <t>m_C (tCO2/t)</t>
  </si>
  <si>
    <t>t/MWh</t>
  </si>
  <si>
    <t>(-1 + 1.47*carbon-int)</t>
  </si>
  <si>
    <t>t/t meth</t>
  </si>
  <si>
    <t>t/t Naphtha</t>
  </si>
  <si>
    <t>t/t</t>
  </si>
  <si>
    <t>t/mwh</t>
  </si>
  <si>
    <t>ci</t>
  </si>
  <si>
    <t>ti</t>
  </si>
  <si>
    <t>SC</t>
  </si>
  <si>
    <t>EH</t>
  </si>
  <si>
    <t>System Expansion (EL)</t>
  </si>
  <si>
    <t>OCM</t>
  </si>
  <si>
    <t>MWh/t</t>
  </si>
  <si>
    <t>t meth/t eth</t>
  </si>
  <si>
    <t>t Naphtha/t Eth</t>
  </si>
  <si>
    <t>System Expansion (HO)</t>
  </si>
  <si>
    <t>System Expansion (NG)</t>
  </si>
  <si>
    <t>Hydrogen</t>
  </si>
  <si>
    <t>Carbon Dioxide</t>
  </si>
  <si>
    <t>Light Gases (Purge)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</si>
</sst>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1C87-D3F9-45A4-B8E8-E171E1FCC719}">
  <dimension ref="A1:K58"/>
  <sheetViews>
    <sheetView tabSelected="1" topLeftCell="G46" workbookViewId="0">
      <selection activeCell="G50" sqref="G50:G58"/>
    </sheetView>
  </sheetViews>
  <sheetFormatPr defaultRowHeight="14.5" x14ac:dyDescent="0.35"/>
  <cols>
    <col min="5" max="5" width="10.1796875" customWidth="1"/>
    <col min="6" max="6" width="17.81640625" customWidth="1"/>
    <col min="7" max="7" width="17.7265625" customWidth="1"/>
    <col min="8" max="8" width="9.26953125" bestFit="1" customWidth="1"/>
  </cols>
  <sheetData>
    <row r="1" spans="1:11" x14ac:dyDescent="0.35">
      <c r="B1" t="s">
        <v>3</v>
      </c>
      <c r="F1" t="s">
        <v>4</v>
      </c>
    </row>
    <row r="2" spans="1:11" x14ac:dyDescent="0.35">
      <c r="B2" t="s">
        <v>5</v>
      </c>
      <c r="C2" t="s">
        <v>9</v>
      </c>
      <c r="D2" t="s">
        <v>1</v>
      </c>
      <c r="E2" t="s">
        <v>2</v>
      </c>
      <c r="F2" t="s">
        <v>5</v>
      </c>
      <c r="G2" t="s">
        <v>0</v>
      </c>
      <c r="H2" t="s">
        <v>1</v>
      </c>
      <c r="I2" t="s">
        <v>2</v>
      </c>
    </row>
    <row r="3" spans="1:11" x14ac:dyDescent="0.35">
      <c r="A3" s="5" t="s">
        <v>36</v>
      </c>
      <c r="B3" t="s">
        <v>6</v>
      </c>
      <c r="C3" s="1">
        <v>44.2</v>
      </c>
      <c r="D3" s="1">
        <v>3.58</v>
      </c>
      <c r="E3" s="1">
        <f>D3*0.89</f>
        <v>3.1861999999999999</v>
      </c>
      <c r="F3" t="s">
        <v>7</v>
      </c>
      <c r="G3" s="1">
        <v>13.1</v>
      </c>
      <c r="H3" s="1">
        <v>1</v>
      </c>
      <c r="I3" s="1">
        <v>0.85699999999999998</v>
      </c>
    </row>
    <row r="4" spans="1:11" x14ac:dyDescent="0.35">
      <c r="B4" t="s">
        <v>10</v>
      </c>
      <c r="C4" s="1">
        <v>0.21</v>
      </c>
      <c r="D4" s="1"/>
      <c r="E4" s="1"/>
      <c r="F4" t="s">
        <v>11</v>
      </c>
      <c r="G4" s="1">
        <v>6.78</v>
      </c>
      <c r="H4" s="3">
        <v>0.48799999999999999</v>
      </c>
      <c r="I4" s="1">
        <f>0.36</f>
        <v>0.36</v>
      </c>
    </row>
    <row r="5" spans="1:11" x14ac:dyDescent="0.35">
      <c r="B5" t="s">
        <v>17</v>
      </c>
      <c r="C5" s="1">
        <v>6.78</v>
      </c>
      <c r="D5" s="1"/>
      <c r="E5" s="1"/>
      <c r="F5" t="s">
        <v>12</v>
      </c>
      <c r="G5" s="1">
        <v>0.79</v>
      </c>
      <c r="H5" s="4">
        <f>0.0571</f>
        <v>5.7099999999999998E-2</v>
      </c>
      <c r="I5" s="6">
        <f>K5*0.27</f>
        <v>0</v>
      </c>
    </row>
    <row r="6" spans="1:11" x14ac:dyDescent="0.35">
      <c r="D6" s="1"/>
      <c r="E6" s="1"/>
      <c r="F6" s="2" t="s">
        <v>13</v>
      </c>
      <c r="G6" s="1">
        <v>1.1000000000000001</v>
      </c>
      <c r="H6" s="1" t="s">
        <v>14</v>
      </c>
      <c r="I6" s="1">
        <f>K6*0.27</f>
        <v>0</v>
      </c>
    </row>
    <row r="7" spans="1:11" x14ac:dyDescent="0.35">
      <c r="C7" s="1"/>
      <c r="D7" s="1"/>
      <c r="E7" s="1"/>
      <c r="F7" t="s">
        <v>8</v>
      </c>
      <c r="G7" s="1">
        <f>C8-G8</f>
        <v>29.420000000000005</v>
      </c>
      <c r="H7" s="1">
        <f>D8-H8</f>
        <v>2.0349000000000004</v>
      </c>
      <c r="I7" s="1">
        <f>E8-I8</f>
        <v>1.9691999999999998</v>
      </c>
    </row>
    <row r="8" spans="1:11" x14ac:dyDescent="0.35">
      <c r="B8" t="s">
        <v>16</v>
      </c>
      <c r="C8" s="1">
        <f>SUM(C3:C7)</f>
        <v>51.190000000000005</v>
      </c>
      <c r="D8" s="1">
        <f>SUM(D3:D7)</f>
        <v>3.58</v>
      </c>
      <c r="E8" s="1">
        <f>SUM(E3:E7)</f>
        <v>3.1861999999999999</v>
      </c>
      <c r="G8" s="1">
        <f>SUM(G3:G6)</f>
        <v>21.77</v>
      </c>
      <c r="H8" s="1">
        <f>SUM(H3:H6)</f>
        <v>1.5450999999999999</v>
      </c>
      <c r="I8" s="1">
        <f>SUM(I3:I6)</f>
        <v>1.2170000000000001</v>
      </c>
      <c r="K8" s="1"/>
    </row>
    <row r="9" spans="1:11" x14ac:dyDescent="0.35">
      <c r="C9" s="1"/>
      <c r="D9" s="1"/>
      <c r="E9" s="1"/>
    </row>
    <row r="10" spans="1:11" x14ac:dyDescent="0.35">
      <c r="A10" s="5" t="s">
        <v>37</v>
      </c>
      <c r="B10" t="s">
        <v>6</v>
      </c>
      <c r="C10" s="1">
        <v>44.2</v>
      </c>
      <c r="D10" s="1">
        <v>3.58</v>
      </c>
      <c r="E10" s="1">
        <f>D10*0.89</f>
        <v>3.1861999999999999</v>
      </c>
      <c r="F10" t="s">
        <v>7</v>
      </c>
      <c r="G10" s="1">
        <v>13.1</v>
      </c>
      <c r="H10" s="1">
        <v>1</v>
      </c>
      <c r="I10" s="1">
        <v>0.85699999999999998</v>
      </c>
    </row>
    <row r="11" spans="1:11" x14ac:dyDescent="0.35">
      <c r="B11" t="s">
        <v>10</v>
      </c>
      <c r="C11" s="1">
        <f>0.21+6.78</f>
        <v>6.99</v>
      </c>
      <c r="D11" s="1"/>
      <c r="E11" s="1"/>
      <c r="F11" t="s">
        <v>11</v>
      </c>
      <c r="G11" s="1"/>
      <c r="H11" s="1"/>
      <c r="I11" s="1"/>
    </row>
    <row r="12" spans="1:11" x14ac:dyDescent="0.35">
      <c r="B12" t="s">
        <v>17</v>
      </c>
      <c r="C12" s="1"/>
      <c r="D12" s="1"/>
      <c r="E12" s="1"/>
      <c r="F12" t="s">
        <v>12</v>
      </c>
      <c r="G12" s="1">
        <v>7.57</v>
      </c>
      <c r="H12" s="1">
        <v>0.54500000000000004</v>
      </c>
      <c r="I12" s="1">
        <v>0.76</v>
      </c>
    </row>
    <row r="13" spans="1:11" x14ac:dyDescent="0.35">
      <c r="F13" s="2" t="s">
        <v>13</v>
      </c>
      <c r="G13" s="1">
        <v>1.1000000000000001</v>
      </c>
      <c r="H13" s="1" t="s">
        <v>14</v>
      </c>
      <c r="I13" s="1">
        <f>K14*0.27</f>
        <v>0</v>
      </c>
    </row>
    <row r="14" spans="1:11" x14ac:dyDescent="0.35">
      <c r="C14" s="1"/>
      <c r="D14" s="1"/>
      <c r="E14" s="1"/>
      <c r="F14" t="s">
        <v>8</v>
      </c>
      <c r="G14" s="1">
        <f>C15-G15</f>
        <v>29.42</v>
      </c>
      <c r="H14" s="1">
        <f>D15-H15</f>
        <v>2.0350000000000001</v>
      </c>
      <c r="I14" s="1">
        <f>E15-I15</f>
        <v>1.5691999999999999</v>
      </c>
    </row>
    <row r="15" spans="1:11" x14ac:dyDescent="0.35">
      <c r="B15" t="s">
        <v>16</v>
      </c>
      <c r="C15" s="1">
        <f>SUM(C10:C14)</f>
        <v>51.190000000000005</v>
      </c>
      <c r="D15" s="1">
        <f>SUM(D10:D14)</f>
        <v>3.58</v>
      </c>
      <c r="E15" s="1">
        <f>SUM(E10:E14)</f>
        <v>3.1861999999999999</v>
      </c>
      <c r="G15" s="1">
        <f>SUM(G10:G13)</f>
        <v>21.770000000000003</v>
      </c>
      <c r="H15" s="1">
        <f>SUM(H10:H13)</f>
        <v>1.5449999999999999</v>
      </c>
      <c r="I15" s="1">
        <f>SUM(I10:I13)</f>
        <v>1.617</v>
      </c>
    </row>
    <row r="16" spans="1:11" x14ac:dyDescent="0.35">
      <c r="C16" s="1"/>
      <c r="D16" s="1"/>
      <c r="E16" s="1"/>
      <c r="F16" s="1"/>
      <c r="H16" s="1"/>
      <c r="I16" s="1"/>
      <c r="K16" s="1"/>
    </row>
    <row r="17" spans="1:10" x14ac:dyDescent="0.35">
      <c r="A17" s="5" t="s">
        <v>39</v>
      </c>
      <c r="B17" t="s">
        <v>45</v>
      </c>
      <c r="C17">
        <v>23.2</v>
      </c>
      <c r="D17">
        <v>0.69399999999999995</v>
      </c>
      <c r="E17" t="s">
        <v>22</v>
      </c>
      <c r="F17" t="s">
        <v>7</v>
      </c>
      <c r="G17">
        <v>13.1</v>
      </c>
      <c r="H17">
        <v>1.98</v>
      </c>
      <c r="I17">
        <v>0.85699999999999998</v>
      </c>
      <c r="J17" s="1"/>
    </row>
    <row r="18" spans="1:10" x14ac:dyDescent="0.35">
      <c r="B18" t="s">
        <v>46</v>
      </c>
      <c r="C18" s="1">
        <v>0</v>
      </c>
      <c r="D18" s="1">
        <v>3.64</v>
      </c>
      <c r="E18" s="1">
        <v>1.26</v>
      </c>
      <c r="F18" s="1" t="s">
        <v>19</v>
      </c>
      <c r="G18" s="1">
        <v>2.5299999999999998</v>
      </c>
      <c r="H18" s="1">
        <v>0.183</v>
      </c>
      <c r="I18" s="1">
        <v>0.13700000000000001</v>
      </c>
      <c r="J18" s="1"/>
    </row>
    <row r="19" spans="1:10" x14ac:dyDescent="0.35">
      <c r="F19" t="s">
        <v>47</v>
      </c>
      <c r="G19" t="s">
        <v>22</v>
      </c>
      <c r="H19" s="1">
        <v>3.61</v>
      </c>
      <c r="I19" s="1">
        <f>E21-I21</f>
        <v>0.26600000000000001</v>
      </c>
      <c r="J19" s="1"/>
    </row>
    <row r="20" spans="1:10" x14ac:dyDescent="0.35">
      <c r="F20" s="1" t="s">
        <v>17</v>
      </c>
      <c r="G20">
        <v>5.42</v>
      </c>
      <c r="H20" s="1" t="s">
        <v>22</v>
      </c>
      <c r="I20" s="1" t="s">
        <v>22</v>
      </c>
      <c r="J20" s="1"/>
    </row>
    <row r="21" spans="1:10" x14ac:dyDescent="0.35">
      <c r="B21" t="s">
        <v>16</v>
      </c>
      <c r="C21">
        <f>SUM(C17:C19)</f>
        <v>23.2</v>
      </c>
      <c r="D21">
        <f t="shared" ref="D21:H21" si="0">SUM(D17:D19)</f>
        <v>4.3339999999999996</v>
      </c>
      <c r="E21">
        <f t="shared" si="0"/>
        <v>1.26</v>
      </c>
      <c r="G21">
        <f>SUM(G17:G19)</f>
        <v>15.629999999999999</v>
      </c>
      <c r="H21">
        <f t="shared" si="0"/>
        <v>5.7729999999999997</v>
      </c>
      <c r="I21">
        <f>SUM(I17:I18)</f>
        <v>0.99399999999999999</v>
      </c>
    </row>
    <row r="29" spans="1:10" x14ac:dyDescent="0.35">
      <c r="C29" t="s">
        <v>23</v>
      </c>
      <c r="D29" t="s">
        <v>24</v>
      </c>
      <c r="E29" t="s">
        <v>25</v>
      </c>
      <c r="F29" t="s">
        <v>24</v>
      </c>
      <c r="G29" t="s">
        <v>26</v>
      </c>
      <c r="H29" t="s">
        <v>27</v>
      </c>
    </row>
    <row r="30" spans="1:10" x14ac:dyDescent="0.35">
      <c r="A30" s="5" t="s">
        <v>36</v>
      </c>
      <c r="B30" t="s">
        <v>10</v>
      </c>
      <c r="C30">
        <v>0.21</v>
      </c>
      <c r="D30" t="s">
        <v>40</v>
      </c>
      <c r="E30" t="s">
        <v>34</v>
      </c>
      <c r="F30" t="s">
        <v>28</v>
      </c>
      <c r="G30" s="3">
        <v>8.4000000000000005E-2</v>
      </c>
      <c r="H30">
        <f>G30*0.27</f>
        <v>2.2680000000000002E-2</v>
      </c>
    </row>
    <row r="31" spans="1:10" x14ac:dyDescent="0.35">
      <c r="B31" t="s">
        <v>17</v>
      </c>
      <c r="C31">
        <v>0.48799999999999999</v>
      </c>
      <c r="D31" t="s">
        <v>41</v>
      </c>
      <c r="E31">
        <v>2.6</v>
      </c>
      <c r="F31" t="s">
        <v>30</v>
      </c>
      <c r="G31" s="3">
        <v>1.27</v>
      </c>
      <c r="H31">
        <f t="shared" ref="H31:H36" si="1">G31*0.27</f>
        <v>0.34290000000000004</v>
      </c>
    </row>
    <row r="32" spans="1:10" x14ac:dyDescent="0.35">
      <c r="B32" t="s">
        <v>38</v>
      </c>
      <c r="C32">
        <v>3.39</v>
      </c>
      <c r="D32" t="s">
        <v>40</v>
      </c>
      <c r="E32" t="s">
        <v>34</v>
      </c>
      <c r="F32" t="s">
        <v>28</v>
      </c>
      <c r="G32" s="3">
        <v>1.35</v>
      </c>
      <c r="H32">
        <f t="shared" si="1"/>
        <v>0.36450000000000005</v>
      </c>
    </row>
    <row r="33" spans="1:8" x14ac:dyDescent="0.35">
      <c r="B33" t="s">
        <v>43</v>
      </c>
      <c r="C33">
        <v>3.39</v>
      </c>
      <c r="D33" t="s">
        <v>40</v>
      </c>
      <c r="E33">
        <v>0.31</v>
      </c>
      <c r="F33" t="s">
        <v>28</v>
      </c>
      <c r="G33" s="3">
        <v>1.06</v>
      </c>
      <c r="H33">
        <f t="shared" si="1"/>
        <v>0.28620000000000001</v>
      </c>
    </row>
    <row r="34" spans="1:8" x14ac:dyDescent="0.35">
      <c r="B34" t="s">
        <v>44</v>
      </c>
      <c r="C34">
        <v>3.39</v>
      </c>
      <c r="D34" t="s">
        <v>40</v>
      </c>
      <c r="E34">
        <v>0.24399999999999999</v>
      </c>
      <c r="F34" t="s">
        <v>28</v>
      </c>
      <c r="G34" s="3">
        <v>0.82899999999999996</v>
      </c>
      <c r="H34">
        <f t="shared" si="1"/>
        <v>0.22383</v>
      </c>
    </row>
    <row r="35" spans="1:8" x14ac:dyDescent="0.35">
      <c r="B35" t="s">
        <v>18</v>
      </c>
      <c r="C35">
        <v>3.58</v>
      </c>
      <c r="D35" t="s">
        <v>42</v>
      </c>
      <c r="E35">
        <v>0.53500000000000003</v>
      </c>
      <c r="F35" t="s">
        <v>31</v>
      </c>
      <c r="G35" s="3">
        <v>1.915</v>
      </c>
      <c r="H35">
        <f t="shared" si="1"/>
        <v>0.51705000000000001</v>
      </c>
    </row>
    <row r="36" spans="1:8" x14ac:dyDescent="0.35">
      <c r="B36" t="s">
        <v>19</v>
      </c>
      <c r="C36">
        <v>5.7099999999999998E-2</v>
      </c>
      <c r="D36" t="s">
        <v>41</v>
      </c>
      <c r="E36">
        <v>2.6</v>
      </c>
      <c r="F36" t="s">
        <v>30</v>
      </c>
      <c r="G36" s="3">
        <v>0.14000000000000001</v>
      </c>
      <c r="H36">
        <f t="shared" si="1"/>
        <v>3.7800000000000007E-2</v>
      </c>
    </row>
    <row r="37" spans="1:8" x14ac:dyDescent="0.35">
      <c r="B37" t="s">
        <v>8</v>
      </c>
      <c r="C37" t="s">
        <v>22</v>
      </c>
      <c r="E37">
        <v>0.623</v>
      </c>
      <c r="F37" t="s">
        <v>32</v>
      </c>
      <c r="G37" s="1" t="s">
        <v>22</v>
      </c>
      <c r="H37" t="s">
        <v>22</v>
      </c>
    </row>
    <row r="38" spans="1:8" x14ac:dyDescent="0.35">
      <c r="B38" t="s">
        <v>20</v>
      </c>
      <c r="C38" t="s">
        <v>22</v>
      </c>
      <c r="E38" t="s">
        <v>34</v>
      </c>
      <c r="F38" t="s">
        <v>33</v>
      </c>
      <c r="G38" s="1" t="s">
        <v>22</v>
      </c>
      <c r="H38" t="s">
        <v>22</v>
      </c>
    </row>
    <row r="39" spans="1:8" x14ac:dyDescent="0.35">
      <c r="B39" t="s">
        <v>21</v>
      </c>
      <c r="C39" t="s">
        <v>22</v>
      </c>
      <c r="E39" t="s">
        <v>29</v>
      </c>
      <c r="F39" t="s">
        <v>28</v>
      </c>
      <c r="G39" s="1" t="s">
        <v>22</v>
      </c>
      <c r="H39" t="s">
        <v>22</v>
      </c>
    </row>
    <row r="40" spans="1:8" x14ac:dyDescent="0.35">
      <c r="B40" t="s">
        <v>16</v>
      </c>
      <c r="G40" s="1">
        <f>SUM(G30:G32,G35:G39)</f>
        <v>4.7589999999999995</v>
      </c>
      <c r="H40" s="1">
        <f>SUM(H30:H32,H35:H39)</f>
        <v>1.2849300000000001</v>
      </c>
    </row>
    <row r="41" spans="1:8" x14ac:dyDescent="0.35">
      <c r="A41" s="5" t="s">
        <v>37</v>
      </c>
      <c r="B41" t="s">
        <v>10</v>
      </c>
      <c r="C41">
        <v>6.99</v>
      </c>
      <c r="D41" t="s">
        <v>40</v>
      </c>
      <c r="E41" t="s">
        <v>34</v>
      </c>
      <c r="F41" t="s">
        <v>28</v>
      </c>
      <c r="G41" s="1">
        <v>2.79</v>
      </c>
      <c r="H41">
        <f>G41*0.27</f>
        <v>0.75330000000000008</v>
      </c>
    </row>
    <row r="42" spans="1:8" x14ac:dyDescent="0.35">
      <c r="B42" t="s">
        <v>17</v>
      </c>
      <c r="C42" t="s">
        <v>22</v>
      </c>
      <c r="D42" t="s">
        <v>41</v>
      </c>
      <c r="E42">
        <v>2.6</v>
      </c>
      <c r="F42" t="s">
        <v>30</v>
      </c>
      <c r="G42" t="s">
        <v>22</v>
      </c>
      <c r="H42" t="s">
        <v>22</v>
      </c>
    </row>
    <row r="43" spans="1:8" x14ac:dyDescent="0.35">
      <c r="B43" t="s">
        <v>15</v>
      </c>
      <c r="C43" t="s">
        <v>22</v>
      </c>
      <c r="D43" t="s">
        <v>40</v>
      </c>
      <c r="E43" t="s">
        <v>34</v>
      </c>
      <c r="F43" t="s">
        <v>28</v>
      </c>
      <c r="G43" s="1" t="s">
        <v>22</v>
      </c>
      <c r="H43" t="s">
        <v>22</v>
      </c>
    </row>
    <row r="44" spans="1:8" x14ac:dyDescent="0.35">
      <c r="B44" t="s">
        <v>18</v>
      </c>
      <c r="C44">
        <v>3.58</v>
      </c>
      <c r="D44" t="s">
        <v>42</v>
      </c>
      <c r="E44">
        <v>0.53500000000000003</v>
      </c>
      <c r="F44" t="s">
        <v>31</v>
      </c>
      <c r="G44" s="1">
        <v>1.915</v>
      </c>
      <c r="H44">
        <f t="shared" ref="H44:H45" si="2">G44*0.27</f>
        <v>0.51705000000000001</v>
      </c>
    </row>
    <row r="45" spans="1:8" x14ac:dyDescent="0.35">
      <c r="B45" t="s">
        <v>19</v>
      </c>
      <c r="C45">
        <v>0.54500000000000004</v>
      </c>
      <c r="D45" t="s">
        <v>41</v>
      </c>
      <c r="E45">
        <v>2.6</v>
      </c>
      <c r="F45" t="s">
        <v>30</v>
      </c>
      <c r="G45" s="1">
        <v>1.42</v>
      </c>
      <c r="H45">
        <f t="shared" si="2"/>
        <v>0.38340000000000002</v>
      </c>
    </row>
    <row r="46" spans="1:8" x14ac:dyDescent="0.35">
      <c r="B46" t="s">
        <v>8</v>
      </c>
      <c r="C46" t="s">
        <v>22</v>
      </c>
      <c r="E46">
        <v>0.623</v>
      </c>
      <c r="F46" t="s">
        <v>32</v>
      </c>
      <c r="G46" s="1" t="s">
        <v>22</v>
      </c>
      <c r="H46" t="s">
        <v>22</v>
      </c>
    </row>
    <row r="47" spans="1:8" x14ac:dyDescent="0.35">
      <c r="B47" t="s">
        <v>20</v>
      </c>
      <c r="C47" t="s">
        <v>22</v>
      </c>
      <c r="E47" t="s">
        <v>34</v>
      </c>
      <c r="F47" t="s">
        <v>33</v>
      </c>
      <c r="G47" s="1" t="s">
        <v>22</v>
      </c>
      <c r="H47" t="s">
        <v>22</v>
      </c>
    </row>
    <row r="48" spans="1:8" x14ac:dyDescent="0.35">
      <c r="B48" t="s">
        <v>21</v>
      </c>
      <c r="C48" t="s">
        <v>22</v>
      </c>
      <c r="E48" t="s">
        <v>29</v>
      </c>
      <c r="F48" t="s">
        <v>28</v>
      </c>
      <c r="G48" s="1" t="s">
        <v>22</v>
      </c>
      <c r="H48" t="s">
        <v>22</v>
      </c>
    </row>
    <row r="49" spans="1:8" x14ac:dyDescent="0.35">
      <c r="G49" s="1">
        <f>SUM(G41:G48)</f>
        <v>6.125</v>
      </c>
      <c r="H49" s="1">
        <f>SUM(H41:H48)</f>
        <v>1.6537500000000001</v>
      </c>
    </row>
    <row r="50" spans="1:8" x14ac:dyDescent="0.35">
      <c r="A50" s="5" t="s">
        <v>39</v>
      </c>
      <c r="B50" t="s">
        <v>10</v>
      </c>
      <c r="C50">
        <v>1.1000000000000001</v>
      </c>
      <c r="D50" t="s">
        <v>40</v>
      </c>
      <c r="E50" t="s">
        <v>35</v>
      </c>
      <c r="F50" t="s">
        <v>28</v>
      </c>
      <c r="G50" s="3">
        <v>0.44</v>
      </c>
      <c r="H50">
        <f>G50*0.27</f>
        <v>0.1188</v>
      </c>
    </row>
    <row r="51" spans="1:8" x14ac:dyDescent="0.35">
      <c r="B51" t="s">
        <v>17</v>
      </c>
      <c r="C51" t="s">
        <v>22</v>
      </c>
      <c r="D51" t="s">
        <v>41</v>
      </c>
      <c r="E51">
        <v>2.6</v>
      </c>
      <c r="F51" t="s">
        <v>30</v>
      </c>
      <c r="G51" s="3" t="s">
        <v>22</v>
      </c>
      <c r="H51" t="s">
        <v>22</v>
      </c>
    </row>
    <row r="52" spans="1:8" x14ac:dyDescent="0.35">
      <c r="B52" t="s">
        <v>15</v>
      </c>
      <c r="C52">
        <v>2.4620000000000002</v>
      </c>
      <c r="D52" t="s">
        <v>40</v>
      </c>
      <c r="E52" t="s">
        <v>34</v>
      </c>
      <c r="F52" t="s">
        <v>28</v>
      </c>
      <c r="G52" s="3">
        <v>0.98</v>
      </c>
      <c r="H52">
        <f t="shared" ref="H51:H57" si="3">G52*0.27</f>
        <v>0.2646</v>
      </c>
    </row>
    <row r="53" spans="1:8" x14ac:dyDescent="0.35">
      <c r="B53" t="s">
        <v>18</v>
      </c>
      <c r="C53" t="s">
        <v>22</v>
      </c>
      <c r="D53" t="s">
        <v>42</v>
      </c>
      <c r="E53">
        <v>0.53500000000000003</v>
      </c>
      <c r="F53" t="s">
        <v>31</v>
      </c>
      <c r="G53" s="3" t="s">
        <v>22</v>
      </c>
      <c r="H53" t="s">
        <v>22</v>
      </c>
    </row>
    <row r="54" spans="1:8" x14ac:dyDescent="0.35">
      <c r="B54" t="s">
        <v>19</v>
      </c>
      <c r="C54">
        <v>0.183</v>
      </c>
      <c r="D54" t="s">
        <v>41</v>
      </c>
      <c r="E54">
        <v>2.6</v>
      </c>
      <c r="F54" t="s">
        <v>30</v>
      </c>
      <c r="G54" s="3">
        <v>0.47599999999999998</v>
      </c>
      <c r="H54">
        <f t="shared" si="3"/>
        <v>0.12852</v>
      </c>
    </row>
    <row r="55" spans="1:8" x14ac:dyDescent="0.35">
      <c r="B55" t="s">
        <v>8</v>
      </c>
      <c r="C55">
        <v>1</v>
      </c>
      <c r="D55" t="s">
        <v>32</v>
      </c>
      <c r="E55">
        <v>0.623</v>
      </c>
      <c r="F55" t="s">
        <v>32</v>
      </c>
      <c r="G55" s="3">
        <v>0.623</v>
      </c>
      <c r="H55">
        <f t="shared" si="3"/>
        <v>0.16821</v>
      </c>
    </row>
    <row r="56" spans="1:8" x14ac:dyDescent="0.35">
      <c r="B56" t="s">
        <v>20</v>
      </c>
      <c r="C56">
        <v>32.200000000000003</v>
      </c>
      <c r="D56" t="s">
        <v>40</v>
      </c>
      <c r="E56" t="s">
        <v>34</v>
      </c>
      <c r="F56" t="s">
        <v>33</v>
      </c>
      <c r="G56" s="3">
        <v>12.88</v>
      </c>
      <c r="H56">
        <f t="shared" si="3"/>
        <v>3.4776000000000002</v>
      </c>
    </row>
    <row r="57" spans="1:8" x14ac:dyDescent="0.35">
      <c r="B57" t="s">
        <v>21</v>
      </c>
      <c r="C57">
        <v>4.6399999999999997</v>
      </c>
      <c r="D57" t="s">
        <v>32</v>
      </c>
      <c r="E57" t="s">
        <v>29</v>
      </c>
      <c r="F57" t="s">
        <v>28</v>
      </c>
      <c r="G57" s="3">
        <v>-1.91</v>
      </c>
      <c r="H57">
        <f t="shared" si="3"/>
        <v>-0.51570000000000005</v>
      </c>
    </row>
    <row r="58" spans="1:8" x14ac:dyDescent="0.35">
      <c r="G58" s="3">
        <f>SUM(G50:G57)</f>
        <v>13.489000000000001</v>
      </c>
      <c r="H58" s="1">
        <f>SUM(H50:H57)</f>
        <v>3.6420300000000001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Lucia</cp:lastModifiedBy>
  <dcterms:created xsi:type="dcterms:W3CDTF">2020-01-19T10:31:20Z</dcterms:created>
  <dcterms:modified xsi:type="dcterms:W3CDTF">2020-01-19T14:30:13Z</dcterms:modified>
</cp:coreProperties>
</file>