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nglu\Desktop\Meu Drive\Defesa\Planilhas_Modelos\"/>
    </mc:Choice>
  </mc:AlternateContent>
  <xr:revisionPtr revIDLastSave="0" documentId="13_ncr:1_{C3E62194-8D42-4819-917D-5D043D1F5C1E}" xr6:coauthVersionLast="47" xr6:coauthVersionMax="47" xr10:uidLastSave="{00000000-0000-0000-0000-000000000000}"/>
  <bookViews>
    <workbookView xWindow="-120" yWindow="-120" windowWidth="20730" windowHeight="11160" xr2:uid="{8E96E5DB-4D04-4C39-AFAB-07688FC31B6D}"/>
  </bookViews>
  <sheets>
    <sheet name="Início" sheetId="8" r:id="rId1"/>
    <sheet name="Manual" sheetId="9" r:id="rId2"/>
    <sheet name="Entrada" sheetId="1" r:id="rId3"/>
    <sheet name="Normalização" sheetId="2" r:id="rId4"/>
    <sheet name="Camada1" sheetId="4" r:id="rId5"/>
    <sheet name="Saída" sheetId="6" r:id="rId6"/>
    <sheet name="Gráficos" sheetId="10" r:id="rId7"/>
  </sheets>
  <externalReferences>
    <externalReference r:id="rId8"/>
  </externalReferences>
  <definedNames>
    <definedName name="_xlnm.Print_Area" localSheetId="2">Entrada!#REF!</definedName>
    <definedName name="_xlnm.Print_Area" localSheetId="0">Início!#REF!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" l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I5" i="1" l="1"/>
  <c r="H11" i="6" l="1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10" i="6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I31" i="2" s="1"/>
  <c r="A32" i="2"/>
  <c r="A33" i="2"/>
  <c r="A34" i="2"/>
  <c r="A35" i="2"/>
  <c r="A36" i="2"/>
  <c r="A37" i="2"/>
  <c r="A38" i="2"/>
  <c r="A39" i="2"/>
  <c r="A40" i="2"/>
  <c r="A41" i="2"/>
  <c r="A5" i="2"/>
  <c r="G28" i="2" l="1"/>
  <c r="F28" i="2"/>
  <c r="G24" i="2"/>
  <c r="F24" i="2"/>
  <c r="A28" i="4" s="1"/>
  <c r="G20" i="2"/>
  <c r="B24" i="4" s="1"/>
  <c r="F20" i="2"/>
  <c r="G16" i="2"/>
  <c r="B20" i="4" s="1"/>
  <c r="F16" i="2"/>
  <c r="A20" i="4" s="1"/>
  <c r="G12" i="2"/>
  <c r="F12" i="2"/>
  <c r="F8" i="2"/>
  <c r="G8" i="2"/>
  <c r="B12" i="4" s="1"/>
  <c r="G27" i="2"/>
  <c r="B31" i="4" s="1"/>
  <c r="F27" i="2"/>
  <c r="G23" i="2"/>
  <c r="B27" i="4" s="1"/>
  <c r="F23" i="2"/>
  <c r="A27" i="4" s="1"/>
  <c r="G19" i="2"/>
  <c r="B23" i="4" s="1"/>
  <c r="F19" i="2"/>
  <c r="A23" i="4" s="1"/>
  <c r="G15" i="2"/>
  <c r="B19" i="4" s="1"/>
  <c r="F15" i="2"/>
  <c r="A19" i="4" s="1"/>
  <c r="G11" i="2"/>
  <c r="F11" i="2"/>
  <c r="F5" i="2"/>
  <c r="A9" i="4" s="1"/>
  <c r="G26" i="2"/>
  <c r="B30" i="4" s="1"/>
  <c r="F26" i="2"/>
  <c r="A30" i="4" s="1"/>
  <c r="G22" i="2"/>
  <c r="F22" i="2"/>
  <c r="G18" i="2"/>
  <c r="B22" i="4" s="1"/>
  <c r="F18" i="2"/>
  <c r="G14" i="2"/>
  <c r="B18" i="4" s="1"/>
  <c r="F14" i="2"/>
  <c r="A18" i="4" s="1"/>
  <c r="G10" i="2"/>
  <c r="B14" i="4" s="1"/>
  <c r="F10" i="2"/>
  <c r="F25" i="2"/>
  <c r="G25" i="2"/>
  <c r="B29" i="4" s="1"/>
  <c r="G21" i="2"/>
  <c r="B25" i="4" s="1"/>
  <c r="F21" i="2"/>
  <c r="F17" i="2"/>
  <c r="A21" i="4" s="1"/>
  <c r="G17" i="2"/>
  <c r="B21" i="4" s="1"/>
  <c r="G13" i="2"/>
  <c r="B17" i="4" s="1"/>
  <c r="F13" i="2"/>
  <c r="G9" i="2"/>
  <c r="F9" i="2"/>
  <c r="F7" i="2"/>
  <c r="A11" i="4" s="1"/>
  <c r="G7" i="2"/>
  <c r="B11" i="4" s="1"/>
  <c r="G6" i="2"/>
  <c r="F6" i="2"/>
  <c r="A10" i="4" s="1"/>
  <c r="I5" i="2"/>
  <c r="D9" i="4" s="1"/>
  <c r="G5" i="2"/>
  <c r="B9" i="4" s="1"/>
  <c r="A26" i="4"/>
  <c r="I27" i="2"/>
  <c r="D31" i="4" s="1"/>
  <c r="B10" i="4"/>
  <c r="I6" i="2"/>
  <c r="D10" i="4" s="1"/>
  <c r="A22" i="4"/>
  <c r="I23" i="2"/>
  <c r="D27" i="4" s="1"/>
  <c r="I14" i="2"/>
  <c r="D18" i="4" s="1"/>
  <c r="A14" i="4"/>
  <c r="I7" i="2"/>
  <c r="D11" i="4" s="1"/>
  <c r="B26" i="4"/>
  <c r="I28" i="2"/>
  <c r="D32" i="4" s="1"/>
  <c r="B32" i="4"/>
  <c r="I20" i="2"/>
  <c r="D24" i="4" s="1"/>
  <c r="A24" i="4"/>
  <c r="I22" i="2"/>
  <c r="D26" i="4" s="1"/>
  <c r="A32" i="4"/>
  <c r="I24" i="2"/>
  <c r="D28" i="4" s="1"/>
  <c r="B28" i="4"/>
  <c r="I16" i="2"/>
  <c r="D20" i="4" s="1"/>
  <c r="A16" i="4"/>
  <c r="I15" i="2"/>
  <c r="D19" i="4" s="1"/>
  <c r="A31" i="4"/>
  <c r="A15" i="4"/>
  <c r="B15" i="4"/>
  <c r="I19" i="2"/>
  <c r="D23" i="4" s="1"/>
  <c r="B16" i="4"/>
  <c r="I26" i="2"/>
  <c r="D30" i="4" s="1"/>
  <c r="I18" i="2"/>
  <c r="D22" i="4" s="1"/>
  <c r="A12" i="4"/>
  <c r="A29" i="4"/>
  <c r="A25" i="4"/>
  <c r="A17" i="4"/>
  <c r="A13" i="4"/>
  <c r="B13" i="4"/>
  <c r="I25" i="2"/>
  <c r="D29" i="4" s="1"/>
  <c r="I21" i="2"/>
  <c r="D25" i="4" s="1"/>
  <c r="I17" i="2"/>
  <c r="D21" i="4" s="1"/>
  <c r="I12" i="2"/>
  <c r="D16" i="4" s="1"/>
  <c r="C39" i="4"/>
  <c r="B39" i="4"/>
  <c r="B42" i="4"/>
  <c r="D42" i="4"/>
  <c r="I38" i="2"/>
  <c r="A45" i="4"/>
  <c r="A37" i="4"/>
  <c r="I35" i="2"/>
  <c r="D39" i="4" s="1"/>
  <c r="A42" i="4"/>
  <c r="C43" i="4"/>
  <c r="B43" i="4"/>
  <c r="A39" i="4"/>
  <c r="I39" i="2"/>
  <c r="D43" i="4" s="1"/>
  <c r="A34" i="4"/>
  <c r="C34" i="4"/>
  <c r="B34" i="4"/>
  <c r="I30" i="2"/>
  <c r="D34" i="4" s="1"/>
  <c r="B41" i="4"/>
  <c r="I37" i="2"/>
  <c r="D41" i="4"/>
  <c r="C41" i="4"/>
  <c r="B33" i="4"/>
  <c r="C33" i="4"/>
  <c r="I29" i="2"/>
  <c r="D33" i="4" s="1"/>
  <c r="A43" i="4"/>
  <c r="A35" i="4"/>
  <c r="C42" i="4"/>
  <c r="C35" i="4"/>
  <c r="D35" i="4"/>
  <c r="B35" i="4"/>
  <c r="B38" i="4"/>
  <c r="A38" i="4"/>
  <c r="C38" i="4"/>
  <c r="I34" i="2"/>
  <c r="D38" i="4" s="1"/>
  <c r="B45" i="4"/>
  <c r="C45" i="4"/>
  <c r="I41" i="2"/>
  <c r="D45" i="4" s="1"/>
  <c r="B37" i="4"/>
  <c r="I33" i="2"/>
  <c r="D37" i="4"/>
  <c r="C37" i="4"/>
  <c r="B44" i="4"/>
  <c r="I40" i="2"/>
  <c r="C44" i="4"/>
  <c r="D44" i="4"/>
  <c r="B40" i="4"/>
  <c r="I36" i="2"/>
  <c r="D40" i="4" s="1"/>
  <c r="C40" i="4"/>
  <c r="B36" i="4"/>
  <c r="I32" i="2"/>
  <c r="C36" i="4"/>
  <c r="D36" i="4"/>
  <c r="A41" i="4"/>
  <c r="A33" i="4"/>
  <c r="A44" i="4"/>
  <c r="A40" i="4"/>
  <c r="A36" i="4"/>
  <c r="I13" i="2"/>
  <c r="D17" i="4" s="1"/>
  <c r="I11" i="2"/>
  <c r="D15" i="4" s="1"/>
  <c r="I9" i="2"/>
  <c r="D13" i="4" s="1"/>
  <c r="I10" i="2"/>
  <c r="D14" i="4" s="1"/>
  <c r="I8" i="2"/>
  <c r="D12" i="4" s="1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C9" i="2" l="1"/>
  <c r="C13" i="2"/>
  <c r="C17" i="2"/>
  <c r="C21" i="2"/>
  <c r="C25" i="2"/>
  <c r="C12" i="2"/>
  <c r="C20" i="2"/>
  <c r="C28" i="2"/>
  <c r="C6" i="2"/>
  <c r="C10" i="2"/>
  <c r="C14" i="2"/>
  <c r="C18" i="2"/>
  <c r="C22" i="2"/>
  <c r="C26" i="2"/>
  <c r="C5" i="2"/>
  <c r="H5" i="2" s="1"/>
  <c r="C16" i="2"/>
  <c r="C7" i="2"/>
  <c r="C11" i="2"/>
  <c r="C15" i="2"/>
  <c r="C19" i="2"/>
  <c r="C23" i="2"/>
  <c r="C27" i="2"/>
  <c r="C8" i="2"/>
  <c r="C24" i="2"/>
  <c r="F38" i="4"/>
  <c r="G38" i="4"/>
  <c r="F37" i="4"/>
  <c r="G37" i="4"/>
  <c r="J37" i="4" s="1"/>
  <c r="B38" i="6" s="1"/>
  <c r="F45" i="4"/>
  <c r="G45" i="4"/>
  <c r="F34" i="4"/>
  <c r="G34" i="4"/>
  <c r="J34" i="4" s="1"/>
  <c r="B35" i="6" s="1"/>
  <c r="A57" i="4"/>
  <c r="C57" i="4"/>
  <c r="B57" i="4"/>
  <c r="I53" i="2"/>
  <c r="D57" i="4" s="1"/>
  <c r="C58" i="4"/>
  <c r="I54" i="2"/>
  <c r="D58" i="4"/>
  <c r="B58" i="4"/>
  <c r="A58" i="4"/>
  <c r="B56" i="4"/>
  <c r="D56" i="4"/>
  <c r="C56" i="4"/>
  <c r="I52" i="2"/>
  <c r="A56" i="4"/>
  <c r="C59" i="4"/>
  <c r="I55" i="2"/>
  <c r="D59" i="4" s="1"/>
  <c r="A59" i="4"/>
  <c r="B59" i="4"/>
  <c r="B54" i="4"/>
  <c r="D54" i="4"/>
  <c r="I50" i="2"/>
  <c r="C54" i="4"/>
  <c r="A54" i="4"/>
  <c r="F36" i="4"/>
  <c r="G36" i="4"/>
  <c r="F42" i="4"/>
  <c r="G42" i="4"/>
  <c r="J42" i="4" s="1"/>
  <c r="B43" i="6" s="1"/>
  <c r="B53" i="4"/>
  <c r="C53" i="4"/>
  <c r="I49" i="2"/>
  <c r="D53" i="4" s="1"/>
  <c r="A53" i="4"/>
  <c r="B49" i="4"/>
  <c r="C49" i="4"/>
  <c r="I45" i="2"/>
  <c r="D49" i="4" s="1"/>
  <c r="A49" i="4"/>
  <c r="F40" i="4"/>
  <c r="G40" i="4"/>
  <c r="G33" i="4"/>
  <c r="F33" i="4"/>
  <c r="B50" i="4"/>
  <c r="D50" i="4"/>
  <c r="I46" i="2"/>
  <c r="A50" i="4"/>
  <c r="C50" i="4"/>
  <c r="I48" i="2"/>
  <c r="D52" i="4" s="1"/>
  <c r="C52" i="4"/>
  <c r="A52" i="4"/>
  <c r="B52" i="4"/>
  <c r="G41" i="4"/>
  <c r="F41" i="4"/>
  <c r="F39" i="4"/>
  <c r="G39" i="4"/>
  <c r="J39" i="4" s="1"/>
  <c r="B40" i="6" s="1"/>
  <c r="B46" i="4"/>
  <c r="D46" i="4"/>
  <c r="I42" i="2"/>
  <c r="A46" i="4"/>
  <c r="C46" i="4"/>
  <c r="F43" i="4"/>
  <c r="G43" i="4"/>
  <c r="B48" i="4"/>
  <c r="I44" i="2"/>
  <c r="D48" i="4" s="1"/>
  <c r="C48" i="4"/>
  <c r="A48" i="4"/>
  <c r="F44" i="4"/>
  <c r="G44" i="4"/>
  <c r="C55" i="4"/>
  <c r="B55" i="4"/>
  <c r="A55" i="4"/>
  <c r="I51" i="2"/>
  <c r="D55" i="4" s="1"/>
  <c r="C51" i="4"/>
  <c r="D51" i="4"/>
  <c r="B51" i="4"/>
  <c r="I47" i="2"/>
  <c r="A51" i="4"/>
  <c r="C47" i="4"/>
  <c r="D47" i="4"/>
  <c r="B47" i="4"/>
  <c r="I43" i="2"/>
  <c r="A47" i="4"/>
  <c r="F35" i="4"/>
  <c r="G35" i="4"/>
  <c r="J33" i="4"/>
  <c r="B34" i="6" s="1"/>
  <c r="J35" i="4"/>
  <c r="B36" i="6" s="1"/>
  <c r="J36" i="4"/>
  <c r="B37" i="6" s="1"/>
  <c r="J38" i="4"/>
  <c r="B39" i="6" s="1"/>
  <c r="J40" i="4"/>
  <c r="B41" i="6" s="1"/>
  <c r="J41" i="4"/>
  <c r="B42" i="6" s="1"/>
  <c r="J43" i="4"/>
  <c r="B44" i="6" s="1"/>
  <c r="J44" i="4"/>
  <c r="B45" i="6" s="1"/>
  <c r="J45" i="4"/>
  <c r="B46" i="6" s="1"/>
  <c r="C28" i="4" l="1"/>
  <c r="C23" i="4"/>
  <c r="C32" i="4"/>
  <c r="C18" i="4"/>
  <c r="C20" i="4"/>
  <c r="C22" i="4"/>
  <c r="C25" i="4"/>
  <c r="C12" i="4"/>
  <c r="C19" i="4"/>
  <c r="C24" i="4"/>
  <c r="C21" i="4"/>
  <c r="C31" i="4"/>
  <c r="C15" i="4"/>
  <c r="C30" i="4"/>
  <c r="C14" i="4"/>
  <c r="C16" i="4"/>
  <c r="C17" i="4"/>
  <c r="C27" i="4"/>
  <c r="C26" i="4"/>
  <c r="C29" i="4"/>
  <c r="C13" i="4"/>
  <c r="C11" i="4"/>
  <c r="C10" i="4"/>
  <c r="C9" i="4"/>
  <c r="J57" i="4"/>
  <c r="B58" i="6" s="1"/>
  <c r="J48" i="4"/>
  <c r="B49" i="6" s="1"/>
  <c r="G58" i="4"/>
  <c r="J58" i="4" s="1"/>
  <c r="B59" i="6" s="1"/>
  <c r="F58" i="4"/>
  <c r="I58" i="4" s="1"/>
  <c r="A59" i="6" s="1"/>
  <c r="G57" i="4"/>
  <c r="F57" i="4"/>
  <c r="G59" i="4"/>
  <c r="J59" i="4" s="1"/>
  <c r="B60" i="6" s="1"/>
  <c r="F59" i="4"/>
  <c r="G56" i="4"/>
  <c r="J56" i="4" s="1"/>
  <c r="B57" i="6" s="1"/>
  <c r="F56" i="4"/>
  <c r="I56" i="4" s="1"/>
  <c r="A57" i="6" s="1"/>
  <c r="F54" i="4"/>
  <c r="I54" i="4" s="1"/>
  <c r="A55" i="6" s="1"/>
  <c r="G54" i="4"/>
  <c r="J54" i="4" s="1"/>
  <c r="B55" i="6" s="1"/>
  <c r="F47" i="4"/>
  <c r="G47" i="4"/>
  <c r="J47" i="4" s="1"/>
  <c r="B48" i="6" s="1"/>
  <c r="F46" i="4"/>
  <c r="I46" i="4" s="1"/>
  <c r="A47" i="6" s="1"/>
  <c r="G46" i="4"/>
  <c r="J46" i="4" s="1"/>
  <c r="B47" i="6" s="1"/>
  <c r="F52" i="4"/>
  <c r="G52" i="4"/>
  <c r="J52" i="4" s="1"/>
  <c r="B53" i="6" s="1"/>
  <c r="F50" i="4"/>
  <c r="I50" i="4" s="1"/>
  <c r="A51" i="6" s="1"/>
  <c r="G50" i="4"/>
  <c r="J50" i="4" s="1"/>
  <c r="B51" i="6" s="1"/>
  <c r="G49" i="4"/>
  <c r="F49" i="4"/>
  <c r="F55" i="4"/>
  <c r="I55" i="4" s="1"/>
  <c r="A56" i="6" s="1"/>
  <c r="G55" i="4"/>
  <c r="J55" i="4" s="1"/>
  <c r="B56" i="6" s="1"/>
  <c r="F51" i="4"/>
  <c r="G51" i="4"/>
  <c r="J51" i="4" s="1"/>
  <c r="B52" i="6" s="1"/>
  <c r="G53" i="4"/>
  <c r="J53" i="4" s="1"/>
  <c r="B54" i="6" s="1"/>
  <c r="F53" i="4"/>
  <c r="J49" i="4"/>
  <c r="B50" i="6" s="1"/>
  <c r="F48" i="4"/>
  <c r="I48" i="4" s="1"/>
  <c r="A49" i="6" s="1"/>
  <c r="G48" i="4"/>
  <c r="I59" i="4"/>
  <c r="A60" i="6" s="1"/>
  <c r="I57" i="4"/>
  <c r="A58" i="6" s="1"/>
  <c r="I53" i="4"/>
  <c r="A54" i="6" s="1"/>
  <c r="I52" i="4"/>
  <c r="A53" i="6" s="1"/>
  <c r="I51" i="4"/>
  <c r="A52" i="6" s="1"/>
  <c r="I49" i="4"/>
  <c r="A50" i="6" s="1"/>
  <c r="I47" i="4"/>
  <c r="A48" i="6" s="1"/>
  <c r="I45" i="4"/>
  <c r="A46" i="6" s="1"/>
  <c r="I44" i="4"/>
  <c r="A45" i="6" s="1"/>
  <c r="I43" i="4"/>
  <c r="A44" i="6" s="1"/>
  <c r="I42" i="4"/>
  <c r="A43" i="6" s="1"/>
  <c r="I41" i="4"/>
  <c r="A42" i="6" s="1"/>
  <c r="I40" i="4"/>
  <c r="A41" i="6" s="1"/>
  <c r="I39" i="4"/>
  <c r="A40" i="6" s="1"/>
  <c r="I38" i="4"/>
  <c r="A39" i="6" s="1"/>
  <c r="I37" i="4"/>
  <c r="A38" i="6" s="1"/>
  <c r="I36" i="4"/>
  <c r="A37" i="6" s="1"/>
  <c r="I35" i="4"/>
  <c r="A36" i="6" s="1"/>
  <c r="I34" i="4"/>
  <c r="A35" i="6" s="1"/>
  <c r="I33" i="4"/>
  <c r="A34" i="6" s="1"/>
  <c r="G16" i="4" l="1"/>
  <c r="J16" i="4" s="1"/>
  <c r="B17" i="6" s="1"/>
  <c r="F16" i="4"/>
  <c r="I16" i="4" s="1"/>
  <c r="A17" i="6" s="1"/>
  <c r="K17" i="6" s="1"/>
  <c r="G12" i="4"/>
  <c r="J12" i="4" s="1"/>
  <c r="B13" i="6" s="1"/>
  <c r="F12" i="4"/>
  <c r="I12" i="4" s="1"/>
  <c r="A13" i="6" s="1"/>
  <c r="K13" i="6" s="1"/>
  <c r="F26" i="4"/>
  <c r="I26" i="4" s="1"/>
  <c r="A27" i="6" s="1"/>
  <c r="K27" i="6" s="1"/>
  <c r="G26" i="4"/>
  <c r="J26" i="4" s="1"/>
  <c r="B27" i="6" s="1"/>
  <c r="D27" i="6" s="1"/>
  <c r="G25" i="4"/>
  <c r="J25" i="4" s="1"/>
  <c r="B26" i="6" s="1"/>
  <c r="F25" i="4"/>
  <c r="I25" i="4" s="1"/>
  <c r="A26" i="6" s="1"/>
  <c r="K26" i="6" s="1"/>
  <c r="G27" i="4"/>
  <c r="J27" i="4" s="1"/>
  <c r="B28" i="6" s="1"/>
  <c r="F27" i="4"/>
  <c r="I27" i="4" s="1"/>
  <c r="A28" i="6" s="1"/>
  <c r="G28" i="6" s="1"/>
  <c r="G30" i="4"/>
  <c r="J30" i="4" s="1"/>
  <c r="B31" i="6" s="1"/>
  <c r="F30" i="4"/>
  <c r="I30" i="4" s="1"/>
  <c r="A31" i="6" s="1"/>
  <c r="G31" i="6" s="1"/>
  <c r="F24" i="4"/>
  <c r="I24" i="4" s="1"/>
  <c r="A25" i="6" s="1"/>
  <c r="K25" i="6" s="1"/>
  <c r="G24" i="4"/>
  <c r="J24" i="4" s="1"/>
  <c r="B25" i="6" s="1"/>
  <c r="F22" i="4"/>
  <c r="I22" i="4" s="1"/>
  <c r="A23" i="6" s="1"/>
  <c r="K23" i="6" s="1"/>
  <c r="G22" i="4"/>
  <c r="J22" i="4" s="1"/>
  <c r="B23" i="6" s="1"/>
  <c r="F23" i="4"/>
  <c r="I23" i="4" s="1"/>
  <c r="A24" i="6" s="1"/>
  <c r="K24" i="6" s="1"/>
  <c r="G23" i="4"/>
  <c r="J23" i="4" s="1"/>
  <c r="B24" i="6" s="1"/>
  <c r="G29" i="4"/>
  <c r="J29" i="4" s="1"/>
  <c r="B30" i="6" s="1"/>
  <c r="F29" i="4"/>
  <c r="I29" i="4" s="1"/>
  <c r="A30" i="6" s="1"/>
  <c r="G30" i="6" s="1"/>
  <c r="F31" i="4"/>
  <c r="I31" i="4" s="1"/>
  <c r="A32" i="6" s="1"/>
  <c r="G32" i="6" s="1"/>
  <c r="G31" i="4"/>
  <c r="J31" i="4" s="1"/>
  <c r="B32" i="6" s="1"/>
  <c r="G18" i="4"/>
  <c r="J18" i="4" s="1"/>
  <c r="B19" i="6" s="1"/>
  <c r="F18" i="4"/>
  <c r="I18" i="4" s="1"/>
  <c r="A19" i="6" s="1"/>
  <c r="K19" i="6" s="1"/>
  <c r="G14" i="4"/>
  <c r="J14" i="4" s="1"/>
  <c r="B15" i="6" s="1"/>
  <c r="F14" i="4"/>
  <c r="I14" i="4" s="1"/>
  <c r="A15" i="6" s="1"/>
  <c r="K15" i="6" s="1"/>
  <c r="F21" i="4"/>
  <c r="I21" i="4" s="1"/>
  <c r="A22" i="6" s="1"/>
  <c r="G22" i="6" s="1"/>
  <c r="G21" i="4"/>
  <c r="J21" i="4" s="1"/>
  <c r="B22" i="6" s="1"/>
  <c r="D22" i="6" s="1"/>
  <c r="F32" i="4"/>
  <c r="I32" i="4" s="1"/>
  <c r="A33" i="6" s="1"/>
  <c r="K33" i="6" s="1"/>
  <c r="G32" i="4"/>
  <c r="J32" i="4" s="1"/>
  <c r="B33" i="6" s="1"/>
  <c r="F13" i="4"/>
  <c r="I13" i="4" s="1"/>
  <c r="A14" i="6" s="1"/>
  <c r="K14" i="6" s="1"/>
  <c r="G13" i="4"/>
  <c r="J13" i="4" s="1"/>
  <c r="B14" i="6" s="1"/>
  <c r="F17" i="4"/>
  <c r="I17" i="4" s="1"/>
  <c r="A18" i="6" s="1"/>
  <c r="K18" i="6" s="1"/>
  <c r="G17" i="4"/>
  <c r="J17" i="4" s="1"/>
  <c r="B18" i="6" s="1"/>
  <c r="G15" i="4"/>
  <c r="J15" i="4" s="1"/>
  <c r="B16" i="6" s="1"/>
  <c r="F15" i="4"/>
  <c r="I15" i="4" s="1"/>
  <c r="A16" i="6" s="1"/>
  <c r="K16" i="6" s="1"/>
  <c r="G19" i="4"/>
  <c r="J19" i="4" s="1"/>
  <c r="B20" i="6" s="1"/>
  <c r="F19" i="4"/>
  <c r="I19" i="4" s="1"/>
  <c r="A20" i="6" s="1"/>
  <c r="K20" i="6" s="1"/>
  <c r="G20" i="4"/>
  <c r="J20" i="4" s="1"/>
  <c r="B21" i="6" s="1"/>
  <c r="F20" i="4"/>
  <c r="I20" i="4" s="1"/>
  <c r="A21" i="6" s="1"/>
  <c r="J21" i="6" s="1"/>
  <c r="G28" i="4"/>
  <c r="J28" i="4" s="1"/>
  <c r="B29" i="6" s="1"/>
  <c r="F28" i="4"/>
  <c r="I28" i="4" s="1"/>
  <c r="A29" i="6" s="1"/>
  <c r="G29" i="6" s="1"/>
  <c r="F11" i="4"/>
  <c r="I11" i="4" s="1"/>
  <c r="A12" i="6" s="1"/>
  <c r="K12" i="6" s="1"/>
  <c r="G11" i="4"/>
  <c r="J11" i="4" s="1"/>
  <c r="B12" i="6" s="1"/>
  <c r="D12" i="6" s="1"/>
  <c r="F10" i="4"/>
  <c r="I10" i="4" s="1"/>
  <c r="A11" i="6" s="1"/>
  <c r="K11" i="6" s="1"/>
  <c r="G10" i="4"/>
  <c r="J10" i="4" s="1"/>
  <c r="B11" i="6" s="1"/>
  <c r="F9" i="4"/>
  <c r="I9" i="4" s="1"/>
  <c r="A10" i="6" s="1"/>
  <c r="G9" i="4"/>
  <c r="J9" i="4" s="1"/>
  <c r="B10" i="6" s="1"/>
  <c r="J25" i="6"/>
  <c r="G25" i="6"/>
  <c r="J33" i="6"/>
  <c r="K32" i="6"/>
  <c r="J57" i="6"/>
  <c r="G57" i="6"/>
  <c r="K57" i="6"/>
  <c r="J60" i="6"/>
  <c r="G60" i="6"/>
  <c r="K60" i="6"/>
  <c r="K58" i="6"/>
  <c r="J58" i="6"/>
  <c r="G58" i="6"/>
  <c r="J59" i="6"/>
  <c r="K59" i="6"/>
  <c r="G59" i="6"/>
  <c r="K35" i="6"/>
  <c r="G35" i="6"/>
  <c r="J35" i="6"/>
  <c r="K47" i="6"/>
  <c r="G47" i="6"/>
  <c r="J47" i="6"/>
  <c r="K36" i="6"/>
  <c r="G36" i="6"/>
  <c r="J36" i="6"/>
  <c r="K40" i="6"/>
  <c r="G40" i="6"/>
  <c r="J40" i="6"/>
  <c r="K44" i="6"/>
  <c r="G44" i="6"/>
  <c r="J44" i="6"/>
  <c r="K48" i="6"/>
  <c r="G48" i="6"/>
  <c r="J48" i="6"/>
  <c r="K52" i="6"/>
  <c r="G52" i="6"/>
  <c r="J52" i="6"/>
  <c r="K56" i="6"/>
  <c r="G56" i="6"/>
  <c r="J56" i="6"/>
  <c r="K43" i="6"/>
  <c r="G43" i="6"/>
  <c r="J43" i="6"/>
  <c r="K55" i="6"/>
  <c r="G55" i="6"/>
  <c r="J55" i="6"/>
  <c r="K41" i="6"/>
  <c r="G41" i="6"/>
  <c r="J41" i="6"/>
  <c r="K45" i="6"/>
  <c r="G45" i="6"/>
  <c r="J45" i="6"/>
  <c r="K49" i="6"/>
  <c r="G49" i="6"/>
  <c r="J49" i="6"/>
  <c r="K53" i="6"/>
  <c r="G53" i="6"/>
  <c r="J53" i="6"/>
  <c r="K39" i="6"/>
  <c r="G39" i="6"/>
  <c r="J39" i="6"/>
  <c r="K51" i="6"/>
  <c r="G51" i="6"/>
  <c r="J51" i="6"/>
  <c r="K37" i="6"/>
  <c r="G37" i="6"/>
  <c r="J37" i="6"/>
  <c r="J34" i="6"/>
  <c r="G34" i="6"/>
  <c r="K34" i="6"/>
  <c r="J38" i="6"/>
  <c r="K38" i="6"/>
  <c r="G38" i="6"/>
  <c r="J42" i="6"/>
  <c r="K42" i="6"/>
  <c r="G42" i="6"/>
  <c r="J46" i="6"/>
  <c r="K46" i="6"/>
  <c r="G46" i="6"/>
  <c r="J50" i="6"/>
  <c r="G50" i="6"/>
  <c r="K50" i="6"/>
  <c r="J54" i="6"/>
  <c r="K54" i="6"/>
  <c r="G54" i="6"/>
  <c r="J11" i="6"/>
  <c r="D39" i="6"/>
  <c r="D47" i="6"/>
  <c r="D55" i="6"/>
  <c r="D36" i="6"/>
  <c r="D44" i="6"/>
  <c r="D52" i="6"/>
  <c r="D60" i="6"/>
  <c r="D24" i="6"/>
  <c r="D25" i="6"/>
  <c r="D37" i="6"/>
  <c r="D41" i="6"/>
  <c r="D45" i="6"/>
  <c r="D49" i="6"/>
  <c r="D53" i="6"/>
  <c r="D57" i="6"/>
  <c r="D35" i="6"/>
  <c r="D43" i="6"/>
  <c r="D51" i="6"/>
  <c r="D59" i="6"/>
  <c r="D32" i="6"/>
  <c r="D40" i="6"/>
  <c r="D48" i="6"/>
  <c r="D56" i="6"/>
  <c r="D18" i="6"/>
  <c r="D34" i="6"/>
  <c r="D38" i="6"/>
  <c r="D42" i="6"/>
  <c r="D46" i="6"/>
  <c r="D50" i="6"/>
  <c r="D54" i="6"/>
  <c r="D58" i="6"/>
  <c r="J15" i="6" l="1"/>
  <c r="J24" i="6"/>
  <c r="G27" i="6"/>
  <c r="J32" i="6"/>
  <c r="G18" i="6"/>
  <c r="G33" i="6"/>
  <c r="J27" i="6"/>
  <c r="D29" i="6"/>
  <c r="G15" i="6"/>
  <c r="G24" i="6"/>
  <c r="D20" i="6"/>
  <c r="J20" i="6"/>
  <c r="K29" i="6"/>
  <c r="G20" i="6"/>
  <c r="J29" i="6"/>
  <c r="D11" i="6"/>
  <c r="D33" i="6"/>
  <c r="D28" i="6"/>
  <c r="D17" i="6"/>
  <c r="G17" i="6"/>
  <c r="J12" i="6"/>
  <c r="D31" i="6"/>
  <c r="K28" i="6"/>
  <c r="J28" i="6"/>
  <c r="G26" i="6"/>
  <c r="J23" i="6"/>
  <c r="J31" i="6"/>
  <c r="J22" i="6"/>
  <c r="K30" i="6"/>
  <c r="J18" i="6"/>
  <c r="J17" i="6"/>
  <c r="J16" i="6"/>
  <c r="G14" i="6"/>
  <c r="D15" i="6"/>
  <c r="J14" i="6"/>
  <c r="D14" i="6"/>
  <c r="D13" i="6"/>
  <c r="G12" i="6"/>
  <c r="D30" i="6"/>
  <c r="G16" i="6"/>
  <c r="D26" i="6"/>
  <c r="E26" i="6" s="1"/>
  <c r="L26" i="6" s="1"/>
  <c r="D19" i="6"/>
  <c r="D21" i="6"/>
  <c r="J13" i="6"/>
  <c r="G23" i="6"/>
  <c r="J30" i="6"/>
  <c r="J19" i="6"/>
  <c r="K31" i="6"/>
  <c r="K22" i="6"/>
  <c r="G21" i="6"/>
  <c r="G19" i="6"/>
  <c r="K21" i="6"/>
  <c r="J26" i="6"/>
  <c r="D23" i="6"/>
  <c r="D16" i="6"/>
  <c r="G13" i="6"/>
  <c r="G11" i="6"/>
  <c r="D10" i="6"/>
  <c r="J10" i="6"/>
  <c r="G10" i="6"/>
  <c r="K10" i="6"/>
  <c r="E10" i="6" l="1"/>
  <c r="L10" i="6" s="1"/>
  <c r="E11" i="6"/>
  <c r="L11" i="6" s="1"/>
  <c r="E12" i="6" l="1"/>
  <c r="L12" i="6" s="1"/>
  <c r="E13" i="6" l="1"/>
  <c r="L13" i="6" s="1"/>
  <c r="E14" i="6" l="1"/>
  <c r="L14" i="6" s="1"/>
  <c r="E15" i="6" l="1"/>
  <c r="L15" i="6" s="1"/>
  <c r="E16" i="6" l="1"/>
  <c r="L16" i="6" s="1"/>
  <c r="E17" i="6" l="1"/>
  <c r="L17" i="6" s="1"/>
  <c r="E18" i="6" l="1"/>
  <c r="L18" i="6" s="1"/>
  <c r="E20" i="6" l="1"/>
  <c r="L20" i="6" s="1"/>
  <c r="E19" i="6"/>
  <c r="L19" i="6" s="1"/>
  <c r="E21" i="6" l="1"/>
  <c r="L21" i="6" s="1"/>
  <c r="E22" i="6" l="1"/>
  <c r="L22" i="6" s="1"/>
  <c r="E23" i="6" l="1"/>
  <c r="L23" i="6" s="1"/>
  <c r="E24" i="6" l="1"/>
  <c r="L24" i="6" s="1"/>
  <c r="E25" i="6" l="1"/>
  <c r="L25" i="6" s="1"/>
  <c r="E27" i="6" l="1"/>
  <c r="L27" i="6" s="1"/>
  <c r="E28" i="6" l="1"/>
  <c r="L28" i="6" s="1"/>
  <c r="E29" i="6" l="1"/>
  <c r="L29" i="6" s="1"/>
  <c r="E30" i="6" l="1"/>
  <c r="L30" i="6" s="1"/>
  <c r="E31" i="6" l="1"/>
  <c r="L31" i="6" s="1"/>
  <c r="E32" i="6" l="1"/>
  <c r="L32" i="6" s="1"/>
  <c r="E33" i="6" l="1"/>
  <c r="L33" i="6" s="1"/>
  <c r="E34" i="6" l="1"/>
  <c r="L34" i="6" s="1"/>
  <c r="E35" i="6" l="1"/>
  <c r="L35" i="6" s="1"/>
  <c r="E36" i="6" l="1"/>
  <c r="L36" i="6" s="1"/>
  <c r="E37" i="6" l="1"/>
  <c r="L37" i="6" s="1"/>
  <c r="E38" i="6" l="1"/>
  <c r="L38" i="6" s="1"/>
  <c r="E39" i="6" l="1"/>
  <c r="L39" i="6" s="1"/>
  <c r="E40" i="6" l="1"/>
  <c r="L40" i="6" s="1"/>
  <c r="E41" i="6" l="1"/>
  <c r="L41" i="6" s="1"/>
  <c r="E42" i="6" l="1"/>
  <c r="L42" i="6" s="1"/>
  <c r="E43" i="6" l="1"/>
  <c r="L43" i="6" s="1"/>
  <c r="E44" i="6" l="1"/>
  <c r="L44" i="6" s="1"/>
  <c r="E45" i="6" l="1"/>
  <c r="L45" i="6" s="1"/>
  <c r="E46" i="6" l="1"/>
  <c r="L46" i="6" s="1"/>
  <c r="E47" i="6" l="1"/>
  <c r="L47" i="6" s="1"/>
  <c r="E48" i="6" l="1"/>
  <c r="L48" i="6" s="1"/>
  <c r="E49" i="6" l="1"/>
  <c r="L49" i="6" s="1"/>
  <c r="E50" i="6" l="1"/>
  <c r="L50" i="6" s="1"/>
  <c r="E51" i="6" l="1"/>
  <c r="L51" i="6" s="1"/>
  <c r="E52" i="6" l="1"/>
  <c r="L52" i="6" s="1"/>
  <c r="E53" i="6" l="1"/>
  <c r="L53" i="6" s="1"/>
  <c r="E54" i="6" l="1"/>
  <c r="L54" i="6" s="1"/>
  <c r="E55" i="6" l="1"/>
  <c r="L55" i="6" s="1"/>
  <c r="E56" i="6" l="1"/>
  <c r="L56" i="6" s="1"/>
  <c r="E57" i="6" l="1"/>
  <c r="L57" i="6" s="1"/>
  <c r="E58" i="6" l="1"/>
  <c r="L58" i="6" s="1"/>
  <c r="E59" i="6" l="1"/>
  <c r="L59" i="6" s="1"/>
  <c r="E60" i="6" l="1"/>
  <c r="L60" i="6" s="1"/>
</calcChain>
</file>

<file path=xl/sharedStrings.xml><?xml version="1.0" encoding="utf-8"?>
<sst xmlns="http://schemas.openxmlformats.org/spreadsheetml/2006/main" count="159" uniqueCount="58">
  <si>
    <t>D (mm)</t>
  </si>
  <si>
    <t>Saída</t>
  </si>
  <si>
    <t>LUCIANA BARBOSA AMANCIO</t>
  </si>
  <si>
    <t>lucianab@ufpi.edu.br</t>
  </si>
  <si>
    <t>Tipo de Estaca</t>
  </si>
  <si>
    <t>VARIÁVEIS DE ENTRADA</t>
  </si>
  <si>
    <t>TRATAMENTO DE DADOS</t>
  </si>
  <si>
    <t>Tipo</t>
  </si>
  <si>
    <t>Cravada de Concreto</t>
  </si>
  <si>
    <t>Cravada Metálica</t>
  </si>
  <si>
    <t>Injetadas</t>
  </si>
  <si>
    <t>Hélice Contínua</t>
  </si>
  <si>
    <t>Escavada Convencional</t>
  </si>
  <si>
    <t>Valor</t>
  </si>
  <si>
    <t>Escavada c/ deslocamento</t>
  </si>
  <si>
    <t>Escavada c/ estabilizante</t>
  </si>
  <si>
    <t>ORIGINAL</t>
  </si>
  <si>
    <t>NORMALIZADO</t>
  </si>
  <si>
    <t>1ª CAMADA OCULTA</t>
  </si>
  <si>
    <t>Ɵ</t>
  </si>
  <si>
    <t>-</t>
  </si>
  <si>
    <t>SAÍDA</t>
  </si>
  <si>
    <t>AUTORA:</t>
  </si>
  <si>
    <t>Dados da Estaca Isolada</t>
  </si>
  <si>
    <t>s/D</t>
  </si>
  <si>
    <t>CL</t>
  </si>
  <si>
    <t>GE</t>
  </si>
  <si>
    <t>Grupos</t>
  </si>
  <si>
    <t>Geometria do Grupo</t>
  </si>
  <si>
    <t>2x1</t>
  </si>
  <si>
    <t>3x1</t>
  </si>
  <si>
    <t>2x2</t>
  </si>
  <si>
    <t>3x2</t>
  </si>
  <si>
    <t>3x3</t>
  </si>
  <si>
    <t>4x4</t>
  </si>
  <si>
    <t>5x5</t>
  </si>
  <si>
    <t>Com contato</t>
  </si>
  <si>
    <t>Sem contato</t>
  </si>
  <si>
    <t>Bloco-Solo</t>
  </si>
  <si>
    <t>Pg (kN)</t>
  </si>
  <si>
    <t>Geometria</t>
  </si>
  <si>
    <r>
      <t>Para utilizar essa ferramenta é necessário inserir os dados na aba "</t>
    </r>
    <r>
      <rPr>
        <b/>
        <sz val="11"/>
        <color theme="1"/>
        <rFont val="Lucida Sans Unicode"/>
        <family val="2"/>
      </rPr>
      <t>Entrada</t>
    </r>
    <r>
      <rPr>
        <sz val="11"/>
        <color theme="1"/>
        <rFont val="Lucida Sans Unicode"/>
        <family val="2"/>
      </rPr>
      <t xml:space="preserve">". O usuário encontrará as células de </t>
    </r>
    <r>
      <rPr>
        <b/>
        <sz val="11"/>
        <color theme="1"/>
        <rFont val="Lucida Sans Unicode"/>
        <family val="2"/>
      </rPr>
      <t>cor branca</t>
    </r>
    <r>
      <rPr>
        <sz val="11"/>
        <color theme="1"/>
        <rFont val="Lucida Sans Unicode"/>
        <family val="2"/>
      </rPr>
      <t xml:space="preserve"> onde deve digitar as informações descritas a seguir.</t>
    </r>
  </si>
  <si>
    <r>
      <t>Na célula</t>
    </r>
    <r>
      <rPr>
        <b/>
        <sz val="11"/>
        <color theme="1"/>
        <rFont val="Lucida Sans Unicode"/>
        <family val="2"/>
      </rPr>
      <t xml:space="preserve"> D (mm)</t>
    </r>
    <r>
      <rPr>
        <sz val="11"/>
        <color theme="1"/>
        <rFont val="Lucida Sans Unicode"/>
        <family val="2"/>
      </rPr>
      <t>, o usuário deve inserir o valor do diâmetro da estaca, em mm.</t>
    </r>
  </si>
  <si>
    <r>
      <t>Na célula</t>
    </r>
    <r>
      <rPr>
        <b/>
        <sz val="11"/>
        <color theme="1"/>
        <rFont val="Lucida Sans Unicode"/>
        <family val="2"/>
      </rPr>
      <t xml:space="preserve"> Tipo</t>
    </r>
    <r>
      <rPr>
        <sz val="11"/>
        <color theme="1"/>
        <rFont val="Lucida Sans Unicode"/>
        <family val="2"/>
      </rPr>
      <t>, o usuário deve inserir o valor que corresponde ao tipo de estaca escolhido. Para isso, deve utilizar a Tabela Tipo de Estaca.</t>
    </r>
  </si>
  <si>
    <r>
      <t>Na aba "</t>
    </r>
    <r>
      <rPr>
        <b/>
        <sz val="11"/>
        <color theme="1"/>
        <rFont val="Lucida Sans Unicode"/>
        <family val="2"/>
      </rPr>
      <t>Gráficos</t>
    </r>
    <r>
      <rPr>
        <sz val="11"/>
        <color theme="1"/>
        <rFont val="Lucida Sans Unicode"/>
        <family val="2"/>
      </rPr>
      <t xml:space="preserve">" o usuário encontrará 3 (três) gráficos - 3D E 2D - que ilustram algumas das comparações possíveis de serem realizadas por meio deste modelo neural. </t>
    </r>
  </si>
  <si>
    <r>
      <t xml:space="preserve">Na coluna </t>
    </r>
    <r>
      <rPr>
        <b/>
        <sz val="11"/>
        <color theme="1"/>
        <rFont val="Lucida Sans Unicode"/>
        <family val="2"/>
      </rPr>
      <t>s/D</t>
    </r>
    <r>
      <rPr>
        <sz val="11"/>
        <color theme="1"/>
        <rFont val="Lucida Sans Unicode"/>
        <family val="2"/>
      </rPr>
      <t>, o usuário deve inserir o valor da relação entre o espaçamento entre as estacas do grupo e o diâmetro das estacas.</t>
    </r>
  </si>
  <si>
    <r>
      <t xml:space="preserve">Na coluna </t>
    </r>
    <r>
      <rPr>
        <b/>
        <sz val="11"/>
        <color theme="1"/>
        <rFont val="Lucida Sans Unicode"/>
        <family val="2"/>
      </rPr>
      <t>GE</t>
    </r>
    <r>
      <rPr>
        <sz val="11"/>
        <color theme="1"/>
        <rFont val="Lucida Sans Unicode"/>
        <family val="2"/>
      </rPr>
      <t>, o usuário deve inserir o valor que corresponde à geometria do grupo de estacas. Para isso, deve utilizar a Tabela Geometria do Grupo.</t>
    </r>
  </si>
  <si>
    <r>
      <t xml:space="preserve">Na coluna </t>
    </r>
    <r>
      <rPr>
        <b/>
        <sz val="11"/>
        <color theme="1"/>
        <rFont val="Lucida Sans Unicode"/>
        <family val="2"/>
      </rPr>
      <t>CL</t>
    </r>
    <r>
      <rPr>
        <sz val="11"/>
        <color theme="1"/>
        <rFont val="Lucida Sans Unicode"/>
        <family val="2"/>
      </rPr>
      <t xml:space="preserve">, o usuário deve inserir </t>
    </r>
    <r>
      <rPr>
        <b/>
        <sz val="11"/>
        <color theme="1"/>
        <rFont val="Lucida Sans Unicode"/>
        <family val="2"/>
      </rPr>
      <t>1</t>
    </r>
    <r>
      <rPr>
        <sz val="11"/>
        <color theme="1"/>
        <rFont val="Lucida Sans Unicode"/>
        <family val="2"/>
      </rPr>
      <t xml:space="preserve"> caso o elemento de ligação esteja em contato com o solo ou </t>
    </r>
    <r>
      <rPr>
        <b/>
        <sz val="11"/>
        <color theme="1"/>
        <rFont val="Lucida Sans Unicode"/>
        <family val="2"/>
      </rPr>
      <t>2</t>
    </r>
    <r>
      <rPr>
        <sz val="11"/>
        <color theme="1"/>
        <rFont val="Lucida Sans Unicode"/>
        <family val="2"/>
      </rPr>
      <t xml:space="preserve"> caso o elemento de ligação NÃO esteja em contato com o solo.</t>
    </r>
  </si>
  <si>
    <r>
      <t>Na célula</t>
    </r>
    <r>
      <rPr>
        <b/>
        <sz val="11"/>
        <color theme="1"/>
        <rFont val="Lucida Sans Unicode"/>
        <family val="2"/>
      </rPr>
      <t xml:space="preserve"> RL</t>
    </r>
    <r>
      <rPr>
        <b/>
        <vertAlign val="subscript"/>
        <sz val="11"/>
        <color theme="1"/>
        <rFont val="Lucida Sans Unicode"/>
        <family val="2"/>
      </rPr>
      <t>A</t>
    </r>
    <r>
      <rPr>
        <b/>
        <sz val="11"/>
        <color theme="1"/>
        <rFont val="Lucida Sans Unicode"/>
        <family val="2"/>
      </rPr>
      <t xml:space="preserve"> (kN),</t>
    </r>
    <r>
      <rPr>
        <sz val="11"/>
        <color theme="1"/>
        <rFont val="Lucida Sans Unicode"/>
        <family val="2"/>
      </rPr>
      <t xml:space="preserve"> o usuário deve inserir o valor da parcela lateral da capacidade de carga da estaca isolada fornecido pelo modelo neural referente à Carga Lateral Aparente.</t>
    </r>
  </si>
  <si>
    <r>
      <t>Na célula</t>
    </r>
    <r>
      <rPr>
        <b/>
        <sz val="11"/>
        <color theme="1"/>
        <rFont val="Lucida Sans Unicode"/>
        <family val="2"/>
      </rPr>
      <t xml:space="preserve"> RP</t>
    </r>
    <r>
      <rPr>
        <b/>
        <vertAlign val="subscript"/>
        <sz val="11"/>
        <color theme="1"/>
        <rFont val="Lucida Sans Unicode"/>
        <family val="2"/>
      </rPr>
      <t>A</t>
    </r>
    <r>
      <rPr>
        <b/>
        <sz val="11"/>
        <color theme="1"/>
        <rFont val="Lucida Sans Unicode"/>
        <family val="2"/>
      </rPr>
      <t xml:space="preserve"> (kN),</t>
    </r>
    <r>
      <rPr>
        <sz val="11"/>
        <color theme="1"/>
        <rFont val="Lucida Sans Unicode"/>
        <family val="2"/>
      </rPr>
      <t xml:space="preserve"> o usuário deve inserir o valor da parcela de ponta da capacidade de carga da estaca isolada fornecido pelo modelo neural referente à Carga de Ponta Aparente.</t>
    </r>
  </si>
  <si>
    <r>
      <t>RL</t>
    </r>
    <r>
      <rPr>
        <b/>
        <vertAlign val="subscript"/>
        <sz val="11"/>
        <color theme="1"/>
        <rFont val="Lucida Sans Unicode"/>
        <family val="2"/>
      </rPr>
      <t>A</t>
    </r>
    <r>
      <rPr>
        <b/>
        <sz val="11"/>
        <color theme="1"/>
        <rFont val="Lucida Sans Unicode"/>
        <family val="2"/>
      </rPr>
      <t xml:space="preserve"> (kN)</t>
    </r>
  </si>
  <si>
    <r>
      <t>RP</t>
    </r>
    <r>
      <rPr>
        <b/>
        <vertAlign val="subscript"/>
        <sz val="11"/>
        <color theme="1"/>
        <rFont val="Lucida Sans Unicode"/>
        <family val="2"/>
      </rPr>
      <t>A</t>
    </r>
    <r>
      <rPr>
        <b/>
        <sz val="11"/>
        <color theme="1"/>
        <rFont val="Lucida Sans Unicode"/>
        <family val="2"/>
      </rPr>
      <t xml:space="preserve"> (kN)</t>
    </r>
  </si>
  <si>
    <r>
      <t>P</t>
    </r>
    <r>
      <rPr>
        <b/>
        <vertAlign val="subscript"/>
        <sz val="11"/>
        <color theme="1"/>
        <rFont val="Lucida Sans Unicode"/>
        <family val="2"/>
      </rPr>
      <t>A</t>
    </r>
    <r>
      <rPr>
        <b/>
        <sz val="11"/>
        <color theme="1"/>
        <rFont val="Lucida Sans Unicode"/>
        <family val="2"/>
      </rPr>
      <t xml:space="preserve"> (kN)</t>
    </r>
  </si>
  <si>
    <r>
      <t>A célula</t>
    </r>
    <r>
      <rPr>
        <b/>
        <sz val="11"/>
        <color theme="1"/>
        <rFont val="Lucida Sans Unicode"/>
        <family val="2"/>
      </rPr>
      <t xml:space="preserve"> P</t>
    </r>
    <r>
      <rPr>
        <b/>
        <vertAlign val="subscript"/>
        <sz val="11"/>
        <color theme="1"/>
        <rFont val="Lucida Sans Unicode"/>
        <family val="2"/>
      </rPr>
      <t>A</t>
    </r>
    <r>
      <rPr>
        <b/>
        <sz val="11"/>
        <color theme="1"/>
        <rFont val="Lucida Sans Unicode"/>
        <family val="2"/>
      </rPr>
      <t xml:space="preserve"> (kN)</t>
    </r>
    <r>
      <rPr>
        <sz val="11"/>
        <color theme="1"/>
        <rFont val="Lucida Sans Unicode"/>
        <family val="2"/>
      </rPr>
      <t xml:space="preserve"> corresponde ao valor da capacidade de carga da estaca isolada. O usuário NÃO deve alterar.</t>
    </r>
  </si>
  <si>
    <t>GRÁFICOS</t>
  </si>
  <si>
    <t>3</t>
  </si>
  <si>
    <t>5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</si>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</sst>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#,##0_ ;\-#,##0\ "/>
    <numFmt numFmtId="165" formatCode="#,##0.0_ ;\-#,##0.0\ "/>
    <numFmt numFmtId="166" formatCode="0.0"/>
    <numFmt numFmtId="167" formatCode="#,##0.000_ ;\-#,##0.000\ "/>
    <numFmt numFmtId="168" formatCode="0.000"/>
    <numFmt numFmtId="169" formatCode="0.0000"/>
    <numFmt numFmtId="170" formatCode="0_ ;\-0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0"/>
      <color rgb="FF000000"/>
      <name val="Verdana"/>
      <family val="2"/>
    </font>
    <font>
      <sz val="11"/>
      <color theme="1"/>
      <name val="Lucida Sans Unicode"/>
      <family val="2"/>
    </font>
    <font>
      <sz val="10"/>
      <color rgb="FF000000"/>
      <name val="Lucida Sans Unicode"/>
      <family val="2"/>
    </font>
    <font>
      <b/>
      <sz val="11"/>
      <color theme="1"/>
      <name val="Lucida Sans Unicode"/>
      <family val="2"/>
    </font>
    <font>
      <b/>
      <sz val="12"/>
      <color theme="1"/>
      <name val="Lucida Sans Unicode"/>
      <family val="2"/>
    </font>
    <font>
      <b/>
      <sz val="11"/>
      <name val="Lucida Sans Unicode"/>
      <family val="2"/>
    </font>
    <font>
      <b/>
      <i/>
      <sz val="14"/>
      <color theme="1"/>
      <name val="Calibri"/>
      <family val="2"/>
    </font>
    <font>
      <b/>
      <i/>
      <sz val="11"/>
      <color theme="1"/>
      <name val="Lucida Sans Unicode"/>
      <family val="2"/>
    </font>
    <font>
      <sz val="10"/>
      <color theme="1"/>
      <name val="Calibri"/>
      <family val="2"/>
      <scheme val="minor"/>
    </font>
    <font>
      <b/>
      <sz val="10"/>
      <color rgb="FF000000"/>
      <name val="Lucida Sans Unicode"/>
      <family val="2"/>
    </font>
    <font>
      <b/>
      <sz val="16"/>
      <color rgb="FFFF0000"/>
      <name val="Lucida Sans Unicode"/>
      <family val="2"/>
    </font>
    <font>
      <u/>
      <sz val="11"/>
      <color theme="10"/>
      <name val="Calibri"/>
      <family val="2"/>
      <scheme val="minor"/>
    </font>
    <font>
      <b/>
      <sz val="26"/>
      <color theme="0"/>
      <name val="Bahnschrift SemiBold"/>
      <family val="2"/>
    </font>
    <font>
      <b/>
      <vertAlign val="subscript"/>
      <sz val="11"/>
      <color theme="1"/>
      <name val="Lucida Sans Unicode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71">
    <xf numFmtId="0" fontId="0" fillId="0" borderId="0" xfId="0"/>
    <xf numFmtId="0" fontId="5" fillId="4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8" fillId="6" borderId="0" xfId="0" applyFont="1" applyFill="1"/>
    <xf numFmtId="0" fontId="0" fillId="6" borderId="0" xfId="0" applyFill="1"/>
    <xf numFmtId="166" fontId="4" fillId="6" borderId="0" xfId="0" applyNumberFormat="1" applyFont="1" applyFill="1" applyAlignment="1">
      <alignment horizontal="center"/>
    </xf>
    <xf numFmtId="0" fontId="5" fillId="6" borderId="0" xfId="0" applyFont="1" applyFill="1"/>
    <xf numFmtId="0" fontId="7" fillId="6" borderId="1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2" fontId="9" fillId="5" borderId="1" xfId="0" applyNumberFormat="1" applyFont="1" applyFill="1" applyBorder="1" applyAlignment="1">
      <alignment horizontal="center" vertical="center" wrapText="1"/>
    </xf>
    <xf numFmtId="164" fontId="5" fillId="5" borderId="1" xfId="1" applyNumberFormat="1" applyFont="1" applyFill="1" applyBorder="1" applyAlignment="1">
      <alignment horizontal="center" vertical="center"/>
    </xf>
    <xf numFmtId="165" fontId="5" fillId="5" borderId="1" xfId="1" applyNumberFormat="1" applyFont="1" applyFill="1" applyBorder="1" applyAlignment="1">
      <alignment horizontal="center" vertical="center"/>
    </xf>
    <xf numFmtId="168" fontId="5" fillId="2" borderId="1" xfId="0" applyNumberFormat="1" applyFont="1" applyFill="1" applyBorder="1" applyAlignment="1">
      <alignment horizontal="center"/>
    </xf>
    <xf numFmtId="0" fontId="2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/>
    <xf numFmtId="0" fontId="10" fillId="2" borderId="1" xfId="0" applyFont="1" applyFill="1" applyBorder="1" applyAlignment="1">
      <alignment horizontal="center"/>
    </xf>
    <xf numFmtId="167" fontId="5" fillId="5" borderId="1" xfId="1" applyNumberFormat="1" applyFont="1" applyFill="1" applyBorder="1" applyAlignment="1">
      <alignment horizontal="center" vertical="center"/>
    </xf>
    <xf numFmtId="168" fontId="5" fillId="7" borderId="1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/>
    </xf>
    <xf numFmtId="168" fontId="5" fillId="6" borderId="0" xfId="0" applyNumberFormat="1" applyFont="1" applyFill="1" applyAlignment="1">
      <alignment horizontal="center"/>
    </xf>
    <xf numFmtId="169" fontId="5" fillId="5" borderId="1" xfId="0" applyNumberFormat="1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/>
    </xf>
    <xf numFmtId="1" fontId="5" fillId="8" borderId="1" xfId="0" applyNumberFormat="1" applyFont="1" applyFill="1" applyBorder="1" applyAlignment="1">
      <alignment horizontal="center"/>
    </xf>
    <xf numFmtId="1" fontId="5" fillId="6" borderId="0" xfId="0" applyNumberFormat="1" applyFont="1" applyFill="1"/>
    <xf numFmtId="0" fontId="7" fillId="6" borderId="0" xfId="0" applyFont="1" applyFill="1"/>
    <xf numFmtId="170" fontId="5" fillId="5" borderId="1" xfId="1" applyNumberFormat="1" applyFont="1" applyFill="1" applyBorder="1" applyAlignment="1">
      <alignment horizontal="center" vertical="center"/>
    </xf>
    <xf numFmtId="168" fontId="5" fillId="2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15" fillId="0" borderId="0" xfId="2" applyProtection="1"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5" fillId="4" borderId="0" xfId="0" applyFont="1" applyFill="1" applyProtection="1">
      <protection hidden="1"/>
    </xf>
    <xf numFmtId="0" fontId="16" fillId="6" borderId="0" xfId="0" applyFont="1" applyFill="1" applyProtection="1">
      <protection hidden="1"/>
    </xf>
    <xf numFmtId="0" fontId="0" fillId="6" borderId="0" xfId="0" applyFill="1" applyProtection="1">
      <protection hidden="1"/>
    </xf>
    <xf numFmtId="0" fontId="8" fillId="6" borderId="0" xfId="0" applyFont="1" applyFill="1" applyProtection="1">
      <protection hidden="1"/>
    </xf>
    <xf numFmtId="0" fontId="5" fillId="6" borderId="0" xfId="0" applyFont="1" applyFill="1" applyProtection="1">
      <protection hidden="1"/>
    </xf>
    <xf numFmtId="0" fontId="5" fillId="6" borderId="0" xfId="0" applyFont="1" applyFill="1" applyAlignment="1" applyProtection="1">
      <alignment vertical="center" wrapText="1"/>
      <protection hidden="1"/>
    </xf>
    <xf numFmtId="0" fontId="7" fillId="0" borderId="1" xfId="0" applyFon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1" fontId="5" fillId="0" borderId="6" xfId="0" applyNumberFormat="1" applyFont="1" applyBorder="1" applyAlignment="1">
      <alignment horizontal="center"/>
    </xf>
    <xf numFmtId="1" fontId="5" fillId="0" borderId="7" xfId="0" applyNumberFormat="1" applyFont="1" applyBorder="1" applyAlignment="1">
      <alignment horizontal="center"/>
    </xf>
    <xf numFmtId="0" fontId="7" fillId="6" borderId="0" xfId="0" applyFont="1" applyFill="1" applyAlignment="1">
      <alignment horizontal="center"/>
    </xf>
    <xf numFmtId="1" fontId="5" fillId="6" borderId="0" xfId="0" applyNumberFormat="1" applyFont="1" applyFill="1" applyAlignment="1">
      <alignment horizontal="center"/>
    </xf>
    <xf numFmtId="0" fontId="5" fillId="6" borderId="0" xfId="0" applyFont="1" applyFill="1" applyAlignment="1" applyProtection="1">
      <alignment horizontal="left" wrapText="1"/>
      <protection hidden="1"/>
    </xf>
    <xf numFmtId="0" fontId="5" fillId="6" borderId="0" xfId="0" applyFont="1" applyFill="1" applyAlignment="1" applyProtection="1">
      <alignment horizontal="left" vertical="center" wrapText="1"/>
      <protection hidden="1"/>
    </xf>
    <xf numFmtId="0" fontId="5" fillId="6" borderId="0" xfId="0" applyFont="1" applyFill="1" applyAlignment="1" applyProtection="1">
      <alignment horizontal="left"/>
      <protection hidden="1"/>
    </xf>
    <xf numFmtId="0" fontId="5" fillId="2" borderId="3" xfId="0" applyFont="1" applyFill="1" applyBorder="1" applyAlignment="1">
      <alignment horizontal="left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FFFFCC"/>
      <color rgb="FFFFCCFF"/>
      <color rgb="FFCCFFCC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r>
              <a:rPr lang="pt-BR" sz="1100" b="1"/>
              <a:t>Capacidade de Carga x Geometria x s/D (Bloco com</a:t>
            </a:r>
            <a:r>
              <a:rPr lang="pt-BR" sz="1100" b="1" baseline="0"/>
              <a:t> contato)</a:t>
            </a:r>
            <a:endParaRPr lang="pt-BR" sz="1100" b="1"/>
          </a:p>
        </c:rich>
      </c:tx>
      <c:layout>
        <c:manualLayout>
          <c:xMode val="edge"/>
          <c:yMode val="edge"/>
          <c:x val="0.15868848365068838"/>
          <c:y val="3.3316535433070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883199946761111"/>
          <c:y val="0.15071706036745408"/>
          <c:w val="0.72754599087994642"/>
          <c:h val="0.69560644919385073"/>
        </c:manualLayout>
      </c:layout>
      <c:bar3DChart>
        <c:barDir val="col"/>
        <c:grouping val="standard"/>
        <c:varyColors val="0"/>
        <c:ser>
          <c:idx val="0"/>
          <c:order val="0"/>
          <c:tx>
            <c:v>s/D = 3</c:v>
          </c:tx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(Entrada!$E$18,Entrada!$E$20,Entrada!$E$21,Entrada!$E$22)</c:f>
              <c:strCache>
                <c:ptCount val="4"/>
                <c:pt idx="0">
                  <c:v>2x1</c:v>
                </c:pt>
                <c:pt idx="1">
                  <c:v>3</c:v>
                </c:pt>
                <c:pt idx="2">
                  <c:v>2x2</c:v>
                </c:pt>
                <c:pt idx="3">
                  <c:v>5</c:v>
                </c:pt>
              </c:strCache>
            </c:strRef>
          </c:cat>
          <c:val>
            <c:numRef>
              <c:f>(Gráficos!$D$4,Gráficos!$D$7,Gráficos!$D$10,Gráficos!$D$13)</c:f>
              <c:numCache>
                <c:formatCode>0</c:formatCode>
                <c:ptCount val="4"/>
                <c:pt idx="0">
                  <c:v>233.15514045178591</c:v>
                </c:pt>
                <c:pt idx="1">
                  <c:v>951.73048786482263</c:v>
                </c:pt>
                <c:pt idx="2">
                  <c:v>1356.4959956126932</c:v>
                </c:pt>
                <c:pt idx="3">
                  <c:v>1787.8879776896604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A-4BF3-995F-A8151DD49D51}"/>
            </c:ext>
          </c:extLst>
        </c:ser>
        <c:ser>
          <c:idx val="1"/>
          <c:order val="1"/>
          <c:tx>
            <c:v>s/D = 5</c:v>
          </c:tx>
          <c:spPr>
            <a:pattFill prst="lgGrid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(Entrada!$E$18,Entrada!$E$20,Entrada!$E$21,Entrada!$E$22)</c:f>
              <c:strCache>
                <c:ptCount val="4"/>
                <c:pt idx="0">
                  <c:v>2x1</c:v>
                </c:pt>
                <c:pt idx="1">
                  <c:v>3</c:v>
                </c:pt>
                <c:pt idx="2">
                  <c:v>2x2</c:v>
                </c:pt>
                <c:pt idx="3">
                  <c:v>5</c:v>
                </c:pt>
              </c:strCache>
            </c:strRef>
          </c:cat>
          <c:val>
            <c:numRef>
              <c:f>(Gráficos!$D$5,Gráficos!$D$8,Gráficos!$D$11,Gráficos!$D$14)</c:f>
              <c:numCache>
                <c:formatCode>0</c:formatCode>
                <c:ptCount val="4"/>
                <c:pt idx="0">
                  <c:v>133.78897358959455</c:v>
                </c:pt>
                <c:pt idx="1">
                  <c:v>832.98546367612676</c:v>
                </c:pt>
                <c:pt idx="2">
                  <c:v>1226.8453522471775</c:v>
                </c:pt>
                <c:pt idx="3">
                  <c:v>1646.6710893770226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7A-4BF3-995F-A8151DD49D51}"/>
            </c:ext>
          </c:extLst>
        </c:ser>
        <c:ser>
          <c:idx val="2"/>
          <c:order val="2"/>
          <c:tx>
            <c:v>s/D = 7</c:v>
          </c:tx>
          <c:spPr>
            <a:pattFill prst="dash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(Entrada!$E$18,Entrada!$E$20,Entrada!$E$21,Entrada!$E$22)</c:f>
              <c:strCache>
                <c:ptCount val="4"/>
                <c:pt idx="0">
                  <c:v>2x1</c:v>
                </c:pt>
                <c:pt idx="1">
                  <c:v>3</c:v>
                </c:pt>
                <c:pt idx="2">
                  <c:v>2x2</c:v>
                </c:pt>
                <c:pt idx="3">
                  <c:v>5</c:v>
                </c:pt>
              </c:strCache>
            </c:strRef>
          </c:cat>
          <c:val>
            <c:numRef>
              <c:f>(Gráficos!$D$6,Gráficos!$D$9,Gráficos!$D$12,Gráficos!$D$15)</c:f>
              <c:numCache>
                <c:formatCode>0</c:formatCode>
                <c:ptCount val="4"/>
                <c:pt idx="0">
                  <c:v>37.603570889663189</c:v>
                </c:pt>
                <c:pt idx="1">
                  <c:v>717.96973029127832</c:v>
                </c:pt>
                <c:pt idx="2">
                  <c:v>1101.2141673155891</c:v>
                </c:pt>
                <c:pt idx="3">
                  <c:v>1509.765095361571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7A-4BF3-995F-A8151DD49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9109856"/>
        <c:axId val="329110216"/>
        <c:axId val="583169912"/>
      </c:bar3DChart>
      <c:catAx>
        <c:axId val="32910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100" b="1"/>
                  <a:t>Geometria do Grupo</a:t>
                </a:r>
              </a:p>
            </c:rich>
          </c:tx>
          <c:layout>
            <c:manualLayout>
              <c:xMode val="edge"/>
              <c:yMode val="edge"/>
              <c:x val="0.33769182483453697"/>
              <c:y val="0.913954144161731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10216"/>
        <c:crosses val="autoZero"/>
        <c:auto val="1"/>
        <c:lblAlgn val="ctr"/>
        <c:lblOffset val="100"/>
        <c:noMultiLvlLbl val="0"/>
      </c:catAx>
      <c:valAx>
        <c:axId val="32911021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050" b="1"/>
                  <a:t>Capacidade de Carga (kN)</a:t>
                </a:r>
              </a:p>
            </c:rich>
          </c:tx>
          <c:layout>
            <c:manualLayout>
              <c:xMode val="edge"/>
              <c:yMode val="edge"/>
              <c:x val="1.9191845618030026E-2"/>
              <c:y val="0.283561754780652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09856"/>
        <c:crosses val="autoZero"/>
        <c:crossBetween val="between"/>
        <c:majorUnit val="200"/>
      </c:valAx>
      <c:serAx>
        <c:axId val="583169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10216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r>
              <a:rPr lang="pt-BR" sz="1100" b="1"/>
              <a:t>Capacidade de Carga</a:t>
            </a:r>
            <a:r>
              <a:rPr lang="pt-BR" sz="1100" b="1" baseline="0"/>
              <a:t> </a:t>
            </a:r>
            <a:r>
              <a:rPr lang="pt-BR" sz="1100" b="1"/>
              <a:t>x Tipo de Estaca x Geometria (Bloco com contato)</a:t>
            </a:r>
          </a:p>
        </c:rich>
      </c:tx>
      <c:layout>
        <c:manualLayout>
          <c:xMode val="edge"/>
          <c:yMode val="edge"/>
          <c:x val="0.255022240349006"/>
          <c:y val="3.29497794863969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533716256780793"/>
          <c:y val="6.254775699417707E-2"/>
          <c:w val="0.81819994514029915"/>
          <c:h val="0.78332321204196598"/>
        </c:manualLayout>
      </c:layout>
      <c:bar3DChart>
        <c:barDir val="col"/>
        <c:grouping val="standard"/>
        <c:varyColors val="0"/>
        <c:ser>
          <c:idx val="1"/>
          <c:order val="0"/>
          <c:tx>
            <c:strRef>
              <c:f>Gráficos!$B$31</c:f>
              <c:strCache>
                <c:ptCount val="1"/>
                <c:pt idx="0">
                  <c:v>2x1</c:v>
                </c:pt>
              </c:strCache>
            </c:strRef>
          </c:tx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Entrada!$E$9:$G$15</c:f>
              <c:strCache>
                <c:ptCount val="7"/>
                <c:pt idx="0">
                  <c:v>Cravada de Concreto</c:v>
                </c:pt>
                <c:pt idx="1">
                  <c:v>Cravada Metálica</c:v>
                </c:pt>
                <c:pt idx="2">
                  <c:v>Injetadas</c:v>
                </c:pt>
                <c:pt idx="3">
                  <c:v>Escavada c/ deslocamento</c:v>
                </c:pt>
                <c:pt idx="4">
                  <c:v>Hélice Contínua</c:v>
                </c:pt>
                <c:pt idx="5">
                  <c:v>Escavada Convencional</c:v>
                </c:pt>
                <c:pt idx="6">
                  <c:v>Escavada c/ estabilizante</c:v>
                </c:pt>
              </c:strCache>
            </c:strRef>
          </c:cat>
          <c:val>
            <c:numRef>
              <c:f>(Gráficos!$C$31,Gráficos!$C$35,Gráficos!$C$39,Gráficos!$C$43,Gráficos!$C$47,Gráficos!$C$51,Gráficos!$C$55)</c:f>
              <c:numCache>
                <c:formatCode>0</c:formatCode>
                <c:ptCount val="7"/>
                <c:pt idx="0">
                  <c:v>163.17940507757055</c:v>
                </c:pt>
                <c:pt idx="1">
                  <c:v>163.17940507757055</c:v>
                </c:pt>
                <c:pt idx="2">
                  <c:v>163.17940507757055</c:v>
                </c:pt>
                <c:pt idx="3">
                  <c:v>174.74808032396237</c:v>
                </c:pt>
                <c:pt idx="4">
                  <c:v>197.9978135058995</c:v>
                </c:pt>
                <c:pt idx="5">
                  <c:v>233.15514045178591</c:v>
                </c:pt>
                <c:pt idx="6">
                  <c:v>280.56431475788452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0B-429F-984C-1C21616E6A41}"/>
            </c:ext>
          </c:extLst>
        </c:ser>
        <c:ser>
          <c:idx val="0"/>
          <c:order val="1"/>
          <c:tx>
            <c:strRef>
              <c:f>Gráficos!$B$32</c:f>
              <c:strCache>
                <c:ptCount val="1"/>
                <c:pt idx="0">
                  <c:v>3</c:v>
                </c:pt>
              </c:strCache>
            </c:strRef>
          </c:tx>
          <c:spPr>
            <a:pattFill prst="dash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val>
            <c:numRef>
              <c:f>(Gráficos!$C$32,Gráficos!$C$36,Gráficos!$C$40,Gráficos!$C$44,Gráficos!$C$48,Gráficos!$C$52,Gráficos!$C$56)</c:f>
              <c:numCache>
                <c:formatCode>0</c:formatCode>
                <c:ptCount val="7"/>
                <c:pt idx="0">
                  <c:v>869.14411108144691</c:v>
                </c:pt>
                <c:pt idx="1">
                  <c:v>869.14411108144691</c:v>
                </c:pt>
                <c:pt idx="2">
                  <c:v>869.14411108144691</c:v>
                </c:pt>
                <c:pt idx="3">
                  <c:v>882.79895092041011</c:v>
                </c:pt>
                <c:pt idx="4">
                  <c:v>910.23971643234108</c:v>
                </c:pt>
                <c:pt idx="5">
                  <c:v>951.73048786482263</c:v>
                </c:pt>
                <c:pt idx="6">
                  <c:v>1007.6721708323983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42-4676-8015-98D75B93E02A}"/>
            </c:ext>
          </c:extLst>
        </c:ser>
        <c:ser>
          <c:idx val="2"/>
          <c:order val="2"/>
          <c:tx>
            <c:strRef>
              <c:f>Gráficos!$B$33</c:f>
              <c:strCache>
                <c:ptCount val="1"/>
                <c:pt idx="0">
                  <c:v>2x2</c:v>
                </c:pt>
              </c:strCache>
            </c:strRef>
          </c:tx>
          <c:spPr>
            <a:pattFill prst="pct10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Entrada!$E$9:$G$15</c:f>
              <c:strCache>
                <c:ptCount val="7"/>
                <c:pt idx="0">
                  <c:v>Cravada de Concreto</c:v>
                </c:pt>
                <c:pt idx="1">
                  <c:v>Cravada Metálica</c:v>
                </c:pt>
                <c:pt idx="2">
                  <c:v>Injetadas</c:v>
                </c:pt>
                <c:pt idx="3">
                  <c:v>Escavada c/ deslocamento</c:v>
                </c:pt>
                <c:pt idx="4">
                  <c:v>Hélice Contínua</c:v>
                </c:pt>
                <c:pt idx="5">
                  <c:v>Escavada Convencional</c:v>
                </c:pt>
                <c:pt idx="6">
                  <c:v>Escavada c/ estabilizante</c:v>
                </c:pt>
              </c:strCache>
            </c:strRef>
          </c:cat>
          <c:val>
            <c:numRef>
              <c:f>(Gráficos!$C$33,Gráficos!$C$37,Gráficos!$C$41,Gráficos!$C$45,Gráficos!$C$49,Gráficos!$C$53,Gráficos!$C$57)</c:f>
              <c:numCache>
                <c:formatCode>0</c:formatCode>
                <c:ptCount val="7"/>
                <c:pt idx="0">
                  <c:v>1266.8408443129101</c:v>
                </c:pt>
                <c:pt idx="1">
                  <c:v>1266.8408443129101</c:v>
                </c:pt>
                <c:pt idx="2">
                  <c:v>1266.8408443129101</c:v>
                </c:pt>
                <c:pt idx="3">
                  <c:v>1281.6656312607513</c:v>
                </c:pt>
                <c:pt idx="4">
                  <c:v>1311.4561022395822</c:v>
                </c:pt>
                <c:pt idx="5">
                  <c:v>1356.4959956126932</c:v>
                </c:pt>
                <c:pt idx="6">
                  <c:v>1417.215785319059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0B-429F-984C-1C21616E6A41}"/>
            </c:ext>
          </c:extLst>
        </c:ser>
        <c:ser>
          <c:idx val="3"/>
          <c:order val="3"/>
          <c:tx>
            <c:strRef>
              <c:f>Gráficos!$B$38</c:f>
              <c:strCache>
                <c:ptCount val="1"/>
                <c:pt idx="0">
                  <c:v>5</c:v>
                </c:pt>
              </c:strCache>
            </c:strRef>
          </c:tx>
          <c:spPr>
            <a:pattFill prst="lgGrid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Entrada!$E$9:$G$15</c:f>
              <c:strCache>
                <c:ptCount val="7"/>
                <c:pt idx="0">
                  <c:v>Cravada de Concreto</c:v>
                </c:pt>
                <c:pt idx="1">
                  <c:v>Cravada Metálica</c:v>
                </c:pt>
                <c:pt idx="2">
                  <c:v>Injetadas</c:v>
                </c:pt>
                <c:pt idx="3">
                  <c:v>Escavada c/ deslocamento</c:v>
                </c:pt>
                <c:pt idx="4">
                  <c:v>Hélice Contínua</c:v>
                </c:pt>
                <c:pt idx="5">
                  <c:v>Escavada Convencional</c:v>
                </c:pt>
                <c:pt idx="6">
                  <c:v>Escavada c/ estabilizante</c:v>
                </c:pt>
              </c:strCache>
            </c:strRef>
          </c:cat>
          <c:val>
            <c:numRef>
              <c:f>(Gráficos!$C$34,Gráficos!$C$38,Gráficos!$C$42,Gráficos!$C$46,Gráficos!$C$50,Gráficos!$C$54,Gráficos!$C$58)</c:f>
              <c:numCache>
                <c:formatCode>0</c:formatCode>
                <c:ptCount val="7"/>
                <c:pt idx="0">
                  <c:v>1690.7551998204365</c:v>
                </c:pt>
                <c:pt idx="1">
                  <c:v>1690.7551998204365</c:v>
                </c:pt>
                <c:pt idx="2">
                  <c:v>1690.7551998204365</c:v>
                </c:pt>
                <c:pt idx="3">
                  <c:v>1706.818101067983</c:v>
                </c:pt>
                <c:pt idx="4">
                  <c:v>1739.0945881849611</c:v>
                </c:pt>
                <c:pt idx="5">
                  <c:v>1787.8879776896604</c:v>
                </c:pt>
                <c:pt idx="6">
                  <c:v>1853.6581083715062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42-4676-8015-98D75B93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9109856"/>
        <c:axId val="329110216"/>
        <c:axId val="583169912"/>
      </c:bar3DChart>
      <c:catAx>
        <c:axId val="32910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100" b="1"/>
                  <a:t>Tipos de estacas</a:t>
                </a:r>
              </a:p>
            </c:rich>
          </c:tx>
          <c:layout>
            <c:manualLayout>
              <c:xMode val="edge"/>
              <c:yMode val="edge"/>
              <c:x val="0.38365936430659742"/>
              <c:y val="0.907539951746059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10216"/>
        <c:crosses val="autoZero"/>
        <c:auto val="1"/>
        <c:lblAlgn val="ctr"/>
        <c:lblOffset val="100"/>
        <c:noMultiLvlLbl val="0"/>
      </c:catAx>
      <c:valAx>
        <c:axId val="32911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050" b="1"/>
                  <a:t>Capacidade de Carga (kN)</a:t>
                </a:r>
              </a:p>
            </c:rich>
          </c:tx>
          <c:layout>
            <c:manualLayout>
              <c:xMode val="edge"/>
              <c:yMode val="edge"/>
              <c:x val="2.8965794235183195E-2"/>
              <c:y val="0.356303193768931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09856"/>
        <c:crosses val="autoZero"/>
        <c:crossBetween val="between"/>
        <c:majorUnit val="300"/>
      </c:valAx>
      <c:serAx>
        <c:axId val="583169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10216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r>
              <a:rPr lang="pt-BR" sz="1100" b="1"/>
              <a:t>Capacidade de Carga x Geometria x Bloco-Solo</a:t>
            </a:r>
          </a:p>
        </c:rich>
      </c:tx>
      <c:layout>
        <c:manualLayout>
          <c:xMode val="edge"/>
          <c:yMode val="edge"/>
          <c:x val="0.16874851189254425"/>
          <c:y val="9.64475030463194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638296493206399"/>
          <c:y val="0.18596109451559664"/>
          <c:w val="0.61611595460146651"/>
          <c:h val="0.63369550687157139"/>
        </c:manualLayout>
      </c:layout>
      <c:barChart>
        <c:barDir val="col"/>
        <c:grouping val="clustered"/>
        <c:varyColors val="0"/>
        <c:ser>
          <c:idx val="0"/>
          <c:order val="0"/>
          <c:tx>
            <c:v>Com Contato</c:v>
          </c:tx>
          <c:spPr>
            <a:pattFill prst="ltUp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034-4417-AB49-94C593DCF0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(Entrada!$E$18,Entrada!$E$20,Entrada!$E$21,Entrada!$E$22)</c:f>
              <c:strCache>
                <c:ptCount val="4"/>
                <c:pt idx="0">
                  <c:v>2x1</c:v>
                </c:pt>
                <c:pt idx="1">
                  <c:v>3</c:v>
                </c:pt>
                <c:pt idx="2">
                  <c:v>2x2</c:v>
                </c:pt>
                <c:pt idx="3">
                  <c:v>5</c:v>
                </c:pt>
              </c:strCache>
            </c:strRef>
          </c:cat>
          <c:val>
            <c:numRef>
              <c:f>(Gráficos!$D$5,Gráficos!$D$8,Gráficos!$D$11,Gráficos!$D$14)</c:f>
              <c:numCache>
                <c:formatCode>0</c:formatCode>
                <c:ptCount val="4"/>
                <c:pt idx="0">
                  <c:v>133.78897358959455</c:v>
                </c:pt>
                <c:pt idx="1">
                  <c:v>832.98546367612676</c:v>
                </c:pt>
                <c:pt idx="2">
                  <c:v>1226.8453522471775</c:v>
                </c:pt>
                <c:pt idx="3">
                  <c:v>1646.6710893770226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2-43C0-B7FA-908C8F307414}"/>
            </c:ext>
          </c:extLst>
        </c:ser>
        <c:ser>
          <c:idx val="1"/>
          <c:order val="1"/>
          <c:tx>
            <c:v>Sem Contato</c:v>
          </c:tx>
          <c:spPr>
            <a:pattFill prst="openDmnd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(Entrada!$E$18,Entrada!$E$20,Entrada!$E$21,Entrada!$E$22)</c:f>
              <c:strCache>
                <c:ptCount val="4"/>
                <c:pt idx="0">
                  <c:v>2x1</c:v>
                </c:pt>
                <c:pt idx="1">
                  <c:v>3</c:v>
                </c:pt>
                <c:pt idx="2">
                  <c:v>2x2</c:v>
                </c:pt>
                <c:pt idx="3">
                  <c:v>5</c:v>
                </c:pt>
              </c:strCache>
            </c:strRef>
          </c:cat>
          <c:val>
            <c:numRef>
              <c:f>(Gráficos!$D$17,Gráficos!$D$20,Gráficos!$D$23,Gráficos!$D$26)</c:f>
              <c:numCache>
                <c:formatCode>0</c:formatCode>
                <c:ptCount val="4"/>
                <c:pt idx="0">
                  <c:v>695.60266410302177</c:v>
                </c:pt>
                <c:pt idx="1">
                  <c:v>1489.8259541827583</c:v>
                </c:pt>
                <c:pt idx="2">
                  <c:v>1936.6184272598061</c:v>
                </c:pt>
                <c:pt idx="3">
                  <c:v>2412.1792436941714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2-43C0-B7FA-908C8F30741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29109856"/>
        <c:axId val="329110216"/>
      </c:barChart>
      <c:catAx>
        <c:axId val="32910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100" b="1"/>
                  <a:t>Geometria do Grupo</a:t>
                </a:r>
              </a:p>
            </c:rich>
          </c:tx>
          <c:layout>
            <c:manualLayout>
              <c:xMode val="edge"/>
              <c:yMode val="edge"/>
              <c:x val="0.34284390605752563"/>
              <c:y val="0.90252568428946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10216"/>
        <c:crosses val="autoZero"/>
        <c:auto val="1"/>
        <c:lblAlgn val="ctr"/>
        <c:lblOffset val="100"/>
        <c:noMultiLvlLbl val="0"/>
      </c:catAx>
      <c:valAx>
        <c:axId val="329110216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050" b="1"/>
                  <a:t>Capacidade de Carga (kN)</a:t>
                </a:r>
              </a:p>
            </c:rich>
          </c:tx>
          <c:layout>
            <c:manualLayout>
              <c:xMode val="edge"/>
              <c:yMode val="edge"/>
              <c:x val="2.4550038779441903E-2"/>
              <c:y val="0.209520209973753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329109856"/>
        <c:crosses val="autoZero"/>
        <c:crossBetween val="between"/>
        <c:majorUnit val="25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r>
              <a:rPr lang="pt-BR" sz="1100" b="1"/>
              <a:t>Capacidade</a:t>
            </a:r>
            <a:r>
              <a:rPr lang="pt-BR" sz="1100" b="1" baseline="0"/>
              <a:t> de Carga x Diâmetro x s/D</a:t>
            </a:r>
            <a:endParaRPr lang="pt-BR" sz="1100" b="1"/>
          </a:p>
        </c:rich>
      </c:tx>
      <c:layout>
        <c:manualLayout>
          <c:xMode val="edge"/>
          <c:yMode val="edge"/>
          <c:x val="0.22153177685205214"/>
          <c:y val="3.28667103930979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713949011990302"/>
          <c:y val="0.16183936258710185"/>
          <c:w val="0.63665309456733488"/>
          <c:h val="0.64542311648301465"/>
        </c:manualLayout>
      </c:layout>
      <c:scatterChart>
        <c:scatterStyle val="lineMarker"/>
        <c:varyColors val="0"/>
        <c:ser>
          <c:idx val="0"/>
          <c:order val="0"/>
          <c:tx>
            <c:v>s/D = 3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(Gráficos!$A$62,Gráficos!$A$65,Gráficos!$A$68)</c:f>
              <c:numCache>
                <c:formatCode>0</c:formatCode>
                <c:ptCount val="3"/>
                <c:pt idx="0">
                  <c:v>300</c:v>
                </c:pt>
                <c:pt idx="1">
                  <c:v>600</c:v>
                </c:pt>
                <c:pt idx="2">
                  <c:v>1000</c:v>
                </c:pt>
              </c:numCache>
            </c:numRef>
          </c:xVal>
          <c:yVal>
            <c:numRef>
              <c:f>(Gráficos!$C$62,Gráficos!$C$65,Gráficos!$C$68)</c:f>
              <c:numCache>
                <c:formatCode>0</c:formatCode>
                <c:ptCount val="3"/>
                <c:pt idx="0">
                  <c:v>1237.3315200760564</c:v>
                </c:pt>
                <c:pt idx="1">
                  <c:v>1540.9720311006597</c:v>
                </c:pt>
                <c:pt idx="2">
                  <c:v>2499.0236125553183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AC-45CA-A23C-A2BEFFD38B11}"/>
            </c:ext>
          </c:extLst>
        </c:ser>
        <c:ser>
          <c:idx val="1"/>
          <c:order val="1"/>
          <c:tx>
            <c:v>s/D = 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(Gráficos!$A$63,Gráficos!$A$66,Gráficos!$A$69)</c:f>
              <c:numCache>
                <c:formatCode>0</c:formatCode>
                <c:ptCount val="3"/>
                <c:pt idx="0">
                  <c:v>300</c:v>
                </c:pt>
                <c:pt idx="1">
                  <c:v>600</c:v>
                </c:pt>
                <c:pt idx="2">
                  <c:v>1000</c:v>
                </c:pt>
              </c:numCache>
            </c:numRef>
          </c:xVal>
          <c:yVal>
            <c:numRef>
              <c:f>(Gráficos!$C$63,Gráficos!$C$66,Gráficos!$C$69)</c:f>
              <c:numCache>
                <c:formatCode>0</c:formatCode>
                <c:ptCount val="3"/>
                <c:pt idx="0">
                  <c:v>1111.1405211430697</c:v>
                </c:pt>
                <c:pt idx="1">
                  <c:v>1405.9852504228691</c:v>
                </c:pt>
                <c:pt idx="2">
                  <c:v>2336.8060513003211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AC-45CA-A23C-A2BEFFD38B11}"/>
            </c:ext>
          </c:extLst>
        </c:ser>
        <c:ser>
          <c:idx val="2"/>
          <c:order val="2"/>
          <c:tx>
            <c:v>s/D = 7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(Gráficos!$A$64,Gráficos!$A$67,Gráficos!$A$70)</c:f>
              <c:numCache>
                <c:formatCode>0</c:formatCode>
                <c:ptCount val="3"/>
                <c:pt idx="0">
                  <c:v>300</c:v>
                </c:pt>
                <c:pt idx="1">
                  <c:v>600</c:v>
                </c:pt>
                <c:pt idx="2">
                  <c:v>1000</c:v>
                </c:pt>
              </c:numCache>
            </c:numRef>
          </c:xVal>
          <c:yVal>
            <c:numRef>
              <c:f>(Gráficos!$C$64,Gráficos!$C$67,Gráficos!$C$70)</c:f>
              <c:numCache>
                <c:formatCode>0</c:formatCode>
                <c:ptCount val="3"/>
                <c:pt idx="0">
                  <c:v>988.87786015004099</c:v>
                </c:pt>
                <c:pt idx="1">
                  <c:v>1275.1555054127746</c:v>
                </c:pt>
                <c:pt idx="2">
                  <c:v>2179.3860096055123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AC-45CA-A23C-A2BEFFD38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983656"/>
        <c:axId val="527991936"/>
      </c:scatterChart>
      <c:valAx>
        <c:axId val="527983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Diâmetro (mm)</a:t>
                </a:r>
              </a:p>
            </c:rich>
          </c:tx>
          <c:layout>
            <c:manualLayout>
              <c:xMode val="edge"/>
              <c:yMode val="edge"/>
              <c:x val="0.38890648790066473"/>
              <c:y val="0.904760656219110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527991936"/>
        <c:crosses val="autoZero"/>
        <c:crossBetween val="midCat"/>
        <c:majorUnit val="300"/>
      </c:valAx>
      <c:valAx>
        <c:axId val="52799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Capacidade de Carga (kN)</a:t>
                </a:r>
              </a:p>
            </c:rich>
          </c:tx>
          <c:layout>
            <c:manualLayout>
              <c:xMode val="edge"/>
              <c:yMode val="edge"/>
              <c:x val="1.5825713019995708E-2"/>
              <c:y val="0.198379208225706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527983656"/>
        <c:crosses val="autoZero"/>
        <c:crossBetween val="midCat"/>
        <c:majorUnit val="40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23717133404794"/>
          <c:y val="0.26183812613168023"/>
          <c:w val="0.15322422416122788"/>
          <c:h val="0.232382307415598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Entrad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Gr&#225;ficos!A1"/><Relationship Id="rId2" Type="http://schemas.openxmlformats.org/officeDocument/2006/relationships/hyperlink" Target="#Manual!A1"/><Relationship Id="rId1" Type="http://schemas.openxmlformats.org/officeDocument/2006/relationships/hyperlink" Target="#Sa&#237;da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Sa&#237;da!A1"/><Relationship Id="rId1" Type="http://schemas.openxmlformats.org/officeDocument/2006/relationships/hyperlink" Target="#Entrad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Sa&#237;da!A1"/><Relationship Id="rId1" Type="http://schemas.openxmlformats.org/officeDocument/2006/relationships/hyperlink" Target="#Entrada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Gr&#225;ficos!A1"/><Relationship Id="rId1" Type="http://schemas.openxmlformats.org/officeDocument/2006/relationships/hyperlink" Target="#Entrad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Sa&#237;da!A1"/><Relationship Id="rId2" Type="http://schemas.openxmlformats.org/officeDocument/2006/relationships/hyperlink" Target="#Entrada!A1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178664</xdr:colOff>
      <xdr:row>21</xdr:row>
      <xdr:rowOff>180975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18FA8F1-26D8-4875-AA38-7B0E75C26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Texturizer/>
                  </a14:imgEffect>
                  <a14:imgEffect>
                    <a14:saturation sat="9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274664" cy="4181475"/>
        </a:xfrm>
        <a:prstGeom prst="rect">
          <a:avLst/>
        </a:prstGeom>
      </xdr:spPr>
    </xdr:pic>
    <xdr:clientData/>
  </xdr:twoCellAnchor>
  <xdr:twoCellAnchor>
    <xdr:from>
      <xdr:col>7</xdr:col>
      <xdr:colOff>428625</xdr:colOff>
      <xdr:row>17</xdr:row>
      <xdr:rowOff>152398</xdr:rowOff>
    </xdr:from>
    <xdr:to>
      <xdr:col>10</xdr:col>
      <xdr:colOff>28575</xdr:colOff>
      <xdr:row>20</xdr:row>
      <xdr:rowOff>48898</xdr:rowOff>
    </xdr:to>
    <xdr:grpSp>
      <xdr:nvGrpSpPr>
        <xdr:cNvPr id="3" name="Agrupar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E9C9810-AFA5-4A1D-AB0F-A3BCEF525934}"/>
            </a:ext>
          </a:extLst>
        </xdr:cNvPr>
        <xdr:cNvGrpSpPr/>
      </xdr:nvGrpSpPr>
      <xdr:grpSpPr>
        <a:xfrm>
          <a:off x="4695825" y="3390898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24A84C58-48F6-56C6-A918-6B03A23A42E8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ECA3DC88-97EC-584A-0F09-4EF567C94E56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171450</xdr:colOff>
      <xdr:row>2</xdr:row>
      <xdr:rowOff>114299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8169257-CA0A-432D-908E-8B89354DFB6A}"/>
            </a:ext>
          </a:extLst>
        </xdr:cNvPr>
        <xdr:cNvSpPr/>
      </xdr:nvSpPr>
      <xdr:spPr>
        <a:xfrm>
          <a:off x="0" y="0"/>
          <a:ext cx="6267450" cy="495299"/>
        </a:xfrm>
        <a:prstGeom prst="rect">
          <a:avLst/>
        </a:prstGeom>
        <a:solidFill>
          <a:schemeClr val="tx2">
            <a:alpha val="65000"/>
          </a:schemeClr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0</xdr:colOff>
      <xdr:row>0</xdr:row>
      <xdr:rowOff>18988</xdr:rowOff>
    </xdr:from>
    <xdr:ext cx="6257925" cy="400174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633BFEF2-6310-4FF2-A934-C007E0DEA8BB}"/>
            </a:ext>
          </a:extLst>
        </xdr:cNvPr>
        <xdr:cNvSpPr/>
      </xdr:nvSpPr>
      <xdr:spPr>
        <a:xfrm>
          <a:off x="0" y="18988"/>
          <a:ext cx="6257925" cy="400174"/>
        </a:xfrm>
        <a:prstGeom prst="rect">
          <a:avLst/>
        </a:prstGeom>
        <a:noFill/>
        <a:ln>
          <a:noFill/>
        </a:ln>
        <a:effectLst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MODELO</a:t>
          </a:r>
          <a:r>
            <a:rPr lang="pt-BR" sz="20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 NEURAL: Capacidade de Carga (Grupos)</a:t>
          </a:r>
          <a:endParaRPr lang="pt-BR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" panose="020B0502040204020203" pitchFamily="34" charset="0"/>
            <a:ea typeface="Roboto" panose="02000000000000000000" pitchFamily="2" charset="0"/>
            <a:cs typeface="Biome" panose="020B05030302040208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10</xdr:col>
      <xdr:colOff>600075</xdr:colOff>
      <xdr:row>1</xdr:row>
      <xdr:rowOff>85724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DFDFF29-0F05-483B-AC74-0412323BBA79}"/>
            </a:ext>
          </a:extLst>
        </xdr:cNvPr>
        <xdr:cNvSpPr/>
      </xdr:nvSpPr>
      <xdr:spPr>
        <a:xfrm>
          <a:off x="19050" y="0"/>
          <a:ext cx="6677025" cy="495299"/>
        </a:xfrm>
        <a:prstGeom prst="rect">
          <a:avLst/>
        </a:prstGeom>
        <a:solidFill>
          <a:schemeClr val="tx2">
            <a:alpha val="65000"/>
          </a:schemeClr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257175</xdr:colOff>
      <xdr:row>0</xdr:row>
      <xdr:rowOff>0</xdr:rowOff>
    </xdr:from>
    <xdr:to>
      <xdr:col>10</xdr:col>
      <xdr:colOff>361950</xdr:colOff>
      <xdr:row>1</xdr:row>
      <xdr:rowOff>66675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1FDA539-614B-4981-82BA-412ACF54ED72}"/>
            </a:ext>
          </a:extLst>
        </xdr:cNvPr>
        <xdr:cNvSpPr/>
      </xdr:nvSpPr>
      <xdr:spPr>
        <a:xfrm>
          <a:off x="257175" y="0"/>
          <a:ext cx="6200775" cy="476250"/>
        </a:xfrm>
        <a:prstGeom prst="rect">
          <a:avLst/>
        </a:prstGeom>
        <a:noFill/>
        <a:ln>
          <a:noFill/>
        </a:ln>
        <a:effectLst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Manual</a:t>
          </a:r>
          <a:r>
            <a:rPr lang="pt-BR" sz="20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 de Instruções</a:t>
          </a:r>
          <a:endParaRPr lang="pt-BR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" panose="020B0502040204020203" pitchFamily="34" charset="0"/>
            <a:ea typeface="Roboto" panose="02000000000000000000" pitchFamily="2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6</xdr:col>
      <xdr:colOff>209550</xdr:colOff>
      <xdr:row>26</xdr:row>
      <xdr:rowOff>87000</xdr:rowOff>
    </xdr:to>
    <xdr:grpSp>
      <xdr:nvGrpSpPr>
        <xdr:cNvPr id="6" name="Agrupar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2379A4-69DC-492A-BFE6-CB578B4BA063}"/>
            </a:ext>
          </a:extLst>
        </xdr:cNvPr>
        <xdr:cNvGrpSpPr/>
      </xdr:nvGrpSpPr>
      <xdr:grpSpPr>
        <a:xfrm>
          <a:off x="2438400" y="660082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C0E42B86-0DCD-063D-8EDA-6344F8B47B5C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B0E7E254-484F-EE61-8C82-2DD0993B4C9D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628651</xdr:colOff>
      <xdr:row>2</xdr:row>
      <xdr:rowOff>85725</xdr:rowOff>
    </xdr:from>
    <xdr:to>
      <xdr:col>14</xdr:col>
      <xdr:colOff>409575</xdr:colOff>
      <xdr:row>4</xdr:row>
      <xdr:rowOff>125100</xdr:rowOff>
    </xdr:to>
    <xdr:grpSp>
      <xdr:nvGrpSpPr>
        <xdr:cNvPr id="5" name="Agrupar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EB73B1-49F5-4C88-BE1C-1C0427C63B6D}"/>
            </a:ext>
          </a:extLst>
        </xdr:cNvPr>
        <xdr:cNvGrpSpPr/>
      </xdr:nvGrpSpPr>
      <xdr:grpSpPr>
        <a:xfrm>
          <a:off x="9410701" y="485775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B2BBA36-0258-8878-95AB-240D6E3EE009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BD553B5-73AD-1AC1-F6EE-5745866E9FB3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10</xdr:col>
      <xdr:colOff>123825</xdr:colOff>
      <xdr:row>2</xdr:row>
      <xdr:rowOff>95250</xdr:rowOff>
    </xdr:from>
    <xdr:to>
      <xdr:col>12</xdr:col>
      <xdr:colOff>57150</xdr:colOff>
      <xdr:row>4</xdr:row>
      <xdr:rowOff>134625</xdr:rowOff>
    </xdr:to>
    <xdr:grpSp>
      <xdr:nvGrpSpPr>
        <xdr:cNvPr id="8" name="Agrupar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BB94B53-2256-4EFE-BC4A-DAA904B78E38}"/>
            </a:ext>
          </a:extLst>
        </xdr:cNvPr>
        <xdr:cNvGrpSpPr/>
      </xdr:nvGrpSpPr>
      <xdr:grpSpPr>
        <a:xfrm>
          <a:off x="7477125" y="495300"/>
          <a:ext cx="1362075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443E940A-D2AB-9F2B-239D-99C846D5F5A6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1DFF33D-65A7-EBCD-FCD6-C825987E9A6D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MANUAL</a:t>
            </a:r>
          </a:p>
        </xdr:txBody>
      </xdr:sp>
    </xdr:grpSp>
    <xdr:clientData/>
  </xdr:twoCellAnchor>
  <xdr:twoCellAnchor>
    <xdr:from>
      <xdr:col>11</xdr:col>
      <xdr:colOff>381001</xdr:colOff>
      <xdr:row>6</xdr:row>
      <xdr:rowOff>152400</xdr:rowOff>
    </xdr:from>
    <xdr:to>
      <xdr:col>13</xdr:col>
      <xdr:colOff>381001</xdr:colOff>
      <xdr:row>9</xdr:row>
      <xdr:rowOff>48900</xdr:rowOff>
    </xdr:to>
    <xdr:grpSp>
      <xdr:nvGrpSpPr>
        <xdr:cNvPr id="11" name="Agrupar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71B237E-F971-4F51-BEB5-641533EFBE1C}"/>
            </a:ext>
          </a:extLst>
        </xdr:cNvPr>
        <xdr:cNvGrpSpPr/>
      </xdr:nvGrpSpPr>
      <xdr:grpSpPr>
        <a:xfrm>
          <a:off x="8448676" y="136207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BAB5AB05-B616-413A-749F-F414F37DFF5A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246266AA-4574-B395-F30F-769E76A30AA8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GRÁFICOS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4</xdr:col>
      <xdr:colOff>352425</xdr:colOff>
      <xdr:row>28</xdr:row>
      <xdr:rowOff>123825</xdr:rowOff>
    </xdr:from>
    <xdr:to>
      <xdr:col>7</xdr:col>
      <xdr:colOff>323850</xdr:colOff>
      <xdr:row>31</xdr:row>
      <xdr:rowOff>123825</xdr:rowOff>
    </xdr:to>
    <xdr:sp macro="" textlink="">
      <xdr:nvSpPr>
        <xdr:cNvPr id="14" name="Texto Explicativo: Linha Dobrada com Borda e Ênfase 13">
          <a:extLst>
            <a:ext uri="{FF2B5EF4-FFF2-40B4-BE49-F238E27FC236}">
              <a16:creationId xmlns:a16="http://schemas.microsoft.com/office/drawing/2014/main" id="{CF7EBF2E-8BE1-4523-8969-FFE790FB233A}"/>
            </a:ext>
          </a:extLst>
        </xdr:cNvPr>
        <xdr:cNvSpPr/>
      </xdr:nvSpPr>
      <xdr:spPr>
        <a:xfrm>
          <a:off x="3209925" y="5524500"/>
          <a:ext cx="2143125" cy="571500"/>
        </a:xfrm>
        <a:prstGeom prst="accentBorderCallout2">
          <a:avLst>
            <a:gd name="adj1" fmla="val 23750"/>
            <a:gd name="adj2" fmla="val -4333"/>
            <a:gd name="adj3" fmla="val 18750"/>
            <a:gd name="adj4" fmla="val -16667"/>
            <a:gd name="adj5" fmla="val -29758"/>
            <a:gd name="adj6" fmla="val -44674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Você pode</a:t>
          </a:r>
          <a:r>
            <a:rPr lang="pt-BR" sz="1200" baseline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 inserir até 50 combinações diferentes!</a:t>
          </a:r>
          <a:endParaRPr lang="pt-BR" sz="1200">
            <a:solidFill>
              <a:sysClr val="windowText" lastClr="000000"/>
            </a:solidFill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12</xdr:col>
      <xdr:colOff>209550</xdr:colOff>
      <xdr:row>7</xdr:row>
      <xdr:rowOff>87000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3C28C4-31DC-45A7-B92E-D27098D3CD09}"/>
            </a:ext>
          </a:extLst>
        </xdr:cNvPr>
        <xdr:cNvGrpSpPr/>
      </xdr:nvGrpSpPr>
      <xdr:grpSpPr>
        <a:xfrm>
          <a:off x="6362700" y="101917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C502EAA1-971D-BBCC-0F29-DCC763CF60C4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AA29BC7-F8E6-BBE5-BDFB-03DC5A20207A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10</xdr:col>
      <xdr:colOff>104775</xdr:colOff>
      <xdr:row>10</xdr:row>
      <xdr:rowOff>47625</xdr:rowOff>
    </xdr:from>
    <xdr:to>
      <xdr:col>12</xdr:col>
      <xdr:colOff>95249</xdr:colOff>
      <xdr:row>12</xdr:row>
      <xdr:rowOff>134625</xdr:rowOff>
    </xdr:to>
    <xdr:grpSp>
      <xdr:nvGrpSpPr>
        <xdr:cNvPr id="5" name="Agrupar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D29E2A3-4772-4F90-B0B7-C807610CF5A2}"/>
            </a:ext>
          </a:extLst>
        </xdr:cNvPr>
        <xdr:cNvGrpSpPr/>
      </xdr:nvGrpSpPr>
      <xdr:grpSpPr>
        <a:xfrm>
          <a:off x="6467475" y="2019300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1AB7D59E-E152-4B24-0153-516D48814283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A43B8037-E8D7-4B5F-7C55-280448370C68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10</xdr:row>
      <xdr:rowOff>0</xdr:rowOff>
    </xdr:from>
    <xdr:to>
      <xdr:col>14</xdr:col>
      <xdr:colOff>209550</xdr:colOff>
      <xdr:row>12</xdr:row>
      <xdr:rowOff>87000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F74D49-5F2B-4A09-BF7F-0A41E311B108}"/>
            </a:ext>
          </a:extLst>
        </xdr:cNvPr>
        <xdr:cNvGrpSpPr/>
      </xdr:nvGrpSpPr>
      <xdr:grpSpPr>
        <a:xfrm>
          <a:off x="7943850" y="202882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1481EED0-713C-9921-7B3F-1804F013E2E9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B4C8992C-5895-A230-D70C-E248480AE380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12</xdr:col>
      <xdr:colOff>95250</xdr:colOff>
      <xdr:row>15</xdr:row>
      <xdr:rowOff>85725</xdr:rowOff>
    </xdr:from>
    <xdr:to>
      <xdr:col>14</xdr:col>
      <xdr:colOff>85724</xdr:colOff>
      <xdr:row>17</xdr:row>
      <xdr:rowOff>172725</xdr:rowOff>
    </xdr:to>
    <xdr:grpSp>
      <xdr:nvGrpSpPr>
        <xdr:cNvPr id="5" name="Agrupar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4FEB585-138B-44FF-94F4-6C5C3B1E84C8}"/>
            </a:ext>
          </a:extLst>
        </xdr:cNvPr>
        <xdr:cNvGrpSpPr/>
      </xdr:nvGrpSpPr>
      <xdr:grpSpPr>
        <a:xfrm>
          <a:off x="8039100" y="3067050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94FC665D-E813-0981-D048-2B7E1E7F9AE3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246C7A95-096E-508F-8F7A-D31BA2B990D2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342900</xdr:colOff>
      <xdr:row>2</xdr:row>
      <xdr:rowOff>180975</xdr:rowOff>
    </xdr:from>
    <xdr:to>
      <xdr:col>8</xdr:col>
      <xdr:colOff>800100</xdr:colOff>
      <xdr:row>5</xdr:row>
      <xdr:rowOff>77475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4257CF-C783-4957-B56F-F0FC87B10835}"/>
            </a:ext>
          </a:extLst>
        </xdr:cNvPr>
        <xdr:cNvGrpSpPr/>
      </xdr:nvGrpSpPr>
      <xdr:grpSpPr>
        <a:xfrm>
          <a:off x="5219700" y="58102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5C6764C2-8CB1-808A-2392-497D414474C4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CC9BB0EB-9818-F338-27B8-89948A0CCB5D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9</xdr:col>
      <xdr:colOff>304800</xdr:colOff>
      <xdr:row>2</xdr:row>
      <xdr:rowOff>171450</xdr:rowOff>
    </xdr:from>
    <xdr:to>
      <xdr:col>10</xdr:col>
      <xdr:colOff>981075</xdr:colOff>
      <xdr:row>5</xdr:row>
      <xdr:rowOff>67950</xdr:rowOff>
    </xdr:to>
    <xdr:grpSp>
      <xdr:nvGrpSpPr>
        <xdr:cNvPr id="5" name="Agrupar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081748F-8656-4F8D-855C-056F69774D01}"/>
            </a:ext>
          </a:extLst>
        </xdr:cNvPr>
        <xdr:cNvGrpSpPr/>
      </xdr:nvGrpSpPr>
      <xdr:grpSpPr>
        <a:xfrm>
          <a:off x="7286625" y="571500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9053287-8BCD-3395-3D28-B2D22A1B6213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EEDDBDE0-4668-F3DD-37F3-DD89993F941C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GRÁFICOS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12</xdr:col>
      <xdr:colOff>428623</xdr:colOff>
      <xdr:row>3</xdr:row>
      <xdr:rowOff>66675</xdr:rowOff>
    </xdr:from>
    <xdr:to>
      <xdr:col>15</xdr:col>
      <xdr:colOff>333375</xdr:colOff>
      <xdr:row>6</xdr:row>
      <xdr:rowOff>104775</xdr:rowOff>
    </xdr:to>
    <xdr:sp macro="" textlink="">
      <xdr:nvSpPr>
        <xdr:cNvPr id="8" name="Texto Explicativo: Linha Dobrada com Borda e Ênfase 7">
          <a:extLst>
            <a:ext uri="{FF2B5EF4-FFF2-40B4-BE49-F238E27FC236}">
              <a16:creationId xmlns:a16="http://schemas.microsoft.com/office/drawing/2014/main" id="{3D904176-6A54-4262-8787-E5D22AEA8381}"/>
            </a:ext>
          </a:extLst>
        </xdr:cNvPr>
        <xdr:cNvSpPr/>
      </xdr:nvSpPr>
      <xdr:spPr>
        <a:xfrm>
          <a:off x="10906123" y="657225"/>
          <a:ext cx="1943102" cy="609600"/>
        </a:xfrm>
        <a:prstGeom prst="accentBorderCallout2">
          <a:avLst>
            <a:gd name="adj1" fmla="val 18750"/>
            <a:gd name="adj2" fmla="val -3921"/>
            <a:gd name="adj3" fmla="val 18750"/>
            <a:gd name="adj4" fmla="val -16667"/>
            <a:gd name="adj5" fmla="val 126563"/>
            <a:gd name="adj6" fmla="val -42255"/>
          </a:avLst>
        </a:prstGeom>
        <a:solidFill>
          <a:srgbClr val="FFCC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Capacidade de carga de grupos de estacas.</a:t>
          </a:r>
          <a:r>
            <a:rPr lang="pt-BR" sz="1200" baseline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 </a:t>
          </a:r>
          <a:endParaRPr lang="pt-BR" sz="1200">
            <a:solidFill>
              <a:sysClr val="windowText" lastClr="000000"/>
            </a:solidFill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109009</xdr:colOff>
      <xdr:row>1</xdr:row>
      <xdr:rowOff>57150</xdr:rowOff>
    </xdr:from>
    <xdr:to>
      <xdr:col>13</xdr:col>
      <xdr:colOff>581025</xdr:colOff>
      <xdr:row>18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B536234-F6F7-4778-BAA8-4DB446DBF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48684</xdr:colOff>
      <xdr:row>21</xdr:row>
      <xdr:rowOff>176742</xdr:rowOff>
    </xdr:from>
    <xdr:to>
      <xdr:col>8</xdr:col>
      <xdr:colOff>74085</xdr:colOff>
      <xdr:row>24</xdr:row>
      <xdr:rowOff>73241</xdr:rowOff>
    </xdr:to>
    <xdr:grpSp>
      <xdr:nvGrpSpPr>
        <xdr:cNvPr id="5" name="Agrupar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5D3699-1789-4455-8716-01ED2D641256}"/>
            </a:ext>
          </a:extLst>
        </xdr:cNvPr>
        <xdr:cNvGrpSpPr/>
      </xdr:nvGrpSpPr>
      <xdr:grpSpPr>
        <a:xfrm>
          <a:off x="4715934" y="4253442"/>
          <a:ext cx="1244601" cy="477524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5AFF2A56-25B9-B751-1BC9-2DF65489C475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F82888CC-4BD7-C5B9-0E07-E84E14790D46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9</xdr:col>
      <xdr:colOff>103716</xdr:colOff>
      <xdr:row>21</xdr:row>
      <xdr:rowOff>176742</xdr:rowOff>
    </xdr:from>
    <xdr:to>
      <xdr:col>10</xdr:col>
      <xdr:colOff>594783</xdr:colOff>
      <xdr:row>24</xdr:row>
      <xdr:rowOff>73241</xdr:rowOff>
    </xdr:to>
    <xdr:grpSp>
      <xdr:nvGrpSpPr>
        <xdr:cNvPr id="8" name="Agrupar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AACD1A-F06E-4F68-A760-8A2F9B49962B}"/>
            </a:ext>
          </a:extLst>
        </xdr:cNvPr>
        <xdr:cNvGrpSpPr/>
      </xdr:nvGrpSpPr>
      <xdr:grpSpPr>
        <a:xfrm>
          <a:off x="6599766" y="4253442"/>
          <a:ext cx="1100667" cy="477524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AB67B78C-0EE9-6B4E-8243-D2C78D6C2BE1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A50FFA7F-280E-CF14-282F-08411F620FD8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3</xdr:col>
      <xdr:colOff>23283</xdr:colOff>
      <xdr:row>29</xdr:row>
      <xdr:rowOff>61382</xdr:rowOff>
    </xdr:from>
    <xdr:to>
      <xdr:col>17</xdr:col>
      <xdr:colOff>306916</xdr:colOff>
      <xdr:row>52</xdr:row>
      <xdr:rowOff>13757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7706D72-6CC4-4EE6-89C6-CA9950CE88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563336</xdr:colOff>
      <xdr:row>5</xdr:row>
      <xdr:rowOff>164647</xdr:rowOff>
    </xdr:from>
    <xdr:to>
      <xdr:col>15</xdr:col>
      <xdr:colOff>447676</xdr:colOff>
      <xdr:row>9</xdr:row>
      <xdr:rowOff>114301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B4D8D598-98A0-41AB-80DF-AC8DF1892B09}"/>
            </a:ext>
          </a:extLst>
        </xdr:cNvPr>
        <xdr:cNvSpPr txBox="1"/>
      </xdr:nvSpPr>
      <xdr:spPr>
        <a:xfrm>
          <a:off x="8888186" y="1136197"/>
          <a:ext cx="1713140" cy="7307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50" baseline="0">
              <a:solidFill>
                <a:schemeClr val="dk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Escavada Convencional  </a:t>
          </a:r>
          <a:r>
            <a:rPr lang="pt-BR" sz="1050">
              <a:latin typeface="Lucida Sans Unicode" panose="020B0602030504020204" pitchFamily="34" charset="0"/>
              <a:cs typeface="Lucida Sans Unicode" panose="020B0602030504020204" pitchFamily="34" charset="0"/>
            </a:rPr>
            <a:t>L = 15 m</a:t>
          </a:r>
          <a:r>
            <a:rPr lang="pt-BR" sz="1050" baseline="0">
              <a:latin typeface="Lucida Sans Unicode" panose="020B0602030504020204" pitchFamily="34" charset="0"/>
              <a:cs typeface="Lucida Sans Unicode" panose="020B0602030504020204" pitchFamily="34" charset="0"/>
            </a:rPr>
            <a:t>                     D = 500 mm </a:t>
          </a:r>
          <a:endParaRPr lang="pt-BR" sz="105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15</xdr:col>
      <xdr:colOff>504826</xdr:colOff>
      <xdr:row>1</xdr:row>
      <xdr:rowOff>170089</xdr:rowOff>
    </xdr:from>
    <xdr:to>
      <xdr:col>25</xdr:col>
      <xdr:colOff>40821</xdr:colOff>
      <xdr:row>17</xdr:row>
      <xdr:rowOff>195941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D09AC3FE-7882-427B-81E5-D41F3EEAC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568326</xdr:colOff>
      <xdr:row>33</xdr:row>
      <xdr:rowOff>42333</xdr:rowOff>
    </xdr:from>
    <xdr:to>
      <xdr:col>18</xdr:col>
      <xdr:colOff>454026</xdr:colOff>
      <xdr:row>36</xdr:row>
      <xdr:rowOff>180975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D1C1D0D0-C182-4664-BFA7-FA71FF66BAB5}"/>
            </a:ext>
          </a:extLst>
        </xdr:cNvPr>
        <xdr:cNvSpPr txBox="1"/>
      </xdr:nvSpPr>
      <xdr:spPr>
        <a:xfrm>
          <a:off x="11426826" y="6414558"/>
          <a:ext cx="1104900" cy="7196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50" baseline="0">
              <a:solidFill>
                <a:schemeClr val="dk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s/D = 3           </a:t>
          </a:r>
          <a:r>
            <a:rPr lang="pt-BR" sz="1050">
              <a:latin typeface="Lucida Sans Unicode" panose="020B0602030504020204" pitchFamily="34" charset="0"/>
              <a:cs typeface="Lucida Sans Unicode" panose="020B0602030504020204" pitchFamily="34" charset="0"/>
            </a:rPr>
            <a:t>L = 15 m</a:t>
          </a:r>
          <a:r>
            <a:rPr lang="pt-BR" sz="1050" baseline="0">
              <a:latin typeface="Lucida Sans Unicode" panose="020B0602030504020204" pitchFamily="34" charset="0"/>
              <a:cs typeface="Lucida Sans Unicode" panose="020B0602030504020204" pitchFamily="34" charset="0"/>
            </a:rPr>
            <a:t>                    D = 500 mm </a:t>
          </a:r>
          <a:endParaRPr lang="pt-BR" sz="105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11</xdr:col>
      <xdr:colOff>206376</xdr:colOff>
      <xdr:row>66</xdr:row>
      <xdr:rowOff>13759</xdr:rowOff>
    </xdr:from>
    <xdr:to>
      <xdr:col>14</xdr:col>
      <xdr:colOff>104776</xdr:colOff>
      <xdr:row>69</xdr:row>
      <xdr:rowOff>152400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C604013A-CF24-448B-8D0E-E030494CE0F7}"/>
            </a:ext>
          </a:extLst>
        </xdr:cNvPr>
        <xdr:cNvSpPr txBox="1"/>
      </xdr:nvSpPr>
      <xdr:spPr>
        <a:xfrm>
          <a:off x="7921626" y="12748684"/>
          <a:ext cx="1727200" cy="719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50" baseline="0">
              <a:solidFill>
                <a:schemeClr val="dk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Escavada Convencional  </a:t>
          </a:r>
          <a:r>
            <a:rPr lang="pt-BR" sz="1050">
              <a:latin typeface="Lucida Sans Unicode" panose="020B0602030504020204" pitchFamily="34" charset="0"/>
              <a:cs typeface="Lucida Sans Unicode" panose="020B0602030504020204" pitchFamily="34" charset="0"/>
            </a:rPr>
            <a:t>L = 15 m</a:t>
          </a:r>
          <a:r>
            <a:rPr lang="pt-BR" sz="1050" baseline="0">
              <a:latin typeface="Lucida Sans Unicode" panose="020B0602030504020204" pitchFamily="34" charset="0"/>
              <a:cs typeface="Lucida Sans Unicode" panose="020B0602030504020204" pitchFamily="34" charset="0"/>
            </a:rPr>
            <a:t>                     Geometria 2x2 </a:t>
          </a:r>
          <a:endParaRPr lang="pt-BR" sz="105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3</xdr:col>
      <xdr:colOff>496358</xdr:colOff>
      <xdr:row>56</xdr:row>
      <xdr:rowOff>19050</xdr:rowOff>
    </xdr:from>
    <xdr:to>
      <xdr:col>12</xdr:col>
      <xdr:colOff>587375</xdr:colOff>
      <xdr:row>74</xdr:row>
      <xdr:rowOff>29633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11AB3076-564F-93E1-3E58-F115813714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nglu\Desktop\Meu%20Drive\Defesa\Planilhas_Modelos\Vers&#227;o_Final\Modelo_Ponta_Com_Residual_Isolada.xlsm" TargetMode="External"/><Relationship Id="rId1" Type="http://schemas.openxmlformats.org/officeDocument/2006/relationships/externalLinkPath" Target="Vers&#227;o_Final/Modelo_Ponta_Com_Residual_Isolad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ício"/>
      <sheetName val="Manual"/>
      <sheetName val="Entrada"/>
      <sheetName val="Normalização"/>
      <sheetName val="Camada1"/>
      <sheetName val="Saída"/>
      <sheetName val="Gráficos"/>
    </sheetNames>
    <sheetDataSet>
      <sheetData sheetId="0"/>
      <sheetData sheetId="1"/>
      <sheetData sheetId="2">
        <row r="9">
          <cell r="F9" t="str">
            <v>Cravada de Concreto</v>
          </cell>
          <cell r="G9"/>
          <cell r="H9"/>
        </row>
        <row r="10">
          <cell r="F10" t="str">
            <v>Cravada Metálica</v>
          </cell>
          <cell r="G10"/>
          <cell r="H10"/>
        </row>
        <row r="11">
          <cell r="F11" t="str">
            <v>Injetadas</v>
          </cell>
          <cell r="G11"/>
          <cell r="H11"/>
        </row>
        <row r="12">
          <cell r="F12" t="str">
            <v>Escavada c/ deslocamento</v>
          </cell>
          <cell r="G12"/>
          <cell r="H12"/>
        </row>
        <row r="13">
          <cell r="F13" t="str">
            <v>Hélice Contínua</v>
          </cell>
          <cell r="G13"/>
          <cell r="H13"/>
        </row>
        <row r="14">
          <cell r="F14" t="str">
            <v>Escavada Convencional</v>
          </cell>
          <cell r="G14"/>
          <cell r="H14"/>
        </row>
        <row r="15">
          <cell r="F15" t="str">
            <v>Escavada c/ estabilizante</v>
          </cell>
          <cell r="G15"/>
          <cell r="H15"/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C7F0C-8FE2-48E7-90F8-8A7244F80B14}">
  <sheetPr codeName="Planilha1"/>
  <dimension ref="E12:R27"/>
  <sheetViews>
    <sheetView showGridLines="0" tabSelected="1" zoomScaleNormal="100" workbookViewId="0">
      <selection activeCell="M8" sqref="M8"/>
    </sheetView>
  </sheetViews>
  <sheetFormatPr defaultRowHeight="15" x14ac:dyDescent="0.25"/>
  <cols>
    <col min="1" max="16384" width="9.140625" style="35"/>
  </cols>
  <sheetData>
    <row r="12" spans="13:18" ht="15" customHeight="1" x14ac:dyDescent="0.25">
      <c r="M12" s="34"/>
      <c r="N12" s="34"/>
      <c r="O12" s="34"/>
      <c r="P12" s="34"/>
      <c r="Q12" s="34"/>
      <c r="R12" s="34"/>
    </row>
    <row r="13" spans="13:18" ht="15" customHeight="1" x14ac:dyDescent="0.25">
      <c r="M13" s="34"/>
      <c r="N13" s="34"/>
      <c r="O13" s="34"/>
      <c r="P13" s="34"/>
      <c r="Q13" s="34"/>
      <c r="R13" s="34"/>
    </row>
    <row r="14" spans="13:18" ht="15" customHeight="1" x14ac:dyDescent="0.25">
      <c r="M14" s="34"/>
      <c r="N14" s="34"/>
      <c r="O14" s="34"/>
      <c r="P14" s="34"/>
      <c r="Q14" s="34"/>
      <c r="R14" s="34"/>
    </row>
    <row r="17" spans="5:14" x14ac:dyDescent="0.25">
      <c r="M17" s="36"/>
    </row>
    <row r="19" spans="5:14" x14ac:dyDescent="0.25">
      <c r="M19" s="37" t="s">
        <v>22</v>
      </c>
      <c r="N19" s="37"/>
    </row>
    <row r="20" spans="5:14" x14ac:dyDescent="0.25">
      <c r="M20" s="38" t="s">
        <v>2</v>
      </c>
      <c r="N20" s="38"/>
    </row>
    <row r="21" spans="5:14" ht="15" customHeight="1" x14ac:dyDescent="0.25">
      <c r="M21" s="39" t="s">
        <v>3</v>
      </c>
      <c r="N21" s="39"/>
    </row>
    <row r="25" spans="5:14" x14ac:dyDescent="0.25">
      <c r="E25" s="40"/>
    </row>
    <row r="26" spans="5:14" x14ac:dyDescent="0.25">
      <c r="E26" s="40"/>
    </row>
    <row r="27" spans="5:14" x14ac:dyDescent="0.25">
      <c r="E27" s="40"/>
    </row>
  </sheetData>
  <sheetProtection selectLockedCells="1"/>
  <pageMargins left="0.511811024" right="0.511811024" top="0.78740157499999996" bottom="0.78740157499999996" header="0.31496062000000002" footer="0.31496062000000002"/>
  <pageSetup paperSize="9"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E9128-907F-4060-AA0F-AAF039D85F63}">
  <sheetPr codeName="Planilha5"/>
  <dimension ref="A1:K28"/>
  <sheetViews>
    <sheetView workbookViewId="0"/>
  </sheetViews>
  <sheetFormatPr defaultRowHeight="15" x14ac:dyDescent="0.25"/>
  <cols>
    <col min="1" max="16384" width="9.140625" style="42"/>
  </cols>
  <sheetData>
    <row r="1" spans="1:11" ht="32.25" x14ac:dyDescent="0.4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</row>
    <row r="4" spans="1:11" ht="31.5" customHeight="1" x14ac:dyDescent="0.25">
      <c r="A4" s="52" t="s">
        <v>41</v>
      </c>
      <c r="B4" s="52"/>
      <c r="C4" s="52"/>
      <c r="D4" s="52"/>
      <c r="E4" s="52"/>
      <c r="F4" s="52"/>
      <c r="G4" s="52"/>
      <c r="H4" s="52"/>
      <c r="I4" s="52"/>
      <c r="J4" s="52"/>
      <c r="K4" s="52"/>
    </row>
    <row r="5" spans="1:11" ht="16.5" x14ac:dyDescent="0.25">
      <c r="A5" s="43"/>
      <c r="B5" s="44"/>
      <c r="C5" s="44"/>
      <c r="D5" s="44"/>
      <c r="E5" s="44"/>
      <c r="F5" s="44"/>
      <c r="G5" s="44"/>
      <c r="H5" s="44"/>
      <c r="I5" s="44"/>
      <c r="J5" s="44"/>
      <c r="K5" s="44"/>
    </row>
    <row r="6" spans="1:11" ht="30" customHeight="1" x14ac:dyDescent="0.25">
      <c r="A6" s="53" t="s">
        <v>45</v>
      </c>
      <c r="B6" s="53"/>
      <c r="C6" s="53"/>
      <c r="D6" s="53"/>
      <c r="E6" s="53"/>
      <c r="F6" s="53"/>
      <c r="G6" s="53"/>
      <c r="H6" s="53"/>
      <c r="I6" s="53"/>
      <c r="J6" s="53"/>
      <c r="K6" s="53"/>
    </row>
    <row r="7" spans="1:1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</row>
    <row r="8" spans="1:11" ht="31.5" customHeight="1" x14ac:dyDescent="0.25">
      <c r="A8" s="53" t="s">
        <v>46</v>
      </c>
      <c r="B8" s="53"/>
      <c r="C8" s="53"/>
      <c r="D8" s="53"/>
      <c r="E8" s="53"/>
      <c r="F8" s="53"/>
      <c r="G8" s="53"/>
      <c r="H8" s="53"/>
      <c r="I8" s="53"/>
      <c r="J8" s="53"/>
      <c r="K8" s="53"/>
    </row>
    <row r="9" spans="1:11" x14ac:dyDescent="0.25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</row>
    <row r="10" spans="1:11" ht="28.5" customHeight="1" x14ac:dyDescent="0.25">
      <c r="A10" s="53" t="s">
        <v>47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</row>
    <row r="11" spans="1:11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</row>
    <row r="12" spans="1:11" ht="15" customHeight="1" x14ac:dyDescent="0.25">
      <c r="A12" s="54" t="s">
        <v>42</v>
      </c>
      <c r="B12" s="54"/>
      <c r="C12" s="54"/>
      <c r="D12" s="54"/>
      <c r="E12" s="54"/>
      <c r="F12" s="54"/>
      <c r="G12" s="54"/>
      <c r="H12" s="54"/>
      <c r="I12" s="54"/>
      <c r="J12" s="54"/>
      <c r="K12" s="54"/>
    </row>
    <row r="13" spans="1:11" x14ac:dyDescent="0.25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</row>
    <row r="14" spans="1:11" ht="28.5" customHeight="1" x14ac:dyDescent="0.25">
      <c r="A14" s="52" t="s">
        <v>43</v>
      </c>
      <c r="B14" s="52"/>
      <c r="C14" s="52"/>
      <c r="D14" s="52"/>
      <c r="E14" s="52"/>
      <c r="F14" s="52"/>
      <c r="G14" s="52"/>
      <c r="H14" s="52"/>
      <c r="I14" s="52"/>
      <c r="J14" s="52"/>
      <c r="K14" s="52"/>
    </row>
    <row r="15" spans="1:1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</row>
    <row r="16" spans="1:11" ht="30" customHeight="1" x14ac:dyDescent="0.25">
      <c r="A16" s="52" t="s">
        <v>48</v>
      </c>
      <c r="B16" s="52"/>
      <c r="C16" s="52"/>
      <c r="D16" s="52"/>
      <c r="E16" s="52"/>
      <c r="F16" s="52"/>
      <c r="G16" s="52"/>
      <c r="H16" s="52"/>
      <c r="I16" s="52"/>
      <c r="J16" s="52"/>
      <c r="K16" s="52"/>
    </row>
    <row r="17" spans="1:11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</row>
    <row r="18" spans="1:11" ht="30.75" customHeight="1" x14ac:dyDescent="0.25">
      <c r="A18" s="52" t="s">
        <v>49</v>
      </c>
      <c r="B18" s="52"/>
      <c r="C18" s="52"/>
      <c r="D18" s="52"/>
      <c r="E18" s="52"/>
      <c r="F18" s="52"/>
      <c r="G18" s="52"/>
      <c r="H18" s="52"/>
      <c r="I18" s="52"/>
      <c r="J18" s="52"/>
      <c r="K18" s="52"/>
    </row>
    <row r="19" spans="1:11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</row>
    <row r="20" spans="1:11" ht="32.25" customHeight="1" x14ac:dyDescent="0.25">
      <c r="A20" s="52" t="s">
        <v>53</v>
      </c>
      <c r="B20" s="52"/>
      <c r="C20" s="52"/>
      <c r="D20" s="52"/>
      <c r="E20" s="52"/>
      <c r="F20" s="52"/>
      <c r="G20" s="52"/>
      <c r="H20" s="52"/>
      <c r="I20" s="52"/>
      <c r="J20" s="52"/>
      <c r="K20" s="52"/>
    </row>
    <row r="21" spans="1:11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</row>
    <row r="22" spans="1:11" ht="33" customHeight="1" x14ac:dyDescent="0.25">
      <c r="A22" s="53" t="s">
        <v>44</v>
      </c>
      <c r="B22" s="53"/>
      <c r="C22" s="53"/>
      <c r="D22" s="53"/>
      <c r="E22" s="53"/>
      <c r="F22" s="53"/>
      <c r="G22" s="53"/>
      <c r="H22" s="53"/>
      <c r="I22" s="53"/>
      <c r="J22" s="53"/>
      <c r="K22" s="53"/>
    </row>
    <row r="23" spans="1:11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</row>
    <row r="24" spans="1:11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</row>
    <row r="25" spans="1:11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</row>
    <row r="26" spans="1:11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</row>
    <row r="27" spans="1:11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</row>
    <row r="28" spans="1:11" x14ac:dyDescent="0.2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</row>
  </sheetData>
  <sheetProtection selectLockedCells="1"/>
  <mergeCells count="10">
    <mergeCell ref="A4:K4"/>
    <mergeCell ref="A6:K6"/>
    <mergeCell ref="A8:K8"/>
    <mergeCell ref="A14:K14"/>
    <mergeCell ref="A22:K22"/>
    <mergeCell ref="A10:K10"/>
    <mergeCell ref="A12:K12"/>
    <mergeCell ref="A16:K16"/>
    <mergeCell ref="A18:K18"/>
    <mergeCell ref="A20:K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D53D1-BC4A-49B9-81BA-27747F953F9A}">
  <sheetPr codeName="Planilha11"/>
  <dimension ref="A1:M55"/>
  <sheetViews>
    <sheetView showGridLines="0" zoomScaleNormal="100" workbookViewId="0">
      <selection activeCell="K29" sqref="K29"/>
    </sheetView>
  </sheetViews>
  <sheetFormatPr defaultRowHeight="15" x14ac:dyDescent="0.25"/>
  <cols>
    <col min="1" max="6" width="10.7109375" style="6" customWidth="1"/>
    <col min="7" max="7" width="11.140625" style="6" customWidth="1"/>
    <col min="8" max="8" width="11.7109375" style="6" customWidth="1"/>
    <col min="9" max="9" width="12.42578125" style="6" customWidth="1"/>
    <col min="10" max="16" width="10.7109375" style="6" customWidth="1"/>
    <col min="17" max="16384" width="9.140625" style="6"/>
  </cols>
  <sheetData>
    <row r="1" spans="1:13" ht="16.5" x14ac:dyDescent="0.25">
      <c r="A1" s="5" t="s">
        <v>5</v>
      </c>
      <c r="B1" s="8"/>
    </row>
    <row r="2" spans="1:13" x14ac:dyDescent="0.25">
      <c r="A2" s="8"/>
      <c r="B2" s="8"/>
    </row>
    <row r="3" spans="1:13" x14ac:dyDescent="0.25">
      <c r="A3" s="58" t="s">
        <v>27</v>
      </c>
      <c r="B3" s="58"/>
      <c r="C3" s="58"/>
      <c r="D3" s="31"/>
      <c r="E3" s="59" t="s">
        <v>23</v>
      </c>
      <c r="F3" s="60"/>
      <c r="G3" s="60"/>
      <c r="H3" s="60"/>
      <c r="I3" s="61"/>
    </row>
    <row r="4" spans="1:13" ht="18.75" x14ac:dyDescent="0.35">
      <c r="A4" s="9" t="s">
        <v>24</v>
      </c>
      <c r="B4" s="9" t="s">
        <v>26</v>
      </c>
      <c r="C4" s="9" t="s">
        <v>25</v>
      </c>
      <c r="E4" s="9" t="s">
        <v>0</v>
      </c>
      <c r="F4" s="9" t="s">
        <v>7</v>
      </c>
      <c r="G4" s="9" t="s">
        <v>50</v>
      </c>
      <c r="H4" s="9" t="s">
        <v>51</v>
      </c>
      <c r="I4" s="9" t="s">
        <v>52</v>
      </c>
    </row>
    <row r="5" spans="1:13" x14ac:dyDescent="0.25">
      <c r="A5" s="1">
        <v>3</v>
      </c>
      <c r="B5" s="1">
        <v>5</v>
      </c>
      <c r="C5" s="1">
        <v>1</v>
      </c>
      <c r="E5" s="1">
        <v>500</v>
      </c>
      <c r="F5" s="1">
        <v>1</v>
      </c>
      <c r="G5" s="1">
        <v>825</v>
      </c>
      <c r="H5" s="1">
        <v>461</v>
      </c>
      <c r="I5" s="2">
        <f>SUM(G5:H5)</f>
        <v>1286</v>
      </c>
    </row>
    <row r="6" spans="1:13" x14ac:dyDescent="0.25">
      <c r="A6" s="1">
        <v>5</v>
      </c>
      <c r="B6" s="1">
        <v>5</v>
      </c>
      <c r="C6" s="1">
        <v>1</v>
      </c>
    </row>
    <row r="7" spans="1:13" x14ac:dyDescent="0.25">
      <c r="A7" s="1">
        <v>7</v>
      </c>
      <c r="B7" s="1">
        <v>5</v>
      </c>
      <c r="C7" s="1">
        <v>1</v>
      </c>
    </row>
    <row r="8" spans="1:13" x14ac:dyDescent="0.25">
      <c r="A8" s="1"/>
      <c r="B8" s="1"/>
      <c r="C8" s="1"/>
      <c r="E8" s="62" t="s">
        <v>4</v>
      </c>
      <c r="F8" s="63"/>
      <c r="G8" s="64"/>
      <c r="H8" s="3" t="s">
        <v>13</v>
      </c>
    </row>
    <row r="9" spans="1:13" x14ac:dyDescent="0.25">
      <c r="A9" s="1"/>
      <c r="B9" s="1"/>
      <c r="C9" s="1"/>
      <c r="E9" s="55" t="s">
        <v>8</v>
      </c>
      <c r="F9" s="56"/>
      <c r="G9" s="57"/>
      <c r="H9" s="4">
        <v>1</v>
      </c>
    </row>
    <row r="10" spans="1:13" x14ac:dyDescent="0.25">
      <c r="A10" s="1"/>
      <c r="B10" s="1"/>
      <c r="C10" s="1"/>
      <c r="E10" s="55" t="s">
        <v>9</v>
      </c>
      <c r="F10" s="56"/>
      <c r="G10" s="57"/>
      <c r="H10" s="4">
        <v>2</v>
      </c>
    </row>
    <row r="11" spans="1:13" x14ac:dyDescent="0.25">
      <c r="A11" s="1"/>
      <c r="B11" s="1"/>
      <c r="C11" s="1"/>
      <c r="E11" s="55" t="s">
        <v>10</v>
      </c>
      <c r="F11" s="56"/>
      <c r="G11" s="57"/>
      <c r="H11" s="4">
        <v>3</v>
      </c>
    </row>
    <row r="12" spans="1:13" x14ac:dyDescent="0.25">
      <c r="A12" s="1"/>
      <c r="B12" s="1"/>
      <c r="C12" s="1"/>
      <c r="E12" s="55" t="s">
        <v>14</v>
      </c>
      <c r="F12" s="56"/>
      <c r="G12" s="57"/>
      <c r="H12" s="4">
        <v>4</v>
      </c>
    </row>
    <row r="13" spans="1:13" x14ac:dyDescent="0.25">
      <c r="A13" s="1"/>
      <c r="B13" s="1"/>
      <c r="C13" s="1"/>
      <c r="E13" s="55" t="s">
        <v>11</v>
      </c>
      <c r="F13" s="56"/>
      <c r="G13" s="57"/>
      <c r="H13" s="4">
        <v>5</v>
      </c>
      <c r="J13" s="62" t="s">
        <v>38</v>
      </c>
      <c r="K13" s="63"/>
      <c r="L13" s="64"/>
      <c r="M13" s="3" t="s">
        <v>13</v>
      </c>
    </row>
    <row r="14" spans="1:13" x14ac:dyDescent="0.25">
      <c r="A14" s="1"/>
      <c r="B14" s="1"/>
      <c r="C14" s="1"/>
      <c r="E14" s="55" t="s">
        <v>12</v>
      </c>
      <c r="F14" s="56"/>
      <c r="G14" s="57"/>
      <c r="H14" s="4">
        <v>6</v>
      </c>
      <c r="J14" s="65" t="s">
        <v>36</v>
      </c>
      <c r="K14" s="66"/>
      <c r="L14" s="67"/>
      <c r="M14" s="4">
        <v>1</v>
      </c>
    </row>
    <row r="15" spans="1:13" x14ac:dyDescent="0.25">
      <c r="A15" s="1"/>
      <c r="B15" s="1"/>
      <c r="C15" s="1"/>
      <c r="E15" s="55" t="s">
        <v>15</v>
      </c>
      <c r="F15" s="56"/>
      <c r="G15" s="57"/>
      <c r="H15" s="4">
        <v>7</v>
      </c>
      <c r="J15" s="65" t="s">
        <v>37</v>
      </c>
      <c r="K15" s="66"/>
      <c r="L15" s="67"/>
      <c r="M15" s="4">
        <v>2</v>
      </c>
    </row>
    <row r="16" spans="1:13" x14ac:dyDescent="0.25">
      <c r="A16" s="1"/>
      <c r="B16" s="1"/>
      <c r="C16" s="1"/>
    </row>
    <row r="17" spans="1:8" x14ac:dyDescent="0.25">
      <c r="A17" s="1"/>
      <c r="B17" s="1"/>
      <c r="C17" s="1"/>
      <c r="E17" s="62" t="s">
        <v>28</v>
      </c>
      <c r="F17" s="63"/>
      <c r="G17" s="64"/>
      <c r="H17" s="3" t="s">
        <v>13</v>
      </c>
    </row>
    <row r="18" spans="1:8" x14ac:dyDescent="0.25">
      <c r="A18" s="1"/>
      <c r="B18" s="1"/>
      <c r="C18" s="1"/>
      <c r="E18" s="65" t="s">
        <v>29</v>
      </c>
      <c r="F18" s="66"/>
      <c r="G18" s="67"/>
      <c r="H18" s="4">
        <v>2</v>
      </c>
    </row>
    <row r="19" spans="1:8" x14ac:dyDescent="0.25">
      <c r="A19" s="1"/>
      <c r="B19" s="1"/>
      <c r="C19" s="1"/>
      <c r="E19" s="65" t="s">
        <v>30</v>
      </c>
      <c r="F19" s="66"/>
      <c r="G19" s="67"/>
      <c r="H19" s="4">
        <v>3</v>
      </c>
    </row>
    <row r="20" spans="1:8" x14ac:dyDescent="0.25">
      <c r="A20" s="1"/>
      <c r="B20" s="1"/>
      <c r="C20" s="1"/>
      <c r="E20" s="65">
        <v>3</v>
      </c>
      <c r="F20" s="66"/>
      <c r="G20" s="67"/>
      <c r="H20" s="4">
        <v>4</v>
      </c>
    </row>
    <row r="21" spans="1:8" x14ac:dyDescent="0.25">
      <c r="A21" s="1"/>
      <c r="B21" s="1"/>
      <c r="C21" s="1"/>
      <c r="E21" s="65" t="s">
        <v>31</v>
      </c>
      <c r="F21" s="66"/>
      <c r="G21" s="67"/>
      <c r="H21" s="4">
        <v>5</v>
      </c>
    </row>
    <row r="22" spans="1:8" x14ac:dyDescent="0.25">
      <c r="A22" s="1"/>
      <c r="B22" s="1"/>
      <c r="C22" s="1"/>
      <c r="E22" s="65">
        <v>5</v>
      </c>
      <c r="F22" s="66"/>
      <c r="G22" s="67"/>
      <c r="H22" s="4">
        <v>6</v>
      </c>
    </row>
    <row r="23" spans="1:8" x14ac:dyDescent="0.25">
      <c r="A23" s="1"/>
      <c r="B23" s="1"/>
      <c r="C23" s="1"/>
      <c r="E23" s="65" t="s">
        <v>32</v>
      </c>
      <c r="F23" s="66"/>
      <c r="G23" s="67"/>
      <c r="H23" s="4">
        <v>7</v>
      </c>
    </row>
    <row r="24" spans="1:8" x14ac:dyDescent="0.25">
      <c r="A24" s="1"/>
      <c r="B24" s="1"/>
      <c r="C24" s="1"/>
      <c r="E24" s="65" t="s">
        <v>33</v>
      </c>
      <c r="F24" s="66"/>
      <c r="G24" s="67"/>
      <c r="H24" s="4">
        <v>8</v>
      </c>
    </row>
    <row r="25" spans="1:8" x14ac:dyDescent="0.25">
      <c r="A25" s="1"/>
      <c r="B25" s="1"/>
      <c r="C25" s="1"/>
      <c r="E25" s="65" t="s">
        <v>34</v>
      </c>
      <c r="F25" s="66"/>
      <c r="G25" s="67"/>
      <c r="H25" s="4">
        <v>9</v>
      </c>
    </row>
    <row r="26" spans="1:8" x14ac:dyDescent="0.25">
      <c r="A26" s="1"/>
      <c r="B26" s="1"/>
      <c r="C26" s="1"/>
      <c r="E26" s="65" t="s">
        <v>35</v>
      </c>
      <c r="F26" s="66"/>
      <c r="G26" s="67"/>
      <c r="H26" s="4">
        <v>10</v>
      </c>
    </row>
    <row r="27" spans="1:8" x14ac:dyDescent="0.25">
      <c r="A27" s="1"/>
      <c r="B27" s="1"/>
      <c r="C27" s="1"/>
    </row>
    <row r="28" spans="1:8" x14ac:dyDescent="0.25">
      <c r="A28" s="1"/>
      <c r="B28" s="1"/>
      <c r="C28" s="1"/>
    </row>
    <row r="29" spans="1:8" x14ac:dyDescent="0.25">
      <c r="A29" s="1"/>
      <c r="B29" s="1"/>
      <c r="C29" s="1"/>
    </row>
    <row r="30" spans="1:8" x14ac:dyDescent="0.25">
      <c r="A30" s="1"/>
      <c r="B30" s="1"/>
      <c r="C30" s="1"/>
    </row>
    <row r="31" spans="1:8" x14ac:dyDescent="0.25">
      <c r="A31" s="1"/>
      <c r="B31" s="1"/>
      <c r="C31" s="1"/>
    </row>
    <row r="32" spans="1:8" x14ac:dyDescent="0.25">
      <c r="A32" s="1"/>
      <c r="B32" s="1"/>
      <c r="C32" s="1"/>
    </row>
    <row r="33" spans="1:3" x14ac:dyDescent="0.25">
      <c r="A33" s="1"/>
      <c r="B33" s="1"/>
      <c r="C33" s="1"/>
    </row>
    <row r="34" spans="1:3" x14ac:dyDescent="0.25">
      <c r="A34" s="1"/>
      <c r="B34" s="1"/>
      <c r="C34" s="1"/>
    </row>
    <row r="35" spans="1:3" x14ac:dyDescent="0.25">
      <c r="A35" s="1"/>
      <c r="B35" s="1"/>
      <c r="C35" s="1"/>
    </row>
    <row r="36" spans="1:3" x14ac:dyDescent="0.25">
      <c r="A36" s="1"/>
      <c r="B36" s="1"/>
      <c r="C36" s="1"/>
    </row>
    <row r="37" spans="1:3" x14ac:dyDescent="0.25">
      <c r="A37" s="1"/>
      <c r="B37" s="1"/>
      <c r="C37" s="1"/>
    </row>
    <row r="38" spans="1:3" x14ac:dyDescent="0.25">
      <c r="A38" s="1"/>
      <c r="B38" s="1"/>
      <c r="C38" s="1"/>
    </row>
    <row r="39" spans="1:3" x14ac:dyDescent="0.25">
      <c r="A39" s="1"/>
      <c r="B39" s="1"/>
      <c r="C39" s="1"/>
    </row>
    <row r="40" spans="1:3" x14ac:dyDescent="0.25">
      <c r="A40" s="1"/>
      <c r="B40" s="1"/>
      <c r="C40" s="1"/>
    </row>
    <row r="41" spans="1:3" x14ac:dyDescent="0.25">
      <c r="A41" s="1"/>
      <c r="B41" s="1"/>
      <c r="C41" s="1"/>
    </row>
    <row r="42" spans="1:3" x14ac:dyDescent="0.25">
      <c r="A42" s="1"/>
      <c r="B42" s="1"/>
      <c r="C42" s="1"/>
    </row>
    <row r="43" spans="1:3" x14ac:dyDescent="0.25">
      <c r="A43" s="1"/>
      <c r="B43" s="1"/>
      <c r="C43" s="1"/>
    </row>
    <row r="44" spans="1:3" x14ac:dyDescent="0.25">
      <c r="A44" s="1"/>
      <c r="B44" s="1"/>
      <c r="C44" s="1"/>
    </row>
    <row r="45" spans="1:3" x14ac:dyDescent="0.25">
      <c r="A45" s="1"/>
      <c r="B45" s="1"/>
      <c r="C45" s="1"/>
    </row>
    <row r="46" spans="1:3" x14ac:dyDescent="0.25">
      <c r="A46" s="1"/>
      <c r="B46" s="1"/>
      <c r="C46" s="1"/>
    </row>
    <row r="47" spans="1:3" x14ac:dyDescent="0.25">
      <c r="A47" s="1"/>
      <c r="B47" s="1"/>
      <c r="C47" s="1"/>
    </row>
    <row r="48" spans="1:3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</sheetData>
  <mergeCells count="23">
    <mergeCell ref="E18:G18"/>
    <mergeCell ref="E17:G17"/>
    <mergeCell ref="J13:L13"/>
    <mergeCell ref="J14:L14"/>
    <mergeCell ref="J15:L15"/>
    <mergeCell ref="E24:G24"/>
    <mergeCell ref="E25:G25"/>
    <mergeCell ref="E26:G26"/>
    <mergeCell ref="E19:G19"/>
    <mergeCell ref="E20:G20"/>
    <mergeCell ref="E21:G21"/>
    <mergeCell ref="E22:G22"/>
    <mergeCell ref="E23:G23"/>
    <mergeCell ref="A3:C3"/>
    <mergeCell ref="E3:I3"/>
    <mergeCell ref="E8:G8"/>
    <mergeCell ref="E9:G9"/>
    <mergeCell ref="E10:G10"/>
    <mergeCell ref="E11:G11"/>
    <mergeCell ref="E12:G12"/>
    <mergeCell ref="E13:G13"/>
    <mergeCell ref="E14:G14"/>
    <mergeCell ref="E15:G15"/>
  </mergeCells>
  <dataValidations count="5">
    <dataValidation type="decimal" allowBlank="1" showInputMessage="1" showErrorMessage="1" prompt="Digite o valor da relação s/D. Ver MANUAL." sqref="A5:A55" xr:uid="{3FA1D214-EB74-42FC-88E5-6F0F4A9104C9}">
      <formula1>2.7</formula1>
      <formula2>13.3</formula2>
    </dataValidation>
    <dataValidation type="whole" allowBlank="1" showInputMessage="1" showErrorMessage="1" prompt="Digite o valor correspondente à Geometria do Grupo ( ver Tabela)." sqref="B5:B55" xr:uid="{08169B7C-407C-4FC8-A3E3-22102B51DDEC}">
      <formula1>2</formula1>
      <formula2>10</formula2>
    </dataValidation>
    <dataValidation type="whole" allowBlank="1" showInputMessage="1" showErrorMessage="1" prompt="Digite 1 ou 2 ( ver Tabela Bloco-Solo)." sqref="C5:C55" xr:uid="{DE4D8B88-38B2-4568-B9A3-5408B38B4226}">
      <formula1>1</formula1>
      <formula2>2</formula2>
    </dataValidation>
    <dataValidation type="decimal" allowBlank="1" showInputMessage="1" showErrorMessage="1" prompt="Digite o diâmetro da estaca, em mm." sqref="E5" xr:uid="{918DB870-B344-475F-A72F-7225B4B5B1E6}">
      <formula1>88.9</formula1>
      <formula2>1200</formula2>
    </dataValidation>
    <dataValidation type="whole" allowBlank="1" showInputMessage="1" showErrorMessage="1" prompt="Digite o valor correspondente ao tipo de estaca ( ver Tabela)." sqref="F5" xr:uid="{BBC8E0C1-B48E-4100-B0BF-1F0FCE17A9EA}">
      <formula1>1</formula1>
      <formula2>7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86599-7500-4FA6-A610-5B90EAD08E1D}">
  <sheetPr codeName="Planilha2"/>
  <dimension ref="A1:I56"/>
  <sheetViews>
    <sheetView showGridLines="0" workbookViewId="0">
      <selection activeCell="P7" sqref="P7"/>
    </sheetView>
  </sheetViews>
  <sheetFormatPr defaultRowHeight="15" x14ac:dyDescent="0.25"/>
  <cols>
    <col min="1" max="4" width="9.7109375" style="6" customWidth="1"/>
    <col min="5" max="5" width="9.140625" style="6"/>
    <col min="6" max="8" width="9.7109375" style="6" customWidth="1"/>
    <col min="9" max="16384" width="9.140625" style="6"/>
  </cols>
  <sheetData>
    <row r="1" spans="1:9" ht="16.5" x14ac:dyDescent="0.25">
      <c r="A1" s="5" t="s">
        <v>6</v>
      </c>
      <c r="F1" s="7"/>
      <c r="G1" s="7"/>
      <c r="H1" s="7"/>
    </row>
    <row r="2" spans="1:9" x14ac:dyDescent="0.25">
      <c r="F2" s="7"/>
      <c r="G2" s="7"/>
      <c r="H2" s="7"/>
    </row>
    <row r="3" spans="1:9" x14ac:dyDescent="0.25">
      <c r="A3" s="68" t="s">
        <v>16</v>
      </c>
      <c r="B3" s="68"/>
      <c r="C3" s="68"/>
      <c r="D3" s="68"/>
      <c r="E3" s="8"/>
      <c r="F3" s="69" t="s">
        <v>17</v>
      </c>
      <c r="G3" s="69"/>
      <c r="H3" s="69"/>
      <c r="I3" s="69"/>
    </row>
    <row r="4" spans="1:9" ht="18.75" x14ac:dyDescent="0.35">
      <c r="A4" s="10" t="s">
        <v>24</v>
      </c>
      <c r="B4" s="10" t="s">
        <v>25</v>
      </c>
      <c r="C4" s="10" t="s">
        <v>52</v>
      </c>
      <c r="D4" s="11" t="s">
        <v>26</v>
      </c>
      <c r="E4" s="8"/>
      <c r="F4" s="3" t="s">
        <v>24</v>
      </c>
      <c r="G4" s="3" t="s">
        <v>25</v>
      </c>
      <c r="H4" s="3" t="s">
        <v>52</v>
      </c>
      <c r="I4" s="3" t="s">
        <v>26</v>
      </c>
    </row>
    <row r="5" spans="1:9" x14ac:dyDescent="0.25">
      <c r="A5" s="2">
        <f>IF(Entrada!A5="","",Entrada!A5)</f>
        <v>3</v>
      </c>
      <c r="B5" s="2">
        <f>IF(Entrada!A5="","",Entrada!C5)</f>
        <v>1</v>
      </c>
      <c r="C5" s="32">
        <f>IF(Entrada!A5="","",Entrada!$I$5)</f>
        <v>1286</v>
      </c>
      <c r="D5" s="12">
        <f>IF(Entrada!A5="","",Entrada!B5)</f>
        <v>5</v>
      </c>
      <c r="E5" s="8"/>
      <c r="F5" s="14">
        <f>IF(A5="","",((A5-2.7)/(13.3-2.7)*(0.85-0.15)+0.15))</f>
        <v>0.16981132075471697</v>
      </c>
      <c r="G5" s="14">
        <f>IF(A5="","",(((B5-1)/(2-1))*(0.85-0.15)+0.15))</f>
        <v>0.15</v>
      </c>
      <c r="H5" s="14">
        <f>IF(A5="","",((C5-508)/(29750-508))*(0.85-0.15)+0.15)</f>
        <v>0.16862389713425893</v>
      </c>
      <c r="I5" s="14">
        <f>IF(A5="","",((D5-2)/(10-2))*(0.85-0.15)+0.15)</f>
        <v>0.41249999999999998</v>
      </c>
    </row>
    <row r="6" spans="1:9" x14ac:dyDescent="0.25">
      <c r="A6" s="2">
        <f>IF(Entrada!A6="","",Entrada!A6)</f>
        <v>5</v>
      </c>
      <c r="B6" s="2">
        <f>IF(Entrada!A6="","",Entrada!C6)</f>
        <v>1</v>
      </c>
      <c r="C6" s="32">
        <f>IF(Entrada!A6="","",Entrada!$I$5)</f>
        <v>1286</v>
      </c>
      <c r="D6" s="12">
        <f>IF(Entrada!A6="","",Entrada!B6)</f>
        <v>5</v>
      </c>
      <c r="E6" s="8"/>
      <c r="F6" s="14">
        <f t="shared" ref="F6:F55" si="0">IF(A6="","",(((A6-2.7)/(13.3-2.7))*(0.85-0.15)+0.15))</f>
        <v>0.30188679245283012</v>
      </c>
      <c r="G6" s="14">
        <f t="shared" ref="G6:G55" si="1">IF(A6="","",(((B6-1)/(2-1))*(0.85-0.15)+0.15))</f>
        <v>0.15</v>
      </c>
      <c r="H6" s="14">
        <f t="shared" ref="H6:H55" si="2">IF(A6="","",((C6-508)/(29750-508))*(0.85-0.15)+0.15)</f>
        <v>0.16862389713425893</v>
      </c>
      <c r="I6" s="14">
        <f t="shared" ref="I6:I55" si="3">IF(A6="","",((D6-2)/(10-2))*(0.85-0.15)+0.15)</f>
        <v>0.41249999999999998</v>
      </c>
    </row>
    <row r="7" spans="1:9" x14ac:dyDescent="0.25">
      <c r="A7" s="2">
        <f>IF(Entrada!A7="","",Entrada!A7)</f>
        <v>7</v>
      </c>
      <c r="B7" s="2">
        <f>IF(Entrada!A7="","",Entrada!C7)</f>
        <v>1</v>
      </c>
      <c r="C7" s="32">
        <f>IF(Entrada!A7="","",Entrada!$I$5)</f>
        <v>1286</v>
      </c>
      <c r="D7" s="12">
        <f>IF(Entrada!A7="","",Entrada!B7)</f>
        <v>5</v>
      </c>
      <c r="E7" s="8"/>
      <c r="F7" s="14">
        <f t="shared" si="0"/>
        <v>0.4339622641509433</v>
      </c>
      <c r="G7" s="14">
        <f t="shared" si="1"/>
        <v>0.15</v>
      </c>
      <c r="H7" s="14">
        <f t="shared" si="2"/>
        <v>0.16862389713425893</v>
      </c>
      <c r="I7" s="14">
        <f t="shared" si="3"/>
        <v>0.41249999999999998</v>
      </c>
    </row>
    <row r="8" spans="1:9" x14ac:dyDescent="0.25">
      <c r="A8" s="2" t="str">
        <f>IF(Entrada!A8="","",Entrada!A8)</f>
        <v/>
      </c>
      <c r="B8" s="2" t="str">
        <f>IF(Entrada!A8="","",Entrada!C8)</f>
        <v/>
      </c>
      <c r="C8" s="32" t="str">
        <f>IF(Entrada!A8="","",Entrada!$I$5)</f>
        <v/>
      </c>
      <c r="D8" s="12" t="str">
        <f>IF(Entrada!A8="","",Entrada!B8)</f>
        <v/>
      </c>
      <c r="E8" s="8"/>
      <c r="F8" s="14" t="str">
        <f t="shared" si="0"/>
        <v/>
      </c>
      <c r="G8" s="14" t="str">
        <f t="shared" si="1"/>
        <v/>
      </c>
      <c r="H8" s="14" t="str">
        <f t="shared" si="2"/>
        <v/>
      </c>
      <c r="I8" s="14" t="str">
        <f t="shared" si="3"/>
        <v/>
      </c>
    </row>
    <row r="9" spans="1:9" x14ac:dyDescent="0.25">
      <c r="A9" s="2" t="str">
        <f>IF(Entrada!A9="","",Entrada!A9)</f>
        <v/>
      </c>
      <c r="B9" s="2" t="str">
        <f>IF(Entrada!A9="","",Entrada!C9)</f>
        <v/>
      </c>
      <c r="C9" s="32" t="str">
        <f>IF(Entrada!A9="","",Entrada!$I$5)</f>
        <v/>
      </c>
      <c r="D9" s="12" t="str">
        <f>IF(Entrada!A9="","",Entrada!B9)</f>
        <v/>
      </c>
      <c r="E9" s="8"/>
      <c r="F9" s="14" t="str">
        <f t="shared" si="0"/>
        <v/>
      </c>
      <c r="G9" s="14" t="str">
        <f t="shared" si="1"/>
        <v/>
      </c>
      <c r="H9" s="14" t="str">
        <f t="shared" si="2"/>
        <v/>
      </c>
      <c r="I9" s="14" t="str">
        <f t="shared" si="3"/>
        <v/>
      </c>
    </row>
    <row r="10" spans="1:9" x14ac:dyDescent="0.25">
      <c r="A10" s="2" t="str">
        <f>IF(Entrada!A10="","",Entrada!A10)</f>
        <v/>
      </c>
      <c r="B10" s="2" t="str">
        <f>IF(Entrada!A10="","",Entrada!C10)</f>
        <v/>
      </c>
      <c r="C10" s="32" t="str">
        <f>IF(Entrada!A10="","",Entrada!$I$5)</f>
        <v/>
      </c>
      <c r="D10" s="12" t="str">
        <f>IF(Entrada!A10="","",Entrada!B10)</f>
        <v/>
      </c>
      <c r="E10" s="8"/>
      <c r="F10" s="14" t="str">
        <f t="shared" si="0"/>
        <v/>
      </c>
      <c r="G10" s="14" t="str">
        <f t="shared" si="1"/>
        <v/>
      </c>
      <c r="H10" s="14" t="str">
        <f t="shared" si="2"/>
        <v/>
      </c>
      <c r="I10" s="14" t="str">
        <f t="shared" si="3"/>
        <v/>
      </c>
    </row>
    <row r="11" spans="1:9" x14ac:dyDescent="0.25">
      <c r="A11" s="2" t="str">
        <f>IF(Entrada!A11="","",Entrada!A11)</f>
        <v/>
      </c>
      <c r="B11" s="2" t="str">
        <f>IF(Entrada!A11="","",Entrada!C11)</f>
        <v/>
      </c>
      <c r="C11" s="32" t="str">
        <f>IF(Entrada!A11="","",Entrada!$I$5)</f>
        <v/>
      </c>
      <c r="D11" s="12" t="str">
        <f>IF(Entrada!A11="","",Entrada!B11)</f>
        <v/>
      </c>
      <c r="E11" s="8"/>
      <c r="F11" s="14" t="str">
        <f t="shared" si="0"/>
        <v/>
      </c>
      <c r="G11" s="14" t="str">
        <f t="shared" si="1"/>
        <v/>
      </c>
      <c r="H11" s="14" t="str">
        <f t="shared" si="2"/>
        <v/>
      </c>
      <c r="I11" s="14" t="str">
        <f t="shared" si="3"/>
        <v/>
      </c>
    </row>
    <row r="12" spans="1:9" x14ac:dyDescent="0.25">
      <c r="A12" s="2" t="str">
        <f>IF(Entrada!A12="","",Entrada!A12)</f>
        <v/>
      </c>
      <c r="B12" s="2" t="str">
        <f>IF(Entrada!A12="","",Entrada!C12)</f>
        <v/>
      </c>
      <c r="C12" s="32" t="str">
        <f>IF(Entrada!A12="","",Entrada!$I$5)</f>
        <v/>
      </c>
      <c r="D12" s="12" t="str">
        <f>IF(Entrada!A12="","",Entrada!B12)</f>
        <v/>
      </c>
      <c r="E12" s="8"/>
      <c r="F12" s="14" t="str">
        <f t="shared" si="0"/>
        <v/>
      </c>
      <c r="G12" s="14" t="str">
        <f t="shared" si="1"/>
        <v/>
      </c>
      <c r="H12" s="14" t="str">
        <f t="shared" si="2"/>
        <v/>
      </c>
      <c r="I12" s="14" t="str">
        <f t="shared" si="3"/>
        <v/>
      </c>
    </row>
    <row r="13" spans="1:9" x14ac:dyDescent="0.25">
      <c r="A13" s="2" t="str">
        <f>IF(Entrada!A13="","",Entrada!A13)</f>
        <v/>
      </c>
      <c r="B13" s="2" t="str">
        <f>IF(Entrada!A13="","",Entrada!C13)</f>
        <v/>
      </c>
      <c r="C13" s="32" t="str">
        <f>IF(Entrada!A13="","",Entrada!$I$5)</f>
        <v/>
      </c>
      <c r="D13" s="12" t="str">
        <f>IF(Entrada!A13="","",Entrada!B13)</f>
        <v/>
      </c>
      <c r="E13" s="8"/>
      <c r="F13" s="14" t="str">
        <f t="shared" si="0"/>
        <v/>
      </c>
      <c r="G13" s="14" t="str">
        <f t="shared" si="1"/>
        <v/>
      </c>
      <c r="H13" s="14" t="str">
        <f t="shared" si="2"/>
        <v/>
      </c>
      <c r="I13" s="14" t="str">
        <f t="shared" si="3"/>
        <v/>
      </c>
    </row>
    <row r="14" spans="1:9" x14ac:dyDescent="0.25">
      <c r="A14" s="2" t="str">
        <f>IF(Entrada!A14="","",Entrada!A14)</f>
        <v/>
      </c>
      <c r="B14" s="2" t="str">
        <f>IF(Entrada!A14="","",Entrada!C14)</f>
        <v/>
      </c>
      <c r="C14" s="32" t="str">
        <f>IF(Entrada!A14="","",Entrada!$I$5)</f>
        <v/>
      </c>
      <c r="D14" s="12" t="str">
        <f>IF(Entrada!A14="","",Entrada!B14)</f>
        <v/>
      </c>
      <c r="E14" s="8"/>
      <c r="F14" s="14" t="str">
        <f t="shared" si="0"/>
        <v/>
      </c>
      <c r="G14" s="14" t="str">
        <f t="shared" si="1"/>
        <v/>
      </c>
      <c r="H14" s="14" t="str">
        <f t="shared" si="2"/>
        <v/>
      </c>
      <c r="I14" s="14" t="str">
        <f t="shared" si="3"/>
        <v/>
      </c>
    </row>
    <row r="15" spans="1:9" x14ac:dyDescent="0.25">
      <c r="A15" s="2" t="str">
        <f>IF(Entrada!A15="","",Entrada!A15)</f>
        <v/>
      </c>
      <c r="B15" s="2" t="str">
        <f>IF(Entrada!A15="","",Entrada!C15)</f>
        <v/>
      </c>
      <c r="C15" s="32" t="str">
        <f>IF(Entrada!A15="","",Entrada!$I$5)</f>
        <v/>
      </c>
      <c r="D15" s="12" t="str">
        <f>IF(Entrada!A15="","",Entrada!B15)</f>
        <v/>
      </c>
      <c r="E15" s="8"/>
      <c r="F15" s="14" t="str">
        <f t="shared" si="0"/>
        <v/>
      </c>
      <c r="G15" s="14" t="str">
        <f t="shared" si="1"/>
        <v/>
      </c>
      <c r="H15" s="14" t="str">
        <f t="shared" si="2"/>
        <v/>
      </c>
      <c r="I15" s="14" t="str">
        <f t="shared" si="3"/>
        <v/>
      </c>
    </row>
    <row r="16" spans="1:9" x14ac:dyDescent="0.25">
      <c r="A16" s="2" t="str">
        <f>IF(Entrada!A16="","",Entrada!A16)</f>
        <v/>
      </c>
      <c r="B16" s="2" t="str">
        <f>IF(Entrada!A16="","",Entrada!C16)</f>
        <v/>
      </c>
      <c r="C16" s="32" t="str">
        <f>IF(Entrada!A16="","",Entrada!$I$5)</f>
        <v/>
      </c>
      <c r="D16" s="12" t="str">
        <f>IF(Entrada!A16="","",Entrada!B16)</f>
        <v/>
      </c>
      <c r="E16" s="8"/>
      <c r="F16" s="14" t="str">
        <f t="shared" si="0"/>
        <v/>
      </c>
      <c r="G16" s="14" t="str">
        <f t="shared" si="1"/>
        <v/>
      </c>
      <c r="H16" s="14" t="str">
        <f t="shared" si="2"/>
        <v/>
      </c>
      <c r="I16" s="14" t="str">
        <f t="shared" si="3"/>
        <v/>
      </c>
    </row>
    <row r="17" spans="1:9" x14ac:dyDescent="0.25">
      <c r="A17" s="2" t="str">
        <f>IF(Entrada!A17="","",Entrada!A17)</f>
        <v/>
      </c>
      <c r="B17" s="2" t="str">
        <f>IF(Entrada!A17="","",Entrada!C17)</f>
        <v/>
      </c>
      <c r="C17" s="32" t="str">
        <f>IF(Entrada!A17="","",Entrada!$I$5)</f>
        <v/>
      </c>
      <c r="D17" s="12" t="str">
        <f>IF(Entrada!A17="","",Entrada!B17)</f>
        <v/>
      </c>
      <c r="E17" s="8"/>
      <c r="F17" s="14" t="str">
        <f t="shared" si="0"/>
        <v/>
      </c>
      <c r="G17" s="14" t="str">
        <f t="shared" si="1"/>
        <v/>
      </c>
      <c r="H17" s="14" t="str">
        <f t="shared" si="2"/>
        <v/>
      </c>
      <c r="I17" s="14" t="str">
        <f t="shared" si="3"/>
        <v/>
      </c>
    </row>
    <row r="18" spans="1:9" x14ac:dyDescent="0.25">
      <c r="A18" s="2" t="str">
        <f>IF(Entrada!A18="","",Entrada!A18)</f>
        <v/>
      </c>
      <c r="B18" s="2" t="str">
        <f>IF(Entrada!A18="","",Entrada!C18)</f>
        <v/>
      </c>
      <c r="C18" s="32" t="str">
        <f>IF(Entrada!A18="","",Entrada!$I$5)</f>
        <v/>
      </c>
      <c r="D18" s="12" t="str">
        <f>IF(Entrada!A18="","",Entrada!B18)</f>
        <v/>
      </c>
      <c r="E18" s="8"/>
      <c r="F18" s="14" t="str">
        <f t="shared" si="0"/>
        <v/>
      </c>
      <c r="G18" s="14" t="str">
        <f t="shared" si="1"/>
        <v/>
      </c>
      <c r="H18" s="14" t="str">
        <f t="shared" si="2"/>
        <v/>
      </c>
      <c r="I18" s="14" t="str">
        <f t="shared" si="3"/>
        <v/>
      </c>
    </row>
    <row r="19" spans="1:9" x14ac:dyDescent="0.25">
      <c r="A19" s="2" t="str">
        <f>IF(Entrada!A19="","",Entrada!A19)</f>
        <v/>
      </c>
      <c r="B19" s="2" t="str">
        <f>IF(Entrada!A19="","",Entrada!C19)</f>
        <v/>
      </c>
      <c r="C19" s="32" t="str">
        <f>IF(Entrada!A19="","",Entrada!$I$5)</f>
        <v/>
      </c>
      <c r="D19" s="12" t="str">
        <f>IF(Entrada!A19="","",Entrada!B19)</f>
        <v/>
      </c>
      <c r="E19" s="8"/>
      <c r="F19" s="14" t="str">
        <f t="shared" si="0"/>
        <v/>
      </c>
      <c r="G19" s="14" t="str">
        <f t="shared" si="1"/>
        <v/>
      </c>
      <c r="H19" s="14" t="str">
        <f t="shared" si="2"/>
        <v/>
      </c>
      <c r="I19" s="14" t="str">
        <f t="shared" si="3"/>
        <v/>
      </c>
    </row>
    <row r="20" spans="1:9" x14ac:dyDescent="0.25">
      <c r="A20" s="2" t="str">
        <f>IF(Entrada!A20="","",Entrada!A20)</f>
        <v/>
      </c>
      <c r="B20" s="2" t="str">
        <f>IF(Entrada!A20="","",Entrada!C20)</f>
        <v/>
      </c>
      <c r="C20" s="32" t="str">
        <f>IF(Entrada!A20="","",Entrada!$I$5)</f>
        <v/>
      </c>
      <c r="D20" s="12" t="str">
        <f>IF(Entrada!A20="","",Entrada!B20)</f>
        <v/>
      </c>
      <c r="E20" s="8"/>
      <c r="F20" s="14" t="str">
        <f t="shared" si="0"/>
        <v/>
      </c>
      <c r="G20" s="14" t="str">
        <f t="shared" si="1"/>
        <v/>
      </c>
      <c r="H20" s="14" t="str">
        <f t="shared" si="2"/>
        <v/>
      </c>
      <c r="I20" s="14" t="str">
        <f t="shared" si="3"/>
        <v/>
      </c>
    </row>
    <row r="21" spans="1:9" x14ac:dyDescent="0.25">
      <c r="A21" s="2" t="str">
        <f>IF(Entrada!A21="","",Entrada!A21)</f>
        <v/>
      </c>
      <c r="B21" s="2" t="str">
        <f>IF(Entrada!A21="","",Entrada!C21)</f>
        <v/>
      </c>
      <c r="C21" s="32" t="str">
        <f>IF(Entrada!A21="","",Entrada!$I$5)</f>
        <v/>
      </c>
      <c r="D21" s="12" t="str">
        <f>IF(Entrada!A21="","",Entrada!B21)</f>
        <v/>
      </c>
      <c r="E21" s="8"/>
      <c r="F21" s="14" t="str">
        <f t="shared" si="0"/>
        <v/>
      </c>
      <c r="G21" s="14" t="str">
        <f t="shared" si="1"/>
        <v/>
      </c>
      <c r="H21" s="14" t="str">
        <f t="shared" si="2"/>
        <v/>
      </c>
      <c r="I21" s="14" t="str">
        <f t="shared" si="3"/>
        <v/>
      </c>
    </row>
    <row r="22" spans="1:9" x14ac:dyDescent="0.25">
      <c r="A22" s="2" t="str">
        <f>IF(Entrada!A22="","",Entrada!A22)</f>
        <v/>
      </c>
      <c r="B22" s="2" t="str">
        <f>IF(Entrada!A22="","",Entrada!C22)</f>
        <v/>
      </c>
      <c r="C22" s="32" t="str">
        <f>IF(Entrada!A22="","",Entrada!$I$5)</f>
        <v/>
      </c>
      <c r="D22" s="12" t="str">
        <f>IF(Entrada!A22="","",Entrada!B22)</f>
        <v/>
      </c>
      <c r="E22" s="8"/>
      <c r="F22" s="14" t="str">
        <f t="shared" si="0"/>
        <v/>
      </c>
      <c r="G22" s="14" t="str">
        <f t="shared" si="1"/>
        <v/>
      </c>
      <c r="H22" s="14" t="str">
        <f t="shared" si="2"/>
        <v/>
      </c>
      <c r="I22" s="14" t="str">
        <f t="shared" si="3"/>
        <v/>
      </c>
    </row>
    <row r="23" spans="1:9" x14ac:dyDescent="0.25">
      <c r="A23" s="2" t="str">
        <f>IF(Entrada!A23="","",Entrada!A23)</f>
        <v/>
      </c>
      <c r="B23" s="2" t="str">
        <f>IF(Entrada!A23="","",Entrada!C23)</f>
        <v/>
      </c>
      <c r="C23" s="32" t="str">
        <f>IF(Entrada!A23="","",Entrada!$I$5)</f>
        <v/>
      </c>
      <c r="D23" s="12" t="str">
        <f>IF(Entrada!A23="","",Entrada!B23)</f>
        <v/>
      </c>
      <c r="E23" s="8"/>
      <c r="F23" s="14" t="str">
        <f t="shared" si="0"/>
        <v/>
      </c>
      <c r="G23" s="14" t="str">
        <f t="shared" si="1"/>
        <v/>
      </c>
      <c r="H23" s="14" t="str">
        <f t="shared" si="2"/>
        <v/>
      </c>
      <c r="I23" s="14" t="str">
        <f t="shared" si="3"/>
        <v/>
      </c>
    </row>
    <row r="24" spans="1:9" x14ac:dyDescent="0.25">
      <c r="A24" s="2" t="str">
        <f>IF(Entrada!A24="","",Entrada!A24)</f>
        <v/>
      </c>
      <c r="B24" s="2" t="str">
        <f>IF(Entrada!A24="","",Entrada!C24)</f>
        <v/>
      </c>
      <c r="C24" s="32" t="str">
        <f>IF(Entrada!A24="","",Entrada!$I$5)</f>
        <v/>
      </c>
      <c r="D24" s="12" t="str">
        <f>IF(Entrada!A24="","",Entrada!B24)</f>
        <v/>
      </c>
      <c r="E24" s="8"/>
      <c r="F24" s="14" t="str">
        <f t="shared" si="0"/>
        <v/>
      </c>
      <c r="G24" s="14" t="str">
        <f t="shared" si="1"/>
        <v/>
      </c>
      <c r="H24" s="14" t="str">
        <f t="shared" si="2"/>
        <v/>
      </c>
      <c r="I24" s="14" t="str">
        <f t="shared" si="3"/>
        <v/>
      </c>
    </row>
    <row r="25" spans="1:9" x14ac:dyDescent="0.25">
      <c r="A25" s="2" t="str">
        <f>IF(Entrada!A25="","",Entrada!A25)</f>
        <v/>
      </c>
      <c r="B25" s="2" t="str">
        <f>IF(Entrada!A25="","",Entrada!C25)</f>
        <v/>
      </c>
      <c r="C25" s="32" t="str">
        <f>IF(Entrada!A25="","",Entrada!$I$5)</f>
        <v/>
      </c>
      <c r="D25" s="12" t="str">
        <f>IF(Entrada!A25="","",Entrada!B25)</f>
        <v/>
      </c>
      <c r="E25" s="8"/>
      <c r="F25" s="14" t="str">
        <f t="shared" si="0"/>
        <v/>
      </c>
      <c r="G25" s="14" t="str">
        <f t="shared" si="1"/>
        <v/>
      </c>
      <c r="H25" s="14" t="str">
        <f t="shared" si="2"/>
        <v/>
      </c>
      <c r="I25" s="14" t="str">
        <f t="shared" si="3"/>
        <v/>
      </c>
    </row>
    <row r="26" spans="1:9" x14ac:dyDescent="0.25">
      <c r="A26" s="2" t="str">
        <f>IF(Entrada!A26="","",Entrada!A26)</f>
        <v/>
      </c>
      <c r="B26" s="2" t="str">
        <f>IF(Entrada!A26="","",Entrada!C26)</f>
        <v/>
      </c>
      <c r="C26" s="32" t="str">
        <f>IF(Entrada!A26="","",Entrada!$I$5)</f>
        <v/>
      </c>
      <c r="D26" s="12" t="str">
        <f>IF(Entrada!A26="","",Entrada!B26)</f>
        <v/>
      </c>
      <c r="E26" s="8"/>
      <c r="F26" s="14" t="str">
        <f t="shared" si="0"/>
        <v/>
      </c>
      <c r="G26" s="14" t="str">
        <f t="shared" si="1"/>
        <v/>
      </c>
      <c r="H26" s="14" t="str">
        <f t="shared" si="2"/>
        <v/>
      </c>
      <c r="I26" s="14" t="str">
        <f t="shared" si="3"/>
        <v/>
      </c>
    </row>
    <row r="27" spans="1:9" x14ac:dyDescent="0.25">
      <c r="A27" s="2" t="str">
        <f>IF(Entrada!A27="","",Entrada!A27)</f>
        <v/>
      </c>
      <c r="B27" s="2" t="str">
        <f>IF(Entrada!A27="","",Entrada!C27)</f>
        <v/>
      </c>
      <c r="C27" s="32" t="str">
        <f>IF(Entrada!A27="","",Entrada!$I$5)</f>
        <v/>
      </c>
      <c r="D27" s="12" t="str">
        <f>IF(Entrada!A27="","",Entrada!B27)</f>
        <v/>
      </c>
      <c r="E27" s="8"/>
      <c r="F27" s="14" t="str">
        <f t="shared" si="0"/>
        <v/>
      </c>
      <c r="G27" s="14" t="str">
        <f t="shared" si="1"/>
        <v/>
      </c>
      <c r="H27" s="14" t="str">
        <f t="shared" si="2"/>
        <v/>
      </c>
      <c r="I27" s="14" t="str">
        <f t="shared" si="3"/>
        <v/>
      </c>
    </row>
    <row r="28" spans="1:9" x14ac:dyDescent="0.25">
      <c r="A28" s="2" t="str">
        <f>IF(Entrada!A28="","",Entrada!A28)</f>
        <v/>
      </c>
      <c r="B28" s="2" t="str">
        <f>IF(Entrada!A28="","",Entrada!C28)</f>
        <v/>
      </c>
      <c r="C28" s="32" t="str">
        <f>IF(Entrada!A28="","",Entrada!$I$5)</f>
        <v/>
      </c>
      <c r="D28" s="12" t="str">
        <f>IF(Entrada!A28="","",Entrada!B28)</f>
        <v/>
      </c>
      <c r="E28" s="8"/>
      <c r="F28" s="14" t="str">
        <f t="shared" si="0"/>
        <v/>
      </c>
      <c r="G28" s="14" t="str">
        <f t="shared" si="1"/>
        <v/>
      </c>
      <c r="H28" s="14" t="str">
        <f t="shared" si="2"/>
        <v/>
      </c>
      <c r="I28" s="14" t="str">
        <f t="shared" si="3"/>
        <v/>
      </c>
    </row>
    <row r="29" spans="1:9" x14ac:dyDescent="0.25">
      <c r="A29" s="2" t="str">
        <f>IF(Entrada!A29="","",Entrada!A29)</f>
        <v/>
      </c>
      <c r="B29" s="2" t="str">
        <f>IF(Entrada!A29="","",Entrada!C29)</f>
        <v/>
      </c>
      <c r="C29" s="32" t="str">
        <f>IF(Entrada!A29="","",Entrada!$I$5)</f>
        <v/>
      </c>
      <c r="D29" s="12" t="str">
        <f>IF(Entrada!A29="","",Entrada!B29)</f>
        <v/>
      </c>
      <c r="E29" s="8"/>
      <c r="F29" s="14" t="str">
        <f t="shared" si="0"/>
        <v/>
      </c>
      <c r="G29" s="14" t="str">
        <f t="shared" si="1"/>
        <v/>
      </c>
      <c r="H29" s="14" t="str">
        <f t="shared" si="2"/>
        <v/>
      </c>
      <c r="I29" s="14" t="str">
        <f t="shared" si="3"/>
        <v/>
      </c>
    </row>
    <row r="30" spans="1:9" x14ac:dyDescent="0.25">
      <c r="A30" s="2" t="str">
        <f>IF(Entrada!A30="","",Entrada!A30)</f>
        <v/>
      </c>
      <c r="B30" s="2" t="str">
        <f>IF(Entrada!A30="","",Entrada!C30)</f>
        <v/>
      </c>
      <c r="C30" s="32" t="str">
        <f>IF(Entrada!A30="","",Entrada!$I$5)</f>
        <v/>
      </c>
      <c r="D30" s="12" t="str">
        <f>IF(Entrada!A30="","",Entrada!B30)</f>
        <v/>
      </c>
      <c r="E30" s="8"/>
      <c r="F30" s="14" t="str">
        <f t="shared" si="0"/>
        <v/>
      </c>
      <c r="G30" s="14" t="str">
        <f t="shared" si="1"/>
        <v/>
      </c>
      <c r="H30" s="14" t="str">
        <f t="shared" si="2"/>
        <v/>
      </c>
      <c r="I30" s="14" t="str">
        <f t="shared" si="3"/>
        <v/>
      </c>
    </row>
    <row r="31" spans="1:9" x14ac:dyDescent="0.25">
      <c r="A31" s="2" t="str">
        <f>IF(Entrada!A31="","",Entrada!A31)</f>
        <v/>
      </c>
      <c r="B31" s="2" t="str">
        <f>IF(Entrada!A31="","",Entrada!C31)</f>
        <v/>
      </c>
      <c r="C31" s="32" t="str">
        <f>IF(Entrada!A31="","",Entrada!$I$5)</f>
        <v/>
      </c>
      <c r="D31" s="12" t="str">
        <f>IF(Entrada!A31="","",Entrada!B31)</f>
        <v/>
      </c>
      <c r="E31" s="8"/>
      <c r="F31" s="14" t="str">
        <f t="shared" si="0"/>
        <v/>
      </c>
      <c r="G31" s="14" t="str">
        <f t="shared" si="1"/>
        <v/>
      </c>
      <c r="H31" s="14" t="str">
        <f t="shared" si="2"/>
        <v/>
      </c>
      <c r="I31" s="14" t="str">
        <f t="shared" si="3"/>
        <v/>
      </c>
    </row>
    <row r="32" spans="1:9" x14ac:dyDescent="0.25">
      <c r="A32" s="2" t="str">
        <f>IF(Entrada!A32="","",Entrada!A32)</f>
        <v/>
      </c>
      <c r="B32" s="2" t="str">
        <f>IF(Entrada!A32="","",Entrada!C32)</f>
        <v/>
      </c>
      <c r="C32" s="32" t="str">
        <f>IF(Entrada!A32="","",Entrada!$I$5)</f>
        <v/>
      </c>
      <c r="D32" s="12" t="str">
        <f>IF(Entrada!A32="","",Entrada!B32)</f>
        <v/>
      </c>
      <c r="E32" s="8"/>
      <c r="F32" s="14" t="str">
        <f t="shared" si="0"/>
        <v/>
      </c>
      <c r="G32" s="14" t="str">
        <f t="shared" si="1"/>
        <v/>
      </c>
      <c r="H32" s="14" t="str">
        <f t="shared" si="2"/>
        <v/>
      </c>
      <c r="I32" s="14" t="str">
        <f t="shared" si="3"/>
        <v/>
      </c>
    </row>
    <row r="33" spans="1:9" x14ac:dyDescent="0.25">
      <c r="A33" s="2" t="str">
        <f>IF(Entrada!A33="","",Entrada!A33)</f>
        <v/>
      </c>
      <c r="B33" s="2" t="str">
        <f>IF(Entrada!A33="","",Entrada!C33)</f>
        <v/>
      </c>
      <c r="C33" s="32" t="str">
        <f>IF(Entrada!A33="","",Entrada!$I$5)</f>
        <v/>
      </c>
      <c r="D33" s="12" t="str">
        <f>IF(Entrada!A33="","",Entrada!B33)</f>
        <v/>
      </c>
      <c r="E33" s="8"/>
      <c r="F33" s="14" t="str">
        <f t="shared" si="0"/>
        <v/>
      </c>
      <c r="G33" s="14" t="str">
        <f t="shared" si="1"/>
        <v/>
      </c>
      <c r="H33" s="14" t="str">
        <f t="shared" si="2"/>
        <v/>
      </c>
      <c r="I33" s="14" t="str">
        <f t="shared" si="3"/>
        <v/>
      </c>
    </row>
    <row r="34" spans="1:9" x14ac:dyDescent="0.25">
      <c r="A34" s="2" t="str">
        <f>IF(Entrada!A34="","",Entrada!A34)</f>
        <v/>
      </c>
      <c r="B34" s="2" t="str">
        <f>IF(Entrada!A34="","",Entrada!C34)</f>
        <v/>
      </c>
      <c r="C34" s="32" t="str">
        <f>IF(Entrada!A34="","",Entrada!$I$5)</f>
        <v/>
      </c>
      <c r="D34" s="12" t="str">
        <f>IF(Entrada!A34="","",Entrada!B34)</f>
        <v/>
      </c>
      <c r="E34" s="8"/>
      <c r="F34" s="14" t="str">
        <f t="shared" si="0"/>
        <v/>
      </c>
      <c r="G34" s="14" t="str">
        <f t="shared" si="1"/>
        <v/>
      </c>
      <c r="H34" s="14" t="str">
        <f t="shared" si="2"/>
        <v/>
      </c>
      <c r="I34" s="14" t="str">
        <f t="shared" si="3"/>
        <v/>
      </c>
    </row>
    <row r="35" spans="1:9" x14ac:dyDescent="0.25">
      <c r="A35" s="2" t="str">
        <f>IF(Entrada!A35="","",Entrada!A35)</f>
        <v/>
      </c>
      <c r="B35" s="2" t="str">
        <f>IF(Entrada!A35="","",Entrada!C35)</f>
        <v/>
      </c>
      <c r="C35" s="32" t="str">
        <f>IF(Entrada!A35="","",Entrada!$I$5)</f>
        <v/>
      </c>
      <c r="D35" s="12" t="str">
        <f>IF(Entrada!A35="","",Entrada!B35)</f>
        <v/>
      </c>
      <c r="E35" s="8"/>
      <c r="F35" s="14" t="str">
        <f t="shared" si="0"/>
        <v/>
      </c>
      <c r="G35" s="14" t="str">
        <f t="shared" si="1"/>
        <v/>
      </c>
      <c r="H35" s="14" t="str">
        <f t="shared" si="2"/>
        <v/>
      </c>
      <c r="I35" s="14" t="str">
        <f t="shared" si="3"/>
        <v/>
      </c>
    </row>
    <row r="36" spans="1:9" x14ac:dyDescent="0.25">
      <c r="A36" s="2" t="str">
        <f>IF(Entrada!A36="","",Entrada!A36)</f>
        <v/>
      </c>
      <c r="B36" s="2" t="str">
        <f>IF(Entrada!A36="","",Entrada!C36)</f>
        <v/>
      </c>
      <c r="C36" s="32" t="str">
        <f>IF(Entrada!A36="","",Entrada!$I$5)</f>
        <v/>
      </c>
      <c r="D36" s="12" t="str">
        <f>IF(Entrada!A36="","",Entrada!B36)</f>
        <v/>
      </c>
      <c r="E36" s="8"/>
      <c r="F36" s="14" t="str">
        <f t="shared" si="0"/>
        <v/>
      </c>
      <c r="G36" s="14" t="str">
        <f t="shared" si="1"/>
        <v/>
      </c>
      <c r="H36" s="14" t="str">
        <f t="shared" si="2"/>
        <v/>
      </c>
      <c r="I36" s="14" t="str">
        <f t="shared" si="3"/>
        <v/>
      </c>
    </row>
    <row r="37" spans="1:9" x14ac:dyDescent="0.25">
      <c r="A37" s="2" t="str">
        <f>IF(Entrada!A37="","",Entrada!A37)</f>
        <v/>
      </c>
      <c r="B37" s="2" t="str">
        <f>IF(Entrada!A37="","",Entrada!C37)</f>
        <v/>
      </c>
      <c r="C37" s="32" t="str">
        <f>IF(Entrada!A37="","",Entrada!$I$5)</f>
        <v/>
      </c>
      <c r="D37" s="12" t="str">
        <f>IF(Entrada!A37="","",Entrada!B37)</f>
        <v/>
      </c>
      <c r="E37" s="8"/>
      <c r="F37" s="14" t="str">
        <f t="shared" si="0"/>
        <v/>
      </c>
      <c r="G37" s="14" t="str">
        <f t="shared" si="1"/>
        <v/>
      </c>
      <c r="H37" s="14" t="str">
        <f t="shared" si="2"/>
        <v/>
      </c>
      <c r="I37" s="14" t="str">
        <f t="shared" si="3"/>
        <v/>
      </c>
    </row>
    <row r="38" spans="1:9" x14ac:dyDescent="0.25">
      <c r="A38" s="2" t="str">
        <f>IF(Entrada!A38="","",Entrada!A38)</f>
        <v/>
      </c>
      <c r="B38" s="2" t="str">
        <f>IF(Entrada!A38="","",Entrada!C38)</f>
        <v/>
      </c>
      <c r="C38" s="32" t="str">
        <f>IF(Entrada!A38="","",Entrada!$I$5)</f>
        <v/>
      </c>
      <c r="D38" s="12" t="str">
        <f>IF(Entrada!A38="","",Entrada!B38)</f>
        <v/>
      </c>
      <c r="E38" s="8"/>
      <c r="F38" s="14" t="str">
        <f t="shared" si="0"/>
        <v/>
      </c>
      <c r="G38" s="14" t="str">
        <f t="shared" si="1"/>
        <v/>
      </c>
      <c r="H38" s="14" t="str">
        <f t="shared" si="2"/>
        <v/>
      </c>
      <c r="I38" s="14" t="str">
        <f t="shared" si="3"/>
        <v/>
      </c>
    </row>
    <row r="39" spans="1:9" x14ac:dyDescent="0.25">
      <c r="A39" s="2" t="str">
        <f>IF(Entrada!A39="","",Entrada!A39)</f>
        <v/>
      </c>
      <c r="B39" s="2" t="str">
        <f>IF(Entrada!A39="","",Entrada!C39)</f>
        <v/>
      </c>
      <c r="C39" s="32" t="str">
        <f>IF(Entrada!A39="","",Entrada!$I$5)</f>
        <v/>
      </c>
      <c r="D39" s="12" t="str">
        <f>IF(Entrada!A39="","",Entrada!B39)</f>
        <v/>
      </c>
      <c r="E39" s="8"/>
      <c r="F39" s="14" t="str">
        <f t="shared" si="0"/>
        <v/>
      </c>
      <c r="G39" s="14" t="str">
        <f t="shared" si="1"/>
        <v/>
      </c>
      <c r="H39" s="14" t="str">
        <f t="shared" si="2"/>
        <v/>
      </c>
      <c r="I39" s="14" t="str">
        <f t="shared" si="3"/>
        <v/>
      </c>
    </row>
    <row r="40" spans="1:9" x14ac:dyDescent="0.25">
      <c r="A40" s="2" t="str">
        <f>IF(Entrada!A40="","",Entrada!A40)</f>
        <v/>
      </c>
      <c r="B40" s="2" t="str">
        <f>IF(Entrada!A40="","",Entrada!C40)</f>
        <v/>
      </c>
      <c r="C40" s="32" t="str">
        <f>IF(Entrada!A40="","",Entrada!$I$5)</f>
        <v/>
      </c>
      <c r="D40" s="12" t="str">
        <f>IF(Entrada!A40="","",Entrada!B40)</f>
        <v/>
      </c>
      <c r="E40" s="8"/>
      <c r="F40" s="14" t="str">
        <f t="shared" si="0"/>
        <v/>
      </c>
      <c r="G40" s="14" t="str">
        <f t="shared" si="1"/>
        <v/>
      </c>
      <c r="H40" s="14" t="str">
        <f t="shared" si="2"/>
        <v/>
      </c>
      <c r="I40" s="14" t="str">
        <f t="shared" si="3"/>
        <v/>
      </c>
    </row>
    <row r="41" spans="1:9" x14ac:dyDescent="0.25">
      <c r="A41" s="2" t="str">
        <f>IF(Entrada!A41="","",Entrada!A41)</f>
        <v/>
      </c>
      <c r="B41" s="2" t="str">
        <f>IF(Entrada!A41="","",Entrada!C41)</f>
        <v/>
      </c>
      <c r="C41" s="32" t="str">
        <f>IF(Entrada!A41="","",Entrada!$I$5)</f>
        <v/>
      </c>
      <c r="D41" s="12" t="str">
        <f>IF(Entrada!A41="","",Entrada!B41)</f>
        <v/>
      </c>
      <c r="E41" s="8"/>
      <c r="F41" s="14" t="str">
        <f t="shared" si="0"/>
        <v/>
      </c>
      <c r="G41" s="14" t="str">
        <f t="shared" si="1"/>
        <v/>
      </c>
      <c r="H41" s="14" t="str">
        <f t="shared" si="2"/>
        <v/>
      </c>
      <c r="I41" s="14" t="str">
        <f t="shared" si="3"/>
        <v/>
      </c>
    </row>
    <row r="42" spans="1:9" x14ac:dyDescent="0.25">
      <c r="A42" s="2" t="str">
        <f>IF(Entrada!B41="","",Entrada!$E$5)</f>
        <v/>
      </c>
      <c r="B42" s="2" t="str">
        <f>IF(Entrada!A42="","",Entrada!C42)</f>
        <v/>
      </c>
      <c r="C42" s="32" t="str">
        <f>IF(Entrada!A42="","",Entrada!$I$5)</f>
        <v/>
      </c>
      <c r="D42" s="12" t="str">
        <f>IF(Entrada!A42="","",Entrada!B42)</f>
        <v/>
      </c>
      <c r="E42" s="8"/>
      <c r="F42" s="14" t="str">
        <f t="shared" si="0"/>
        <v/>
      </c>
      <c r="G42" s="14" t="str">
        <f t="shared" si="1"/>
        <v/>
      </c>
      <c r="H42" s="14" t="str">
        <f t="shared" si="2"/>
        <v/>
      </c>
      <c r="I42" s="14" t="str">
        <f t="shared" si="3"/>
        <v/>
      </c>
    </row>
    <row r="43" spans="1:9" x14ac:dyDescent="0.25">
      <c r="A43" s="2" t="str">
        <f>IF(Entrada!B42="","",Entrada!$E$5)</f>
        <v/>
      </c>
      <c r="B43" s="2" t="str">
        <f>IF(Entrada!A43="","",Entrada!C43)</f>
        <v/>
      </c>
      <c r="C43" s="32" t="str">
        <f>IF(Entrada!A43="","",Entrada!$I$5)</f>
        <v/>
      </c>
      <c r="D43" s="12" t="str">
        <f>IF(Entrada!A43="","",Entrada!B43)</f>
        <v/>
      </c>
      <c r="E43" s="8"/>
      <c r="F43" s="14" t="str">
        <f t="shared" si="0"/>
        <v/>
      </c>
      <c r="G43" s="14" t="str">
        <f t="shared" si="1"/>
        <v/>
      </c>
      <c r="H43" s="14" t="str">
        <f t="shared" si="2"/>
        <v/>
      </c>
      <c r="I43" s="14" t="str">
        <f t="shared" si="3"/>
        <v/>
      </c>
    </row>
    <row r="44" spans="1:9" x14ac:dyDescent="0.25">
      <c r="A44" s="2" t="str">
        <f>IF(Entrada!B43="","",Entrada!$E$5)</f>
        <v/>
      </c>
      <c r="B44" s="2" t="str">
        <f>IF(Entrada!A44="","",Entrada!C44)</f>
        <v/>
      </c>
      <c r="C44" s="32" t="str">
        <f>IF(Entrada!A44="","",Entrada!$I$5)</f>
        <v/>
      </c>
      <c r="D44" s="12" t="str">
        <f>IF(Entrada!A44="","",Entrada!B44)</f>
        <v/>
      </c>
      <c r="E44" s="8"/>
      <c r="F44" s="14" t="str">
        <f t="shared" si="0"/>
        <v/>
      </c>
      <c r="G44" s="14" t="str">
        <f t="shared" si="1"/>
        <v/>
      </c>
      <c r="H44" s="14" t="str">
        <f t="shared" si="2"/>
        <v/>
      </c>
      <c r="I44" s="14" t="str">
        <f t="shared" si="3"/>
        <v/>
      </c>
    </row>
    <row r="45" spans="1:9" x14ac:dyDescent="0.25">
      <c r="A45" s="2" t="str">
        <f>IF(Entrada!B44="","",Entrada!$E$5)</f>
        <v/>
      </c>
      <c r="B45" s="2" t="str">
        <f>IF(Entrada!A45="","",Entrada!C45)</f>
        <v/>
      </c>
      <c r="C45" s="32" t="str">
        <f>IF(Entrada!A45="","",Entrada!$I$5)</f>
        <v/>
      </c>
      <c r="D45" s="12" t="str">
        <f>IF(Entrada!A45="","",Entrada!B45)</f>
        <v/>
      </c>
      <c r="E45" s="8"/>
      <c r="F45" s="14" t="str">
        <f t="shared" si="0"/>
        <v/>
      </c>
      <c r="G45" s="14" t="str">
        <f t="shared" si="1"/>
        <v/>
      </c>
      <c r="H45" s="14" t="str">
        <f t="shared" si="2"/>
        <v/>
      </c>
      <c r="I45" s="14" t="str">
        <f t="shared" si="3"/>
        <v/>
      </c>
    </row>
    <row r="46" spans="1:9" x14ac:dyDescent="0.25">
      <c r="A46" s="2" t="str">
        <f>IF(Entrada!B45="","",Entrada!$E$5)</f>
        <v/>
      </c>
      <c r="B46" s="2" t="str">
        <f>IF(Entrada!A46="","",Entrada!C46)</f>
        <v/>
      </c>
      <c r="C46" s="32" t="str">
        <f>IF(Entrada!A46="","",Entrada!$I$5)</f>
        <v/>
      </c>
      <c r="D46" s="12" t="str">
        <f>IF(Entrada!A46="","",Entrada!B46)</f>
        <v/>
      </c>
      <c r="E46" s="8"/>
      <c r="F46" s="14" t="str">
        <f t="shared" si="0"/>
        <v/>
      </c>
      <c r="G46" s="14" t="str">
        <f t="shared" si="1"/>
        <v/>
      </c>
      <c r="H46" s="14" t="str">
        <f t="shared" si="2"/>
        <v/>
      </c>
      <c r="I46" s="14" t="str">
        <f t="shared" si="3"/>
        <v/>
      </c>
    </row>
    <row r="47" spans="1:9" x14ac:dyDescent="0.25">
      <c r="A47" s="2" t="str">
        <f>IF(Entrada!B46="","",Entrada!$E$5)</f>
        <v/>
      </c>
      <c r="B47" s="2" t="str">
        <f>IF(Entrada!A47="","",Entrada!C47)</f>
        <v/>
      </c>
      <c r="C47" s="32" t="str">
        <f>IF(Entrada!A47="","",Entrada!$I$5)</f>
        <v/>
      </c>
      <c r="D47" s="12" t="str">
        <f>IF(Entrada!A47="","",Entrada!B47)</f>
        <v/>
      </c>
      <c r="E47" s="8"/>
      <c r="F47" s="14" t="str">
        <f t="shared" si="0"/>
        <v/>
      </c>
      <c r="G47" s="14" t="str">
        <f t="shared" si="1"/>
        <v/>
      </c>
      <c r="H47" s="14" t="str">
        <f t="shared" si="2"/>
        <v/>
      </c>
      <c r="I47" s="14" t="str">
        <f t="shared" si="3"/>
        <v/>
      </c>
    </row>
    <row r="48" spans="1:9" x14ac:dyDescent="0.25">
      <c r="A48" s="2" t="str">
        <f>IF(Entrada!B47="","",Entrada!$E$5)</f>
        <v/>
      </c>
      <c r="B48" s="2" t="str">
        <f>IF(Entrada!A48="","",Entrada!C48)</f>
        <v/>
      </c>
      <c r="C48" s="32" t="str">
        <f>IF(Entrada!A48="","",Entrada!$I$5)</f>
        <v/>
      </c>
      <c r="D48" s="12" t="str">
        <f>IF(Entrada!A48="","",Entrada!B48)</f>
        <v/>
      </c>
      <c r="E48" s="8"/>
      <c r="F48" s="14" t="str">
        <f t="shared" si="0"/>
        <v/>
      </c>
      <c r="G48" s="14" t="str">
        <f t="shared" si="1"/>
        <v/>
      </c>
      <c r="H48" s="14" t="str">
        <f t="shared" si="2"/>
        <v/>
      </c>
      <c r="I48" s="14" t="str">
        <f t="shared" si="3"/>
        <v/>
      </c>
    </row>
    <row r="49" spans="1:9" x14ac:dyDescent="0.25">
      <c r="A49" s="2" t="str">
        <f>IF(Entrada!B48="","",Entrada!$E$5)</f>
        <v/>
      </c>
      <c r="B49" s="2" t="str">
        <f>IF(Entrada!A49="","",Entrada!C49)</f>
        <v/>
      </c>
      <c r="C49" s="32" t="str">
        <f>IF(Entrada!A49="","",Entrada!$I$5)</f>
        <v/>
      </c>
      <c r="D49" s="12" t="str">
        <f>IF(Entrada!A49="","",Entrada!B49)</f>
        <v/>
      </c>
      <c r="E49" s="8"/>
      <c r="F49" s="14" t="str">
        <f t="shared" si="0"/>
        <v/>
      </c>
      <c r="G49" s="14" t="str">
        <f t="shared" si="1"/>
        <v/>
      </c>
      <c r="H49" s="14" t="str">
        <f t="shared" si="2"/>
        <v/>
      </c>
      <c r="I49" s="14" t="str">
        <f t="shared" si="3"/>
        <v/>
      </c>
    </row>
    <row r="50" spans="1:9" x14ac:dyDescent="0.25">
      <c r="A50" s="2" t="str">
        <f>IF(Entrada!B49="","",Entrada!$E$5)</f>
        <v/>
      </c>
      <c r="B50" s="2" t="str">
        <f>IF(Entrada!A50="","",Entrada!C50)</f>
        <v/>
      </c>
      <c r="C50" s="32" t="str">
        <f>IF(Entrada!A50="","",Entrada!$I$5)</f>
        <v/>
      </c>
      <c r="D50" s="12" t="str">
        <f>IF(Entrada!A50="","",Entrada!B50)</f>
        <v/>
      </c>
      <c r="E50" s="8"/>
      <c r="F50" s="14" t="str">
        <f t="shared" si="0"/>
        <v/>
      </c>
      <c r="G50" s="14" t="str">
        <f t="shared" si="1"/>
        <v/>
      </c>
      <c r="H50" s="14" t="str">
        <f t="shared" si="2"/>
        <v/>
      </c>
      <c r="I50" s="14" t="str">
        <f t="shared" si="3"/>
        <v/>
      </c>
    </row>
    <row r="51" spans="1:9" x14ac:dyDescent="0.25">
      <c r="A51" s="2" t="str">
        <f>IF(Entrada!B50="","",Entrada!$E$5)</f>
        <v/>
      </c>
      <c r="B51" s="2" t="str">
        <f>IF(Entrada!A51="","",Entrada!C51)</f>
        <v/>
      </c>
      <c r="C51" s="32" t="str">
        <f>IF(Entrada!A51="","",Entrada!$I$5)</f>
        <v/>
      </c>
      <c r="D51" s="12" t="str">
        <f>IF(Entrada!A51="","",Entrada!B51)</f>
        <v/>
      </c>
      <c r="E51" s="8"/>
      <c r="F51" s="14" t="str">
        <f t="shared" si="0"/>
        <v/>
      </c>
      <c r="G51" s="14" t="str">
        <f t="shared" si="1"/>
        <v/>
      </c>
      <c r="H51" s="14" t="str">
        <f t="shared" si="2"/>
        <v/>
      </c>
      <c r="I51" s="14" t="str">
        <f t="shared" si="3"/>
        <v/>
      </c>
    </row>
    <row r="52" spans="1:9" x14ac:dyDescent="0.25">
      <c r="A52" s="2" t="str">
        <f>IF(Entrada!B51="","",Entrada!$E$5)</f>
        <v/>
      </c>
      <c r="B52" s="2" t="str">
        <f>IF(Entrada!A52="","",Entrada!C52)</f>
        <v/>
      </c>
      <c r="C52" s="32" t="str">
        <f>IF(Entrada!A52="","",Entrada!$I$5)</f>
        <v/>
      </c>
      <c r="D52" s="12" t="str">
        <f>IF(Entrada!A52="","",Entrada!B52)</f>
        <v/>
      </c>
      <c r="E52" s="8"/>
      <c r="F52" s="14" t="str">
        <f t="shared" si="0"/>
        <v/>
      </c>
      <c r="G52" s="14" t="str">
        <f t="shared" si="1"/>
        <v/>
      </c>
      <c r="H52" s="14" t="str">
        <f t="shared" si="2"/>
        <v/>
      </c>
      <c r="I52" s="14" t="str">
        <f t="shared" si="3"/>
        <v/>
      </c>
    </row>
    <row r="53" spans="1:9" x14ac:dyDescent="0.25">
      <c r="A53" s="2" t="str">
        <f>IF(Entrada!B52="","",Entrada!$E$5)</f>
        <v/>
      </c>
      <c r="B53" s="2" t="str">
        <f>IF(Entrada!A53="","",Entrada!C53)</f>
        <v/>
      </c>
      <c r="C53" s="32" t="str">
        <f>IF(Entrada!A53="","",Entrada!$I$5)</f>
        <v/>
      </c>
      <c r="D53" s="12" t="str">
        <f>IF(Entrada!A53="","",Entrada!B53)</f>
        <v/>
      </c>
      <c r="E53" s="8"/>
      <c r="F53" s="14" t="str">
        <f t="shared" si="0"/>
        <v/>
      </c>
      <c r="G53" s="14" t="str">
        <f t="shared" si="1"/>
        <v/>
      </c>
      <c r="H53" s="14" t="str">
        <f t="shared" si="2"/>
        <v/>
      </c>
      <c r="I53" s="14" t="str">
        <f t="shared" si="3"/>
        <v/>
      </c>
    </row>
    <row r="54" spans="1:9" x14ac:dyDescent="0.25">
      <c r="A54" s="2" t="str">
        <f>IF(Entrada!B53="","",Entrada!$E$5)</f>
        <v/>
      </c>
      <c r="B54" s="2" t="str">
        <f>IF(Entrada!A54="","",Entrada!C54)</f>
        <v/>
      </c>
      <c r="C54" s="13"/>
      <c r="D54" s="12" t="str">
        <f>IF(Entrada!A54="","",Entrada!B54)</f>
        <v/>
      </c>
      <c r="E54" s="8"/>
      <c r="F54" s="14" t="str">
        <f t="shared" si="0"/>
        <v/>
      </c>
      <c r="G54" s="14" t="str">
        <f t="shared" si="1"/>
        <v/>
      </c>
      <c r="H54" s="14" t="str">
        <f t="shared" si="2"/>
        <v/>
      </c>
      <c r="I54" s="14" t="str">
        <f t="shared" si="3"/>
        <v/>
      </c>
    </row>
    <row r="55" spans="1:9" x14ac:dyDescent="0.25">
      <c r="A55" s="2" t="str">
        <f>IF(Entrada!B54="","",Entrada!$E$5)</f>
        <v/>
      </c>
      <c r="B55" s="2" t="str">
        <f>IF(Entrada!A55="","",Entrada!C55)</f>
        <v/>
      </c>
      <c r="C55" s="13"/>
      <c r="D55" s="12" t="str">
        <f>IF(Entrada!A55="","",Entrada!B55)</f>
        <v/>
      </c>
      <c r="E55" s="8"/>
      <c r="F55" s="14" t="str">
        <f t="shared" si="0"/>
        <v/>
      </c>
      <c r="G55" s="14" t="str">
        <f t="shared" si="1"/>
        <v/>
      </c>
      <c r="H55" s="14" t="str">
        <f t="shared" si="2"/>
        <v/>
      </c>
      <c r="I55" s="14" t="str">
        <f t="shared" si="3"/>
        <v/>
      </c>
    </row>
    <row r="56" spans="1:9" x14ac:dyDescent="0.25">
      <c r="A56" s="8"/>
      <c r="B56" s="8"/>
      <c r="C56" s="8"/>
      <c r="D56" s="8"/>
      <c r="E56" s="8"/>
      <c r="F56" s="8"/>
      <c r="G56" s="8"/>
      <c r="H56" s="8"/>
    </row>
  </sheetData>
  <mergeCells count="2">
    <mergeCell ref="A3:D3"/>
    <mergeCell ref="F3:I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F4496-1EC5-4EA7-9768-695C1D0AE627}">
  <sheetPr codeName="Planilha4"/>
  <dimension ref="A1:J66"/>
  <sheetViews>
    <sheetView workbookViewId="0">
      <selection activeCell="L6" sqref="L6"/>
    </sheetView>
  </sheetViews>
  <sheetFormatPr defaultRowHeight="15" x14ac:dyDescent="0.25"/>
  <cols>
    <col min="1" max="6" width="10.7109375" style="6" customWidth="1"/>
    <col min="7" max="16384" width="9.140625" style="6"/>
  </cols>
  <sheetData>
    <row r="1" spans="1:10" ht="16.5" x14ac:dyDescent="0.25">
      <c r="A1" s="5" t="s">
        <v>18</v>
      </c>
    </row>
    <row r="2" spans="1:10" x14ac:dyDescent="0.25">
      <c r="A2" s="15"/>
    </row>
    <row r="3" spans="1:10" ht="19.5" x14ac:dyDescent="0.35">
      <c r="A3" s="24" t="s">
        <v>20</v>
      </c>
      <c r="B3" s="3" t="s">
        <v>24</v>
      </c>
      <c r="C3" s="3" t="s">
        <v>25</v>
      </c>
      <c r="D3" s="3" t="s">
        <v>52</v>
      </c>
      <c r="E3" s="3" t="s">
        <v>26</v>
      </c>
      <c r="F3" s="18" t="s">
        <v>19</v>
      </c>
      <c r="G3" s="8"/>
      <c r="H3" s="8"/>
      <c r="I3" s="8"/>
      <c r="J3" s="8"/>
    </row>
    <row r="4" spans="1:10" x14ac:dyDescent="0.25">
      <c r="A4" s="24">
        <v>1</v>
      </c>
      <c r="B4" s="14">
        <v>0.22869999999999999</v>
      </c>
      <c r="C4" s="14">
        <v>-0.1835</v>
      </c>
      <c r="D4" s="14">
        <v>-3.0939999999999999</v>
      </c>
      <c r="E4" s="14">
        <v>-0.85470000000000002</v>
      </c>
      <c r="F4" s="14">
        <v>2.2894000000000001</v>
      </c>
      <c r="G4" s="8"/>
      <c r="H4" s="8"/>
      <c r="I4" s="8"/>
      <c r="J4" s="8"/>
    </row>
    <row r="5" spans="1:10" x14ac:dyDescent="0.25">
      <c r="A5" s="24">
        <v>2</v>
      </c>
      <c r="B5" s="14">
        <v>7.9000000000000008E-3</v>
      </c>
      <c r="C5" s="14">
        <v>8.1699999999999995E-2</v>
      </c>
      <c r="D5" s="14">
        <v>0.68540000000000001</v>
      </c>
      <c r="E5" s="14">
        <v>0.49349999999999999</v>
      </c>
      <c r="F5" s="14">
        <v>-0.1066</v>
      </c>
      <c r="G5" s="8"/>
      <c r="H5" s="8"/>
      <c r="I5" s="8"/>
      <c r="J5" s="8"/>
    </row>
    <row r="6" spans="1:10" x14ac:dyDescent="0.25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5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ht="18.75" x14ac:dyDescent="0.35">
      <c r="A8" s="10" t="s">
        <v>24</v>
      </c>
      <c r="B8" s="10" t="s">
        <v>25</v>
      </c>
      <c r="C8" s="10" t="s">
        <v>52</v>
      </c>
      <c r="D8" s="11" t="s">
        <v>26</v>
      </c>
      <c r="F8" s="23">
        <v>1</v>
      </c>
      <c r="G8" s="23">
        <v>2</v>
      </c>
      <c r="I8" s="23">
        <v>1</v>
      </c>
      <c r="J8" s="23">
        <v>2</v>
      </c>
    </row>
    <row r="9" spans="1:10" x14ac:dyDescent="0.25">
      <c r="A9" s="19">
        <f>IF(Normalização!A5="","",ROUND(Normalização!F5,3))</f>
        <v>0.17</v>
      </c>
      <c r="B9" s="19">
        <f>IF(Normalização!A5="","",ROUND(Normalização!G5,3))</f>
        <v>0.15</v>
      </c>
      <c r="C9" s="19">
        <f>IF(Normalização!A5="","",ROUND(Normalização!H5,3))</f>
        <v>0.16900000000000001</v>
      </c>
      <c r="D9" s="19">
        <f>IF(Normalização!A5="","",ROUND(Normalização!I5,3))</f>
        <v>0.41299999999999998</v>
      </c>
      <c r="F9" s="20">
        <f>IF(A9="","",$B$4*A9+$C$4*B9+$D$4*C9+$E$4*D9+$F$4)</f>
        <v>1.4248769000000001</v>
      </c>
      <c r="G9" s="20">
        <f>IF(A9="","",$B$5*A9+$C$5*B9+$D$5*C9+$E$5*D9+$F$5)</f>
        <v>0.22664609999999999</v>
      </c>
      <c r="I9" s="20">
        <f t="shared" ref="I9:I40" si="0">IF(A9="","",1/(1+EXP(-F9)))</f>
        <v>0.80610182216502291</v>
      </c>
      <c r="J9" s="20">
        <f t="shared" ref="J9:J40" si="1">IF(A9="","",1/(1+EXP(-G9)))</f>
        <v>0.55642021325727942</v>
      </c>
    </row>
    <row r="10" spans="1:10" x14ac:dyDescent="0.25">
      <c r="A10" s="19">
        <f>IF(Normalização!A6="","",ROUND(Normalização!F6,3))</f>
        <v>0.30199999999999999</v>
      </c>
      <c r="B10" s="19">
        <f>IF(Normalização!A6="","",ROUND(Normalização!G6,3))</f>
        <v>0.15</v>
      </c>
      <c r="C10" s="19">
        <f>IF(Normalização!A6="","",ROUND(Normalização!H6,3))</f>
        <v>0.16900000000000001</v>
      </c>
      <c r="D10" s="19">
        <f>IF(Normalização!A6="","",ROUND(Normalização!I6,3))</f>
        <v>0.41299999999999998</v>
      </c>
      <c r="F10" s="20">
        <f t="shared" ref="F10:F59" si="2">IF(A10="","",$B$4*A10+$C$4*B10+$D$4*C10+$E$4*D10+$F$4)</f>
        <v>1.4550653000000002</v>
      </c>
      <c r="G10" s="20">
        <f t="shared" ref="G10:G59" si="3">IF(A10="","",$B$5*A10+$C$5*B10+$D$5*C10+$E$5*D10+$F$5)</f>
        <v>0.2276889</v>
      </c>
      <c r="I10" s="20">
        <f t="shared" si="0"/>
        <v>0.81077676474631521</v>
      </c>
      <c r="J10" s="20">
        <f t="shared" si="1"/>
        <v>0.55667757860871125</v>
      </c>
    </row>
    <row r="11" spans="1:10" x14ac:dyDescent="0.25">
      <c r="A11" s="19">
        <f>IF(Normalização!A7="","",ROUND(Normalização!F7,3))</f>
        <v>0.434</v>
      </c>
      <c r="B11" s="19">
        <f>IF(Normalização!A7="","",ROUND(Normalização!G7,3))</f>
        <v>0.15</v>
      </c>
      <c r="C11" s="19">
        <f>IF(Normalização!A7="","",ROUND(Normalização!H7,3))</f>
        <v>0.16900000000000001</v>
      </c>
      <c r="D11" s="19">
        <f>IF(Normalização!A7="","",ROUND(Normalização!I7,3))</f>
        <v>0.41299999999999998</v>
      </c>
      <c r="F11" s="20">
        <f t="shared" si="2"/>
        <v>1.4852537000000001</v>
      </c>
      <c r="G11" s="20">
        <f t="shared" si="3"/>
        <v>0.22873170000000001</v>
      </c>
      <c r="I11" s="20">
        <f t="shared" si="0"/>
        <v>0.81536480993469151</v>
      </c>
      <c r="J11" s="20">
        <f t="shared" si="1"/>
        <v>0.55693491353961999</v>
      </c>
    </row>
    <row r="12" spans="1:10" x14ac:dyDescent="0.25">
      <c r="A12" s="19" t="str">
        <f>IF(Normalização!A8="","",ROUND(Normalização!F8,3))</f>
        <v/>
      </c>
      <c r="B12" s="19" t="str">
        <f>IF(Normalização!A8="","",ROUND(Normalização!G8,3))</f>
        <v/>
      </c>
      <c r="C12" s="19" t="str">
        <f>IF(Normalização!A8="","",ROUND(Normalização!H8,3))</f>
        <v/>
      </c>
      <c r="D12" s="19" t="str">
        <f>IF(Normalização!A8="","",ROUND(Normalização!I8,3))</f>
        <v/>
      </c>
      <c r="F12" s="20" t="str">
        <f t="shared" si="2"/>
        <v/>
      </c>
      <c r="G12" s="20" t="str">
        <f t="shared" si="3"/>
        <v/>
      </c>
      <c r="I12" s="20" t="str">
        <f t="shared" si="0"/>
        <v/>
      </c>
      <c r="J12" s="20" t="str">
        <f t="shared" si="1"/>
        <v/>
      </c>
    </row>
    <row r="13" spans="1:10" x14ac:dyDescent="0.25">
      <c r="A13" s="19" t="str">
        <f>IF(Normalização!A9="","",ROUND(Normalização!F9,3))</f>
        <v/>
      </c>
      <c r="B13" s="19" t="str">
        <f>IF(Normalização!A9="","",ROUND(Normalização!G9,3))</f>
        <v/>
      </c>
      <c r="C13" s="19" t="str">
        <f>IF(Normalização!A9="","",ROUND(Normalização!H9,3))</f>
        <v/>
      </c>
      <c r="D13" s="19" t="str">
        <f>IF(Normalização!A9="","",ROUND(Normalização!I9,3))</f>
        <v/>
      </c>
      <c r="F13" s="20" t="str">
        <f t="shared" si="2"/>
        <v/>
      </c>
      <c r="G13" s="20" t="str">
        <f t="shared" si="3"/>
        <v/>
      </c>
      <c r="I13" s="20" t="str">
        <f t="shared" si="0"/>
        <v/>
      </c>
      <c r="J13" s="20" t="str">
        <f t="shared" si="1"/>
        <v/>
      </c>
    </row>
    <row r="14" spans="1:10" x14ac:dyDescent="0.25">
      <c r="A14" s="19" t="str">
        <f>IF(Normalização!A10="","",ROUND(Normalização!F10,3))</f>
        <v/>
      </c>
      <c r="B14" s="19" t="str">
        <f>IF(Normalização!A10="","",ROUND(Normalização!G10,3))</f>
        <v/>
      </c>
      <c r="C14" s="19" t="str">
        <f>IF(Normalização!A10="","",ROUND(Normalização!H10,3))</f>
        <v/>
      </c>
      <c r="D14" s="19" t="str">
        <f>IF(Normalização!A10="","",ROUND(Normalização!I10,3))</f>
        <v/>
      </c>
      <c r="F14" s="20" t="str">
        <f t="shared" si="2"/>
        <v/>
      </c>
      <c r="G14" s="20" t="str">
        <f t="shared" si="3"/>
        <v/>
      </c>
      <c r="I14" s="20" t="str">
        <f t="shared" si="0"/>
        <v/>
      </c>
      <c r="J14" s="20" t="str">
        <f t="shared" si="1"/>
        <v/>
      </c>
    </row>
    <row r="15" spans="1:10" x14ac:dyDescent="0.25">
      <c r="A15" s="19" t="str">
        <f>IF(Normalização!A11="","",ROUND(Normalização!F11,3))</f>
        <v/>
      </c>
      <c r="B15" s="19" t="str">
        <f>IF(Normalização!A11="","",ROUND(Normalização!G11,3))</f>
        <v/>
      </c>
      <c r="C15" s="19" t="str">
        <f>IF(Normalização!A11="","",ROUND(Normalização!H11,3))</f>
        <v/>
      </c>
      <c r="D15" s="19" t="str">
        <f>IF(Normalização!A11="","",ROUND(Normalização!I11,3))</f>
        <v/>
      </c>
      <c r="F15" s="20" t="str">
        <f t="shared" si="2"/>
        <v/>
      </c>
      <c r="G15" s="20" t="str">
        <f t="shared" si="3"/>
        <v/>
      </c>
      <c r="I15" s="20" t="str">
        <f t="shared" si="0"/>
        <v/>
      </c>
      <c r="J15" s="20" t="str">
        <f t="shared" si="1"/>
        <v/>
      </c>
    </row>
    <row r="16" spans="1:10" x14ac:dyDescent="0.25">
      <c r="A16" s="19" t="str">
        <f>IF(Normalização!A12="","",ROUND(Normalização!F12,3))</f>
        <v/>
      </c>
      <c r="B16" s="19" t="str">
        <f>IF(Normalização!A12="","",ROUND(Normalização!G12,3))</f>
        <v/>
      </c>
      <c r="C16" s="19" t="str">
        <f>IF(Normalização!A12="","",ROUND(Normalização!H12,3))</f>
        <v/>
      </c>
      <c r="D16" s="19" t="str">
        <f>IF(Normalização!A12="","",ROUND(Normalização!I12,3))</f>
        <v/>
      </c>
      <c r="F16" s="20" t="str">
        <f t="shared" si="2"/>
        <v/>
      </c>
      <c r="G16" s="20" t="str">
        <f t="shared" si="3"/>
        <v/>
      </c>
      <c r="I16" s="20" t="str">
        <f t="shared" si="0"/>
        <v/>
      </c>
      <c r="J16" s="20" t="str">
        <f t="shared" si="1"/>
        <v/>
      </c>
    </row>
    <row r="17" spans="1:10" x14ac:dyDescent="0.25">
      <c r="A17" s="19" t="str">
        <f>IF(Normalização!A13="","",ROUND(Normalização!F13,3))</f>
        <v/>
      </c>
      <c r="B17" s="19" t="str">
        <f>IF(Normalização!A13="","",ROUND(Normalização!G13,3))</f>
        <v/>
      </c>
      <c r="C17" s="19" t="str">
        <f>IF(Normalização!A13="","",ROUND(Normalização!H13,3))</f>
        <v/>
      </c>
      <c r="D17" s="19" t="str">
        <f>IF(Normalização!A13="","",ROUND(Normalização!I13,3))</f>
        <v/>
      </c>
      <c r="F17" s="20" t="str">
        <f t="shared" si="2"/>
        <v/>
      </c>
      <c r="G17" s="20" t="str">
        <f t="shared" si="3"/>
        <v/>
      </c>
      <c r="I17" s="20" t="str">
        <f t="shared" si="0"/>
        <v/>
      </c>
      <c r="J17" s="20" t="str">
        <f t="shared" si="1"/>
        <v/>
      </c>
    </row>
    <row r="18" spans="1:10" x14ac:dyDescent="0.25">
      <c r="A18" s="19" t="str">
        <f>IF(Normalização!A14="","",ROUND(Normalização!F14,3))</f>
        <v/>
      </c>
      <c r="B18" s="19" t="str">
        <f>IF(Normalização!A14="","",ROUND(Normalização!G14,3))</f>
        <v/>
      </c>
      <c r="C18" s="19" t="str">
        <f>IF(Normalização!A14="","",ROUND(Normalização!H14,3))</f>
        <v/>
      </c>
      <c r="D18" s="19" t="str">
        <f>IF(Normalização!A14="","",ROUND(Normalização!I14,3))</f>
        <v/>
      </c>
      <c r="F18" s="20" t="str">
        <f t="shared" si="2"/>
        <v/>
      </c>
      <c r="G18" s="20" t="str">
        <f t="shared" si="3"/>
        <v/>
      </c>
      <c r="I18" s="20" t="str">
        <f t="shared" si="0"/>
        <v/>
      </c>
      <c r="J18" s="20" t="str">
        <f t="shared" si="1"/>
        <v/>
      </c>
    </row>
    <row r="19" spans="1:10" x14ac:dyDescent="0.25">
      <c r="A19" s="19" t="str">
        <f>IF(Normalização!A15="","",ROUND(Normalização!F15,3))</f>
        <v/>
      </c>
      <c r="B19" s="19" t="str">
        <f>IF(Normalização!A15="","",ROUND(Normalização!G15,3))</f>
        <v/>
      </c>
      <c r="C19" s="19" t="str">
        <f>IF(Normalização!A15="","",ROUND(Normalização!H15,3))</f>
        <v/>
      </c>
      <c r="D19" s="19" t="str">
        <f>IF(Normalização!A15="","",ROUND(Normalização!I15,3))</f>
        <v/>
      </c>
      <c r="F19" s="20" t="str">
        <f t="shared" si="2"/>
        <v/>
      </c>
      <c r="G19" s="20" t="str">
        <f t="shared" si="3"/>
        <v/>
      </c>
      <c r="I19" s="20" t="str">
        <f t="shared" si="0"/>
        <v/>
      </c>
      <c r="J19" s="20" t="str">
        <f t="shared" si="1"/>
        <v/>
      </c>
    </row>
    <row r="20" spans="1:10" x14ac:dyDescent="0.25">
      <c r="A20" s="19" t="str">
        <f>IF(Normalização!A16="","",ROUND(Normalização!F16,3))</f>
        <v/>
      </c>
      <c r="B20" s="19" t="str">
        <f>IF(Normalização!A16="","",ROUND(Normalização!G16,3))</f>
        <v/>
      </c>
      <c r="C20" s="19" t="str">
        <f>IF(Normalização!A16="","",ROUND(Normalização!H16,3))</f>
        <v/>
      </c>
      <c r="D20" s="19" t="str">
        <f>IF(Normalização!A16="","",ROUND(Normalização!I16,3))</f>
        <v/>
      </c>
      <c r="F20" s="20" t="str">
        <f t="shared" si="2"/>
        <v/>
      </c>
      <c r="G20" s="20" t="str">
        <f t="shared" si="3"/>
        <v/>
      </c>
      <c r="I20" s="20" t="str">
        <f t="shared" si="0"/>
        <v/>
      </c>
      <c r="J20" s="20" t="str">
        <f t="shared" si="1"/>
        <v/>
      </c>
    </row>
    <row r="21" spans="1:10" x14ac:dyDescent="0.25">
      <c r="A21" s="19" t="str">
        <f>IF(Normalização!A17="","",ROUND(Normalização!F17,3))</f>
        <v/>
      </c>
      <c r="B21" s="19" t="str">
        <f>IF(Normalização!A17="","",ROUND(Normalização!G17,3))</f>
        <v/>
      </c>
      <c r="C21" s="19" t="str">
        <f>IF(Normalização!A17="","",ROUND(Normalização!H17,3))</f>
        <v/>
      </c>
      <c r="D21" s="19" t="str">
        <f>IF(Normalização!A17="","",ROUND(Normalização!I17,3))</f>
        <v/>
      </c>
      <c r="F21" s="20" t="str">
        <f t="shared" si="2"/>
        <v/>
      </c>
      <c r="G21" s="20" t="str">
        <f t="shared" si="3"/>
        <v/>
      </c>
      <c r="I21" s="20" t="str">
        <f t="shared" si="0"/>
        <v/>
      </c>
      <c r="J21" s="20" t="str">
        <f t="shared" si="1"/>
        <v/>
      </c>
    </row>
    <row r="22" spans="1:10" x14ac:dyDescent="0.25">
      <c r="A22" s="19" t="str">
        <f>IF(Normalização!A18="","",ROUND(Normalização!F18,3))</f>
        <v/>
      </c>
      <c r="B22" s="19" t="str">
        <f>IF(Normalização!A18="","",ROUND(Normalização!G18,3))</f>
        <v/>
      </c>
      <c r="C22" s="19" t="str">
        <f>IF(Normalização!A18="","",ROUND(Normalização!H18,3))</f>
        <v/>
      </c>
      <c r="D22" s="19" t="str">
        <f>IF(Normalização!A18="","",ROUND(Normalização!I18,3))</f>
        <v/>
      </c>
      <c r="F22" s="20" t="str">
        <f t="shared" si="2"/>
        <v/>
      </c>
      <c r="G22" s="20" t="str">
        <f t="shared" si="3"/>
        <v/>
      </c>
      <c r="I22" s="20" t="str">
        <f t="shared" si="0"/>
        <v/>
      </c>
      <c r="J22" s="20" t="str">
        <f t="shared" si="1"/>
        <v/>
      </c>
    </row>
    <row r="23" spans="1:10" x14ac:dyDescent="0.25">
      <c r="A23" s="19" t="str">
        <f>IF(Normalização!A19="","",ROUND(Normalização!F19,3))</f>
        <v/>
      </c>
      <c r="B23" s="19" t="str">
        <f>IF(Normalização!A19="","",ROUND(Normalização!G19,3))</f>
        <v/>
      </c>
      <c r="C23" s="19" t="str">
        <f>IF(Normalização!A19="","",ROUND(Normalização!H19,3))</f>
        <v/>
      </c>
      <c r="D23" s="19" t="str">
        <f>IF(Normalização!A19="","",ROUND(Normalização!I19,3))</f>
        <v/>
      </c>
      <c r="F23" s="20" t="str">
        <f t="shared" si="2"/>
        <v/>
      </c>
      <c r="G23" s="20" t="str">
        <f t="shared" si="3"/>
        <v/>
      </c>
      <c r="I23" s="20" t="str">
        <f t="shared" si="0"/>
        <v/>
      </c>
      <c r="J23" s="20" t="str">
        <f t="shared" si="1"/>
        <v/>
      </c>
    </row>
    <row r="24" spans="1:10" x14ac:dyDescent="0.25">
      <c r="A24" s="19" t="str">
        <f>IF(Normalização!A20="","",ROUND(Normalização!F20,3))</f>
        <v/>
      </c>
      <c r="B24" s="19" t="str">
        <f>IF(Normalização!A20="","",ROUND(Normalização!G20,3))</f>
        <v/>
      </c>
      <c r="C24" s="19" t="str">
        <f>IF(Normalização!A20="","",ROUND(Normalização!H20,3))</f>
        <v/>
      </c>
      <c r="D24" s="19" t="str">
        <f>IF(Normalização!A20="","",ROUND(Normalização!I20,3))</f>
        <v/>
      </c>
      <c r="F24" s="20" t="str">
        <f t="shared" si="2"/>
        <v/>
      </c>
      <c r="G24" s="20" t="str">
        <f t="shared" si="3"/>
        <v/>
      </c>
      <c r="I24" s="20" t="str">
        <f t="shared" si="0"/>
        <v/>
      </c>
      <c r="J24" s="20" t="str">
        <f t="shared" si="1"/>
        <v/>
      </c>
    </row>
    <row r="25" spans="1:10" x14ac:dyDescent="0.25">
      <c r="A25" s="19" t="str">
        <f>IF(Normalização!A21="","",ROUND(Normalização!F21,3))</f>
        <v/>
      </c>
      <c r="B25" s="19" t="str">
        <f>IF(Normalização!A21="","",ROUND(Normalização!G21,3))</f>
        <v/>
      </c>
      <c r="C25" s="19" t="str">
        <f>IF(Normalização!A21="","",ROUND(Normalização!H21,3))</f>
        <v/>
      </c>
      <c r="D25" s="19" t="str">
        <f>IF(Normalização!A21="","",ROUND(Normalização!I21,3))</f>
        <v/>
      </c>
      <c r="F25" s="20" t="str">
        <f t="shared" si="2"/>
        <v/>
      </c>
      <c r="G25" s="20" t="str">
        <f t="shared" si="3"/>
        <v/>
      </c>
      <c r="I25" s="20" t="str">
        <f t="shared" si="0"/>
        <v/>
      </c>
      <c r="J25" s="20" t="str">
        <f t="shared" si="1"/>
        <v/>
      </c>
    </row>
    <row r="26" spans="1:10" x14ac:dyDescent="0.25">
      <c r="A26" s="19" t="str">
        <f>IF(Normalização!A22="","",ROUND(Normalização!F22,3))</f>
        <v/>
      </c>
      <c r="B26" s="19" t="str">
        <f>IF(Normalização!A22="","",ROUND(Normalização!G22,3))</f>
        <v/>
      </c>
      <c r="C26" s="19" t="str">
        <f>IF(Normalização!A22="","",ROUND(Normalização!H22,3))</f>
        <v/>
      </c>
      <c r="D26" s="19" t="str">
        <f>IF(Normalização!A22="","",ROUND(Normalização!I22,3))</f>
        <v/>
      </c>
      <c r="F26" s="20" t="str">
        <f t="shared" si="2"/>
        <v/>
      </c>
      <c r="G26" s="20" t="str">
        <f t="shared" si="3"/>
        <v/>
      </c>
      <c r="I26" s="20" t="str">
        <f t="shared" si="0"/>
        <v/>
      </c>
      <c r="J26" s="20" t="str">
        <f t="shared" si="1"/>
        <v/>
      </c>
    </row>
    <row r="27" spans="1:10" x14ac:dyDescent="0.25">
      <c r="A27" s="19" t="str">
        <f>IF(Normalização!A23="","",ROUND(Normalização!F23,3))</f>
        <v/>
      </c>
      <c r="B27" s="19" t="str">
        <f>IF(Normalização!A23="","",ROUND(Normalização!G23,3))</f>
        <v/>
      </c>
      <c r="C27" s="19" t="str">
        <f>IF(Normalização!A23="","",ROUND(Normalização!H23,3))</f>
        <v/>
      </c>
      <c r="D27" s="19" t="str">
        <f>IF(Normalização!A23="","",ROUND(Normalização!I23,3))</f>
        <v/>
      </c>
      <c r="F27" s="20" t="str">
        <f t="shared" si="2"/>
        <v/>
      </c>
      <c r="G27" s="20" t="str">
        <f t="shared" si="3"/>
        <v/>
      </c>
      <c r="I27" s="20" t="str">
        <f t="shared" si="0"/>
        <v/>
      </c>
      <c r="J27" s="20" t="str">
        <f t="shared" si="1"/>
        <v/>
      </c>
    </row>
    <row r="28" spans="1:10" x14ac:dyDescent="0.25">
      <c r="A28" s="19" t="str">
        <f>IF(Normalização!A24="","",ROUND(Normalização!F24,3))</f>
        <v/>
      </c>
      <c r="B28" s="19" t="str">
        <f>IF(Normalização!A24="","",ROUND(Normalização!G24,3))</f>
        <v/>
      </c>
      <c r="C28" s="19" t="str">
        <f>IF(Normalização!A24="","",ROUND(Normalização!H24,3))</f>
        <v/>
      </c>
      <c r="D28" s="19" t="str">
        <f>IF(Normalização!A24="","",ROUND(Normalização!I24,3))</f>
        <v/>
      </c>
      <c r="F28" s="20" t="str">
        <f t="shared" si="2"/>
        <v/>
      </c>
      <c r="G28" s="20" t="str">
        <f t="shared" si="3"/>
        <v/>
      </c>
      <c r="I28" s="20" t="str">
        <f t="shared" si="0"/>
        <v/>
      </c>
      <c r="J28" s="20" t="str">
        <f t="shared" si="1"/>
        <v/>
      </c>
    </row>
    <row r="29" spans="1:10" x14ac:dyDescent="0.25">
      <c r="A29" s="19" t="str">
        <f>IF(Normalização!A25="","",ROUND(Normalização!F25,3))</f>
        <v/>
      </c>
      <c r="B29" s="19" t="str">
        <f>IF(Normalização!A25="","",ROUND(Normalização!G25,3))</f>
        <v/>
      </c>
      <c r="C29" s="19" t="str">
        <f>IF(Normalização!A25="","",ROUND(Normalização!H25,3))</f>
        <v/>
      </c>
      <c r="D29" s="19" t="str">
        <f>IF(Normalização!A25="","",ROUND(Normalização!I25,3))</f>
        <v/>
      </c>
      <c r="F29" s="20" t="str">
        <f t="shared" si="2"/>
        <v/>
      </c>
      <c r="G29" s="20" t="str">
        <f t="shared" si="3"/>
        <v/>
      </c>
      <c r="I29" s="20" t="str">
        <f t="shared" si="0"/>
        <v/>
      </c>
      <c r="J29" s="20" t="str">
        <f t="shared" si="1"/>
        <v/>
      </c>
    </row>
    <row r="30" spans="1:10" x14ac:dyDescent="0.25">
      <c r="A30" s="19" t="str">
        <f>IF(Normalização!A26="","",ROUND(Normalização!F26,3))</f>
        <v/>
      </c>
      <c r="B30" s="19" t="str">
        <f>IF(Normalização!A26="","",ROUND(Normalização!G26,3))</f>
        <v/>
      </c>
      <c r="C30" s="19" t="str">
        <f>IF(Normalização!A26="","",ROUND(Normalização!H26,3))</f>
        <v/>
      </c>
      <c r="D30" s="19" t="str">
        <f>IF(Normalização!A26="","",ROUND(Normalização!I26,3))</f>
        <v/>
      </c>
      <c r="F30" s="20" t="str">
        <f t="shared" si="2"/>
        <v/>
      </c>
      <c r="G30" s="20" t="str">
        <f t="shared" si="3"/>
        <v/>
      </c>
      <c r="I30" s="20" t="str">
        <f t="shared" si="0"/>
        <v/>
      </c>
      <c r="J30" s="20" t="str">
        <f t="shared" si="1"/>
        <v/>
      </c>
    </row>
    <row r="31" spans="1:10" x14ac:dyDescent="0.25">
      <c r="A31" s="19" t="str">
        <f>IF(Normalização!A27="","",ROUND(Normalização!F27,3))</f>
        <v/>
      </c>
      <c r="B31" s="19" t="str">
        <f>IF(Normalização!A27="","",ROUND(Normalização!G27,3))</f>
        <v/>
      </c>
      <c r="C31" s="19" t="str">
        <f>IF(Normalização!A27="","",ROUND(Normalização!H27,3))</f>
        <v/>
      </c>
      <c r="D31" s="19" t="str">
        <f>IF(Normalização!A27="","",ROUND(Normalização!I27,3))</f>
        <v/>
      </c>
      <c r="F31" s="20" t="str">
        <f t="shared" si="2"/>
        <v/>
      </c>
      <c r="G31" s="20" t="str">
        <f t="shared" si="3"/>
        <v/>
      </c>
      <c r="I31" s="20" t="str">
        <f t="shared" si="0"/>
        <v/>
      </c>
      <c r="J31" s="20" t="str">
        <f t="shared" si="1"/>
        <v/>
      </c>
    </row>
    <row r="32" spans="1:10" x14ac:dyDescent="0.25">
      <c r="A32" s="19" t="str">
        <f>IF(Normalização!A28="","",ROUND(Normalização!F28,3))</f>
        <v/>
      </c>
      <c r="B32" s="19" t="str">
        <f>IF(Normalização!A28="","",ROUND(Normalização!G28,3))</f>
        <v/>
      </c>
      <c r="C32" s="19" t="str">
        <f>IF(Normalização!A28="","",ROUND(Normalização!H28,3))</f>
        <v/>
      </c>
      <c r="D32" s="19" t="str">
        <f>IF(Normalização!A28="","",ROUND(Normalização!I28,3))</f>
        <v/>
      </c>
      <c r="F32" s="20" t="str">
        <f t="shared" si="2"/>
        <v/>
      </c>
      <c r="G32" s="20" t="str">
        <f t="shared" si="3"/>
        <v/>
      </c>
      <c r="I32" s="20" t="str">
        <f t="shared" si="0"/>
        <v/>
      </c>
      <c r="J32" s="20" t="str">
        <f t="shared" si="1"/>
        <v/>
      </c>
    </row>
    <row r="33" spans="1:10" x14ac:dyDescent="0.25">
      <c r="A33" s="19" t="str">
        <f>IF(Normalização!A29="","",ROUND(Normalização!F29,3))</f>
        <v/>
      </c>
      <c r="B33" s="19" t="str">
        <f>IF(Normalização!A29="","",ROUND(Normalização!G29,3))</f>
        <v/>
      </c>
      <c r="C33" s="19" t="str">
        <f>IF(Normalização!A29="","",ROUND(Normalização!H29,3))</f>
        <v/>
      </c>
      <c r="D33" s="19" t="str">
        <f>IF(Normalização!A29="","",ROUND(Normalização!I29,3))</f>
        <v/>
      </c>
      <c r="F33" s="20" t="str">
        <f t="shared" si="2"/>
        <v/>
      </c>
      <c r="G33" s="20" t="str">
        <f t="shared" si="3"/>
        <v/>
      </c>
      <c r="I33" s="20" t="str">
        <f t="shared" si="0"/>
        <v/>
      </c>
      <c r="J33" s="20" t="str">
        <f t="shared" si="1"/>
        <v/>
      </c>
    </row>
    <row r="34" spans="1:10" x14ac:dyDescent="0.25">
      <c r="A34" s="19" t="str">
        <f>IF(Normalização!A30="","",ROUND(Normalização!F30,3))</f>
        <v/>
      </c>
      <c r="B34" s="19" t="str">
        <f>IF(Normalização!A30="","",ROUND(Normalização!G30,3))</f>
        <v/>
      </c>
      <c r="C34" s="19" t="str">
        <f>IF(Normalização!A30="","",ROUND(Normalização!H30,3))</f>
        <v/>
      </c>
      <c r="D34" s="19" t="str">
        <f>IF(Normalização!A30="","",ROUND(Normalização!I30,3))</f>
        <v/>
      </c>
      <c r="F34" s="20" t="str">
        <f t="shared" si="2"/>
        <v/>
      </c>
      <c r="G34" s="20" t="str">
        <f t="shared" si="3"/>
        <v/>
      </c>
      <c r="I34" s="20" t="str">
        <f t="shared" si="0"/>
        <v/>
      </c>
      <c r="J34" s="20" t="str">
        <f t="shared" si="1"/>
        <v/>
      </c>
    </row>
    <row r="35" spans="1:10" x14ac:dyDescent="0.25">
      <c r="A35" s="19" t="str">
        <f>IF(Normalização!A31="","",ROUND(Normalização!F31,3))</f>
        <v/>
      </c>
      <c r="B35" s="19" t="str">
        <f>IF(Normalização!A31="","",ROUND(Normalização!G31,3))</f>
        <v/>
      </c>
      <c r="C35" s="19" t="str">
        <f>IF(Normalização!A31="","",ROUND(Normalização!H31,3))</f>
        <v/>
      </c>
      <c r="D35" s="19" t="str">
        <f>IF(Normalização!A31="","",ROUND(Normalização!I31,3))</f>
        <v/>
      </c>
      <c r="F35" s="20" t="str">
        <f t="shared" si="2"/>
        <v/>
      </c>
      <c r="G35" s="20" t="str">
        <f t="shared" si="3"/>
        <v/>
      </c>
      <c r="I35" s="20" t="str">
        <f t="shared" si="0"/>
        <v/>
      </c>
      <c r="J35" s="20" t="str">
        <f t="shared" si="1"/>
        <v/>
      </c>
    </row>
    <row r="36" spans="1:10" x14ac:dyDescent="0.25">
      <c r="A36" s="19" t="str">
        <f>IF(Normalização!A32="","",ROUND(Normalização!F32,3))</f>
        <v/>
      </c>
      <c r="B36" s="19" t="str">
        <f>IF(Normalização!A32="","",ROUND(Normalização!G32,3))</f>
        <v/>
      </c>
      <c r="C36" s="19" t="str">
        <f>IF(Normalização!A32="","",ROUND(Normalização!H32,3))</f>
        <v/>
      </c>
      <c r="D36" s="19" t="str">
        <f>IF(Normalização!A32="","",ROUND(Normalização!I32,3))</f>
        <v/>
      </c>
      <c r="F36" s="20" t="str">
        <f t="shared" si="2"/>
        <v/>
      </c>
      <c r="G36" s="20" t="str">
        <f t="shared" si="3"/>
        <v/>
      </c>
      <c r="I36" s="20" t="str">
        <f t="shared" si="0"/>
        <v/>
      </c>
      <c r="J36" s="20" t="str">
        <f t="shared" si="1"/>
        <v/>
      </c>
    </row>
    <row r="37" spans="1:10" x14ac:dyDescent="0.25">
      <c r="A37" s="19" t="str">
        <f>IF(Normalização!A33="","",ROUND(Normalização!F33,3))</f>
        <v/>
      </c>
      <c r="B37" s="19" t="str">
        <f>IF(Normalização!A33="","",ROUND(Normalização!G33,3))</f>
        <v/>
      </c>
      <c r="C37" s="19" t="str">
        <f>IF(Normalização!A33="","",ROUND(Normalização!H33,3))</f>
        <v/>
      </c>
      <c r="D37" s="19" t="str">
        <f>IF(Normalização!A33="","",ROUND(Normalização!I33,3))</f>
        <v/>
      </c>
      <c r="F37" s="20" t="str">
        <f t="shared" si="2"/>
        <v/>
      </c>
      <c r="G37" s="20" t="str">
        <f t="shared" si="3"/>
        <v/>
      </c>
      <c r="I37" s="20" t="str">
        <f t="shared" si="0"/>
        <v/>
      </c>
      <c r="J37" s="20" t="str">
        <f t="shared" si="1"/>
        <v/>
      </c>
    </row>
    <row r="38" spans="1:10" x14ac:dyDescent="0.25">
      <c r="A38" s="19" t="str">
        <f>IF(Normalização!A34="","",ROUND(Normalização!F34,3))</f>
        <v/>
      </c>
      <c r="B38" s="19" t="str">
        <f>IF(Normalização!A34="","",ROUND(Normalização!G34,3))</f>
        <v/>
      </c>
      <c r="C38" s="19" t="str">
        <f>IF(Normalização!A34="","",ROUND(Normalização!H34,3))</f>
        <v/>
      </c>
      <c r="D38" s="19" t="str">
        <f>IF(Normalização!A34="","",ROUND(Normalização!I34,3))</f>
        <v/>
      </c>
      <c r="F38" s="20" t="str">
        <f t="shared" si="2"/>
        <v/>
      </c>
      <c r="G38" s="20" t="str">
        <f t="shared" si="3"/>
        <v/>
      </c>
      <c r="I38" s="20" t="str">
        <f t="shared" si="0"/>
        <v/>
      </c>
      <c r="J38" s="20" t="str">
        <f t="shared" si="1"/>
        <v/>
      </c>
    </row>
    <row r="39" spans="1:10" x14ac:dyDescent="0.25">
      <c r="A39" s="19" t="str">
        <f>IF(Normalização!A35="","",ROUND(Normalização!F35,3))</f>
        <v/>
      </c>
      <c r="B39" s="19" t="str">
        <f>IF(Normalização!A35="","",ROUND(Normalização!G35,3))</f>
        <v/>
      </c>
      <c r="C39" s="19" t="str">
        <f>IF(Normalização!A35="","",ROUND(Normalização!H35,3))</f>
        <v/>
      </c>
      <c r="D39" s="19" t="str">
        <f>IF(Normalização!A35="","",ROUND(Normalização!I35,3))</f>
        <v/>
      </c>
      <c r="F39" s="20" t="str">
        <f t="shared" si="2"/>
        <v/>
      </c>
      <c r="G39" s="20" t="str">
        <f t="shared" si="3"/>
        <v/>
      </c>
      <c r="I39" s="20" t="str">
        <f t="shared" si="0"/>
        <v/>
      </c>
      <c r="J39" s="20" t="str">
        <f t="shared" si="1"/>
        <v/>
      </c>
    </row>
    <row r="40" spans="1:10" x14ac:dyDescent="0.25">
      <c r="A40" s="19" t="str">
        <f>IF(Normalização!A36="","",ROUND(Normalização!F36,3))</f>
        <v/>
      </c>
      <c r="B40" s="19" t="str">
        <f>IF(Normalização!A36="","",ROUND(Normalização!G36,3))</f>
        <v/>
      </c>
      <c r="C40" s="19" t="str">
        <f>IF(Normalização!A36="","",ROUND(Normalização!H36,3))</f>
        <v/>
      </c>
      <c r="D40" s="19" t="str">
        <f>IF(Normalização!A36="","",ROUND(Normalização!I36,3))</f>
        <v/>
      </c>
      <c r="F40" s="20" t="str">
        <f t="shared" si="2"/>
        <v/>
      </c>
      <c r="G40" s="20" t="str">
        <f t="shared" si="3"/>
        <v/>
      </c>
      <c r="I40" s="20" t="str">
        <f t="shared" si="0"/>
        <v/>
      </c>
      <c r="J40" s="20" t="str">
        <f t="shared" si="1"/>
        <v/>
      </c>
    </row>
    <row r="41" spans="1:10" x14ac:dyDescent="0.25">
      <c r="A41" s="19" t="str">
        <f>IF(Normalização!A37="","",ROUND(Normalização!F37,3))</f>
        <v/>
      </c>
      <c r="B41" s="19" t="str">
        <f>IF(Normalização!A37="","",ROUND(Normalização!G37,3))</f>
        <v/>
      </c>
      <c r="C41" s="19" t="str">
        <f>IF(Normalização!A37="","",ROUND(Normalização!H37,3))</f>
        <v/>
      </c>
      <c r="D41" s="19" t="str">
        <f>IF(Normalização!A37="","",ROUND(Normalização!I37,3))</f>
        <v/>
      </c>
      <c r="F41" s="20" t="str">
        <f t="shared" si="2"/>
        <v/>
      </c>
      <c r="G41" s="20" t="str">
        <f t="shared" si="3"/>
        <v/>
      </c>
      <c r="I41" s="20" t="str">
        <f t="shared" ref="I41:I59" si="4">IF(A41="","",1/(1+EXP(-F41)))</f>
        <v/>
      </c>
      <c r="J41" s="20" t="str">
        <f t="shared" ref="J41:J59" si="5">IF(A41="","",1/(1+EXP(-G41)))</f>
        <v/>
      </c>
    </row>
    <row r="42" spans="1:10" x14ac:dyDescent="0.25">
      <c r="A42" s="19" t="str">
        <f>IF(Normalização!A38="","",ROUND(Normalização!F38,3))</f>
        <v/>
      </c>
      <c r="B42" s="19" t="str">
        <f>IF(Normalização!A38="","",ROUND(Normalização!G38,3))</f>
        <v/>
      </c>
      <c r="C42" s="19" t="str">
        <f>IF(Normalização!A38="","",ROUND(Normalização!H38,3))</f>
        <v/>
      </c>
      <c r="D42" s="19" t="str">
        <f>IF(Normalização!A38="","",ROUND(Normalização!I38,3))</f>
        <v/>
      </c>
      <c r="F42" s="20" t="str">
        <f t="shared" si="2"/>
        <v/>
      </c>
      <c r="G42" s="20" t="str">
        <f t="shared" si="3"/>
        <v/>
      </c>
      <c r="I42" s="20" t="str">
        <f t="shared" si="4"/>
        <v/>
      </c>
      <c r="J42" s="20" t="str">
        <f t="shared" si="5"/>
        <v/>
      </c>
    </row>
    <row r="43" spans="1:10" x14ac:dyDescent="0.25">
      <c r="A43" s="19" t="str">
        <f>IF(Normalização!A39="","",ROUND(Normalização!F39,3))</f>
        <v/>
      </c>
      <c r="B43" s="19" t="str">
        <f>IF(Normalização!A39="","",ROUND(Normalização!G39,3))</f>
        <v/>
      </c>
      <c r="C43" s="19" t="str">
        <f>IF(Normalização!A39="","",ROUND(Normalização!H39,3))</f>
        <v/>
      </c>
      <c r="D43" s="19" t="str">
        <f>IF(Normalização!A39="","",ROUND(Normalização!I39,3))</f>
        <v/>
      </c>
      <c r="F43" s="20" t="str">
        <f t="shared" si="2"/>
        <v/>
      </c>
      <c r="G43" s="20" t="str">
        <f t="shared" si="3"/>
        <v/>
      </c>
      <c r="I43" s="20" t="str">
        <f t="shared" si="4"/>
        <v/>
      </c>
      <c r="J43" s="20" t="str">
        <f t="shared" si="5"/>
        <v/>
      </c>
    </row>
    <row r="44" spans="1:10" x14ac:dyDescent="0.25">
      <c r="A44" s="19" t="str">
        <f>IF(Normalização!A40="","",ROUND(Normalização!F40,3))</f>
        <v/>
      </c>
      <c r="B44" s="19" t="str">
        <f>IF(Normalização!A40="","",ROUND(Normalização!G40,3))</f>
        <v/>
      </c>
      <c r="C44" s="19" t="str">
        <f>IF(Normalização!A40="","",ROUND(Normalização!H40,3))</f>
        <v/>
      </c>
      <c r="D44" s="19" t="str">
        <f>IF(Normalização!A40="","",ROUND(Normalização!I40,3))</f>
        <v/>
      </c>
      <c r="F44" s="20" t="str">
        <f t="shared" si="2"/>
        <v/>
      </c>
      <c r="G44" s="20" t="str">
        <f t="shared" si="3"/>
        <v/>
      </c>
      <c r="I44" s="20" t="str">
        <f t="shared" si="4"/>
        <v/>
      </c>
      <c r="J44" s="20" t="str">
        <f t="shared" si="5"/>
        <v/>
      </c>
    </row>
    <row r="45" spans="1:10" x14ac:dyDescent="0.25">
      <c r="A45" s="19" t="str">
        <f>IF(Normalização!A41="","",ROUND(Normalização!F41,3))</f>
        <v/>
      </c>
      <c r="B45" s="19" t="str">
        <f>IF(Normalização!A41="","",ROUND(Normalização!G41,3))</f>
        <v/>
      </c>
      <c r="C45" s="19" t="str">
        <f>IF(Normalização!A41="","",ROUND(Normalização!H41,3))</f>
        <v/>
      </c>
      <c r="D45" s="19" t="str">
        <f>IF(Normalização!A41="","",ROUND(Normalização!I41,3))</f>
        <v/>
      </c>
      <c r="F45" s="20" t="str">
        <f t="shared" si="2"/>
        <v/>
      </c>
      <c r="G45" s="20" t="str">
        <f t="shared" si="3"/>
        <v/>
      </c>
      <c r="I45" s="20" t="str">
        <f t="shared" si="4"/>
        <v/>
      </c>
      <c r="J45" s="20" t="str">
        <f t="shared" si="5"/>
        <v/>
      </c>
    </row>
    <row r="46" spans="1:10" x14ac:dyDescent="0.25">
      <c r="A46" s="19" t="str">
        <f>IF(Normalização!A42="","",ROUND(Normalização!F42,3))</f>
        <v/>
      </c>
      <c r="B46" s="19" t="str">
        <f>IF(Normalização!A42="","",ROUND(Normalização!G42,3))</f>
        <v/>
      </c>
      <c r="C46" s="19" t="str">
        <f>IF(Normalização!A42="","",ROUND(Normalização!H42,3))</f>
        <v/>
      </c>
      <c r="D46" s="19" t="str">
        <f>IF(Normalização!A42="","",ROUND(Normalização!I42,3))</f>
        <v/>
      </c>
      <c r="F46" s="20" t="str">
        <f t="shared" si="2"/>
        <v/>
      </c>
      <c r="G46" s="20" t="str">
        <f t="shared" si="3"/>
        <v/>
      </c>
      <c r="I46" s="20" t="str">
        <f t="shared" si="4"/>
        <v/>
      </c>
      <c r="J46" s="20" t="str">
        <f t="shared" si="5"/>
        <v/>
      </c>
    </row>
    <row r="47" spans="1:10" x14ac:dyDescent="0.25">
      <c r="A47" s="19" t="str">
        <f>IF(Normalização!A43="","",ROUND(Normalização!F43,3))</f>
        <v/>
      </c>
      <c r="B47" s="19" t="str">
        <f>IF(Normalização!A43="","",ROUND(Normalização!G43,3))</f>
        <v/>
      </c>
      <c r="C47" s="19" t="str">
        <f>IF(Normalização!A43="","",ROUND(Normalização!H43,3))</f>
        <v/>
      </c>
      <c r="D47" s="19" t="str">
        <f>IF(Normalização!A43="","",ROUND(Normalização!I43,3))</f>
        <v/>
      </c>
      <c r="F47" s="20" t="str">
        <f t="shared" si="2"/>
        <v/>
      </c>
      <c r="G47" s="20" t="str">
        <f t="shared" si="3"/>
        <v/>
      </c>
      <c r="I47" s="20" t="str">
        <f t="shared" si="4"/>
        <v/>
      </c>
      <c r="J47" s="20" t="str">
        <f t="shared" si="5"/>
        <v/>
      </c>
    </row>
    <row r="48" spans="1:10" x14ac:dyDescent="0.25">
      <c r="A48" s="19" t="str">
        <f>IF(Normalização!A44="","",ROUND(Normalização!F44,3))</f>
        <v/>
      </c>
      <c r="B48" s="19" t="str">
        <f>IF(Normalização!A44="","",ROUND(Normalização!G44,3))</f>
        <v/>
      </c>
      <c r="C48" s="19" t="str">
        <f>IF(Normalização!A44="","",ROUND(Normalização!H44,3))</f>
        <v/>
      </c>
      <c r="D48" s="19" t="str">
        <f>IF(Normalização!A44="","",ROUND(Normalização!I44,3))</f>
        <v/>
      </c>
      <c r="F48" s="20" t="str">
        <f t="shared" si="2"/>
        <v/>
      </c>
      <c r="G48" s="20" t="str">
        <f t="shared" si="3"/>
        <v/>
      </c>
      <c r="I48" s="20" t="str">
        <f t="shared" si="4"/>
        <v/>
      </c>
      <c r="J48" s="20" t="str">
        <f t="shared" si="5"/>
        <v/>
      </c>
    </row>
    <row r="49" spans="1:10" x14ac:dyDescent="0.25">
      <c r="A49" s="19" t="str">
        <f>IF(Normalização!A45="","",ROUND(Normalização!F45,3))</f>
        <v/>
      </c>
      <c r="B49" s="19" t="str">
        <f>IF(Normalização!A45="","",ROUND(Normalização!G45,3))</f>
        <v/>
      </c>
      <c r="C49" s="19" t="str">
        <f>IF(Normalização!A45="","",ROUND(Normalização!H45,3))</f>
        <v/>
      </c>
      <c r="D49" s="19" t="str">
        <f>IF(Normalização!A45="","",ROUND(Normalização!I45,3))</f>
        <v/>
      </c>
      <c r="F49" s="20" t="str">
        <f t="shared" si="2"/>
        <v/>
      </c>
      <c r="G49" s="20" t="str">
        <f t="shared" si="3"/>
        <v/>
      </c>
      <c r="I49" s="20" t="str">
        <f t="shared" si="4"/>
        <v/>
      </c>
      <c r="J49" s="20" t="str">
        <f t="shared" si="5"/>
        <v/>
      </c>
    </row>
    <row r="50" spans="1:10" x14ac:dyDescent="0.25">
      <c r="A50" s="19" t="str">
        <f>IF(Normalização!A46="","",ROUND(Normalização!F46,3))</f>
        <v/>
      </c>
      <c r="B50" s="19" t="str">
        <f>IF(Normalização!A46="","",ROUND(Normalização!G46,3))</f>
        <v/>
      </c>
      <c r="C50" s="19" t="str">
        <f>IF(Normalização!A46="","",ROUND(Normalização!H46,3))</f>
        <v/>
      </c>
      <c r="D50" s="19" t="str">
        <f>IF(Normalização!A46="","",ROUND(Normalização!I46,3))</f>
        <v/>
      </c>
      <c r="F50" s="20" t="str">
        <f t="shared" si="2"/>
        <v/>
      </c>
      <c r="G50" s="20" t="str">
        <f t="shared" si="3"/>
        <v/>
      </c>
      <c r="I50" s="20" t="str">
        <f t="shared" si="4"/>
        <v/>
      </c>
      <c r="J50" s="20" t="str">
        <f t="shared" si="5"/>
        <v/>
      </c>
    </row>
    <row r="51" spans="1:10" x14ac:dyDescent="0.25">
      <c r="A51" s="19" t="str">
        <f>IF(Normalização!A47="","",ROUND(Normalização!F47,3))</f>
        <v/>
      </c>
      <c r="B51" s="19" t="str">
        <f>IF(Normalização!A47="","",ROUND(Normalização!G47,3))</f>
        <v/>
      </c>
      <c r="C51" s="19" t="str">
        <f>IF(Normalização!A47="","",ROUND(Normalização!H47,3))</f>
        <v/>
      </c>
      <c r="D51" s="19" t="str">
        <f>IF(Normalização!A47="","",ROUND(Normalização!I47,3))</f>
        <v/>
      </c>
      <c r="F51" s="20" t="str">
        <f t="shared" si="2"/>
        <v/>
      </c>
      <c r="G51" s="20" t="str">
        <f t="shared" si="3"/>
        <v/>
      </c>
      <c r="I51" s="20" t="str">
        <f t="shared" si="4"/>
        <v/>
      </c>
      <c r="J51" s="20" t="str">
        <f t="shared" si="5"/>
        <v/>
      </c>
    </row>
    <row r="52" spans="1:10" x14ac:dyDescent="0.25">
      <c r="A52" s="19" t="str">
        <f>IF(Normalização!A48="","",ROUND(Normalização!F48,3))</f>
        <v/>
      </c>
      <c r="B52" s="19" t="str">
        <f>IF(Normalização!A48="","",ROUND(Normalização!G48,3))</f>
        <v/>
      </c>
      <c r="C52" s="19" t="str">
        <f>IF(Normalização!A48="","",ROUND(Normalização!H48,3))</f>
        <v/>
      </c>
      <c r="D52" s="19" t="str">
        <f>IF(Normalização!A48="","",ROUND(Normalização!I48,3))</f>
        <v/>
      </c>
      <c r="F52" s="20" t="str">
        <f t="shared" si="2"/>
        <v/>
      </c>
      <c r="G52" s="20" t="str">
        <f t="shared" si="3"/>
        <v/>
      </c>
      <c r="I52" s="20" t="str">
        <f t="shared" si="4"/>
        <v/>
      </c>
      <c r="J52" s="20" t="str">
        <f t="shared" si="5"/>
        <v/>
      </c>
    </row>
    <row r="53" spans="1:10" x14ac:dyDescent="0.25">
      <c r="A53" s="19" t="str">
        <f>IF(Normalização!A49="","",ROUND(Normalização!F49,3))</f>
        <v/>
      </c>
      <c r="B53" s="19" t="str">
        <f>IF(Normalização!A49="","",ROUND(Normalização!G49,3))</f>
        <v/>
      </c>
      <c r="C53" s="19" t="str">
        <f>IF(Normalização!A49="","",ROUND(Normalização!H49,3))</f>
        <v/>
      </c>
      <c r="D53" s="19" t="str">
        <f>IF(Normalização!A49="","",ROUND(Normalização!I49,3))</f>
        <v/>
      </c>
      <c r="F53" s="20" t="str">
        <f t="shared" si="2"/>
        <v/>
      </c>
      <c r="G53" s="20" t="str">
        <f t="shared" si="3"/>
        <v/>
      </c>
      <c r="I53" s="20" t="str">
        <f t="shared" si="4"/>
        <v/>
      </c>
      <c r="J53" s="20" t="str">
        <f t="shared" si="5"/>
        <v/>
      </c>
    </row>
    <row r="54" spans="1:10" x14ac:dyDescent="0.25">
      <c r="A54" s="19" t="str">
        <f>IF(Normalização!A50="","",ROUND(Normalização!F50,3))</f>
        <v/>
      </c>
      <c r="B54" s="19" t="str">
        <f>IF(Normalização!A50="","",ROUND(Normalização!G50,3))</f>
        <v/>
      </c>
      <c r="C54" s="19" t="str">
        <f>IF(Normalização!A50="","",ROUND(Normalização!H50,3))</f>
        <v/>
      </c>
      <c r="D54" s="19" t="str">
        <f>IF(Normalização!A50="","",ROUND(Normalização!I50,3))</f>
        <v/>
      </c>
      <c r="F54" s="20" t="str">
        <f t="shared" si="2"/>
        <v/>
      </c>
      <c r="G54" s="20" t="str">
        <f t="shared" si="3"/>
        <v/>
      </c>
      <c r="I54" s="20" t="str">
        <f t="shared" si="4"/>
        <v/>
      </c>
      <c r="J54" s="20" t="str">
        <f t="shared" si="5"/>
        <v/>
      </c>
    </row>
    <row r="55" spans="1:10" x14ac:dyDescent="0.25">
      <c r="A55" s="19" t="str">
        <f>IF(Normalização!A51="","",ROUND(Normalização!F51,3))</f>
        <v/>
      </c>
      <c r="B55" s="19" t="str">
        <f>IF(Normalização!A51="","",ROUND(Normalização!G51,3))</f>
        <v/>
      </c>
      <c r="C55" s="19" t="str">
        <f>IF(Normalização!A51="","",ROUND(Normalização!H51,3))</f>
        <v/>
      </c>
      <c r="D55" s="19" t="str">
        <f>IF(Normalização!A51="","",ROUND(Normalização!I51,3))</f>
        <v/>
      </c>
      <c r="F55" s="20" t="str">
        <f t="shared" si="2"/>
        <v/>
      </c>
      <c r="G55" s="20" t="str">
        <f t="shared" si="3"/>
        <v/>
      </c>
      <c r="I55" s="20" t="str">
        <f t="shared" si="4"/>
        <v/>
      </c>
      <c r="J55" s="20" t="str">
        <f t="shared" si="5"/>
        <v/>
      </c>
    </row>
    <row r="56" spans="1:10" x14ac:dyDescent="0.25">
      <c r="A56" s="19" t="str">
        <f>IF(Normalização!A52="","",ROUND(Normalização!F52,3))</f>
        <v/>
      </c>
      <c r="B56" s="19" t="str">
        <f>IF(Normalização!A52="","",ROUND(Normalização!G52,3))</f>
        <v/>
      </c>
      <c r="C56" s="19" t="str">
        <f>IF(Normalização!A52="","",ROUND(Normalização!H52,3))</f>
        <v/>
      </c>
      <c r="D56" s="19" t="str">
        <f>IF(Normalização!A52="","",ROUND(Normalização!I52,3))</f>
        <v/>
      </c>
      <c r="F56" s="20" t="str">
        <f t="shared" si="2"/>
        <v/>
      </c>
      <c r="G56" s="20" t="str">
        <f t="shared" si="3"/>
        <v/>
      </c>
      <c r="I56" s="20" t="str">
        <f t="shared" si="4"/>
        <v/>
      </c>
      <c r="J56" s="20" t="str">
        <f t="shared" si="5"/>
        <v/>
      </c>
    </row>
    <row r="57" spans="1:10" x14ac:dyDescent="0.25">
      <c r="A57" s="19" t="str">
        <f>IF(Normalização!A53="","",ROUND(Normalização!F53,3))</f>
        <v/>
      </c>
      <c r="B57" s="19" t="str">
        <f>IF(Normalização!A53="","",ROUND(Normalização!G53,3))</f>
        <v/>
      </c>
      <c r="C57" s="19" t="str">
        <f>IF(Normalização!A53="","",ROUND(Normalização!H53,3))</f>
        <v/>
      </c>
      <c r="D57" s="19" t="str">
        <f>IF(Normalização!A53="","",ROUND(Normalização!I53,3))</f>
        <v/>
      </c>
      <c r="F57" s="20" t="str">
        <f t="shared" si="2"/>
        <v/>
      </c>
      <c r="G57" s="20" t="str">
        <f t="shared" si="3"/>
        <v/>
      </c>
      <c r="I57" s="20" t="str">
        <f t="shared" si="4"/>
        <v/>
      </c>
      <c r="J57" s="20" t="str">
        <f t="shared" si="5"/>
        <v/>
      </c>
    </row>
    <row r="58" spans="1:10" x14ac:dyDescent="0.25">
      <c r="A58" s="19" t="str">
        <f>IF(Normalização!A54="","",ROUND(Normalização!F54,3))</f>
        <v/>
      </c>
      <c r="B58" s="19" t="str">
        <f>IF(Normalização!A54="","",ROUND(Normalização!G54,3))</f>
        <v/>
      </c>
      <c r="C58" s="19" t="str">
        <f>IF(Normalização!A54="","",ROUND(Normalização!H54,3))</f>
        <v/>
      </c>
      <c r="D58" s="19" t="str">
        <f>IF(Normalização!A54="","",ROUND(Normalização!I54,3))</f>
        <v/>
      </c>
      <c r="F58" s="20" t="str">
        <f t="shared" si="2"/>
        <v/>
      </c>
      <c r="G58" s="20" t="str">
        <f t="shared" si="3"/>
        <v/>
      </c>
      <c r="I58" s="20" t="str">
        <f t="shared" si="4"/>
        <v/>
      </c>
      <c r="J58" s="20" t="str">
        <f t="shared" si="5"/>
        <v/>
      </c>
    </row>
    <row r="59" spans="1:10" x14ac:dyDescent="0.25">
      <c r="A59" s="19" t="str">
        <f>IF(Normalização!A55="","",ROUND(Normalização!F55,3))</f>
        <v/>
      </c>
      <c r="B59" s="19" t="str">
        <f>IF(Normalização!A55="","",ROUND(Normalização!G55,3))</f>
        <v/>
      </c>
      <c r="C59" s="19" t="str">
        <f>IF(Normalização!A55="","",ROUND(Normalização!H55,3))</f>
        <v/>
      </c>
      <c r="D59" s="19" t="str">
        <f>IF(Normalização!A55="","",ROUND(Normalização!I55,3))</f>
        <v/>
      </c>
      <c r="F59" s="20" t="str">
        <f t="shared" si="2"/>
        <v/>
      </c>
      <c r="G59" s="20" t="str">
        <f t="shared" si="3"/>
        <v/>
      </c>
      <c r="I59" s="20" t="str">
        <f t="shared" si="4"/>
        <v/>
      </c>
      <c r="J59" s="20" t="str">
        <f t="shared" si="5"/>
        <v/>
      </c>
    </row>
    <row r="60" spans="1:10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</row>
    <row r="61" spans="1:10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</row>
    <row r="62" spans="1:10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</row>
    <row r="63" spans="1:10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</row>
    <row r="64" spans="1:10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</row>
    <row r="65" spans="1:10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</row>
    <row r="66" spans="1:10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F8B8-5AAB-4075-913E-71D54C11C3EE}">
  <sheetPr codeName="Planilha6"/>
  <dimension ref="A1:N61"/>
  <sheetViews>
    <sheetView zoomScaleNormal="100" workbookViewId="0"/>
  </sheetViews>
  <sheetFormatPr defaultRowHeight="15" x14ac:dyDescent="0.25"/>
  <cols>
    <col min="1" max="6" width="10.7109375" style="6" customWidth="1"/>
    <col min="7" max="7" width="8.85546875" style="6" customWidth="1"/>
    <col min="8" max="8" width="14.5703125" style="6" customWidth="1"/>
    <col min="9" max="9" width="17" style="6" customWidth="1"/>
    <col min="10" max="10" width="11.28515625" style="6" customWidth="1"/>
    <col min="11" max="11" width="29" style="6" customWidth="1"/>
    <col min="12" max="12" width="12.140625" style="6" customWidth="1"/>
    <col min="13" max="14" width="10.7109375" style="6" customWidth="1"/>
    <col min="15" max="16384" width="9.140625" style="6"/>
  </cols>
  <sheetData>
    <row r="1" spans="1:14" ht="16.5" x14ac:dyDescent="0.25">
      <c r="A1" s="5" t="s">
        <v>21</v>
      </c>
    </row>
    <row r="2" spans="1:14" x14ac:dyDescent="0.25">
      <c r="A2" s="15"/>
    </row>
    <row r="3" spans="1:14" x14ac:dyDescent="0.25">
      <c r="A3" s="21" t="s">
        <v>20</v>
      </c>
      <c r="B3" s="24" t="s">
        <v>1</v>
      </c>
      <c r="C3" s="17"/>
    </row>
    <row r="4" spans="1:14" x14ac:dyDescent="0.25">
      <c r="A4" s="24">
        <v>1</v>
      </c>
      <c r="B4" s="33">
        <v>-4.1375999999999999</v>
      </c>
      <c r="C4" s="16"/>
    </row>
    <row r="5" spans="1:14" x14ac:dyDescent="0.25">
      <c r="A5" s="24">
        <v>2</v>
      </c>
      <c r="B5" s="33">
        <v>1.1842999999999999</v>
      </c>
      <c r="C5" s="16"/>
      <c r="D5" s="26"/>
      <c r="E5" s="26"/>
      <c r="F5" s="26"/>
      <c r="G5" s="26"/>
      <c r="H5" s="26"/>
      <c r="I5" s="26"/>
      <c r="J5" s="26"/>
      <c r="K5" s="26"/>
    </row>
    <row r="6" spans="1:14" x14ac:dyDescent="0.25">
      <c r="A6" s="22" t="s">
        <v>19</v>
      </c>
      <c r="B6" s="33">
        <v>1.113</v>
      </c>
      <c r="C6" s="16"/>
    </row>
    <row r="9" spans="1:14" x14ac:dyDescent="0.25">
      <c r="A9" s="10">
        <v>1</v>
      </c>
      <c r="B9" s="10">
        <v>2</v>
      </c>
      <c r="C9" s="25"/>
      <c r="D9" s="70" t="s">
        <v>1</v>
      </c>
      <c r="E9" s="70"/>
      <c r="F9" s="8"/>
      <c r="G9" s="28" t="s">
        <v>24</v>
      </c>
      <c r="H9" s="28" t="s">
        <v>40</v>
      </c>
      <c r="I9" s="28" t="s">
        <v>38</v>
      </c>
      <c r="J9" s="28" t="s">
        <v>0</v>
      </c>
      <c r="K9" s="28" t="s">
        <v>4</v>
      </c>
      <c r="L9" s="28" t="s">
        <v>39</v>
      </c>
      <c r="M9" s="8"/>
      <c r="N9" s="8"/>
    </row>
    <row r="10" spans="1:14" x14ac:dyDescent="0.25">
      <c r="A10" s="27">
        <f>Camada1!I9</f>
        <v>0.80610182216502291</v>
      </c>
      <c r="B10" s="27">
        <f>Camada1!J9</f>
        <v>0.55642021325727942</v>
      </c>
      <c r="C10" s="8"/>
      <c r="D10" s="20">
        <f>IF(A10="","",$B$4*A10+$B$5*B10+$B$6)</f>
        <v>-1.5633584408294028</v>
      </c>
      <c r="E10" s="20">
        <f t="shared" ref="E10:E41" si="0">IF(A10="","",1/(1+EXP(-D10)))</f>
        <v>0.17316526069717467</v>
      </c>
      <c r="F10" s="8"/>
      <c r="G10" s="29">
        <f>IF(A10="","",Entrada!A5)</f>
        <v>3</v>
      </c>
      <c r="H10" s="29" t="str">
        <f>IF(Entrada!B5=2,"2x1",IF(Entrada!B5=3,"3x1",IF(Entrada!B5=4,"3",IF(Entrada!B5=5,"2x2",IF(Entrada!B5=6,"5",IF(Entrada!B5=7,"3x2",IF(Entrada!B5=8,"3x3",IF(Entrada!B5=9,"4x4",IF(Entrada!B5=10,"5x5","")))))))))</f>
        <v>2x2</v>
      </c>
      <c r="I10" s="29" t="str">
        <f>IF(Entrada!C5=1,Entrada!$J$14,IF(Entrada!C5=2,Entrada!$J$15,""))</f>
        <v>Com contato</v>
      </c>
      <c r="J10" s="29">
        <f>IF(A10="","",Entrada!$E$5)</f>
        <v>500</v>
      </c>
      <c r="K10" s="29" t="str">
        <f>IF(A10="","",IF(Entrada!$F$5=1,Entrada!$E$9,IF(Entrada!$F$5=2,Entrada!$E$10,IF(Entrada!$F$5=3,Entrada!$E$11,IF(Entrada!$F$5=4,Entrada!$E$12,IF(Entrada!$F$5=5,Entrada!$E$13,IF(Entrada!$F$5=6,Entrada!$E$14,IF(Entrada!$F$5=7,Entrada!$E$15,""))))))))</f>
        <v>Cravada de Concreto</v>
      </c>
      <c r="L10" s="29">
        <f>IF(A10="","",((E10-0.15)*(33750-247.8)/(0.85-0.15))+247.8)</f>
        <v>1356.4959956126932</v>
      </c>
      <c r="M10" s="30"/>
      <c r="N10" s="8"/>
    </row>
    <row r="11" spans="1:14" x14ac:dyDescent="0.25">
      <c r="A11" s="27">
        <f>Camada1!I10</f>
        <v>0.81077676474631521</v>
      </c>
      <c r="B11" s="27">
        <f>Camada1!J10</f>
        <v>0.55667757860871125</v>
      </c>
      <c r="C11" s="8"/>
      <c r="D11" s="20">
        <f t="shared" ref="D11:D60" si="1">IF(A11="","",$B$4*A11+$B$5*B11+$B$6)</f>
        <v>-1.5823966854680571</v>
      </c>
      <c r="E11" s="20">
        <f t="shared" si="0"/>
        <v>0.17045632067664285</v>
      </c>
      <c r="F11" s="8"/>
      <c r="G11" s="29">
        <f>IF(A11="","",Entrada!A6)</f>
        <v>5</v>
      </c>
      <c r="H11" s="29" t="str">
        <f>IF(Entrada!B6=2,"2x1",IF(Entrada!B6=3,"3x1",IF(Entrada!B6=4,"3",IF(Entrada!B6=5,"2x2",IF(Entrada!B6=6,"5",IF(Entrada!B6=7,"3x2",IF(Entrada!B6=8,"3x3",IF(Entrada!B6=9,"4x4",IF(Entrada!B6=10,"5x5","")))))))))</f>
        <v>2x2</v>
      </c>
      <c r="I11" s="29" t="str">
        <f>IF(Entrada!C6=1,Entrada!$J$14,IF(Entrada!C6=2,Entrada!$J$15,""))</f>
        <v>Com contato</v>
      </c>
      <c r="J11" s="29">
        <f>IF(A11="","",Entrada!$E$5)</f>
        <v>500</v>
      </c>
      <c r="K11" s="29" t="str">
        <f>IF(A11="","",IF(Entrada!$F$5=1,Entrada!$E$9,IF(Entrada!$F$5=2,Entrada!$E$10,IF(Entrada!$F$5=3,Entrada!$E$11,IF(Entrada!$F$5=4,Entrada!$E$12,IF(Entrada!$F$5=5,Entrada!$E$13,IF(Entrada!$F$5=6,Entrada!$E$14,IF(Entrada!$F$5=7,Entrada!$E$15,""))))))))</f>
        <v>Cravada de Concreto</v>
      </c>
      <c r="L11" s="29">
        <f t="shared" ref="L11:L60" si="2">IF(A11="","",((E11-0.15)*(33750-247.8)/(0.85-0.15))+247.8)</f>
        <v>1226.8453522471775</v>
      </c>
      <c r="M11" s="30"/>
      <c r="N11" s="8"/>
    </row>
    <row r="12" spans="1:14" x14ac:dyDescent="0.25">
      <c r="A12" s="27">
        <f>Camada1!I11</f>
        <v>0.81536480993469151</v>
      </c>
      <c r="B12" s="27">
        <f>Camada1!J11</f>
        <v>0.55693491353961999</v>
      </c>
      <c r="C12" s="8"/>
      <c r="D12" s="20">
        <f t="shared" si="1"/>
        <v>-1.6010754194808077</v>
      </c>
      <c r="E12" s="20">
        <f t="shared" si="0"/>
        <v>0.16783136382449249</v>
      </c>
      <c r="F12" s="8"/>
      <c r="G12" s="29">
        <f>IF(A12="","",Entrada!A7)</f>
        <v>7</v>
      </c>
      <c r="H12" s="29" t="str">
        <f>IF(Entrada!B7=2,"2x1",IF(Entrada!B7=3,"3x1",IF(Entrada!B7=4,"3",IF(Entrada!B7=5,"2x2",IF(Entrada!B7=6,"5",IF(Entrada!B7=7,"3x2",IF(Entrada!B7=8,"3x3",IF(Entrada!B7=9,"4x4",IF(Entrada!B7=10,"5x5","")))))))))</f>
        <v>2x2</v>
      </c>
      <c r="I12" s="29" t="str">
        <f>IF(Entrada!C7=1,Entrada!$J$14,IF(Entrada!C7=2,Entrada!$J$15,""))</f>
        <v>Com contato</v>
      </c>
      <c r="J12" s="29">
        <f>IF(A12="","",Entrada!$E$5)</f>
        <v>500</v>
      </c>
      <c r="K12" s="29" t="str">
        <f>IF(A12="","",IF(Entrada!$F$5=1,Entrada!$E$9,IF(Entrada!$F$5=2,Entrada!$E$10,IF(Entrada!$F$5=3,Entrada!$E$11,IF(Entrada!$F$5=4,Entrada!$E$12,IF(Entrada!$F$5=5,Entrada!$E$13,IF(Entrada!$F$5=6,Entrada!$E$14,IF(Entrada!$F$5=7,Entrada!$E$15,""))))))))</f>
        <v>Cravada de Concreto</v>
      </c>
      <c r="L12" s="29">
        <f t="shared" si="2"/>
        <v>1101.2141673155891</v>
      </c>
      <c r="M12" s="30"/>
      <c r="N12" s="8"/>
    </row>
    <row r="13" spans="1:14" x14ac:dyDescent="0.25">
      <c r="A13" s="27" t="str">
        <f>Camada1!I12</f>
        <v/>
      </c>
      <c r="B13" s="27" t="str">
        <f>Camada1!J12</f>
        <v/>
      </c>
      <c r="C13" s="8"/>
      <c r="D13" s="20" t="str">
        <f t="shared" si="1"/>
        <v/>
      </c>
      <c r="E13" s="20" t="str">
        <f t="shared" si="0"/>
        <v/>
      </c>
      <c r="F13" s="8"/>
      <c r="G13" s="29" t="str">
        <f>IF(A13="","",Entrada!A8)</f>
        <v/>
      </c>
      <c r="H13" s="29" t="str">
        <f>IF(Entrada!B8=2,"2x1",IF(Entrada!B8=3,"3x1",IF(Entrada!B8=4,"3",IF(Entrada!B8=5,"2x2",IF(Entrada!B8=6,"5",IF(Entrada!B8=7,"3x2",IF(Entrada!B8=8,"3x3",IF(Entrada!B8=9,"4x4",IF(Entrada!B8=10,"5x5","")))))))))</f>
        <v/>
      </c>
      <c r="I13" s="29" t="str">
        <f>IF(Entrada!C8=1,Entrada!$J$14,IF(Entrada!C8=2,Entrada!$J$15,""))</f>
        <v/>
      </c>
      <c r="J13" s="29" t="str">
        <f>IF(A13="","",Entrada!$E$5)</f>
        <v/>
      </c>
      <c r="K13" s="29" t="str">
        <f>IF(A13="","",IF(Entrada!$F$5=1,Entrada!$E$9,IF(Entrada!$F$5=2,Entrada!$E$10,IF(Entrada!$F$5=3,Entrada!$E$11,IF(Entrada!$F$5=4,Entrada!$E$12,IF(Entrada!$F$5=5,Entrada!$E$13,IF(Entrada!$F$5=6,Entrada!$E$14,IF(Entrada!$F$5=7,Entrada!$E$15,""))))))))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13" s="29" t="str">
        <f t="shared" si="2"/>
        <v/>
      </c>
      <c r="M13" s="30"/>
      <c r="N13" s="8"/>
    </row>
    <row r="14" spans="1:14" x14ac:dyDescent="0.25">
      <c r="A14" s="27" t="str">
        <f>Camada1!I13</f>
        <v/>
      </c>
      <c r="B14" s="27" t="str">
        <f>Camada1!J13</f>
        <v/>
      </c>
      <c r="C14" s="8"/>
      <c r="D14" s="20" t="str">
        <f t="shared" si="1"/>
        <v/>
      </c>
      <c r="E14" s="20" t="str">
        <f t="shared" si="0"/>
        <v/>
      </c>
      <c r="F14" s="8"/>
      <c r="G14" s="29" t="str">
        <f>IF(A14="","",Entrada!A9)</f>
        <v/>
      </c>
      <c r="H14" s="29" t="str">
        <f>IF(Entrada!B9=2,"2x1",IF(Entrada!B9=3,"3x1",IF(Entrada!B9=4,"3",IF(Entrada!B9=5,"2x2",IF(Entrada!B9=6,"5",IF(Entrada!B9=7,"3x2",IF(Entrada!B9=8,"3x3",IF(Entrada!B9=9,"4x4",IF(Entrada!B9=10,"5x5","")))))))))</f>
        <v/>
      </c>
      <c r="I14" s="29" t="str">
        <f>IF(Entrada!C9=1,Entrada!$J$14,IF(Entrada!C9=2,Entrada!$J$15,""))</f>
        <v/>
      </c>
      <c r="J14" s="29" t="str">
        <f>IF(A14="","",Entrada!$E$5)</f>
        <v/>
      </c>
      <c r="K14" s="29" t="str">
        <f>IF(A14="","",IF(Entrada!$F$5=1,Entrada!$E$9,IF(Entrada!$F$5=2,Entrada!$E$10,IF(Entrada!$F$5=3,Entrada!$E$11,IF(Entrada!$F$5=4,Entrada!$E$12,IF(Entrada!$F$5=5,Entrada!$E$13,IF(Entrada!$F$5=6,Entrada!$E$14,IF(Entrada!$F$5=7,Entrada!$E$15,""))))))))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14" s="29" t="str">
        <f t="shared" si="2"/>
        <v/>
      </c>
      <c r="M14" s="30"/>
      <c r="N14" s="8"/>
    </row>
    <row r="15" spans="1:14" x14ac:dyDescent="0.25">
      <c r="A15" s="27" t="str">
        <f>Camada1!I14</f>
        <v/>
      </c>
      <c r="B15" s="27" t="str">
        <f>Camada1!J14</f>
        <v/>
      </c>
      <c r="C15" s="8"/>
      <c r="D15" s="20" t="str">
        <f t="shared" si="1"/>
        <v/>
      </c>
      <c r="E15" s="20" t="str">
        <f t="shared" si="0"/>
        <v/>
      </c>
      <c r="F15" s="8"/>
      <c r="G15" s="29" t="str">
        <f>IF(A15="","",Entrada!A10)</f>
        <v/>
      </c>
      <c r="H15" s="29" t="str">
        <f>IF(Entrada!B10=2,"2x1",IF(Entrada!B10=3,"3x1",IF(Entrada!B10=4,"3",IF(Entrada!B10=5,"2x2",IF(Entrada!B10=6,"5",IF(Entrada!B10=7,"3x2",IF(Entrada!B10=8,"3x3",IF(Entrada!B10=9,"4x4",IF(Entrada!B10=10,"5x5","")))))))))</f>
        <v/>
      </c>
      <c r="I15" s="29" t="str">
        <f>IF(Entrada!C10=1,Entrada!$J$14,IF(Entrada!C10=2,Entrada!$J$15,""))</f>
        <v/>
      </c>
      <c r="J15" s="29" t="str">
        <f>IF(A15="","",Entrada!$E$5)</f>
        <v/>
      </c>
      <c r="K15" s="29" t="str">
        <f>IF(A15="","",IF(Entrada!$F$5=1,Entrada!$E$9,IF(Entrada!$F$5=2,Entrada!$E$10,IF(Entrada!$F$5=3,Entrada!$E$11,IF(Entrada!$F$5=4,Entrada!$E$12,IF(Entrada!$F$5=5,Entrada!$E$13,IF(Entrada!$F$5=6,Entrada!$E$14,IF(Entrada!$F$5=7,Entrada!$E$15,""))))))))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15" s="29" t="str">
        <f t="shared" si="2"/>
        <v/>
      </c>
      <c r="M15" s="30"/>
      <c r="N15" s="8"/>
    </row>
    <row r="16" spans="1:14" x14ac:dyDescent="0.25">
      <c r="A16" s="27" t="str">
        <f>Camada1!I15</f>
        <v/>
      </c>
      <c r="B16" s="27" t="str">
        <f>Camada1!J15</f>
        <v/>
      </c>
      <c r="C16" s="8"/>
      <c r="D16" s="20" t="str">
        <f t="shared" si="1"/>
        <v/>
      </c>
      <c r="E16" s="20" t="str">
        <f t="shared" si="0"/>
        <v/>
      </c>
      <c r="F16" s="8"/>
      <c r="G16" s="29" t="str">
        <f>IF(A16="","",Entrada!A11)</f>
        <v/>
      </c>
      <c r="H16" s="29" t="str">
        <f>IF(Entrada!B11=2,"2x1",IF(Entrada!B11=3,"3x1",IF(Entrada!B11=4,"3",IF(Entrada!B11=5,"2x2",IF(Entrada!B11=6,"5",IF(Entrada!B11=7,"3x2",IF(Entrada!B11=8,"3x3",IF(Entrada!B11=9,"4x4",IF(Entrada!B11=10,"5x5","")))))))))</f>
        <v/>
      </c>
      <c r="I16" s="29" t="str">
        <f>IF(Entrada!C11=1,Entrada!$J$14,IF(Entrada!C11=2,Entrada!$J$15,""))</f>
        <v/>
      </c>
      <c r="J16" s="29" t="str">
        <f>IF(A16="","",Entrada!$E$5)</f>
        <v/>
      </c>
      <c r="K16" s="29" t="str">
        <f>IF(A16="","",IF(Entrada!$F$5=1,Entrada!$E$9,IF(Entrada!$F$5=2,Entrada!$E$10,IF(Entrada!$F$5=3,Entrada!$E$11,IF(Entrada!$F$5=4,Entrada!$E$12,IF(Entrada!$F$5=5,Entrada!$E$13,IF(Entrada!$F$5=6,Entrada!$E$14,IF(Entrada!$F$5=7,Entrada!$E$15,""))))))))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16" s="29" t="str">
        <f t="shared" si="2"/>
        <v/>
      </c>
      <c r="M16" s="30"/>
      <c r="N16" s="8"/>
    </row>
    <row r="17" spans="1:14" x14ac:dyDescent="0.25">
      <c r="A17" s="27" t="str">
        <f>Camada1!I16</f>
        <v/>
      </c>
      <c r="B17" s="27" t="str">
        <f>Camada1!J16</f>
        <v/>
      </c>
      <c r="C17" s="8"/>
      <c r="D17" s="20" t="str">
        <f t="shared" si="1"/>
        <v/>
      </c>
      <c r="E17" s="20" t="str">
        <f t="shared" si="0"/>
        <v/>
      </c>
      <c r="F17" s="8"/>
      <c r="G17" s="29" t="str">
        <f>IF(A17="","",Entrada!A12)</f>
        <v/>
      </c>
      <c r="H17" s="29" t="str">
        <f>IF(Entrada!B12=2,"2x1",IF(Entrada!B12=3,"3x1",IF(Entrada!B12=4,"3",IF(Entrada!B12=5,"2x2",IF(Entrada!B12=6,"5",IF(Entrada!B12=7,"3x2",IF(Entrada!B12=8,"3x3",IF(Entrada!B12=9,"4x4",IF(Entrada!B12=10,"5x5","")))))))))</f>
        <v/>
      </c>
      <c r="I17" s="29" t="str">
        <f>IF(Entrada!C12=1,Entrada!$J$14,IF(Entrada!C12=2,Entrada!$J$15,""))</f>
        <v/>
      </c>
      <c r="J17" s="29" t="str">
        <f>IF(A17="","",Entrada!$E$5)</f>
        <v/>
      </c>
      <c r="K17" s="29" t="str">
        <f>IF(A17="","",IF(Entrada!$F$5=1,Entrada!$E$9,IF(Entrada!$F$5=2,Entrada!$E$10,IF(Entrada!$F$5=3,Entrada!$E$11,IF(Entrada!$F$5=4,Entrada!$E$12,IF(Entrada!$F$5=5,Entrada!$E$13,IF(Entrada!$F$5=6,Entrada!$E$14,IF(Entrada!$F$5=7,Entrada!$E$15,""))))))))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17" s="29" t="str">
        <f t="shared" si="2"/>
        <v/>
      </c>
      <c r="M17" s="30"/>
      <c r="N17" s="8"/>
    </row>
    <row r="18" spans="1:14" x14ac:dyDescent="0.25">
      <c r="A18" s="27" t="str">
        <f>Camada1!I17</f>
        <v/>
      </c>
      <c r="B18" s="27" t="str">
        <f>Camada1!J17</f>
        <v/>
      </c>
      <c r="C18" s="8"/>
      <c r="D18" s="20" t="str">
        <f t="shared" si="1"/>
        <v/>
      </c>
      <c r="E18" s="20" t="str">
        <f t="shared" si="0"/>
        <v/>
      </c>
      <c r="F18" s="8"/>
      <c r="G18" s="29" t="str">
        <f>IF(A18="","",Entrada!A13)</f>
        <v/>
      </c>
      <c r="H18" s="29" t="str">
        <f>IF(Entrada!B13=2,"2x1",IF(Entrada!B13=3,"3x1",IF(Entrada!B13=4,"3",IF(Entrada!B13=5,"2x2",IF(Entrada!B13=6,"5",IF(Entrada!B13=7,"3x2",IF(Entrada!B13=8,"3x3",IF(Entrada!B13=9,"4x4",IF(Entrada!B13=10,"5x5","")))))))))</f>
        <v/>
      </c>
      <c r="I18" s="29" t="str">
        <f>IF(Entrada!C13=1,Entrada!$J$14,IF(Entrada!C13=2,Entrada!$J$15,""))</f>
        <v/>
      </c>
      <c r="J18" s="29" t="str">
        <f>IF(A18="","",Entrada!$E$5)</f>
        <v/>
      </c>
      <c r="K18" s="29" t="str">
        <f>IF(A18="","",IF(Entrada!$F$5=1,Entrada!$E$9,IF(Entrada!$F$5=2,Entrada!$E$10,IF(Entrada!$F$5=3,Entrada!$E$11,IF(Entrada!$F$5=4,Entrada!$E$12,IF(Entrada!$F$5=5,Entrada!$E$13,IF(Entrada!$F$5=6,Entrada!$E$14,IF(Entrada!$F$5=7,Entrada!$E$15,""))))))))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18" s="29" t="str">
        <f t="shared" si="2"/>
        <v/>
      </c>
      <c r="M18" s="30"/>
      <c r="N18" s="8"/>
    </row>
    <row r="19" spans="1:14" x14ac:dyDescent="0.25">
      <c r="A19" s="27" t="str">
        <f>Camada1!I18</f>
        <v/>
      </c>
      <c r="B19" s="27" t="str">
        <f>Camada1!J18</f>
        <v/>
      </c>
      <c r="C19" s="8"/>
      <c r="D19" s="20" t="str">
        <f t="shared" si="1"/>
        <v/>
      </c>
      <c r="E19" s="20" t="str">
        <f t="shared" si="0"/>
        <v/>
      </c>
      <c r="F19" s="8"/>
      <c r="G19" s="29" t="str">
        <f>IF(A19="","",Entrada!A14)</f>
        <v/>
      </c>
      <c r="H19" s="29" t="str">
        <f>IF(Entrada!B14=2,"2x1",IF(Entrada!B14=3,"3x1",IF(Entrada!B14=4,"3",IF(Entrada!B14=5,"2x2",IF(Entrada!B14=6,"5",IF(Entrada!B14=7,"3x2",IF(Entrada!B14=8,"3x3",IF(Entrada!B14=9,"4x4",IF(Entrada!B14=10,"5x5","")))))))))</f>
        <v/>
      </c>
      <c r="I19" s="29" t="str">
        <f>IF(Entrada!C14=1,Entrada!$J$14,IF(Entrada!C14=2,Entrada!$J$15,""))</f>
        <v/>
      </c>
      <c r="J19" s="29" t="str">
        <f>IF(A19="","",Entrada!$E$5)</f>
        <v/>
      </c>
      <c r="K19" s="29" t="str">
        <f>IF(A19="","",IF(Entrada!$F$5=1,Entrada!$E$9,IF(Entrada!$F$5=2,Entrada!$E$10,IF(Entrada!$F$5=3,Entrada!$E$11,IF(Entrada!$F$5=4,Entrada!$E$12,IF(Entrada!$F$5=5,Entrada!$E$13,IF(Entrada!$F$5=6,Entrada!$E$14,IF(Entrada!$F$5=7,Entrada!$E$15,""))))))))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19" s="29" t="str">
        <f t="shared" si="2"/>
        <v/>
      </c>
      <c r="M19" s="30"/>
      <c r="N19" s="8"/>
    </row>
    <row r="20" spans="1:14" x14ac:dyDescent="0.25">
      <c r="A20" s="27" t="str">
        <f>Camada1!I19</f>
        <v/>
      </c>
      <c r="B20" s="27" t="str">
        <f>Camada1!J19</f>
        <v/>
      </c>
      <c r="C20" s="8"/>
      <c r="D20" s="20" t="str">
        <f t="shared" si="1"/>
        <v/>
      </c>
      <c r="E20" s="20" t="str">
        <f t="shared" si="0"/>
        <v/>
      </c>
      <c r="F20" s="8"/>
      <c r="G20" s="29" t="str">
        <f>IF(A20="","",Entrada!A15)</f>
        <v/>
      </c>
      <c r="H20" s="29" t="str">
        <f>IF(Entrada!B15=2,"2x1",IF(Entrada!B15=3,"3x1",IF(Entrada!B15=4,"3",IF(Entrada!B15=5,"2x2",IF(Entrada!B15=6,"5",IF(Entrada!B15=7,"3x2",IF(Entrada!B15=8,"3x3",IF(Entrada!B15=9,"4x4",IF(Entrada!B15=10,"5x5","")))))))))</f>
        <v/>
      </c>
      <c r="I20" s="29" t="str">
        <f>IF(Entrada!C15=1,Entrada!$J$14,IF(Entrada!C15=2,Entrada!$J$15,""))</f>
        <v/>
      </c>
      <c r="J20" s="29" t="str">
        <f>IF(A20="","",Entrada!$E$5)</f>
        <v/>
      </c>
      <c r="K20" s="29" t="str">
        <f>IF(A20="","",IF(Entrada!$F$5=1,Entrada!$E$9,IF(Entrada!$F$5=2,Entrada!$E$10,IF(Entrada!$F$5=3,Entrada!$E$11,IF(Entrada!$F$5=4,Entrada!$E$12,IF(Entrada!$F$5=5,Entrada!$E$13,IF(Entrada!$F$5=6,Entrada!$E$14,IF(Entrada!$F$5=7,Entrada!$E$15,""))))))))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20" s="29" t="str">
        <f t="shared" si="2"/>
        <v/>
      </c>
      <c r="M20" s="30"/>
      <c r="N20" s="8"/>
    </row>
    <row r="21" spans="1:14" x14ac:dyDescent="0.25">
      <c r="A21" s="27" t="str">
        <f>Camada1!I20</f>
        <v/>
      </c>
      <c r="B21" s="27" t="str">
        <f>Camada1!J20</f>
        <v/>
      </c>
      <c r="C21" s="8"/>
      <c r="D21" s="20" t="str">
        <f t="shared" si="1"/>
        <v/>
      </c>
      <c r="E21" s="20" t="str">
        <f t="shared" si="0"/>
        <v/>
      </c>
      <c r="F21" s="8"/>
      <c r="G21" s="29" t="str">
        <f>IF(A21="","",Entrada!A16)</f>
        <v/>
      </c>
      <c r="H21" s="29" t="str">
        <f>IF(Entrada!B16=2,"2x1",IF(Entrada!B16=3,"3x1",IF(Entrada!B16=4,"3",IF(Entrada!B16=5,"2x2",IF(Entrada!B16=6,"5",IF(Entrada!B16=7,"3x2",IF(Entrada!B16=8,"3x3",IF(Entrada!B16=9,"4x4",IF(Entrada!B16=10,"5x5","")))))))))</f>
        <v/>
      </c>
      <c r="I21" s="29" t="str">
        <f>IF(Entrada!C16=1,Entrada!$J$14,IF(Entrada!C16=2,Entrada!$J$15,""))</f>
        <v/>
      </c>
      <c r="J21" s="29" t="str">
        <f>IF(A21="","",Entrada!$E$5)</f>
        <v/>
      </c>
      <c r="K21" s="29" t="str">
        <f>IF(A21="","",IF(Entrada!$F$5=1,Entrada!$E$9,IF(Entrada!$F$5=2,Entrada!$E$10,IF(Entrada!$F$5=3,Entrada!$E$11,IF(Entrada!$F$5=4,Entrada!$E$12,IF(Entrada!$F$5=5,Entrada!$E$13,IF(Entrada!$F$5=6,Entrada!$E$14,IF(Entrada!$F$5=7,Entrada!$E$15,""))))))))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21" s="29" t="str">
        <f t="shared" si="2"/>
        <v/>
      </c>
      <c r="M21" s="30"/>
      <c r="N21" s="8"/>
    </row>
    <row r="22" spans="1:14" x14ac:dyDescent="0.25">
      <c r="A22" s="27" t="str">
        <f>Camada1!I21</f>
        <v/>
      </c>
      <c r="B22" s="27" t="str">
        <f>Camada1!J21</f>
        <v/>
      </c>
      <c r="C22" s="8"/>
      <c r="D22" s="20" t="str">
        <f t="shared" si="1"/>
        <v/>
      </c>
      <c r="E22" s="20" t="str">
        <f t="shared" si="0"/>
        <v/>
      </c>
      <c r="F22" s="8"/>
      <c r="G22" s="29" t="str">
        <f>IF(A22="","",Entrada!A17)</f>
        <v/>
      </c>
      <c r="H22" s="29" t="str">
        <f>IF(Entrada!B17=2,"2x1",IF(Entrada!B17=3,"3x1",IF(Entrada!B17=4,"3",IF(Entrada!B17=5,"2x2",IF(Entrada!B17=6,"5",IF(Entrada!B17=7,"3x2",IF(Entrada!B17=8,"3x3",IF(Entrada!B17=9,"4x4",IF(Entrada!B17=10,"5x5","")))))))))</f>
        <v/>
      </c>
      <c r="I22" s="29" t="str">
        <f>IF(Entrada!C17=1,Entrada!$J$14,IF(Entrada!C17=2,Entrada!$J$15,""))</f>
        <v/>
      </c>
      <c r="J22" s="29" t="str">
        <f>IF(A22="","",Entrada!$E$5)</f>
        <v/>
      </c>
      <c r="K22" s="29" t="str">
        <f>IF(A22="","",IF(Entrada!$F$5=1,Entrada!$E$9,IF(Entrada!$F$5=2,Entrada!$E$10,IF(Entrada!$F$5=3,Entrada!$E$11,IF(Entrada!$F$5=4,Entrada!$E$12,IF(Entrada!$F$5=5,Entrada!$E$13,IF(Entrada!$F$5=6,Entrada!$E$14,IF(Entrada!$F$5=7,Entrada!$E$15,""))))))))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22" s="29" t="str">
        <f t="shared" si="2"/>
        <v/>
      </c>
      <c r="M22" s="30"/>
      <c r="N22" s="8"/>
    </row>
    <row r="23" spans="1:14" x14ac:dyDescent="0.25">
      <c r="A23" s="27" t="str">
        <f>Camada1!I22</f>
        <v/>
      </c>
      <c r="B23" s="27" t="str">
        <f>Camada1!J22</f>
        <v/>
      </c>
      <c r="C23" s="8"/>
      <c r="D23" s="20" t="str">
        <f t="shared" si="1"/>
        <v/>
      </c>
      <c r="E23" s="20" t="str">
        <f t="shared" si="0"/>
        <v/>
      </c>
      <c r="F23" s="8"/>
      <c r="G23" s="29" t="str">
        <f>IF(A23="","",Entrada!A18)</f>
        <v/>
      </c>
      <c r="H23" s="29" t="str">
        <f>IF(Entrada!B18=2,"2x1",IF(Entrada!B18=3,"3x1",IF(Entrada!B18=4,"3",IF(Entrada!B18=5,"2x2",IF(Entrada!B18=6,"5",IF(Entrada!B18=7,"3x2",IF(Entrada!B18=8,"3x3",IF(Entrada!B18=9,"4x4",IF(Entrada!B18=10,"5x5","")))))))))</f>
        <v/>
      </c>
      <c r="I23" s="29" t="str">
        <f>IF(Entrada!C18=1,Entrada!$J$14,IF(Entrada!C18=2,Entrada!$J$15,""))</f>
        <v/>
      </c>
      <c r="J23" s="29" t="str">
        <f>IF(A23="","",Entrada!$E$5)</f>
        <v/>
      </c>
      <c r="K23" s="29" t="str">
        <f>IF(A23="","",IF(Entrada!$F$5=1,Entrada!$E$9,IF(Entrada!$F$5=2,Entrada!$E$10,IF(Entrada!$F$5=3,Entrada!$E$11,IF(Entrada!$F$5=4,Entrada!$E$12,IF(Entrada!$F$5=5,Entrada!$E$13,IF(Entrada!$F$5=6,Entrada!$E$14,IF(Entrada!$F$5=7,Entrada!$E$15,""))))))))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23" s="29" t="str">
        <f t="shared" si="2"/>
        <v/>
      </c>
      <c r="M23" s="30"/>
      <c r="N23" s="8"/>
    </row>
    <row r="24" spans="1:14" x14ac:dyDescent="0.25">
      <c r="A24" s="27" t="str">
        <f>Camada1!I23</f>
        <v/>
      </c>
      <c r="B24" s="27" t="str">
        <f>Camada1!J23</f>
        <v/>
      </c>
      <c r="C24" s="8"/>
      <c r="D24" s="20" t="str">
        <f t="shared" si="1"/>
        <v/>
      </c>
      <c r="E24" s="20" t="str">
        <f t="shared" si="0"/>
        <v/>
      </c>
      <c r="F24" s="8"/>
      <c r="G24" s="29" t="str">
        <f>IF(A24="","",Entrada!A19)</f>
        <v/>
      </c>
      <c r="H24" s="29" t="str">
        <f>IF(Entrada!B19=2,"2x1",IF(Entrada!B19=3,"3x1",IF(Entrada!B19=4,"3",IF(Entrada!B19=5,"2x2",IF(Entrada!B19=6,"5",IF(Entrada!B19=7,"3x2",IF(Entrada!B19=8,"3x3",IF(Entrada!B19=9,"4x4",IF(Entrada!B19=10,"5x5","")))))))))</f>
        <v/>
      </c>
      <c r="I24" s="29" t="str">
        <f>IF(Entrada!C19=1,Entrada!$J$14,IF(Entrada!C19=2,Entrada!$J$15,""))</f>
        <v/>
      </c>
      <c r="J24" s="29" t="str">
        <f>IF(A24="","",Entrada!$E$5)</f>
        <v/>
      </c>
      <c r="K24" s="29" t="str">
        <f>IF(A24="","",IF(Entrada!$F$5=1,Entrada!$E$9,IF(Entrada!$F$5=2,Entrada!$E$10,IF(Entrada!$F$5=3,Entrada!$E$11,IF(Entrada!$F$5=4,Entrada!$E$12,IF(Entrada!$F$5=5,Entrada!$E$13,IF(Entrada!$F$5=6,Entrada!$E$14,IF(Entrada!$F$5=7,Entrada!$E$15,""))))))))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24" s="29" t="str">
        <f t="shared" si="2"/>
        <v/>
      </c>
      <c r="M24" s="30"/>
      <c r="N24" s="8"/>
    </row>
    <row r="25" spans="1:14" x14ac:dyDescent="0.25">
      <c r="A25" s="27" t="str">
        <f>Camada1!I24</f>
        <v/>
      </c>
      <c r="B25" s="27" t="str">
        <f>Camada1!J24</f>
        <v/>
      </c>
      <c r="C25" s="8"/>
      <c r="D25" s="20" t="str">
        <f t="shared" si="1"/>
        <v/>
      </c>
      <c r="E25" s="20" t="str">
        <f t="shared" si="0"/>
        <v/>
      </c>
      <c r="F25" s="8"/>
      <c r="G25" s="29" t="str">
        <f>IF(A25="","",Entrada!A20)</f>
        <v/>
      </c>
      <c r="H25" s="29" t="str">
        <f>IF(Entrada!B20=2,"2x1",IF(Entrada!B20=3,"3x1",IF(Entrada!B20=4,"3",IF(Entrada!B20=5,"2x2",IF(Entrada!B20=6,"5",IF(Entrada!B20=7,"3x2",IF(Entrada!B20=8,"3x3",IF(Entrada!B20=9,"4x4",IF(Entrada!B20=10,"5x5","")))))))))</f>
        <v/>
      </c>
      <c r="I25" s="29" t="str">
        <f>IF(Entrada!C20=1,Entrada!$J$14,IF(Entrada!C20=2,Entrada!$J$15,""))</f>
        <v/>
      </c>
      <c r="J25" s="29" t="str">
        <f>IF(A25="","",Entrada!$E$5)</f>
        <v/>
      </c>
      <c r="K25" s="29" t="str">
        <f>IF(A25="","",IF(Entrada!$F$5=1,Entrada!$E$9,IF(Entrada!$F$5=2,Entrada!$E$10,IF(Entrada!$F$5=3,Entrada!$E$11,IF(Entrada!$F$5=4,Entrada!$E$12,IF(Entrada!$F$5=5,Entrada!$E$13,IF(Entrada!$F$5=6,Entrada!$E$14,IF(Entrada!$F$5=7,Entrada!$E$15,""))))))))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25" s="29" t="str">
        <f t="shared" si="2"/>
        <v/>
      </c>
      <c r="M25" s="8"/>
      <c r="N25" s="8"/>
    </row>
    <row r="26" spans="1:14" x14ac:dyDescent="0.25">
      <c r="A26" s="27" t="str">
        <f>Camada1!I25</f>
        <v/>
      </c>
      <c r="B26" s="27" t="str">
        <f>Camada1!J25</f>
        <v/>
      </c>
      <c r="C26" s="8"/>
      <c r="D26" s="20" t="str">
        <f t="shared" si="1"/>
        <v/>
      </c>
      <c r="E26" s="20" t="str">
        <f t="shared" si="0"/>
        <v/>
      </c>
      <c r="F26" s="8"/>
      <c r="G26" s="29" t="str">
        <f>IF(A26="","",Entrada!A21)</f>
        <v/>
      </c>
      <c r="H26" s="29" t="str">
        <f>IF(Entrada!B21=2,"2x1",IF(Entrada!B21=3,"3x1",IF(Entrada!B21=4,"3",IF(Entrada!B21=5,"2x2",IF(Entrada!B21=6,"5",IF(Entrada!B21=7,"3x2",IF(Entrada!B21=8,"3x3",IF(Entrada!B21=9,"4x4",IF(Entrada!B21=10,"5x5","")))))))))</f>
        <v/>
      </c>
      <c r="I26" s="29" t="str">
        <f>IF(Entrada!C21=1,Entrada!$J$14,IF(Entrada!C21=2,Entrada!$J$15,""))</f>
        <v/>
      </c>
      <c r="J26" s="29" t="str">
        <f>IF(A26="","",Entrada!$E$5)</f>
        <v/>
      </c>
      <c r="K26" s="29" t="str">
        <f>IF(A26="","",IF(Entrada!$F$5=1,Entrada!$E$9,IF(Entrada!$F$5=2,Entrada!$E$10,IF(Entrada!$F$5=3,Entrada!$E$11,IF(Entrada!$F$5=4,Entrada!$E$12,IF(Entrada!$F$5=5,Entrada!$E$13,IF(Entrada!$F$5=6,Entrada!$E$14,IF(Entrada!$F$5=7,Entrada!$E$15,""))))))))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26" s="29" t="str">
        <f t="shared" si="2"/>
        <v/>
      </c>
      <c r="M26" s="8"/>
      <c r="N26" s="8"/>
    </row>
    <row r="27" spans="1:14" x14ac:dyDescent="0.25">
      <c r="A27" s="27" t="str">
        <f>Camada1!I26</f>
        <v/>
      </c>
      <c r="B27" s="27" t="str">
        <f>Camada1!J26</f>
        <v/>
      </c>
      <c r="C27" s="8"/>
      <c r="D27" s="20" t="str">
        <f t="shared" si="1"/>
        <v/>
      </c>
      <c r="E27" s="20" t="str">
        <f t="shared" si="0"/>
        <v/>
      </c>
      <c r="F27" s="8"/>
      <c r="G27" s="29" t="str">
        <f>IF(A27="","",Entrada!A22)</f>
        <v/>
      </c>
      <c r="H27" s="29" t="str">
        <f>IF(Entrada!B22=2,"2x1",IF(Entrada!B22=3,"3x1",IF(Entrada!B22=4,"3",IF(Entrada!B22=5,"2x2",IF(Entrada!B22=6,"5",IF(Entrada!B22=7,"3x2",IF(Entrada!B22=8,"3x3",IF(Entrada!B22=9,"4x4",IF(Entrada!B22=10,"5x5","")))))))))</f>
        <v/>
      </c>
      <c r="I27" s="29" t="str">
        <f>IF(Entrada!C22=1,Entrada!$J$14,IF(Entrada!C22=2,Entrada!$J$15,""))</f>
        <v/>
      </c>
      <c r="J27" s="29" t="str">
        <f>IF(A27="","",Entrada!$E$5)</f>
        <v/>
      </c>
      <c r="K27" s="29" t="str">
        <f>IF(A27="","",IF(Entrada!$F$5=1,Entrada!$E$9,IF(Entrada!$F$5=2,Entrada!$E$10,IF(Entrada!$F$5=3,Entrada!$E$11,IF(Entrada!$F$5=4,Entrada!$E$12,IF(Entrada!$F$5=5,Entrada!$E$13,IF(Entrada!$F$5=6,Entrada!$E$14,IF(Entrada!$F$5=7,Entrada!$E$15,""))))))))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27" s="29" t="str">
        <f t="shared" si="2"/>
        <v/>
      </c>
      <c r="M27" s="8"/>
      <c r="N27" s="8"/>
    </row>
    <row r="28" spans="1:14" x14ac:dyDescent="0.25">
      <c r="A28" s="27" t="str">
        <f>Camada1!I27</f>
        <v/>
      </c>
      <c r="B28" s="27" t="str">
        <f>Camada1!J27</f>
        <v/>
      </c>
      <c r="C28" s="8"/>
      <c r="D28" s="20" t="str">
        <f t="shared" si="1"/>
        <v/>
      </c>
      <c r="E28" s="20" t="str">
        <f t="shared" si="0"/>
        <v/>
      </c>
      <c r="F28" s="8"/>
      <c r="G28" s="29" t="str">
        <f>IF(A28="","",Entrada!A23)</f>
        <v/>
      </c>
      <c r="H28" s="29" t="str">
        <f>IF(Entrada!B23=2,"2x1",IF(Entrada!B23=3,"3x1",IF(Entrada!B23=4,"3",IF(Entrada!B23=5,"2x2",IF(Entrada!B23=6,"5",IF(Entrada!B23=7,"3x2",IF(Entrada!B23=8,"3x3",IF(Entrada!B23=9,"4x4",IF(Entrada!B23=10,"5x5","")))))))))</f>
        <v/>
      </c>
      <c r="I28" s="29" t="str">
        <f>IF(Entrada!C23=1,Entrada!$J$14,IF(Entrada!C23=2,Entrada!$J$15,""))</f>
        <v/>
      </c>
      <c r="J28" s="29" t="str">
        <f>IF(A28="","",Entrada!$E$5)</f>
        <v/>
      </c>
      <c r="K28" s="29" t="str">
        <f>IF(A28="","",IF(Entrada!$F$5=1,Entrada!$E$9,IF(Entrada!$F$5=2,Entrada!$E$10,IF(Entrada!$F$5=3,Entrada!$E$11,IF(Entrada!$F$5=4,Entrada!$E$12,IF(Entrada!$F$5=5,Entrada!$E$13,IF(Entrada!$F$5=6,Entrada!$E$14,IF(Entrada!$F$5=7,Entrada!$E$15,""))))))))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28" s="29" t="str">
        <f t="shared" si="2"/>
        <v/>
      </c>
      <c r="M28" s="8"/>
      <c r="N28" s="8"/>
    </row>
    <row r="29" spans="1:14" x14ac:dyDescent="0.25">
      <c r="A29" s="27" t="str">
        <f>Camada1!I28</f>
        <v/>
      </c>
      <c r="B29" s="27" t="str">
        <f>Camada1!J28</f>
        <v/>
      </c>
      <c r="C29" s="8"/>
      <c r="D29" s="20" t="str">
        <f t="shared" si="1"/>
        <v/>
      </c>
      <c r="E29" s="20" t="str">
        <f t="shared" si="0"/>
        <v/>
      </c>
      <c r="F29" s="8"/>
      <c r="G29" s="29" t="str">
        <f>IF(A29="","",Entrada!A24)</f>
        <v/>
      </c>
      <c r="H29" s="29" t="str">
        <f>IF(Entrada!B24=2,"2x1",IF(Entrada!B24=3,"3x1",IF(Entrada!B24=4,"3",IF(Entrada!B24=5,"2x2",IF(Entrada!B24=6,"5",IF(Entrada!B24=7,"3x2",IF(Entrada!B24=8,"3x3",IF(Entrada!B24=9,"4x4",IF(Entrada!B24=10,"5x5","")))))))))</f>
        <v/>
      </c>
      <c r="I29" s="29" t="str">
        <f>IF(Entrada!C24=1,Entrada!$J$14,IF(Entrada!C24=2,Entrada!$J$15,""))</f>
        <v/>
      </c>
      <c r="J29" s="29" t="str">
        <f>IF(A29="","",Entrada!$E$5)</f>
        <v/>
      </c>
      <c r="K29" s="29" t="str">
        <f>IF(A29="","",IF(Entrada!$F$5=1,Entrada!$E$9,IF(Entrada!$F$5=2,Entrada!$E$10,IF(Entrada!$F$5=3,Entrada!$E$11,IF(Entrada!$F$5=4,Entrada!$E$12,IF(Entrada!$F$5=5,Entrada!$E$13,IF(Entrada!$F$5=6,Entrada!$E$14,IF(Entrada!$F$5=7,Entrada!$E$15,""))))))))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29" s="29" t="str">
        <f t="shared" si="2"/>
        <v/>
      </c>
      <c r="M29" s="8"/>
      <c r="N29" s="8"/>
    </row>
    <row r="30" spans="1:14" x14ac:dyDescent="0.25">
      <c r="A30" s="27" t="str">
        <f>Camada1!I29</f>
        <v/>
      </c>
      <c r="B30" s="27" t="str">
        <f>Camada1!J29</f>
        <v/>
      </c>
      <c r="C30" s="8"/>
      <c r="D30" s="20" t="str">
        <f t="shared" si="1"/>
        <v/>
      </c>
      <c r="E30" s="20" t="str">
        <f t="shared" si="0"/>
        <v/>
      </c>
      <c r="F30" s="8"/>
      <c r="G30" s="29" t="str">
        <f>IF(A30="","",Entrada!A25)</f>
        <v/>
      </c>
      <c r="H30" s="29" t="str">
        <f>IF(Entrada!B25=2,"2x1",IF(Entrada!B25=3,"3x1",IF(Entrada!B25=4,"3",IF(Entrada!B25=5,"2x2",IF(Entrada!B25=6,"5",IF(Entrada!B25=7,"3x2",IF(Entrada!B25=8,"3x3",IF(Entrada!B25=9,"4x4",IF(Entrada!B25=10,"5x5","")))))))))</f>
        <v/>
      </c>
      <c r="I30" s="29" t="str">
        <f>IF(Entrada!C25=1,Entrada!$J$14,IF(Entrada!C25=2,Entrada!$J$15,""))</f>
        <v/>
      </c>
      <c r="J30" s="29" t="str">
        <f>IF(A30="","",Entrada!$E$5)</f>
        <v/>
      </c>
      <c r="K30" s="29" t="str">
        <f>IF(A30="","",IF(Entrada!$F$5=1,Entrada!$E$9,IF(Entrada!$F$5=2,Entrada!$E$10,IF(Entrada!$F$5=3,Entrada!$E$11,IF(Entrada!$F$5=4,Entrada!$E$12,IF(Entrada!$F$5=5,Entrada!$E$13,IF(Entrada!$F$5=6,Entrada!$E$14,IF(Entrada!$F$5=7,Entrada!$E$15,""))))))))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30" s="29" t="str">
        <f t="shared" si="2"/>
        <v/>
      </c>
      <c r="M30" s="8"/>
      <c r="N30" s="8"/>
    </row>
    <row r="31" spans="1:14" x14ac:dyDescent="0.25">
      <c r="A31" s="27" t="str">
        <f>Camada1!I30</f>
        <v/>
      </c>
      <c r="B31" s="27" t="str">
        <f>Camada1!J30</f>
        <v/>
      </c>
      <c r="C31" s="8"/>
      <c r="D31" s="20" t="str">
        <f t="shared" si="1"/>
        <v/>
      </c>
      <c r="E31" s="20" t="str">
        <f t="shared" si="0"/>
        <v/>
      </c>
      <c r="F31" s="8"/>
      <c r="G31" s="29" t="str">
        <f>IF(A31="","",Entrada!A26)</f>
        <v/>
      </c>
      <c r="H31" s="29" t="str">
        <f>IF(Entrada!B26=2,"2x1",IF(Entrada!B26=3,"3x1",IF(Entrada!B26=4,"3",IF(Entrada!B26=5,"2x2",IF(Entrada!B26=6,"5",IF(Entrada!B26=7,"3x2",IF(Entrada!B26=8,"3x3",IF(Entrada!B26=9,"4x4",IF(Entrada!B26=10,"5x5","")))))))))</f>
        <v/>
      </c>
      <c r="I31" s="29" t="str">
        <f>IF(Entrada!C26=1,Entrada!$J$14,IF(Entrada!C26=2,Entrada!$J$15,""))</f>
        <v/>
      </c>
      <c r="J31" s="29" t="str">
        <f>IF(A31="","",Entrada!$E$5)</f>
        <v/>
      </c>
      <c r="K31" s="29" t="str">
        <f>IF(A31="","",IF(Entrada!$F$5=1,Entrada!$E$9,IF(Entrada!$F$5=2,Entrada!$E$10,IF(Entrada!$F$5=3,Entrada!$E$11,IF(Entrada!$F$5=4,Entrada!$E$12,IF(Entrada!$F$5=5,Entrada!$E$13,IF(Entrada!$F$5=6,Entrada!$E$14,IF(Entrada!$F$5=7,Entrada!$E$15,""))))))))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31" s="29" t="str">
        <f t="shared" si="2"/>
        <v/>
      </c>
      <c r="M31" s="8"/>
      <c r="N31" s="8"/>
    </row>
    <row r="32" spans="1:14" x14ac:dyDescent="0.25">
      <c r="A32" s="27" t="str">
        <f>Camada1!I31</f>
        <v/>
      </c>
      <c r="B32" s="27" t="str">
        <f>Camada1!J31</f>
        <v/>
      </c>
      <c r="C32" s="8"/>
      <c r="D32" s="20" t="str">
        <f t="shared" si="1"/>
        <v/>
      </c>
      <c r="E32" s="20" t="str">
        <f t="shared" si="0"/>
        <v/>
      </c>
      <c r="F32" s="8"/>
      <c r="G32" s="29" t="str">
        <f>IF(A32="","",Entrada!A27)</f>
        <v/>
      </c>
      <c r="H32" s="29" t="str">
        <f>IF(Entrada!B27=2,"2x1",IF(Entrada!B27=3,"3x1",IF(Entrada!B27=4,"3",IF(Entrada!B27=5,"2x2",IF(Entrada!B27=6,"5",IF(Entrada!B27=7,"3x2",IF(Entrada!B27=8,"3x3",IF(Entrada!B27=9,"4x4",IF(Entrada!B27=10,"5x5","")))))))))</f>
        <v/>
      </c>
      <c r="I32" s="29" t="str">
        <f>IF(Entrada!C27=1,Entrada!$J$14,IF(Entrada!C27=2,Entrada!$J$15,""))</f>
        <v/>
      </c>
      <c r="J32" s="29" t="str">
        <f>IF(A32="","",Entrada!$E$5)</f>
        <v/>
      </c>
      <c r="K32" s="29" t="str">
        <f>IF(A32="","",IF(Entrada!$F$5=1,Entrada!$E$9,IF(Entrada!$F$5=2,Entrada!$E$10,IF(Entrada!$F$5=3,Entrada!$E$11,IF(Entrada!$F$5=4,Entrada!$E$12,IF(Entrada!$F$5=5,Entrada!$E$13,IF(Entrada!$F$5=6,Entrada!$E$14,IF(Entrada!$F$5=7,Entrada!$E$15,""))))))))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32" s="29" t="str">
        <f t="shared" si="2"/>
        <v/>
      </c>
      <c r="M32" s="8"/>
      <c r="N32" s="8"/>
    </row>
    <row r="33" spans="1:14" x14ac:dyDescent="0.25">
      <c r="A33" s="27" t="str">
        <f>Camada1!I32</f>
        <v/>
      </c>
      <c r="B33" s="27" t="str">
        <f>Camada1!J32</f>
        <v/>
      </c>
      <c r="C33" s="8"/>
      <c r="D33" s="20" t="str">
        <f t="shared" si="1"/>
        <v/>
      </c>
      <c r="E33" s="20" t="str">
        <f t="shared" si="0"/>
        <v/>
      </c>
      <c r="F33" s="8"/>
      <c r="G33" s="29" t="str">
        <f>IF(A33="","",Entrada!A28)</f>
        <v/>
      </c>
      <c r="H33" s="29" t="str">
        <f>IF(Entrada!B28=2,"2x1",IF(Entrada!B28=3,"3x1",IF(Entrada!B28=4,"3",IF(Entrada!B28=5,"2x2",IF(Entrada!B28=6,"5",IF(Entrada!B28=7,"3x2",IF(Entrada!B28=8,"3x3",IF(Entrada!B28=9,"4x4",IF(Entrada!B28=10,"5x5","")))))))))</f>
        <v/>
      </c>
      <c r="I33" s="29" t="str">
        <f>IF(Entrada!C28=1,Entrada!$J$14,IF(Entrada!C28=2,Entrada!$J$15,""))</f>
        <v/>
      </c>
      <c r="J33" s="29" t="str">
        <f>IF(A33="","",Entrada!$E$5)</f>
        <v/>
      </c>
      <c r="K33" s="29" t="str">
        <f>IF(A33="","",IF(Entrada!$F$5=1,Entrada!$E$9,IF(Entrada!$F$5=2,Entrada!$E$10,IF(Entrada!$F$5=3,Entrada!$E$11,IF(Entrada!$F$5=4,Entrada!$E$12,IF(Entrada!$F$5=5,Entrada!$E$13,IF(Entrada!$F$5=6,Entrada!$E$14,IF(Entrada!$F$5=7,Entrada!$E$15,""))))))))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33" s="29" t="str">
        <f t="shared" si="2"/>
        <v/>
      </c>
      <c r="M33" s="8"/>
      <c r="N33" s="8"/>
    </row>
    <row r="34" spans="1:14" x14ac:dyDescent="0.25">
      <c r="A34" s="27" t="str">
        <f>Camada1!I33</f>
        <v/>
      </c>
      <c r="B34" s="27" t="str">
        <f>Camada1!J33</f>
        <v/>
      </c>
      <c r="C34" s="8"/>
      <c r="D34" s="20" t="str">
        <f t="shared" si="1"/>
        <v/>
      </c>
      <c r="E34" s="20" t="str">
        <f t="shared" si="0"/>
        <v/>
      </c>
      <c r="F34" s="8"/>
      <c r="G34" s="29" t="str">
        <f>IF(A34="","",Entrada!A29)</f>
        <v/>
      </c>
      <c r="H34" s="29" t="str">
        <f>IF(Entrada!B29=2,"2x1",IF(Entrada!B29=3,"3x1",IF(Entrada!B29=4,"3",IF(Entrada!B29=5,"2x2",IF(Entrada!B29=6,"5",IF(Entrada!B29=7,"3x2",IF(Entrada!B29=8,"3x3",IF(Entrada!B29=9,"4x4",IF(Entrada!B29=10,"5x5","")))))))))</f>
        <v/>
      </c>
      <c r="I34" s="29" t="str">
        <f>IF(Entrada!C29=1,Entrada!$J$14,IF(Entrada!C29=2,Entrada!$J$15,""))</f>
        <v/>
      </c>
      <c r="J34" s="29" t="str">
        <f>IF(A34="","",Entrada!$E$5)</f>
        <v/>
      </c>
      <c r="K34" s="29" t="str">
        <f>IF(A34="","",IF(Entrada!$F$5=1,Entrada!$E$9,IF(Entrada!$F$5=2,Entrada!$E$10,IF(Entrada!$F$5=3,Entrada!$E$11,IF(Entrada!$F$5=4,Entrada!$E$12,IF(Entrada!$F$5=5,Entrada!$E$13,IF(Entrada!$F$5=6,Entrada!$E$14,IF(Entrada!$F$5=7,Entrada!$E$15,""))))))))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34" s="29" t="str">
        <f t="shared" si="2"/>
        <v/>
      </c>
      <c r="M34" s="8"/>
      <c r="N34" s="8"/>
    </row>
    <row r="35" spans="1:14" x14ac:dyDescent="0.25">
      <c r="A35" s="27" t="str">
        <f>Camada1!I34</f>
        <v/>
      </c>
      <c r="B35" s="27" t="str">
        <f>Camada1!J34</f>
        <v/>
      </c>
      <c r="C35" s="8"/>
      <c r="D35" s="20" t="str">
        <f t="shared" si="1"/>
        <v/>
      </c>
      <c r="E35" s="20" t="str">
        <f t="shared" si="0"/>
        <v/>
      </c>
      <c r="F35" s="8"/>
      <c r="G35" s="29" t="str">
        <f>IF(A35="","",Entrada!A30)</f>
        <v/>
      </c>
      <c r="H35" s="29" t="str">
        <f>IF(Entrada!B30=2,"2x1",IF(Entrada!B30=3,"3x1",IF(Entrada!B30=4,"3",IF(Entrada!B30=5,"2x2",IF(Entrada!B30=6,"5",IF(Entrada!B30=7,"3x2",IF(Entrada!B30=8,"3x3",IF(Entrada!B30=9,"4x4",IF(Entrada!B30=10,"5x5","")))))))))</f>
        <v/>
      </c>
      <c r="I35" s="29" t="str">
        <f>IF(Entrada!C30=1,Entrada!$J$14,IF(Entrada!C30=2,Entrada!$J$15,""))</f>
        <v/>
      </c>
      <c r="J35" s="29" t="str">
        <f>IF(A35="","",Entrada!$E$5)</f>
        <v/>
      </c>
      <c r="K35" s="29" t="str">
        <f>IF(A35="","",IF(Entrada!$F$5=1,Entrada!$E$9,IF(Entrada!$F$5=2,Entrada!$E$10,IF(Entrada!$F$5=3,Entrada!$E$11,IF(Entrada!$F$5=4,Entrada!$E$12,IF(Entrada!$F$5=5,Entrada!$E$13,IF(Entrada!$F$5=6,Entrada!$E$14,IF(Entrada!$F$5=7,Entrada!$E$15,""))))))))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35" s="29" t="str">
        <f t="shared" si="2"/>
        <v/>
      </c>
      <c r="M35" s="8"/>
      <c r="N35" s="8"/>
    </row>
    <row r="36" spans="1:14" x14ac:dyDescent="0.25">
      <c r="A36" s="27" t="str">
        <f>Camada1!I35</f>
        <v/>
      </c>
      <c r="B36" s="27" t="str">
        <f>Camada1!J35</f>
        <v/>
      </c>
      <c r="C36" s="8"/>
      <c r="D36" s="20" t="str">
        <f t="shared" si="1"/>
        <v/>
      </c>
      <c r="E36" s="20" t="str">
        <f t="shared" si="0"/>
        <v/>
      </c>
      <c r="F36" s="8"/>
      <c r="G36" s="29" t="str">
        <f>IF(A36="","",Entrada!A31)</f>
        <v/>
      </c>
      <c r="H36" s="29" t="str">
        <f>IF(Entrada!B31=2,"2x1",IF(Entrada!B31=3,"3x1",IF(Entrada!B31=4,"3",IF(Entrada!B31=5,"2x2",IF(Entrada!B31=6,"5",IF(Entrada!B31=7,"3x2",IF(Entrada!B31=8,"3x3",IF(Entrada!B31=9,"4x4",IF(Entrada!B31=10,"5x5","")))))))))</f>
        <v/>
      </c>
      <c r="I36" s="29" t="str">
        <f>IF(Entrada!C31=1,Entrada!$J$14,IF(Entrada!C31=2,Entrada!$J$15,""))</f>
        <v/>
      </c>
      <c r="J36" s="29" t="str">
        <f>IF(A36="","",Entrada!$E$5)</f>
        <v/>
      </c>
      <c r="K36" s="29" t="str">
        <f>IF(A36="","",IF(Entrada!$F$5=1,Entrada!$E$9,IF(Entrada!$F$5=2,Entrada!$E$10,IF(Entrada!$F$5=3,Entrada!$E$11,IF(Entrada!$F$5=4,Entrada!$E$12,IF(Entrada!$F$5=5,Entrada!$E$13,IF(Entrada!$F$5=6,Entrada!$E$14,IF(Entrada!$F$5=7,Entrada!$E$15,""))))))))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36" s="29" t="str">
        <f t="shared" si="2"/>
        <v/>
      </c>
      <c r="M36" s="8"/>
      <c r="N36" s="8"/>
    </row>
    <row r="37" spans="1:14" x14ac:dyDescent="0.25">
      <c r="A37" s="27" t="str">
        <f>Camada1!I36</f>
        <v/>
      </c>
      <c r="B37" s="27" t="str">
        <f>Camada1!J36</f>
        <v/>
      </c>
      <c r="C37" s="8"/>
      <c r="D37" s="20" t="str">
        <f t="shared" si="1"/>
        <v/>
      </c>
      <c r="E37" s="20" t="str">
        <f t="shared" si="0"/>
        <v/>
      </c>
      <c r="F37" s="8"/>
      <c r="G37" s="29" t="str">
        <f>IF(A37="","",Entrada!A32)</f>
        <v/>
      </c>
      <c r="H37" s="29" t="str">
        <f>IF(Entrada!B32=2,"2x1",IF(Entrada!B32=3,"3x1",IF(Entrada!B32=4,"3",IF(Entrada!B32=5,"2x2",IF(Entrada!B32=6,"5",IF(Entrada!B32=7,"3x2",IF(Entrada!B32=8,"3x3",IF(Entrada!B32=9,"4x4",IF(Entrada!B32=10,"5x5","")))))))))</f>
        <v/>
      </c>
      <c r="I37" s="29" t="str">
        <f>IF(Entrada!C32=1,Entrada!$J$14,IF(Entrada!C32=2,Entrada!$J$15,""))</f>
        <v/>
      </c>
      <c r="J37" s="29" t="str">
        <f>IF(A37="","",Entrada!$E$5)</f>
        <v/>
      </c>
      <c r="K37" s="29" t="str">
        <f>IF(A37="","",IF(Entrada!$F$5=1,Entrada!$E$9,IF(Entrada!$F$5=2,Entrada!$E$10,IF(Entrada!$F$5=3,Entrada!$E$11,IF(Entrada!$F$5=4,Entrada!$E$12,IF(Entrada!$F$5=5,Entrada!$E$13,IF(Entrada!$F$5=6,Entrada!$E$14,IF(Entrada!$F$5=7,Entrada!$E$15,""))))))))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37" s="29" t="str">
        <f t="shared" si="2"/>
        <v/>
      </c>
      <c r="M37" s="8"/>
      <c r="N37" s="8"/>
    </row>
    <row r="38" spans="1:14" x14ac:dyDescent="0.25">
      <c r="A38" s="27" t="str">
        <f>Camada1!I37</f>
        <v/>
      </c>
      <c r="B38" s="27" t="str">
        <f>Camada1!J37</f>
        <v/>
      </c>
      <c r="C38" s="8"/>
      <c r="D38" s="20" t="str">
        <f t="shared" si="1"/>
        <v/>
      </c>
      <c r="E38" s="20" t="str">
        <f t="shared" si="0"/>
        <v/>
      </c>
      <c r="F38" s="8"/>
      <c r="G38" s="29" t="str">
        <f>IF(A38="","",Entrada!A33)</f>
        <v/>
      </c>
      <c r="H38" s="29" t="str">
        <f>IF(Entrada!B33=2,"2x1",IF(Entrada!B33=3,"3x1",IF(Entrada!B33=4,"3",IF(Entrada!B33=5,"2x2",IF(Entrada!B33=6,"5",IF(Entrada!B33=7,"3x2",IF(Entrada!B33=8,"3x3",IF(Entrada!B33=9,"4x4",IF(Entrada!B33=10,"5x5","")))))))))</f>
        <v/>
      </c>
      <c r="I38" s="29" t="str">
        <f>IF(Entrada!C33=1,Entrada!$J$14,IF(Entrada!C33=2,Entrada!$J$15,""))</f>
        <v/>
      </c>
      <c r="J38" s="29" t="str">
        <f>IF(A38="","",Entrada!$E$5)</f>
        <v/>
      </c>
      <c r="K38" s="29" t="str">
        <f>IF(A38="","",IF(Entrada!$F$5=1,Entrada!$E$9,IF(Entrada!$F$5=2,Entrada!$E$10,IF(Entrada!$F$5=3,Entrada!$E$11,IF(Entrada!$F$5=4,Entrada!$E$12,IF(Entrada!$F$5=5,Entrada!$E$13,IF(Entrada!$F$5=6,Entrada!$E$14,IF(Entrada!$F$5=7,Entrada!$E$15,""))))))))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38" s="29" t="str">
        <f t="shared" si="2"/>
        <v/>
      </c>
      <c r="M38" s="8"/>
      <c r="N38" s="8"/>
    </row>
    <row r="39" spans="1:14" x14ac:dyDescent="0.25">
      <c r="A39" s="27" t="str">
        <f>Camada1!I38</f>
        <v/>
      </c>
      <c r="B39" s="27" t="str">
        <f>Camada1!J38</f>
        <v/>
      </c>
      <c r="C39" s="8"/>
      <c r="D39" s="20" t="str">
        <f t="shared" si="1"/>
        <v/>
      </c>
      <c r="E39" s="20" t="str">
        <f t="shared" si="0"/>
        <v/>
      </c>
      <c r="F39" s="8"/>
      <c r="G39" s="29" t="str">
        <f>IF(A39="","",Entrada!A34)</f>
        <v/>
      </c>
      <c r="H39" s="29" t="str">
        <f>IF(Entrada!B34=2,"2x1",IF(Entrada!B34=3,"3x1",IF(Entrada!B34=4,"3",IF(Entrada!B34=5,"2x2",IF(Entrada!B34=6,"5",IF(Entrada!B34=7,"3x2",IF(Entrada!B34=8,"3x3",IF(Entrada!B34=9,"4x4",IF(Entrada!B34=10,"5x5","")))))))))</f>
        <v/>
      </c>
      <c r="I39" s="29" t="str">
        <f>IF(Entrada!C34=1,Entrada!$J$14,IF(Entrada!C34=2,Entrada!$J$15,""))</f>
        <v/>
      </c>
      <c r="J39" s="29" t="str">
        <f>IF(A39="","",Entrada!$E$5)</f>
        <v/>
      </c>
      <c r="K39" s="29" t="str">
        <f>IF(A39="","",IF(Entrada!$F$5=1,Entrada!$E$9,IF(Entrada!$F$5=2,Entrada!$E$10,IF(Entrada!$F$5=3,Entrada!$E$11,IF(Entrada!$F$5=4,Entrada!$E$12,IF(Entrada!$F$5=5,Entrada!$E$13,IF(Entrada!$F$5=6,Entrada!$E$14,IF(Entrada!$F$5=7,Entrada!$E$15,""))))))))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39" s="29" t="str">
        <f t="shared" si="2"/>
        <v/>
      </c>
      <c r="M39" s="8"/>
      <c r="N39" s="8"/>
    </row>
    <row r="40" spans="1:14" x14ac:dyDescent="0.25">
      <c r="A40" s="27" t="str">
        <f>Camada1!I39</f>
        <v/>
      </c>
      <c r="B40" s="27" t="str">
        <f>Camada1!J39</f>
        <v/>
      </c>
      <c r="C40" s="8"/>
      <c r="D40" s="20" t="str">
        <f t="shared" si="1"/>
        <v/>
      </c>
      <c r="E40" s="20" t="str">
        <f t="shared" si="0"/>
        <v/>
      </c>
      <c r="F40" s="8"/>
      <c r="G40" s="29" t="str">
        <f>IF(A40="","",Entrada!A35)</f>
        <v/>
      </c>
      <c r="H40" s="29" t="str">
        <f>IF(Entrada!B35=2,"2x1",IF(Entrada!B35=3,"3x1",IF(Entrada!B35=4,"3",IF(Entrada!B35=5,"2x2",IF(Entrada!B35=6,"5",IF(Entrada!B35=7,"3x2",IF(Entrada!B35=8,"3x3",IF(Entrada!B35=9,"4x4",IF(Entrada!B35=10,"5x5","")))))))))</f>
        <v/>
      </c>
      <c r="I40" s="29" t="str">
        <f>IF(Entrada!C35=1,Entrada!$J$14,IF(Entrada!C35=2,Entrada!$J$15,""))</f>
        <v/>
      </c>
      <c r="J40" s="29" t="str">
        <f>IF(A40="","",Entrada!$E$5)</f>
        <v/>
      </c>
      <c r="K40" s="29" t="str">
        <f>IF(A40="","",IF(Entrada!$F$5=1,Entrada!$E$9,IF(Entrada!$F$5=2,Entrada!$E$10,IF(Entrada!$F$5=3,Entrada!$E$11,IF(Entrada!$F$5=4,Entrada!$E$12,IF(Entrada!$F$5=5,Entrada!$E$13,IF(Entrada!$F$5=6,Entrada!$E$14,IF(Entrada!$F$5=7,Entrada!$E$15,""))))))))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40" s="29" t="str">
        <f t="shared" si="2"/>
        <v/>
      </c>
      <c r="M40" s="8"/>
      <c r="N40" s="8"/>
    </row>
    <row r="41" spans="1:14" x14ac:dyDescent="0.25">
      <c r="A41" s="27" t="str">
        <f>Camada1!I40</f>
        <v/>
      </c>
      <c r="B41" s="27" t="str">
        <f>Camada1!J40</f>
        <v/>
      </c>
      <c r="C41" s="8"/>
      <c r="D41" s="20" t="str">
        <f t="shared" si="1"/>
        <v/>
      </c>
      <c r="E41" s="20" t="str">
        <f t="shared" si="0"/>
        <v/>
      </c>
      <c r="F41" s="8"/>
      <c r="G41" s="29" t="str">
        <f>IF(A41="","",Entrada!A36)</f>
        <v/>
      </c>
      <c r="H41" s="29" t="str">
        <f>IF(Entrada!B36=2,"2x1",IF(Entrada!B36=3,"3x1",IF(Entrada!B36=4,"3",IF(Entrada!B36=5,"2x2",IF(Entrada!B36=6,"5",IF(Entrada!B36=7,"3x2",IF(Entrada!B36=8,"3x3",IF(Entrada!B36=9,"4x4",IF(Entrada!B36=10,"5x5","")))))))))</f>
        <v/>
      </c>
      <c r="I41" s="29" t="str">
        <f>IF(Entrada!C36=1,Entrada!$J$14,IF(Entrada!C36=2,Entrada!$J$15,""))</f>
        <v/>
      </c>
      <c r="J41" s="29" t="str">
        <f>IF(A41="","",Entrada!$E$5)</f>
        <v/>
      </c>
      <c r="K41" s="29" t="str">
        <f>IF(A41="","",IF(Entrada!$F$5=1,Entrada!$E$9,IF(Entrada!$F$5=2,Entrada!$E$10,IF(Entrada!$F$5=3,Entrada!$E$11,IF(Entrada!$F$5=4,Entrada!$E$12,IF(Entrada!$F$5=5,Entrada!$E$13,IF(Entrada!$F$5=6,Entrada!$E$14,IF(Entrada!$F$5=7,Entrada!$E$15,""))))))))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41" s="29" t="str">
        <f t="shared" si="2"/>
        <v/>
      </c>
      <c r="M41" s="8"/>
      <c r="N41" s="8"/>
    </row>
    <row r="42" spans="1:14" x14ac:dyDescent="0.25">
      <c r="A42" s="27" t="str">
        <f>Camada1!I41</f>
        <v/>
      </c>
      <c r="B42" s="27" t="str">
        <f>Camada1!J41</f>
        <v/>
      </c>
      <c r="C42" s="8"/>
      <c r="D42" s="20" t="str">
        <f t="shared" si="1"/>
        <v/>
      </c>
      <c r="E42" s="20" t="str">
        <f t="shared" ref="E42:E60" si="3">IF(A42="","",1/(1+EXP(-D42)))</f>
        <v/>
      </c>
      <c r="F42" s="8"/>
      <c r="G42" s="29" t="str">
        <f>IF(A42="","",Entrada!A37)</f>
        <v/>
      </c>
      <c r="H42" s="29" t="str">
        <f>IF(Entrada!B37=2,"2x1",IF(Entrada!B37=3,"3x1",IF(Entrada!B37=4,"3",IF(Entrada!B37=5,"2x2",IF(Entrada!B37=6,"5",IF(Entrada!B37=7,"3x2",IF(Entrada!B37=8,"3x3",IF(Entrada!B37=9,"4x4",IF(Entrada!B37=10,"5x5","")))))))))</f>
        <v/>
      </c>
      <c r="I42" s="29" t="str">
        <f>IF(Entrada!C37=1,Entrada!$J$14,IF(Entrada!C37=2,Entrada!$J$15,""))</f>
        <v/>
      </c>
      <c r="J42" s="29" t="str">
        <f>IF(A42="","",Entrada!$E$5)</f>
        <v/>
      </c>
      <c r="K42" s="29" t="str">
        <f>IF(A42="","",IF(Entrada!$F$5=1,Entrada!$E$9,IF(Entrada!$F$5=2,Entrada!$E$10,IF(Entrada!$F$5=3,Entrada!$E$11,IF(Entrada!$F$5=4,Entrada!$E$12,IF(Entrada!$F$5=5,Entrada!$E$13,IF(Entrada!$F$5=6,Entrada!$E$14,IF(Entrada!$F$5=7,Entrada!$E$15,""))))))))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42" s="29" t="str">
        <f t="shared" si="2"/>
        <v/>
      </c>
      <c r="M42" s="8"/>
      <c r="N42" s="8"/>
    </row>
    <row r="43" spans="1:14" x14ac:dyDescent="0.25">
      <c r="A43" s="27" t="str">
        <f>Camada1!I42</f>
        <v/>
      </c>
      <c r="B43" s="27" t="str">
        <f>Camada1!J42</f>
        <v/>
      </c>
      <c r="C43" s="8"/>
      <c r="D43" s="20" t="str">
        <f t="shared" si="1"/>
        <v/>
      </c>
      <c r="E43" s="20" t="str">
        <f t="shared" si="3"/>
        <v/>
      </c>
      <c r="F43" s="8"/>
      <c r="G43" s="29" t="str">
        <f>IF(A43="","",Entrada!A38)</f>
        <v/>
      </c>
      <c r="H43" s="29" t="str">
        <f>IF(Entrada!B38=2,"2x1",IF(Entrada!B38=3,"3x1",IF(Entrada!B38=4,"3",IF(Entrada!B38=5,"2x2",IF(Entrada!B38=6,"5",IF(Entrada!B38=7,"3x2",IF(Entrada!B38=8,"3x3",IF(Entrada!B38=9,"4x4",IF(Entrada!B38=10,"5x5","")))))))))</f>
        <v/>
      </c>
      <c r="I43" s="29" t="str">
        <f>IF(Entrada!C38=1,Entrada!$J$14,IF(Entrada!C38=2,Entrada!$J$15,""))</f>
        <v/>
      </c>
      <c r="J43" s="29" t="str">
        <f>IF(A43="","",Entrada!$E$5)</f>
        <v/>
      </c>
      <c r="K43" s="29" t="str">
        <f>IF(A43="","",IF(Entrada!$F$5=1,Entrada!$E$9,IF(Entrada!$F$5=2,Entrada!$E$10,IF(Entrada!$F$5=3,Entrada!$E$11,IF(Entrada!$F$5=4,Entrada!$E$12,IF(Entrada!$F$5=5,Entrada!$E$13,IF(Entrada!$F$5=6,Entrada!$E$14,IF(Entrada!$F$5=7,Entrada!$E$15,""))))))))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43" s="29" t="str">
        <f t="shared" si="2"/>
        <v/>
      </c>
      <c r="M43" s="8"/>
      <c r="N43" s="8"/>
    </row>
    <row r="44" spans="1:14" x14ac:dyDescent="0.25">
      <c r="A44" s="27" t="str">
        <f>Camada1!I43</f>
        <v/>
      </c>
      <c r="B44" s="27" t="str">
        <f>Camada1!J43</f>
        <v/>
      </c>
      <c r="C44" s="8"/>
      <c r="D44" s="20" t="str">
        <f t="shared" si="1"/>
        <v/>
      </c>
      <c r="E44" s="20" t="str">
        <f t="shared" si="3"/>
        <v/>
      </c>
      <c r="F44" s="8"/>
      <c r="G44" s="29" t="str">
        <f>IF(A44="","",Entrada!A39)</f>
        <v/>
      </c>
      <c r="H44" s="29" t="str">
        <f>IF(Entrada!B39=2,"2x1",IF(Entrada!B39=3,"3x1",IF(Entrada!B39=4,"3",IF(Entrada!B39=5,"2x2",IF(Entrada!B39=6,"5",IF(Entrada!B39=7,"3x2",IF(Entrada!B39=8,"3x3",IF(Entrada!B39=9,"4x4",IF(Entrada!B39=10,"5x5","")))))))))</f>
        <v/>
      </c>
      <c r="I44" s="29" t="str">
        <f>IF(Entrada!C39=1,Entrada!$J$14,IF(Entrada!C39=2,Entrada!$J$15,""))</f>
        <v/>
      </c>
      <c r="J44" s="29" t="str">
        <f>IF(A44="","",Entrada!$E$5)</f>
        <v/>
      </c>
      <c r="K44" s="29" t="str">
        <f>IF(A44="","",IF(Entrada!$F$5=1,Entrada!$E$9,IF(Entrada!$F$5=2,Entrada!$E$10,IF(Entrada!$F$5=3,Entrada!$E$11,IF(Entrada!$F$5=4,Entrada!$E$12,IF(Entrada!$F$5=5,Entrada!$E$13,IF(Entrada!$F$5=6,Entrada!$E$14,IF(Entrada!$F$5=7,Entrada!$E$15,""))))))))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44" s="29" t="str">
        <f t="shared" si="2"/>
        <v/>
      </c>
      <c r="M44" s="8"/>
      <c r="N44" s="8"/>
    </row>
    <row r="45" spans="1:14" x14ac:dyDescent="0.25">
      <c r="A45" s="27" t="str">
        <f>Camada1!I44</f>
        <v/>
      </c>
      <c r="B45" s="27" t="str">
        <f>Camada1!J44</f>
        <v/>
      </c>
      <c r="C45" s="8"/>
      <c r="D45" s="20" t="str">
        <f t="shared" si="1"/>
        <v/>
      </c>
      <c r="E45" s="20" t="str">
        <f t="shared" si="3"/>
        <v/>
      </c>
      <c r="F45" s="8"/>
      <c r="G45" s="29" t="str">
        <f>IF(A45="","",Entrada!A40)</f>
        <v/>
      </c>
      <c r="H45" s="29" t="str">
        <f>IF(Entrada!B40=2,"2x1",IF(Entrada!B40=3,"3x1",IF(Entrada!B40=4,"3",IF(Entrada!B40=5,"2x2",IF(Entrada!B40=6,"5",IF(Entrada!B40=7,"3x2",IF(Entrada!B40=8,"3x3",IF(Entrada!B40=9,"4x4",IF(Entrada!B40=10,"5x5","")))))))))</f>
        <v/>
      </c>
      <c r="I45" s="29" t="str">
        <f>IF(Entrada!C40=1,Entrada!$J$14,IF(Entrada!C40=2,Entrada!$J$15,""))</f>
        <v/>
      </c>
      <c r="J45" s="29" t="str">
        <f>IF(A45="","",Entrada!$E$5)</f>
        <v/>
      </c>
      <c r="K45" s="29" t="str">
        <f>IF(A45="","",IF(Entrada!$F$5=1,Entrada!$E$9,IF(Entrada!$F$5=2,Entrada!$E$10,IF(Entrada!$F$5=3,Entrada!$E$11,IF(Entrada!$F$5=4,Entrada!$E$12,IF(Entrada!$F$5=5,Entrada!$E$13,IF(Entrada!$F$5=6,Entrada!$E$14,IF(Entrada!$F$5=7,Entrada!$E$15,""))))))))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45" s="29" t="str">
        <f t="shared" si="2"/>
        <v/>
      </c>
      <c r="M45" s="8"/>
      <c r="N45" s="8"/>
    </row>
    <row r="46" spans="1:14" x14ac:dyDescent="0.25">
      <c r="A46" s="27" t="str">
        <f>Camada1!I45</f>
        <v/>
      </c>
      <c r="B46" s="27" t="str">
        <f>Camada1!J45</f>
        <v/>
      </c>
      <c r="C46" s="8"/>
      <c r="D46" s="20" t="str">
        <f t="shared" si="1"/>
        <v/>
      </c>
      <c r="E46" s="20" t="str">
        <f t="shared" si="3"/>
        <v/>
      </c>
      <c r="F46" s="8"/>
      <c r="G46" s="29" t="str">
        <f>IF(A46="","",Entrada!A41)</f>
        <v/>
      </c>
      <c r="H46" s="29" t="str">
        <f>IF(Entrada!B41=2,"2x1",IF(Entrada!B41=3,"3x1",IF(Entrada!B41=4,"3",IF(Entrada!B41=5,"2x2",IF(Entrada!B41=6,"5",IF(Entrada!B41=7,"3x2",IF(Entrada!B41=8,"3x3",IF(Entrada!B41=9,"4x4",IF(Entrada!B41=10,"5x5","")))))))))</f>
        <v/>
      </c>
      <c r="I46" s="29" t="str">
        <f>IF(Entrada!C41=1,Entrada!$J$14,IF(Entrada!C41=2,Entrada!$J$15,""))</f>
        <v/>
      </c>
      <c r="J46" s="29" t="str">
        <f>IF(A46="","",Entrada!$E$5)</f>
        <v/>
      </c>
      <c r="K46" s="29" t="str">
        <f>IF(A46="","",IF(Entrada!$F$5=1,Entrada!$E$9,IF(Entrada!$F$5=2,Entrada!$E$10,IF(Entrada!$F$5=3,Entrada!$E$11,IF(Entrada!$F$5=4,Entrada!$E$12,IF(Entrada!$F$5=5,Entrada!$E$13,IF(Entrada!$F$5=6,Entrada!$E$14,IF(Entrada!$F$5=7,Entrada!$E$15,""))))))))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46" s="29" t="str">
        <f t="shared" si="2"/>
        <v/>
      </c>
      <c r="M46" s="8"/>
      <c r="N46" s="8"/>
    </row>
    <row r="47" spans="1:14" x14ac:dyDescent="0.25">
      <c r="A47" s="27" t="str">
        <f>Camada1!I46</f>
        <v/>
      </c>
      <c r="B47" s="27" t="str">
        <f>Camada1!J46</f>
        <v/>
      </c>
      <c r="C47" s="8"/>
      <c r="D47" s="20" t="str">
        <f t="shared" si="1"/>
        <v/>
      </c>
      <c r="E47" s="20" t="str">
        <f t="shared" si="3"/>
        <v/>
      </c>
      <c r="F47" s="8"/>
      <c r="G47" s="29" t="str">
        <f>IF(A47="","",Entrada!A42)</f>
        <v/>
      </c>
      <c r="H47" s="29" t="str">
        <f>IF(Entrada!B42=2,"2x1",IF(Entrada!B42=3,"3x1",IF(Entrada!B42=4,"3",IF(Entrada!B42=5,"2x2",IF(Entrada!B42=6,"5",IF(Entrada!B42=7,"3x2",IF(Entrada!B42=8,"3x3",IF(Entrada!B42=9,"4x4",IF(Entrada!B42=10,"5x5","")))))))))</f>
        <v/>
      </c>
      <c r="I47" s="29" t="str">
        <f>IF(Entrada!C42=1,Entrada!$J$14,IF(Entrada!C42=2,Entrada!$J$15,""))</f>
        <v/>
      </c>
      <c r="J47" s="29" t="str">
        <f>IF(A47="","",Entrada!$E$5)</f>
        <v/>
      </c>
      <c r="K47" s="29" t="str">
        <f>IF(A47="","",IF(Entrada!$F$5=1,Entrada!$E$9,IF(Entrada!$F$5=2,Entrada!$E$10,IF(Entrada!$F$5=3,Entrada!$E$11,IF(Entrada!$F$5=4,Entrada!$E$12,IF(Entrada!$F$5=5,Entrada!$E$13,IF(Entrada!$F$5=6,Entrada!$E$14,IF(Entrada!$F$5=7,Entrada!$E$15,""))))))))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47" s="29" t="str">
        <f t="shared" si="2"/>
        <v/>
      </c>
      <c r="M47" s="8"/>
      <c r="N47" s="8"/>
    </row>
    <row r="48" spans="1:14" x14ac:dyDescent="0.25">
      <c r="A48" s="27" t="str">
        <f>Camada1!I47</f>
        <v/>
      </c>
      <c r="B48" s="27" t="str">
        <f>Camada1!J47</f>
        <v/>
      </c>
      <c r="C48" s="8"/>
      <c r="D48" s="20" t="str">
        <f t="shared" si="1"/>
        <v/>
      </c>
      <c r="E48" s="20" t="str">
        <f t="shared" si="3"/>
        <v/>
      </c>
      <c r="F48" s="8"/>
      <c r="G48" s="29" t="str">
        <f>IF(A48="","",Entrada!A43)</f>
        <v/>
      </c>
      <c r="H48" s="29" t="str">
        <f>IF(Entrada!B43=2,"2x1",IF(Entrada!B43=3,"3x1",IF(Entrada!B43=4,"3",IF(Entrada!B43=5,"2x2",IF(Entrada!B43=6,"5",IF(Entrada!B43=7,"3x2",IF(Entrada!B43=8,"3x3",IF(Entrada!B43=9,"4x4",IF(Entrada!B43=10,"5x5","")))))))))</f>
        <v/>
      </c>
      <c r="I48" s="29" t="str">
        <f>IF(Entrada!C43=1,Entrada!$J$14,IF(Entrada!C43=2,Entrada!$J$15,""))</f>
        <v/>
      </c>
      <c r="J48" s="29" t="str">
        <f>IF(A48="","",Entrada!$E$5)</f>
        <v/>
      </c>
      <c r="K48" s="29" t="str">
        <f>IF(A48="","",IF(Entrada!$F$5=1,Entrada!$E$9,IF(Entrada!$F$5=2,Entrada!$E$10,IF(Entrada!$F$5=3,Entrada!$E$11,IF(Entrada!$F$5=4,Entrada!$E$12,IF(Entrada!$F$5=5,Entrada!$E$13,IF(Entrada!$F$5=6,Entrada!$E$14,IF(Entrada!$F$5=7,Entrada!$E$15,""))))))))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48" s="29" t="str">
        <f t="shared" si="2"/>
        <v/>
      </c>
      <c r="M48" s="8"/>
      <c r="N48" s="8"/>
    </row>
    <row r="49" spans="1:14" x14ac:dyDescent="0.25">
      <c r="A49" s="27" t="str">
        <f>Camada1!I48</f>
        <v/>
      </c>
      <c r="B49" s="27" t="str">
        <f>Camada1!J48</f>
        <v/>
      </c>
      <c r="C49" s="8"/>
      <c r="D49" s="20" t="str">
        <f t="shared" si="1"/>
        <v/>
      </c>
      <c r="E49" s="20" t="str">
        <f t="shared" si="3"/>
        <v/>
      </c>
      <c r="F49" s="8"/>
      <c r="G49" s="29" t="str">
        <f>IF(A49="","",Entrada!A44)</f>
        <v/>
      </c>
      <c r="H49" s="29" t="str">
        <f>IF(Entrada!B44=2,"2x1",IF(Entrada!B44=3,"3x1",IF(Entrada!B44=4,"3",IF(Entrada!B44=5,"2x2",IF(Entrada!B44=6,"5",IF(Entrada!B44=7,"3x2",IF(Entrada!B44=8,"3x3",IF(Entrada!B44=9,"4x4",IF(Entrada!B44=10,"5x5","")))))))))</f>
        <v/>
      </c>
      <c r="I49" s="29" t="str">
        <f>IF(Entrada!C44=1,Entrada!$J$14,IF(Entrada!C44=2,Entrada!$J$15,""))</f>
        <v/>
      </c>
      <c r="J49" s="29" t="str">
        <f>IF(A49="","",Entrada!$E$5)</f>
        <v/>
      </c>
      <c r="K49" s="29" t="str">
        <f>IF(A49="","",IF(Entrada!$F$5=1,Entrada!$E$9,IF(Entrada!$F$5=2,Entrada!$E$10,IF(Entrada!$F$5=3,Entrada!$E$11,IF(Entrada!$F$5=4,Entrada!$E$12,IF(Entrada!$F$5=5,Entrada!$E$13,IF(Entrada!$F$5=6,Entrada!$E$14,IF(Entrada!$F$5=7,Entrada!$E$15,""))))))))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49" s="29" t="str">
        <f t="shared" si="2"/>
        <v/>
      </c>
      <c r="M49" s="8"/>
      <c r="N49" s="8"/>
    </row>
    <row r="50" spans="1:14" x14ac:dyDescent="0.25">
      <c r="A50" s="27" t="str">
        <f>Camada1!I49</f>
        <v/>
      </c>
      <c r="B50" s="27" t="str">
        <f>Camada1!J49</f>
        <v/>
      </c>
      <c r="C50" s="8"/>
      <c r="D50" s="20" t="str">
        <f t="shared" si="1"/>
        <v/>
      </c>
      <c r="E50" s="20" t="str">
        <f t="shared" si="3"/>
        <v/>
      </c>
      <c r="F50" s="8"/>
      <c r="G50" s="29" t="str">
        <f>IF(A50="","",Entrada!A45)</f>
        <v/>
      </c>
      <c r="H50" s="29" t="str">
        <f>IF(Entrada!B45=2,"2x1",IF(Entrada!B45=3,"3x1",IF(Entrada!B45=4,"3",IF(Entrada!B45=5,"2x2",IF(Entrada!B45=6,"5",IF(Entrada!B45=7,"3x2",IF(Entrada!B45=8,"3x3",IF(Entrada!B45=9,"4x4",IF(Entrada!B45=10,"5x5","")))))))))</f>
        <v/>
      </c>
      <c r="I50" s="29" t="str">
        <f>IF(Entrada!C45=1,Entrada!$J$14,IF(Entrada!C45=2,Entrada!$J$15,""))</f>
        <v/>
      </c>
      <c r="J50" s="29" t="str">
        <f>IF(A50="","",Entrada!$E$5)</f>
        <v/>
      </c>
      <c r="K50" s="29" t="str">
        <f>IF(A50="","",IF(Entrada!$F$5=1,Entrada!$E$9,IF(Entrada!$F$5=2,Entrada!$E$10,IF(Entrada!$F$5=3,Entrada!$E$11,IF(Entrada!$F$5=4,Entrada!$E$12,IF(Entrada!$F$5=5,Entrada!$E$13,IF(Entrada!$F$5=6,Entrada!$E$14,IF(Entrada!$F$5=7,Entrada!$E$15,""))))))))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50" s="29" t="str">
        <f t="shared" si="2"/>
        <v/>
      </c>
      <c r="M50" s="8"/>
      <c r="N50" s="8"/>
    </row>
    <row r="51" spans="1:14" x14ac:dyDescent="0.25">
      <c r="A51" s="27" t="str">
        <f>Camada1!I50</f>
        <v/>
      </c>
      <c r="B51" s="27" t="str">
        <f>Camada1!J50</f>
        <v/>
      </c>
      <c r="C51" s="8"/>
      <c r="D51" s="20" t="str">
        <f t="shared" si="1"/>
        <v/>
      </c>
      <c r="E51" s="20" t="str">
        <f t="shared" si="3"/>
        <v/>
      </c>
      <c r="F51" s="8"/>
      <c r="G51" s="29" t="str">
        <f>IF(A51="","",Entrada!A46)</f>
        <v/>
      </c>
      <c r="H51" s="29" t="str">
        <f>IF(Entrada!B46=2,"2x1",IF(Entrada!B46=3,"3x1",IF(Entrada!B46=4,"3",IF(Entrada!B46=5,"2x2",IF(Entrada!B46=6,"5",IF(Entrada!B46=7,"3x2",IF(Entrada!B46=8,"3x3",IF(Entrada!B46=9,"4x4",IF(Entrada!B46=10,"5x5","")))))))))</f>
        <v/>
      </c>
      <c r="I51" s="29" t="str">
        <f>IF(Entrada!C46=1,Entrada!$J$14,IF(Entrada!C46=2,Entrada!$J$15,""))</f>
        <v/>
      </c>
      <c r="J51" s="29" t="str">
        <f>IF(A51="","",Entrada!$E$5)</f>
        <v/>
      </c>
      <c r="K51" s="29" t="str">
        <f>IF(A51="","",IF(Entrada!$F$5=1,Entrada!$E$9,IF(Entrada!$F$5=2,Entrada!$E$10,IF(Entrada!$F$5=3,Entrada!$E$11,IF(Entrada!$F$5=4,Entrada!$E$12,IF(Entrada!$F$5=5,Entrada!$E$13,IF(Entrada!$F$5=6,Entrada!$E$14,IF(Entrada!$F$5=7,Entrada!$E$15,""))))))))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51" s="29" t="str">
        <f t="shared" si="2"/>
        <v/>
      </c>
      <c r="M51" s="8"/>
      <c r="N51" s="8"/>
    </row>
    <row r="52" spans="1:14" x14ac:dyDescent="0.25">
      <c r="A52" s="27" t="str">
        <f>Camada1!I51</f>
        <v/>
      </c>
      <c r="B52" s="27" t="str">
        <f>Camada1!J51</f>
        <v/>
      </c>
      <c r="C52" s="8"/>
      <c r="D52" s="20" t="str">
        <f t="shared" si="1"/>
        <v/>
      </c>
      <c r="E52" s="20" t="str">
        <f t="shared" si="3"/>
        <v/>
      </c>
      <c r="F52" s="8"/>
      <c r="G52" s="29" t="str">
        <f>IF(A52="","",Entrada!A47)</f>
        <v/>
      </c>
      <c r="H52" s="29" t="str">
        <f>IF(Entrada!B47=2,"2x1",IF(Entrada!B47=3,"3x1",IF(Entrada!B47=4,"3",IF(Entrada!B47=5,"2x2",IF(Entrada!B47=6,"5",IF(Entrada!B47=7,"3x2",IF(Entrada!B47=8,"3x3",IF(Entrada!B47=9,"4x4",IF(Entrada!B47=10,"5x5","")))))))))</f>
        <v/>
      </c>
      <c r="I52" s="29" t="str">
        <f>IF(Entrada!C47=1,Entrada!$J$14,IF(Entrada!C47=2,Entrada!$J$15,""))</f>
        <v/>
      </c>
      <c r="J52" s="29" t="str">
        <f>IF(A52="","",Entrada!$E$5)</f>
        <v/>
      </c>
      <c r="K52" s="29" t="str">
        <f>IF(A52="","",IF(Entrada!$F$5=1,Entrada!$E$9,IF(Entrada!$F$5=2,Entrada!$E$10,IF(Entrada!$F$5=3,Entrada!$E$11,IF(Entrada!$F$5=4,Entrada!$E$12,IF(Entrada!$F$5=5,Entrada!$E$13,IF(Entrada!$F$5=6,Entrada!$E$14,IF(Entrada!$F$5=7,Entrada!$E$15,""))))))))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52" s="29" t="str">
        <f t="shared" si="2"/>
        <v/>
      </c>
      <c r="M52" s="8"/>
      <c r="N52" s="8"/>
    </row>
    <row r="53" spans="1:14" x14ac:dyDescent="0.25">
      <c r="A53" s="27" t="str">
        <f>Camada1!I52</f>
        <v/>
      </c>
      <c r="B53" s="27" t="str">
        <f>Camada1!J52</f>
        <v/>
      </c>
      <c r="C53" s="8"/>
      <c r="D53" s="20" t="str">
        <f t="shared" si="1"/>
        <v/>
      </c>
      <c r="E53" s="20" t="str">
        <f t="shared" si="3"/>
        <v/>
      </c>
      <c r="F53" s="8"/>
      <c r="G53" s="29" t="str">
        <f>IF(A53="","",Entrada!A48)</f>
        <v/>
      </c>
      <c r="H53" s="29" t="str">
        <f>IF(Entrada!B48=2,"2x1",IF(Entrada!B48=3,"3x1",IF(Entrada!B48=4,"3",IF(Entrada!B48=5,"2x2",IF(Entrada!B48=6,"5",IF(Entrada!B48=7,"3x2",IF(Entrada!B48=8,"3x3",IF(Entrada!B48=9,"4x4",IF(Entrada!B48=10,"5x5","")))))))))</f>
        <v/>
      </c>
      <c r="I53" s="29" t="str">
        <f>IF(Entrada!C48=1,Entrada!$J$14,IF(Entrada!C48=2,Entrada!$J$15,""))</f>
        <v/>
      </c>
      <c r="J53" s="29" t="str">
        <f>IF(A53="","",Entrada!$E$5)</f>
        <v/>
      </c>
      <c r="K53" s="29" t="str">
        <f>IF(A53="","",IF(Entrada!$F$5=1,Entrada!$E$9,IF(Entrada!$F$5=2,Entrada!$E$10,IF(Entrada!$F$5=3,Entrada!$E$11,IF(Entrada!$F$5=4,Entrada!$E$12,IF(Entrada!$F$5=5,Entrada!$E$13,IF(Entrada!$F$5=6,Entrada!$E$14,IF(Entrada!$F$5=7,Entrada!$E$15,""))))))))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53" s="29" t="str">
        <f t="shared" si="2"/>
        <v/>
      </c>
      <c r="M53" s="8"/>
      <c r="N53" s="8"/>
    </row>
    <row r="54" spans="1:14" x14ac:dyDescent="0.25">
      <c r="A54" s="27" t="str">
        <f>Camada1!I53</f>
        <v/>
      </c>
      <c r="B54" s="27" t="str">
        <f>Camada1!J53</f>
        <v/>
      </c>
      <c r="C54" s="8"/>
      <c r="D54" s="20" t="str">
        <f t="shared" si="1"/>
        <v/>
      </c>
      <c r="E54" s="20" t="str">
        <f t="shared" si="3"/>
        <v/>
      </c>
      <c r="F54" s="8"/>
      <c r="G54" s="29" t="str">
        <f>IF(A54="","",Entrada!A49)</f>
        <v/>
      </c>
      <c r="H54" s="29" t="str">
        <f>IF(Entrada!B49=2,"2x1",IF(Entrada!B49=3,"3x1",IF(Entrada!B49=4,"3",IF(Entrada!B49=5,"2x2",IF(Entrada!B49=6,"5",IF(Entrada!B49=7,"3x2",IF(Entrada!B49=8,"3x3",IF(Entrada!B49=9,"4x4",IF(Entrada!B49=10,"5x5","")))))))))</f>
        <v/>
      </c>
      <c r="I54" s="29" t="str">
        <f>IF(Entrada!C49=1,Entrada!$J$14,IF(Entrada!C49=2,Entrada!$J$15,""))</f>
        <v/>
      </c>
      <c r="J54" s="29" t="str">
        <f>IF(A54="","",Entrada!$E$5)</f>
        <v/>
      </c>
      <c r="K54" s="29" t="str">
        <f>IF(A54="","",IF(Entrada!$F$5=1,Entrada!$E$9,IF(Entrada!$F$5=2,Entrada!$E$10,IF(Entrada!$F$5=3,Entrada!$E$11,IF(Entrada!$F$5=4,Entrada!$E$12,IF(Entrada!$F$5=5,Entrada!$E$13,IF(Entrada!$F$5=6,Entrada!$E$14,IF(Entrada!$F$5=7,Entrada!$E$15,""))))))))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54" s="29" t="str">
        <f t="shared" si="2"/>
        <v/>
      </c>
      <c r="M54" s="8"/>
      <c r="N54" s="8"/>
    </row>
    <row r="55" spans="1:14" x14ac:dyDescent="0.25">
      <c r="A55" s="27" t="str">
        <f>Camada1!I54</f>
        <v/>
      </c>
      <c r="B55" s="27" t="str">
        <f>Camada1!J54</f>
        <v/>
      </c>
      <c r="C55" s="8"/>
      <c r="D55" s="20" t="str">
        <f t="shared" si="1"/>
        <v/>
      </c>
      <c r="E55" s="20" t="str">
        <f t="shared" si="3"/>
        <v/>
      </c>
      <c r="F55" s="8"/>
      <c r="G55" s="29" t="str">
        <f>IF(A55="","",Entrada!A50)</f>
        <v/>
      </c>
      <c r="H55" s="29" t="str">
        <f>IF(Entrada!B50=2,"2x1",IF(Entrada!B50=3,"3x1",IF(Entrada!B50=4,"3",IF(Entrada!B50=5,"2x2",IF(Entrada!B50=6,"5",IF(Entrada!B50=7,"3x2",IF(Entrada!B50=8,"3x3",IF(Entrada!B50=9,"4x4",IF(Entrada!B50=10,"5x5","")))))))))</f>
        <v/>
      </c>
      <c r="I55" s="29" t="str">
        <f>IF(Entrada!C50=1,Entrada!$J$14,IF(Entrada!C50=2,Entrada!$J$15,""))</f>
        <v/>
      </c>
      <c r="J55" s="29" t="str">
        <f>IF(A55="","",Entrada!$E$5)</f>
        <v/>
      </c>
      <c r="K55" s="29" t="str">
        <f>IF(A55="","",IF(Entrada!$F$5=1,Entrada!$E$9,IF(Entrada!$F$5=2,Entrada!$E$10,IF(Entrada!$F$5=3,Entrada!$E$11,IF(Entrada!$F$5=4,Entrada!$E$12,IF(Entrada!$F$5=5,Entrada!$E$13,IF(Entrada!$F$5=6,Entrada!$E$14,IF(Entrada!$F$5=7,Entrada!$E$15,""))))))))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55" s="29" t="str">
        <f t="shared" si="2"/>
        <v/>
      </c>
      <c r="M55" s="8"/>
      <c r="N55" s="8"/>
    </row>
    <row r="56" spans="1:14" x14ac:dyDescent="0.25">
      <c r="A56" s="27" t="str">
        <f>Camada1!I55</f>
        <v/>
      </c>
      <c r="B56" s="27" t="str">
        <f>Camada1!J55</f>
        <v/>
      </c>
      <c r="C56" s="8"/>
      <c r="D56" s="20" t="str">
        <f t="shared" si="1"/>
        <v/>
      </c>
      <c r="E56" s="20" t="str">
        <f t="shared" si="3"/>
        <v/>
      </c>
      <c r="F56" s="8"/>
      <c r="G56" s="29" t="str">
        <f>IF(A56="","",Entrada!A51)</f>
        <v/>
      </c>
      <c r="H56" s="29" t="str">
        <f>IF(Entrada!B51=2,"2x1",IF(Entrada!B51=3,"3x1",IF(Entrada!B51=4,"3",IF(Entrada!B51=5,"2x2",IF(Entrada!B51=6,"5",IF(Entrada!B51=7,"3x2",IF(Entrada!B51=8,"3x3",IF(Entrada!B51=9,"4x4",IF(Entrada!B51=10,"5x5","")))))))))</f>
        <v/>
      </c>
      <c r="I56" s="29" t="str">
        <f>IF(Entrada!C51=1,Entrada!$J$14,IF(Entrada!C51=2,Entrada!$J$15,""))</f>
        <v/>
      </c>
      <c r="J56" s="29" t="str">
        <f>IF(A56="","",Entrada!$E$5)</f>
        <v/>
      </c>
      <c r="K56" s="29" t="str">
        <f>IF(A56="","",IF(Entrada!$F$5=1,Entrada!$E$9,IF(Entrada!$F$5=2,Entrada!$E$10,IF(Entrada!$F$5=3,Entrada!$E$11,IF(Entrada!$F$5=4,Entrada!$E$12,IF(Entrada!$F$5=5,Entrada!$E$13,IF(Entrada!$F$5=6,Entrada!$E$14,IF(Entrada!$F$5=7,Entrada!$E$15,""))))))))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56" s="29" t="str">
        <f t="shared" si="2"/>
        <v/>
      </c>
      <c r="M56" s="8"/>
      <c r="N56" s="8"/>
    </row>
    <row r="57" spans="1:14" x14ac:dyDescent="0.25">
      <c r="A57" s="27" t="str">
        <f>Camada1!I56</f>
        <v/>
      </c>
      <c r="B57" s="27" t="str">
        <f>Camada1!J56</f>
        <v/>
      </c>
      <c r="C57" s="8"/>
      <c r="D57" s="20" t="str">
        <f t="shared" si="1"/>
        <v/>
      </c>
      <c r="E57" s="20" t="str">
        <f t="shared" si="3"/>
        <v/>
      </c>
      <c r="F57" s="8"/>
      <c r="G57" s="29" t="str">
        <f>IF(A57="","",Entrada!A52)</f>
        <v/>
      </c>
      <c r="H57" s="29" t="str">
        <f>IF(Entrada!B52=2,"2x1",IF(Entrada!B52=3,"3x1",IF(Entrada!B52=4,"3",IF(Entrada!B52=5,"2x2",IF(Entrada!B52=6,"5",IF(Entrada!B52=7,"3x2",IF(Entrada!B52=8,"3x3",IF(Entrada!B52=9,"4x4",IF(Entrada!B52=10,"5x5","")))))))))</f>
        <v/>
      </c>
      <c r="I57" s="29" t="str">
        <f>IF(Entrada!C52=1,Entrada!$J$14,IF(Entrada!C52=2,Entrada!$J$15,""))</f>
        <v/>
      </c>
      <c r="J57" s="29" t="str">
        <f>IF(A57="","",Entrada!$E$5)</f>
        <v/>
      </c>
      <c r="K57" s="29" t="str">
        <f>IF(A57="","",IF(Entrada!$F$5=1,Entrada!$E$9,IF(Entrada!$F$5=2,Entrada!$E$10,IF(Entrada!$F$5=3,Entrada!$E$11,IF(Entrada!$F$5=4,Entrada!$E$12,IF(Entrada!$F$5=5,Entrada!$E$13,IF(Entrada!$F$5=6,Entrada!$E$14,IF(Entrada!$F$5=7,Entrada!$E$15,""))))))))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57" s="29" t="str">
        <f t="shared" si="2"/>
        <v/>
      </c>
      <c r="M57" s="8"/>
      <c r="N57" s="8"/>
    </row>
    <row r="58" spans="1:14" x14ac:dyDescent="0.25">
      <c r="A58" s="27" t="str">
        <f>Camada1!I57</f>
        <v/>
      </c>
      <c r="B58" s="27" t="str">
        <f>Camada1!J57</f>
        <v/>
      </c>
      <c r="C58" s="8"/>
      <c r="D58" s="20" t="str">
        <f t="shared" si="1"/>
        <v/>
      </c>
      <c r="E58" s="20" t="str">
        <f t="shared" si="3"/>
        <v/>
      </c>
      <c r="F58" s="8"/>
      <c r="G58" s="29" t="str">
        <f>IF(A58="","",Entrada!A53)</f>
        <v/>
      </c>
      <c r="H58" s="29" t="str">
        <f>IF(Entrada!B53=2,"2x1",IF(Entrada!B53=3,"3x1",IF(Entrada!B53=4,"3",IF(Entrada!B53=5,"2x2",IF(Entrada!B53=6,"5",IF(Entrada!B53=7,"3x2",IF(Entrada!B53=8,"3x3",IF(Entrada!B53=9,"4x4",IF(Entrada!B53=10,"5x5","")))))))))</f>
        <v/>
      </c>
      <c r="I58" s="29" t="str">
        <f>IF(Entrada!C53=1,Entrada!$J$14,IF(Entrada!C53=2,Entrada!$J$15,""))</f>
        <v/>
      </c>
      <c r="J58" s="29" t="str">
        <f>IF(A58="","",Entrada!$E$5)</f>
        <v/>
      </c>
      <c r="K58" s="29" t="str">
        <f>IF(A58="","",IF(Entrada!$F$5=1,Entrada!$E$9,IF(Entrada!$F$5=2,Entrada!$E$10,IF(Entrada!$F$5=3,Entrada!$E$11,IF(Entrada!$F$5=4,Entrada!$E$12,IF(Entrada!$F$5=5,Entrada!$E$13,IF(Entrada!$F$5=6,Entrada!$E$14,IF(Entrada!$F$5=7,Entrada!$E$15,""))))))))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58" s="29" t="str">
        <f t="shared" si="2"/>
        <v/>
      </c>
      <c r="M58" s="8"/>
      <c r="N58" s="8"/>
    </row>
    <row r="59" spans="1:14" x14ac:dyDescent="0.25">
      <c r="A59" s="27" t="str">
        <f>Camada1!I58</f>
        <v/>
      </c>
      <c r="B59" s="27" t="str">
        <f>Camada1!J58</f>
        <v/>
      </c>
      <c r="C59" s="8"/>
      <c r="D59" s="20" t="str">
        <f t="shared" si="1"/>
        <v/>
      </c>
      <c r="E59" s="20" t="str">
        <f t="shared" si="3"/>
        <v/>
      </c>
      <c r="F59" s="8"/>
      <c r="G59" s="29" t="str">
        <f>IF(A59="","",Entrada!A54)</f>
        <v/>
      </c>
      <c r="H59" s="29" t="str">
        <f>IF(Entrada!B54=2,"2x1",IF(Entrada!B54=3,"3x1",IF(Entrada!B54=4,"3",IF(Entrada!B54=5,"2x2",IF(Entrada!B54=6,"5",IF(Entrada!B54=7,"3x2",IF(Entrada!B54=8,"3x3",IF(Entrada!B54=9,"4x4",IF(Entrada!B54=10,"5x5","")))))))))</f>
        <v/>
      </c>
      <c r="I59" s="29" t="str">
        <f>IF(Entrada!C54=1,Entrada!$J$14,IF(Entrada!C54=2,Entrada!$J$15,""))</f>
        <v/>
      </c>
      <c r="J59" s="29" t="str">
        <f>IF(A59="","",Entrada!$E$5)</f>
        <v/>
      </c>
      <c r="K59" s="29" t="str">
        <f>IF(A59="","",IF(Entrada!$F$5=1,Entrada!$E$9,IF(Entrada!$F$5=2,Entrada!$E$10,IF(Entrada!$F$5=3,Entrada!$E$11,IF(Entrada!$F$5=4,Entrada!$E$12,IF(Entrada!$F$5=5,Entrada!$E$13,IF(Entrada!$F$5=6,Entrada!$E$14,IF(Entrada!$F$5=7,Entrada!$E$15,""))))))))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59" s="29" t="str">
        <f t="shared" si="2"/>
        <v/>
      </c>
      <c r="M59" s="8"/>
      <c r="N59" s="8"/>
    </row>
    <row r="60" spans="1:14" x14ac:dyDescent="0.25">
      <c r="A60" s="27" t="str">
        <f>Camada1!I59</f>
        <v/>
      </c>
      <c r="B60" s="27" t="str">
        <f>Camada1!J59</f>
        <v/>
      </c>
      <c r="C60" s="8"/>
      <c r="D60" s="20" t="str">
        <f t="shared" si="1"/>
        <v/>
      </c>
      <c r="E60" s="20" t="str">
        <f t="shared" si="3"/>
        <v/>
      </c>
      <c r="F60" s="8"/>
      <c r="G60" s="29" t="str">
        <f>IF(A60="","",Entrada!A55)</f>
        <v/>
      </c>
      <c r="H60" s="29" t="str">
        <f>IF(Entrada!B55=2,"2x1",IF(Entrada!B55=3,"3x1",IF(Entrada!B55=4,"3",IF(Entrada!B55=5,"2x2",IF(Entrada!B55=6,"5",IF(Entrada!B55=7,"3x2",IF(Entrada!B55=8,"3x3",IF(Entrada!B55=9,"4x4",IF(Entrada!B55=10,"5x5","")))))))))</f>
        <v/>
      </c>
      <c r="I60" s="29" t="str">
        <f>IF(Entrada!C55=1,Entrada!$J$14,IF(Entrada!C55=2,Entrada!$J$15,""))</f>
        <v/>
      </c>
      <c r="J60" s="29" t="str">
        <f>IF(A60="","",Entrada!$E$5)</f>
        <v/>
      </c>
      <c r="K60" s="29" t="str">
        <f>IF(A60="","",IF(Entrada!$F$5=1,Entrada!$E$9,IF(Entrada!$F$5=2,Entrada!$E$10,IF(Entrada!$F$5=3,Entrada!$E$11,IF(Entrada!$F$5=4,Entrada!$E$12,IF(Entrada!$F$5=5,Entrada!$E$13,IF(Entrada!$F$5=6,Entrada!$E$14,IF(Entrada!$F$5=7,Entrada!$E$15,""))))))))</f>
        <v/>
      </c>
      <c r="L60" s="29" t="str">
        <f t="shared" si="2"/>
        <v/>
      </c>
      <c r="M60" s="8"/>
      <c r="N60" s="8"/>
    </row>
    <row r="61" spans="1:14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M61" s="8"/>
      <c r="N61" s="8"/>
    </row>
  </sheetData>
  <mergeCells count="1">
    <mergeCell ref="D9:E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991F-A57E-47D6-994D-B61E187A4123}">
  <sheetPr codeName="Planilha3"/>
  <dimension ref="A1:I79"/>
  <sheetViews>
    <sheetView zoomScaleNormal="100" workbookViewId="0">
      <selection activeCell="H1" sqref="H1"/>
    </sheetView>
  </sheetViews>
  <sheetFormatPr defaultRowHeight="15" x14ac:dyDescent="0.25"/>
  <cols>
    <col min="1" max="1" width="9.140625" style="6" customWidth="1"/>
    <col min="2" max="2" width="14.85546875" style="6" customWidth="1"/>
    <col min="3" max="3" width="17.140625" style="6" customWidth="1"/>
    <col min="4" max="4" width="10.5703125" style="6" customWidth="1"/>
    <col min="5" max="15" width="9.140625" style="6"/>
    <col min="16" max="16" width="10.5703125" style="6" customWidth="1"/>
    <col min="17" max="16384" width="9.140625" style="6"/>
  </cols>
  <sheetData>
    <row r="1" spans="1:9" ht="16.5" x14ac:dyDescent="0.25">
      <c r="A1" s="5" t="s">
        <v>54</v>
      </c>
      <c r="H1" s="50"/>
      <c r="I1" s="50"/>
    </row>
    <row r="2" spans="1:9" x14ac:dyDescent="0.25">
      <c r="H2" s="51"/>
      <c r="I2" s="51"/>
    </row>
    <row r="3" spans="1:9" x14ac:dyDescent="0.25">
      <c r="A3" s="46" t="s">
        <v>24</v>
      </c>
      <c r="B3" s="46" t="s">
        <v>40</v>
      </c>
      <c r="C3" s="46" t="s">
        <v>38</v>
      </c>
      <c r="D3" s="46" t="s">
        <v>39</v>
      </c>
    </row>
    <row r="4" spans="1:9" x14ac:dyDescent="0.25">
      <c r="A4" s="47">
        <v>3</v>
      </c>
      <c r="B4" s="47" t="s">
        <v>29</v>
      </c>
      <c r="C4" s="47" t="s">
        <v>36</v>
      </c>
      <c r="D4" s="47">
        <v>233.15514045178591</v>
      </c>
    </row>
    <row r="5" spans="1:9" x14ac:dyDescent="0.25">
      <c r="A5" s="47">
        <v>5</v>
      </c>
      <c r="B5" s="47" t="s">
        <v>29</v>
      </c>
      <c r="C5" s="47" t="s">
        <v>36</v>
      </c>
      <c r="D5" s="47">
        <v>133.78897358959455</v>
      </c>
    </row>
    <row r="6" spans="1:9" ht="15.75" thickBot="1" x14ac:dyDescent="0.3">
      <c r="A6" s="48">
        <v>7</v>
      </c>
      <c r="B6" s="48" t="s">
        <v>29</v>
      </c>
      <c r="C6" s="48" t="s">
        <v>36</v>
      </c>
      <c r="D6" s="48">
        <v>37.603570889663189</v>
      </c>
    </row>
    <row r="7" spans="1:9" x14ac:dyDescent="0.25">
      <c r="A7" s="49">
        <v>3</v>
      </c>
      <c r="B7" s="49" t="s">
        <v>55</v>
      </c>
      <c r="C7" s="49" t="s">
        <v>36</v>
      </c>
      <c r="D7" s="49">
        <v>951.73048786482263</v>
      </c>
    </row>
    <row r="8" spans="1:9" x14ac:dyDescent="0.25">
      <c r="A8" s="47">
        <v>5</v>
      </c>
      <c r="B8" s="47" t="s">
        <v>55</v>
      </c>
      <c r="C8" s="47" t="s">
        <v>36</v>
      </c>
      <c r="D8" s="47">
        <v>832.98546367612676</v>
      </c>
    </row>
    <row r="9" spans="1:9" ht="15.75" thickBot="1" x14ac:dyDescent="0.3">
      <c r="A9" s="48">
        <v>7</v>
      </c>
      <c r="B9" s="48" t="s">
        <v>55</v>
      </c>
      <c r="C9" s="48" t="s">
        <v>36</v>
      </c>
      <c r="D9" s="48">
        <v>717.96973029127832</v>
      </c>
    </row>
    <row r="10" spans="1:9" x14ac:dyDescent="0.25">
      <c r="A10" s="49">
        <v>3</v>
      </c>
      <c r="B10" s="49" t="s">
        <v>31</v>
      </c>
      <c r="C10" s="49" t="s">
        <v>36</v>
      </c>
      <c r="D10" s="49">
        <v>1356.4959956126932</v>
      </c>
    </row>
    <row r="11" spans="1:9" x14ac:dyDescent="0.25">
      <c r="A11" s="47">
        <v>5</v>
      </c>
      <c r="B11" s="47" t="s">
        <v>31</v>
      </c>
      <c r="C11" s="47" t="s">
        <v>36</v>
      </c>
      <c r="D11" s="47">
        <v>1226.8453522471775</v>
      </c>
    </row>
    <row r="12" spans="1:9" ht="15.75" thickBot="1" x14ac:dyDescent="0.3">
      <c r="A12" s="48">
        <v>7</v>
      </c>
      <c r="B12" s="48" t="s">
        <v>31</v>
      </c>
      <c r="C12" s="48" t="s">
        <v>36</v>
      </c>
      <c r="D12" s="48">
        <v>1101.2141673155891</v>
      </c>
    </row>
    <row r="13" spans="1:9" x14ac:dyDescent="0.25">
      <c r="A13" s="47">
        <v>3</v>
      </c>
      <c r="B13" s="47" t="s">
        <v>56</v>
      </c>
      <c r="C13" s="47" t="s">
        <v>36</v>
      </c>
      <c r="D13" s="47">
        <v>1787.8879776896604</v>
      </c>
    </row>
    <row r="14" spans="1:9" x14ac:dyDescent="0.25">
      <c r="A14" s="47">
        <v>5</v>
      </c>
      <c r="B14" s="47" t="s">
        <v>56</v>
      </c>
      <c r="C14" s="47" t="s">
        <v>36</v>
      </c>
      <c r="D14" s="47">
        <v>1646.6710893770226</v>
      </c>
    </row>
    <row r="15" spans="1:9" ht="15.75" thickBot="1" x14ac:dyDescent="0.3">
      <c r="A15" s="47">
        <v>7</v>
      </c>
      <c r="B15" s="47" t="s">
        <v>56</v>
      </c>
      <c r="C15" s="47" t="s">
        <v>36</v>
      </c>
      <c r="D15" s="47">
        <v>1509.765095361571</v>
      </c>
    </row>
    <row r="16" spans="1:9" x14ac:dyDescent="0.25">
      <c r="A16" s="49">
        <v>3</v>
      </c>
      <c r="B16" s="49" t="s">
        <v>29</v>
      </c>
      <c r="C16" s="49" t="s">
        <v>37</v>
      </c>
      <c r="D16" s="49">
        <v>811.03272092096472</v>
      </c>
    </row>
    <row r="17" spans="1:4" x14ac:dyDescent="0.25">
      <c r="A17" s="47">
        <v>5</v>
      </c>
      <c r="B17" s="47" t="s">
        <v>29</v>
      </c>
      <c r="C17" s="47" t="s">
        <v>37</v>
      </c>
      <c r="D17" s="47">
        <v>695.60266410302177</v>
      </c>
    </row>
    <row r="18" spans="1:4" ht="15.75" thickBot="1" x14ac:dyDescent="0.3">
      <c r="A18" s="48">
        <v>7</v>
      </c>
      <c r="B18" s="48" t="s">
        <v>29</v>
      </c>
      <c r="C18" s="48" t="s">
        <v>37</v>
      </c>
      <c r="D18" s="48">
        <v>583.8120860314782</v>
      </c>
    </row>
    <row r="19" spans="1:4" x14ac:dyDescent="0.25">
      <c r="A19" s="47">
        <v>3</v>
      </c>
      <c r="B19" s="47" t="s">
        <v>55</v>
      </c>
      <c r="C19" s="47" t="s">
        <v>37</v>
      </c>
      <c r="D19" s="47">
        <v>1627.2342505671575</v>
      </c>
    </row>
    <row r="20" spans="1:4" x14ac:dyDescent="0.25">
      <c r="A20" s="47">
        <v>5</v>
      </c>
      <c r="B20" s="47" t="s">
        <v>55</v>
      </c>
      <c r="C20" s="47" t="s">
        <v>37</v>
      </c>
      <c r="D20" s="47">
        <v>1489.8259541827583</v>
      </c>
    </row>
    <row r="21" spans="1:4" ht="15.75" thickBot="1" x14ac:dyDescent="0.3">
      <c r="A21" s="47">
        <v>7</v>
      </c>
      <c r="B21" s="47" t="s">
        <v>55</v>
      </c>
      <c r="C21" s="47" t="s">
        <v>37</v>
      </c>
      <c r="D21" s="47">
        <v>1356.6357514944136</v>
      </c>
    </row>
    <row r="22" spans="1:4" x14ac:dyDescent="0.25">
      <c r="A22" s="49">
        <v>3</v>
      </c>
      <c r="B22" s="49" t="s">
        <v>31</v>
      </c>
      <c r="C22" s="49" t="s">
        <v>37</v>
      </c>
      <c r="D22" s="49">
        <v>2086.2730416360391</v>
      </c>
    </row>
    <row r="23" spans="1:4" x14ac:dyDescent="0.25">
      <c r="A23" s="47">
        <v>5</v>
      </c>
      <c r="B23" s="47" t="s">
        <v>31</v>
      </c>
      <c r="C23" s="47" t="s">
        <v>37</v>
      </c>
      <c r="D23" s="47">
        <v>1936.6184272598061</v>
      </c>
    </row>
    <row r="24" spans="1:4" ht="15.75" thickBot="1" x14ac:dyDescent="0.3">
      <c r="A24" s="48">
        <v>7</v>
      </c>
      <c r="B24" s="48" t="s">
        <v>31</v>
      </c>
      <c r="C24" s="48" t="s">
        <v>37</v>
      </c>
      <c r="D24" s="48">
        <v>1791.4771065994612</v>
      </c>
    </row>
    <row r="25" spans="1:4" x14ac:dyDescent="0.25">
      <c r="A25" s="47">
        <v>3</v>
      </c>
      <c r="B25" s="47" t="s">
        <v>56</v>
      </c>
      <c r="C25" s="47" t="s">
        <v>37</v>
      </c>
      <c r="D25" s="47">
        <v>2574.7176235455399</v>
      </c>
    </row>
    <row r="26" spans="1:4" x14ac:dyDescent="0.25">
      <c r="A26" s="47">
        <v>5</v>
      </c>
      <c r="B26" s="47" t="s">
        <v>56</v>
      </c>
      <c r="C26" s="47" t="s">
        <v>37</v>
      </c>
      <c r="D26" s="47">
        <v>2412.1792436941714</v>
      </c>
    </row>
    <row r="27" spans="1:4" x14ac:dyDescent="0.25">
      <c r="A27" s="47">
        <v>7</v>
      </c>
      <c r="B27" s="47" t="s">
        <v>56</v>
      </c>
      <c r="C27" s="47" t="s">
        <v>37</v>
      </c>
      <c r="D27" s="47">
        <v>2254.4412248185495</v>
      </c>
    </row>
    <row r="30" spans="1:4" x14ac:dyDescent="0.25">
      <c r="A30" s="46" t="s">
        <v>7</v>
      </c>
      <c r="B30" s="46" t="s">
        <v>40</v>
      </c>
      <c r="C30" s="46" t="s">
        <v>39</v>
      </c>
    </row>
    <row r="31" spans="1:4" x14ac:dyDescent="0.25">
      <c r="A31" s="47">
        <v>1</v>
      </c>
      <c r="B31" s="47" t="s">
        <v>29</v>
      </c>
      <c r="C31" s="47">
        <v>163.17940507757055</v>
      </c>
    </row>
    <row r="32" spans="1:4" x14ac:dyDescent="0.25">
      <c r="A32" s="47">
        <v>1</v>
      </c>
      <c r="B32" s="47">
        <v>3</v>
      </c>
      <c r="C32" s="47">
        <v>869.14411108144691</v>
      </c>
    </row>
    <row r="33" spans="1:3" x14ac:dyDescent="0.25">
      <c r="A33" s="47">
        <v>1</v>
      </c>
      <c r="B33" s="47" t="s">
        <v>31</v>
      </c>
      <c r="C33" s="47">
        <v>1266.8408443129101</v>
      </c>
    </row>
    <row r="34" spans="1:3" ht="15.75" thickBot="1" x14ac:dyDescent="0.3">
      <c r="A34" s="48">
        <v>1</v>
      </c>
      <c r="B34" s="48" t="s">
        <v>56</v>
      </c>
      <c r="C34" s="48">
        <v>1690.7551998204365</v>
      </c>
    </row>
    <row r="35" spans="1:3" x14ac:dyDescent="0.25">
      <c r="A35" s="47">
        <v>2</v>
      </c>
      <c r="B35" s="47" t="s">
        <v>29</v>
      </c>
      <c r="C35" s="47">
        <v>163.17940507757055</v>
      </c>
    </row>
    <row r="36" spans="1:3" x14ac:dyDescent="0.25">
      <c r="A36" s="47">
        <v>2</v>
      </c>
      <c r="B36" s="47">
        <v>3</v>
      </c>
      <c r="C36" s="47">
        <v>869.14411108144691</v>
      </c>
    </row>
    <row r="37" spans="1:3" x14ac:dyDescent="0.25">
      <c r="A37" s="47">
        <v>2</v>
      </c>
      <c r="B37" s="47" t="s">
        <v>31</v>
      </c>
      <c r="C37" s="47">
        <v>1266.8408443129101</v>
      </c>
    </row>
    <row r="38" spans="1:3" ht="15.75" thickBot="1" x14ac:dyDescent="0.3">
      <c r="A38" s="48">
        <v>2</v>
      </c>
      <c r="B38" s="48" t="s">
        <v>56</v>
      </c>
      <c r="C38" s="48">
        <v>1690.7551998204365</v>
      </c>
    </row>
    <row r="39" spans="1:3" x14ac:dyDescent="0.25">
      <c r="A39" s="47">
        <v>3</v>
      </c>
      <c r="B39" s="47" t="s">
        <v>29</v>
      </c>
      <c r="C39" s="47">
        <v>163.17940507757055</v>
      </c>
    </row>
    <row r="40" spans="1:3" x14ac:dyDescent="0.25">
      <c r="A40" s="47">
        <v>3</v>
      </c>
      <c r="B40" s="47">
        <v>3</v>
      </c>
      <c r="C40" s="47">
        <v>869.14411108144691</v>
      </c>
    </row>
    <row r="41" spans="1:3" x14ac:dyDescent="0.25">
      <c r="A41" s="47">
        <v>3</v>
      </c>
      <c r="B41" s="47" t="s">
        <v>31</v>
      </c>
      <c r="C41" s="47">
        <v>1266.8408443129101</v>
      </c>
    </row>
    <row r="42" spans="1:3" ht="15.75" thickBot="1" x14ac:dyDescent="0.3">
      <c r="A42" s="48">
        <v>3</v>
      </c>
      <c r="B42" s="48" t="s">
        <v>56</v>
      </c>
      <c r="C42" s="48">
        <v>1690.7551998204365</v>
      </c>
    </row>
    <row r="43" spans="1:3" x14ac:dyDescent="0.25">
      <c r="A43" s="47">
        <v>4</v>
      </c>
      <c r="B43" s="47" t="s">
        <v>29</v>
      </c>
      <c r="C43" s="47">
        <v>174.74808032396237</v>
      </c>
    </row>
    <row r="44" spans="1:3" x14ac:dyDescent="0.25">
      <c r="A44" s="47">
        <v>4</v>
      </c>
      <c r="B44" s="47">
        <v>3</v>
      </c>
      <c r="C44" s="47">
        <v>882.79895092041011</v>
      </c>
    </row>
    <row r="45" spans="1:3" x14ac:dyDescent="0.25">
      <c r="A45" s="47">
        <v>4</v>
      </c>
      <c r="B45" s="47" t="s">
        <v>31</v>
      </c>
      <c r="C45" s="47">
        <v>1281.6656312607513</v>
      </c>
    </row>
    <row r="46" spans="1:3" ht="15.75" thickBot="1" x14ac:dyDescent="0.3">
      <c r="A46" s="48">
        <v>4</v>
      </c>
      <c r="B46" s="48" t="s">
        <v>56</v>
      </c>
      <c r="C46" s="48">
        <v>1706.818101067983</v>
      </c>
    </row>
    <row r="47" spans="1:3" x14ac:dyDescent="0.25">
      <c r="A47" s="47">
        <v>5</v>
      </c>
      <c r="B47" s="47" t="s">
        <v>29</v>
      </c>
      <c r="C47" s="47">
        <v>197.9978135058995</v>
      </c>
    </row>
    <row r="48" spans="1:3" x14ac:dyDescent="0.25">
      <c r="A48" s="47">
        <v>5</v>
      </c>
      <c r="B48" s="47">
        <v>3</v>
      </c>
      <c r="C48" s="47">
        <v>910.23971643234108</v>
      </c>
    </row>
    <row r="49" spans="1:3" x14ac:dyDescent="0.25">
      <c r="A49" s="47">
        <v>5</v>
      </c>
      <c r="B49" s="47" t="s">
        <v>31</v>
      </c>
      <c r="C49" s="47">
        <v>1311.4561022395822</v>
      </c>
    </row>
    <row r="50" spans="1:3" ht="15.75" thickBot="1" x14ac:dyDescent="0.3">
      <c r="A50" s="48">
        <v>5</v>
      </c>
      <c r="B50" s="48" t="s">
        <v>56</v>
      </c>
      <c r="C50" s="48">
        <v>1739.0945881849611</v>
      </c>
    </row>
    <row r="51" spans="1:3" x14ac:dyDescent="0.25">
      <c r="A51" s="47">
        <v>6</v>
      </c>
      <c r="B51" s="47" t="s">
        <v>29</v>
      </c>
      <c r="C51" s="47">
        <v>233.15514045178591</v>
      </c>
    </row>
    <row r="52" spans="1:3" x14ac:dyDescent="0.25">
      <c r="A52" s="47">
        <v>6</v>
      </c>
      <c r="B52" s="47">
        <v>3</v>
      </c>
      <c r="C52" s="47">
        <v>951.73048786482263</v>
      </c>
    </row>
    <row r="53" spans="1:3" x14ac:dyDescent="0.25">
      <c r="A53" s="47">
        <v>6</v>
      </c>
      <c r="B53" s="47" t="s">
        <v>31</v>
      </c>
      <c r="C53" s="47">
        <v>1356.4959956126932</v>
      </c>
    </row>
    <row r="54" spans="1:3" ht="15.75" thickBot="1" x14ac:dyDescent="0.3">
      <c r="A54" s="48">
        <v>6</v>
      </c>
      <c r="B54" s="48" t="s">
        <v>56</v>
      </c>
      <c r="C54" s="48">
        <v>1787.8879776896604</v>
      </c>
    </row>
    <row r="55" spans="1:3" x14ac:dyDescent="0.25">
      <c r="A55" s="47">
        <v>7</v>
      </c>
      <c r="B55" s="47" t="s">
        <v>29</v>
      </c>
      <c r="C55" s="47">
        <v>280.56431475788452</v>
      </c>
    </row>
    <row r="56" spans="1:3" x14ac:dyDescent="0.25">
      <c r="A56" s="47">
        <v>7</v>
      </c>
      <c r="B56" s="47">
        <v>3</v>
      </c>
      <c r="C56" s="47">
        <v>1007.6721708323983</v>
      </c>
    </row>
    <row r="57" spans="1:3" x14ac:dyDescent="0.25">
      <c r="A57" s="47">
        <v>7</v>
      </c>
      <c r="B57" s="47" t="s">
        <v>31</v>
      </c>
      <c r="C57" s="47">
        <v>1417.215785319059</v>
      </c>
    </row>
    <row r="58" spans="1:3" ht="15.75" thickBot="1" x14ac:dyDescent="0.3">
      <c r="A58" s="48">
        <v>7</v>
      </c>
      <c r="B58" s="48" t="s">
        <v>56</v>
      </c>
      <c r="C58" s="48">
        <v>1853.6581083715062</v>
      </c>
    </row>
    <row r="61" spans="1:3" x14ac:dyDescent="0.25">
      <c r="A61" s="46" t="s">
        <v>57</v>
      </c>
      <c r="B61" s="46" t="s">
        <v>24</v>
      </c>
      <c r="C61" s="46" t="s">
        <v>39</v>
      </c>
    </row>
    <row r="62" spans="1:3" x14ac:dyDescent="0.25">
      <c r="A62" s="47">
        <v>300</v>
      </c>
      <c r="B62" s="47">
        <v>3</v>
      </c>
      <c r="C62" s="47">
        <v>1237.3315200760564</v>
      </c>
    </row>
    <row r="63" spans="1:3" x14ac:dyDescent="0.25">
      <c r="A63" s="47">
        <v>300</v>
      </c>
      <c r="B63" s="47">
        <v>5</v>
      </c>
      <c r="C63" s="47">
        <v>1111.1405211430697</v>
      </c>
    </row>
    <row r="64" spans="1:3" ht="15.75" thickBot="1" x14ac:dyDescent="0.3">
      <c r="A64" s="47">
        <v>300</v>
      </c>
      <c r="B64" s="48">
        <v>7</v>
      </c>
      <c r="C64" s="48">
        <v>988.87786015004099</v>
      </c>
    </row>
    <row r="65" spans="1:4" x14ac:dyDescent="0.25">
      <c r="A65" s="49">
        <v>600</v>
      </c>
      <c r="B65" s="49">
        <v>3</v>
      </c>
      <c r="C65" s="49">
        <v>1540.9720311006597</v>
      </c>
    </row>
    <row r="66" spans="1:4" x14ac:dyDescent="0.25">
      <c r="A66" s="47">
        <v>600</v>
      </c>
      <c r="B66" s="47">
        <v>5</v>
      </c>
      <c r="C66" s="47">
        <v>1405.9852504228691</v>
      </c>
    </row>
    <row r="67" spans="1:4" ht="15.75" thickBot="1" x14ac:dyDescent="0.3">
      <c r="A67" s="48">
        <v>600</v>
      </c>
      <c r="B67" s="48">
        <v>7</v>
      </c>
      <c r="C67" s="48">
        <v>1275.1555054127746</v>
      </c>
    </row>
    <row r="68" spans="1:4" x14ac:dyDescent="0.25">
      <c r="A68" s="49">
        <v>1000</v>
      </c>
      <c r="B68" s="49">
        <v>3</v>
      </c>
      <c r="C68" s="49">
        <v>2499.0236125553183</v>
      </c>
    </row>
    <row r="69" spans="1:4" x14ac:dyDescent="0.25">
      <c r="A69" s="47">
        <v>1000</v>
      </c>
      <c r="B69" s="47">
        <v>5</v>
      </c>
      <c r="C69" s="47">
        <v>2336.8060513003211</v>
      </c>
    </row>
    <row r="70" spans="1:4" ht="15.75" thickBot="1" x14ac:dyDescent="0.3">
      <c r="A70" s="48">
        <v>1000</v>
      </c>
      <c r="B70" s="48">
        <v>7</v>
      </c>
      <c r="C70" s="48">
        <v>2179.3860096055123</v>
      </c>
    </row>
    <row r="71" spans="1:4" x14ac:dyDescent="0.25">
      <c r="A71" s="51"/>
      <c r="B71" s="51"/>
      <c r="C71" s="51"/>
      <c r="D71" s="51"/>
    </row>
    <row r="72" spans="1:4" x14ac:dyDescent="0.25">
      <c r="A72" s="51"/>
      <c r="B72" s="51"/>
      <c r="C72" s="51"/>
      <c r="D72" s="51"/>
    </row>
    <row r="73" spans="1:4" x14ac:dyDescent="0.25">
      <c r="A73" s="51"/>
      <c r="B73" s="51"/>
      <c r="C73" s="51"/>
      <c r="D73" s="51"/>
    </row>
    <row r="74" spans="1:4" x14ac:dyDescent="0.25">
      <c r="A74" s="51"/>
      <c r="B74" s="51"/>
      <c r="C74" s="51"/>
      <c r="D74" s="51"/>
    </row>
    <row r="75" spans="1:4" x14ac:dyDescent="0.25">
      <c r="A75" s="51"/>
      <c r="B75" s="51"/>
      <c r="C75" s="51"/>
      <c r="D75" s="51"/>
    </row>
    <row r="76" spans="1:4" x14ac:dyDescent="0.25">
      <c r="A76" s="51"/>
      <c r="B76" s="51"/>
      <c r="C76" s="51"/>
      <c r="D76" s="51"/>
    </row>
    <row r="77" spans="1:4" x14ac:dyDescent="0.25">
      <c r="A77" s="51"/>
      <c r="B77" s="51"/>
      <c r="C77" s="51"/>
      <c r="D77" s="51"/>
    </row>
    <row r="78" spans="1:4" x14ac:dyDescent="0.25">
      <c r="A78" s="51"/>
      <c r="B78" s="51"/>
      <c r="C78" s="51"/>
      <c r="D78" s="51"/>
    </row>
    <row r="79" spans="1:4" x14ac:dyDescent="0.25">
      <c r="A79" s="51"/>
      <c r="B79" s="51"/>
      <c r="C79" s="51"/>
      <c r="D79" s="51"/>
    </row>
  </sheetData>
  <pageMargins left="0.511811024" right="0.511811024" top="0.78740157499999996" bottom="0.78740157499999996" header="0.31496062000000002" footer="0.31496062000000002"/>
  <ignoredErrors>
    <ignoredError sqref="B7:B27 B34" numberStoredAsText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Manual</vt:lpstr>
      <vt:lpstr>Entrada</vt:lpstr>
      <vt:lpstr>Normalização</vt:lpstr>
      <vt:lpstr>Camada1</vt:lpstr>
      <vt:lpstr>Saída</vt:lpstr>
      <vt:lpstr>Gráficos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Luciana Barbosa</dc:creator>
  <cp:lastModifiedBy>Luciana Barbosa</cp:lastModifiedBy>
  <dcterms:created xsi:type="dcterms:W3CDTF">2023-07-05T23:05:43Z</dcterms:created>
  <dcterms:modified xsi:type="dcterms:W3CDTF">2023-07-31T01:01:52Z</dcterms:modified>
</cp:coreProperties>
</file>