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englu\Desktop\Meu Drive\Defesa\Planilhas_Modelos\Versão_Final\"/>
    </mc:Choice>
  </mc:AlternateContent>
  <xr:revisionPtr revIDLastSave="0" documentId="13_ncr:1_{C1743992-A5CC-417B-B8E6-6566972DB631}" xr6:coauthVersionLast="47" xr6:coauthVersionMax="47" xr10:uidLastSave="{00000000-0000-0000-0000-000000000000}"/>
  <bookViews>
    <workbookView xWindow="-120" yWindow="-120" windowWidth="20730" windowHeight="11160" xr2:uid="{8E96E5DB-4D04-4C39-AFAB-07688FC31B6D}"/>
  </bookViews>
  <sheets>
    <sheet name="Início" sheetId="7" r:id="rId1"/>
    <sheet name="Manual" sheetId="8" r:id="rId2"/>
    <sheet name="Entrada" sheetId="1" r:id="rId3"/>
    <sheet name="Normalização" sheetId="2" r:id="rId4"/>
    <sheet name="Camada1" sheetId="4" r:id="rId5"/>
    <sheet name="Saída" sheetId="6" r:id="rId6"/>
    <sheet name="Gráficos" sheetId="9" r:id="rId7"/>
  </sheets>
  <definedNames>
    <definedName name="_xlnm.Print_Area" localSheetId="2">Entrada!$C$12</definedName>
    <definedName name="_xlnm.Print_Area" localSheetId="0">Início!$M$7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6" i="6" l="1"/>
  <c r="M66" i="6"/>
  <c r="K66" i="6"/>
  <c r="J66" i="6"/>
  <c r="H66" i="6"/>
  <c r="G66" i="6"/>
  <c r="F66" i="6"/>
  <c r="E66" i="6"/>
  <c r="D66" i="6"/>
  <c r="C66" i="6"/>
  <c r="B66" i="6"/>
  <c r="A66" i="6"/>
  <c r="N65" i="6"/>
  <c r="M65" i="6"/>
  <c r="K65" i="6"/>
  <c r="J65" i="6"/>
  <c r="H65" i="6"/>
  <c r="G65" i="6"/>
  <c r="F65" i="6"/>
  <c r="E65" i="6"/>
  <c r="D65" i="6"/>
  <c r="C65" i="6"/>
  <c r="B65" i="6"/>
  <c r="A65" i="6"/>
  <c r="N64" i="6"/>
  <c r="M64" i="6"/>
  <c r="K64" i="6"/>
  <c r="J64" i="6"/>
  <c r="H64" i="6"/>
  <c r="G64" i="6"/>
  <c r="F64" i="6"/>
  <c r="E64" i="6"/>
  <c r="D64" i="6"/>
  <c r="C64" i="6"/>
  <c r="B64" i="6"/>
  <c r="A64" i="6"/>
  <c r="N63" i="6"/>
  <c r="M63" i="6"/>
  <c r="K63" i="6"/>
  <c r="J63" i="6"/>
  <c r="H63" i="6"/>
  <c r="G63" i="6"/>
  <c r="F63" i="6"/>
  <c r="E63" i="6"/>
  <c r="D63" i="6"/>
  <c r="C63" i="6"/>
  <c r="B63" i="6"/>
  <c r="A63" i="6"/>
  <c r="N62" i="6"/>
  <c r="M62" i="6"/>
  <c r="K62" i="6"/>
  <c r="J62" i="6"/>
  <c r="H62" i="6"/>
  <c r="G62" i="6"/>
  <c r="F62" i="6"/>
  <c r="E62" i="6"/>
  <c r="D62" i="6"/>
  <c r="C62" i="6"/>
  <c r="B62" i="6"/>
  <c r="A62" i="6"/>
  <c r="N61" i="6"/>
  <c r="M61" i="6"/>
  <c r="K61" i="6"/>
  <c r="J61" i="6"/>
  <c r="H61" i="6"/>
  <c r="G61" i="6"/>
  <c r="F61" i="6"/>
  <c r="E61" i="6"/>
  <c r="D61" i="6"/>
  <c r="C61" i="6"/>
  <c r="B61" i="6"/>
  <c r="A61" i="6"/>
  <c r="N60" i="6"/>
  <c r="M60" i="6"/>
  <c r="K60" i="6"/>
  <c r="J60" i="6"/>
  <c r="H60" i="6"/>
  <c r="G60" i="6"/>
  <c r="F60" i="6"/>
  <c r="E60" i="6"/>
  <c r="D60" i="6"/>
  <c r="C60" i="6"/>
  <c r="B60" i="6"/>
  <c r="A60" i="6"/>
  <c r="N59" i="6"/>
  <c r="M59" i="6"/>
  <c r="K59" i="6"/>
  <c r="J59" i="6"/>
  <c r="H59" i="6"/>
  <c r="G59" i="6"/>
  <c r="F59" i="6"/>
  <c r="E59" i="6"/>
  <c r="D59" i="6"/>
  <c r="C59" i="6"/>
  <c r="B59" i="6"/>
  <c r="A59" i="6"/>
  <c r="N58" i="6"/>
  <c r="M58" i="6"/>
  <c r="K58" i="6"/>
  <c r="J58" i="6"/>
  <c r="H58" i="6"/>
  <c r="G58" i="6"/>
  <c r="F58" i="6"/>
  <c r="E58" i="6"/>
  <c r="D58" i="6"/>
  <c r="C58" i="6"/>
  <c r="B58" i="6"/>
  <c r="A58" i="6"/>
  <c r="N57" i="6"/>
  <c r="M57" i="6"/>
  <c r="K57" i="6"/>
  <c r="J57" i="6"/>
  <c r="H57" i="6"/>
  <c r="G57" i="6"/>
  <c r="F57" i="6"/>
  <c r="E57" i="6"/>
  <c r="D57" i="6"/>
  <c r="C57" i="6"/>
  <c r="B57" i="6"/>
  <c r="A57" i="6"/>
  <c r="N56" i="6"/>
  <c r="M56" i="6"/>
  <c r="K56" i="6"/>
  <c r="J56" i="6"/>
  <c r="H56" i="6"/>
  <c r="G56" i="6"/>
  <c r="F56" i="6"/>
  <c r="E56" i="6"/>
  <c r="D56" i="6"/>
  <c r="C56" i="6"/>
  <c r="B56" i="6"/>
  <c r="A56" i="6"/>
  <c r="N55" i="6"/>
  <c r="M55" i="6"/>
  <c r="K55" i="6"/>
  <c r="J55" i="6"/>
  <c r="H55" i="6"/>
  <c r="G55" i="6"/>
  <c r="F55" i="6"/>
  <c r="E55" i="6"/>
  <c r="D55" i="6"/>
  <c r="C55" i="6"/>
  <c r="B55" i="6"/>
  <c r="A55" i="6"/>
  <c r="N54" i="6"/>
  <c r="M54" i="6"/>
  <c r="K54" i="6"/>
  <c r="J54" i="6"/>
  <c r="H54" i="6"/>
  <c r="G54" i="6"/>
  <c r="F54" i="6"/>
  <c r="E54" i="6"/>
  <c r="D54" i="6"/>
  <c r="C54" i="6"/>
  <c r="B54" i="6"/>
  <c r="A54" i="6"/>
  <c r="N53" i="6"/>
  <c r="M53" i="6"/>
  <c r="K53" i="6"/>
  <c r="J53" i="6"/>
  <c r="H53" i="6"/>
  <c r="G53" i="6"/>
  <c r="F53" i="6"/>
  <c r="E53" i="6"/>
  <c r="D53" i="6"/>
  <c r="C53" i="6"/>
  <c r="B53" i="6"/>
  <c r="A53" i="6"/>
  <c r="N52" i="6"/>
  <c r="M52" i="6"/>
  <c r="K52" i="6"/>
  <c r="J52" i="6"/>
  <c r="H52" i="6"/>
  <c r="G52" i="6"/>
  <c r="F52" i="6"/>
  <c r="E52" i="6"/>
  <c r="D52" i="6"/>
  <c r="C52" i="6"/>
  <c r="B52" i="6"/>
  <c r="A52" i="6"/>
  <c r="N51" i="6"/>
  <c r="M51" i="6"/>
  <c r="K51" i="6"/>
  <c r="J51" i="6"/>
  <c r="H51" i="6"/>
  <c r="G51" i="6"/>
  <c r="F51" i="6"/>
  <c r="E51" i="6"/>
  <c r="D51" i="6"/>
  <c r="C51" i="6"/>
  <c r="B51" i="6"/>
  <c r="A51" i="6"/>
  <c r="N50" i="6"/>
  <c r="M50" i="6"/>
  <c r="K50" i="6"/>
  <c r="J50" i="6"/>
  <c r="H50" i="6"/>
  <c r="G50" i="6"/>
  <c r="F50" i="6"/>
  <c r="E50" i="6"/>
  <c r="D50" i="6"/>
  <c r="C50" i="6"/>
  <c r="B50" i="6"/>
  <c r="A50" i="6"/>
  <c r="N49" i="6"/>
  <c r="M49" i="6"/>
  <c r="K49" i="6"/>
  <c r="J49" i="6"/>
  <c r="H49" i="6"/>
  <c r="G49" i="6"/>
  <c r="F49" i="6"/>
  <c r="E49" i="6"/>
  <c r="D49" i="6"/>
  <c r="C49" i="6"/>
  <c r="B49" i="6"/>
  <c r="A49" i="6"/>
  <c r="N48" i="6"/>
  <c r="M48" i="6"/>
  <c r="K48" i="6"/>
  <c r="J48" i="6"/>
  <c r="H48" i="6"/>
  <c r="G48" i="6"/>
  <c r="F48" i="6"/>
  <c r="E48" i="6"/>
  <c r="D48" i="6"/>
  <c r="C48" i="6"/>
  <c r="B48" i="6"/>
  <c r="A48" i="6"/>
  <c r="N47" i="6"/>
  <c r="M47" i="6"/>
  <c r="K47" i="6"/>
  <c r="J47" i="6"/>
  <c r="H47" i="6"/>
  <c r="G47" i="6"/>
  <c r="F47" i="6"/>
  <c r="E47" i="6"/>
  <c r="D47" i="6"/>
  <c r="C47" i="6"/>
  <c r="B47" i="6"/>
  <c r="A47" i="6"/>
  <c r="N46" i="6"/>
  <c r="M46" i="6"/>
  <c r="K46" i="6"/>
  <c r="J46" i="6"/>
  <c r="H46" i="6"/>
  <c r="G46" i="6"/>
  <c r="F46" i="6"/>
  <c r="E46" i="6"/>
  <c r="D46" i="6"/>
  <c r="C46" i="6"/>
  <c r="B46" i="6"/>
  <c r="A46" i="6"/>
  <c r="N45" i="6"/>
  <c r="M45" i="6"/>
  <c r="K45" i="6"/>
  <c r="J45" i="6"/>
  <c r="H45" i="6"/>
  <c r="G45" i="6"/>
  <c r="F45" i="6"/>
  <c r="E45" i="6"/>
  <c r="D45" i="6"/>
  <c r="C45" i="6"/>
  <c r="B45" i="6"/>
  <c r="A45" i="6"/>
  <c r="N44" i="6"/>
  <c r="M44" i="6"/>
  <c r="K44" i="6"/>
  <c r="J44" i="6"/>
  <c r="H44" i="6"/>
  <c r="G44" i="6"/>
  <c r="F44" i="6"/>
  <c r="E44" i="6"/>
  <c r="D44" i="6"/>
  <c r="C44" i="6"/>
  <c r="B44" i="6"/>
  <c r="A44" i="6"/>
  <c r="N43" i="6"/>
  <c r="M43" i="6"/>
  <c r="K43" i="6"/>
  <c r="J43" i="6"/>
  <c r="H43" i="6"/>
  <c r="G43" i="6"/>
  <c r="F43" i="6"/>
  <c r="E43" i="6"/>
  <c r="D43" i="6"/>
  <c r="C43" i="6"/>
  <c r="B43" i="6"/>
  <c r="A43" i="6"/>
  <c r="N42" i="6"/>
  <c r="M42" i="6"/>
  <c r="K42" i="6"/>
  <c r="J42" i="6"/>
  <c r="H42" i="6"/>
  <c r="G42" i="6"/>
  <c r="F42" i="6"/>
  <c r="E42" i="6"/>
  <c r="D42" i="6"/>
  <c r="C42" i="6"/>
  <c r="B42" i="6"/>
  <c r="A42" i="6"/>
  <c r="N41" i="6"/>
  <c r="M41" i="6"/>
  <c r="K41" i="6"/>
  <c r="J41" i="6"/>
  <c r="H41" i="6"/>
  <c r="G41" i="6"/>
  <c r="F41" i="6"/>
  <c r="E41" i="6"/>
  <c r="D41" i="6"/>
  <c r="C41" i="6"/>
  <c r="B41" i="6"/>
  <c r="A41" i="6"/>
  <c r="N40" i="6"/>
  <c r="M40" i="6"/>
  <c r="K40" i="6"/>
  <c r="J40" i="6"/>
  <c r="H40" i="6"/>
  <c r="G40" i="6"/>
  <c r="F40" i="6"/>
  <c r="E40" i="6"/>
  <c r="D40" i="6"/>
  <c r="C40" i="6"/>
  <c r="B40" i="6"/>
  <c r="A40" i="6"/>
  <c r="N39" i="6"/>
  <c r="M39" i="6"/>
  <c r="K39" i="6"/>
  <c r="J39" i="6"/>
  <c r="H39" i="6"/>
  <c r="G39" i="6"/>
  <c r="F39" i="6"/>
  <c r="E39" i="6"/>
  <c r="D39" i="6"/>
  <c r="C39" i="6"/>
  <c r="B39" i="6"/>
  <c r="A39" i="6"/>
  <c r="N38" i="6"/>
  <c r="M38" i="6"/>
  <c r="K38" i="6"/>
  <c r="J38" i="6"/>
  <c r="H38" i="6"/>
  <c r="G38" i="6"/>
  <c r="F38" i="6"/>
  <c r="E38" i="6"/>
  <c r="D38" i="6"/>
  <c r="C38" i="6"/>
  <c r="B38" i="6"/>
  <c r="A38" i="6"/>
  <c r="N37" i="6"/>
  <c r="M37" i="6"/>
  <c r="K37" i="6"/>
  <c r="J37" i="6"/>
  <c r="H37" i="6"/>
  <c r="G37" i="6"/>
  <c r="F37" i="6"/>
  <c r="E37" i="6"/>
  <c r="D37" i="6"/>
  <c r="C37" i="6"/>
  <c r="B37" i="6"/>
  <c r="A37" i="6"/>
  <c r="N36" i="6"/>
  <c r="M36" i="6"/>
  <c r="K36" i="6"/>
  <c r="J36" i="6"/>
  <c r="H36" i="6"/>
  <c r="G36" i="6"/>
  <c r="F36" i="6"/>
  <c r="E36" i="6"/>
  <c r="D36" i="6"/>
  <c r="C36" i="6"/>
  <c r="B36" i="6"/>
  <c r="A36" i="6"/>
  <c r="N35" i="6"/>
  <c r="M35" i="6"/>
  <c r="K35" i="6"/>
  <c r="J35" i="6"/>
  <c r="H35" i="6"/>
  <c r="G35" i="6"/>
  <c r="F35" i="6"/>
  <c r="E35" i="6"/>
  <c r="D35" i="6"/>
  <c r="C35" i="6"/>
  <c r="B35" i="6"/>
  <c r="A35" i="6"/>
  <c r="N34" i="6"/>
  <c r="M34" i="6"/>
  <c r="K34" i="6"/>
  <c r="J34" i="6"/>
  <c r="H34" i="6"/>
  <c r="G34" i="6"/>
  <c r="F34" i="6"/>
  <c r="E34" i="6"/>
  <c r="D34" i="6"/>
  <c r="C34" i="6"/>
  <c r="B34" i="6"/>
  <c r="A34" i="6"/>
  <c r="N33" i="6"/>
  <c r="M33" i="6"/>
  <c r="K33" i="6"/>
  <c r="J33" i="6"/>
  <c r="H33" i="6"/>
  <c r="G33" i="6"/>
  <c r="F33" i="6"/>
  <c r="E33" i="6"/>
  <c r="D33" i="6"/>
  <c r="C33" i="6"/>
  <c r="B33" i="6"/>
  <c r="A33" i="6"/>
  <c r="N32" i="6"/>
  <c r="M32" i="6"/>
  <c r="K32" i="6"/>
  <c r="J32" i="6"/>
  <c r="H32" i="6"/>
  <c r="G32" i="6"/>
  <c r="F32" i="6"/>
  <c r="E32" i="6"/>
  <c r="D32" i="6"/>
  <c r="C32" i="6"/>
  <c r="B32" i="6"/>
  <c r="A32" i="6"/>
  <c r="N31" i="6"/>
  <c r="M31" i="6"/>
  <c r="K31" i="6"/>
  <c r="J31" i="6"/>
  <c r="H31" i="6"/>
  <c r="G31" i="6"/>
  <c r="F31" i="6"/>
  <c r="E31" i="6"/>
  <c r="D31" i="6"/>
  <c r="C31" i="6"/>
  <c r="B31" i="6"/>
  <c r="A31" i="6"/>
  <c r="N30" i="6"/>
  <c r="M30" i="6"/>
  <c r="K30" i="6"/>
  <c r="J30" i="6"/>
  <c r="H30" i="6"/>
  <c r="G30" i="6"/>
  <c r="F30" i="6"/>
  <c r="E30" i="6"/>
  <c r="D30" i="6"/>
  <c r="C30" i="6"/>
  <c r="B30" i="6"/>
  <c r="A30" i="6"/>
  <c r="N29" i="6"/>
  <c r="M29" i="6"/>
  <c r="K29" i="6"/>
  <c r="J29" i="6"/>
  <c r="H29" i="6"/>
  <c r="G29" i="6"/>
  <c r="F29" i="6"/>
  <c r="E29" i="6"/>
  <c r="D29" i="6"/>
  <c r="C29" i="6"/>
  <c r="B29" i="6"/>
  <c r="A29" i="6"/>
  <c r="N28" i="6"/>
  <c r="M28" i="6"/>
  <c r="K28" i="6"/>
  <c r="J28" i="6"/>
  <c r="H28" i="6"/>
  <c r="G28" i="6"/>
  <c r="F28" i="6"/>
  <c r="E28" i="6"/>
  <c r="D28" i="6"/>
  <c r="C28" i="6"/>
  <c r="B28" i="6"/>
  <c r="A28" i="6"/>
  <c r="N27" i="6"/>
  <c r="M27" i="6"/>
  <c r="K27" i="6"/>
  <c r="J27" i="6"/>
  <c r="H27" i="6"/>
  <c r="G27" i="6"/>
  <c r="F27" i="6"/>
  <c r="E27" i="6"/>
  <c r="D27" i="6"/>
  <c r="C27" i="6"/>
  <c r="B27" i="6"/>
  <c r="A27" i="6"/>
  <c r="N26" i="6"/>
  <c r="M26" i="6"/>
  <c r="K26" i="6"/>
  <c r="J26" i="6"/>
  <c r="H26" i="6"/>
  <c r="G26" i="6"/>
  <c r="F26" i="6"/>
  <c r="E26" i="6"/>
  <c r="D26" i="6"/>
  <c r="C26" i="6"/>
  <c r="B26" i="6"/>
  <c r="A26" i="6"/>
  <c r="N25" i="6"/>
  <c r="M25" i="6"/>
  <c r="K25" i="6"/>
  <c r="J25" i="6"/>
  <c r="H25" i="6"/>
  <c r="G25" i="6"/>
  <c r="F25" i="6"/>
  <c r="E25" i="6"/>
  <c r="D25" i="6"/>
  <c r="C25" i="6"/>
  <c r="B25" i="6"/>
  <c r="A25" i="6"/>
  <c r="N24" i="6"/>
  <c r="M24" i="6"/>
  <c r="K24" i="6"/>
  <c r="J24" i="6"/>
  <c r="H24" i="6"/>
  <c r="G24" i="6"/>
  <c r="F24" i="6"/>
  <c r="E24" i="6"/>
  <c r="D24" i="6"/>
  <c r="C24" i="6"/>
  <c r="B24" i="6"/>
  <c r="A24" i="6"/>
  <c r="N23" i="6"/>
  <c r="M23" i="6"/>
  <c r="K23" i="6"/>
  <c r="J23" i="6"/>
  <c r="H23" i="6"/>
  <c r="G23" i="6"/>
  <c r="F23" i="6"/>
  <c r="E23" i="6"/>
  <c r="D23" i="6"/>
  <c r="C23" i="6"/>
  <c r="B23" i="6"/>
  <c r="A23" i="6"/>
  <c r="N22" i="6"/>
  <c r="M22" i="6"/>
  <c r="K22" i="6"/>
  <c r="J22" i="6"/>
  <c r="H22" i="6"/>
  <c r="G22" i="6"/>
  <c r="F22" i="6"/>
  <c r="E22" i="6"/>
  <c r="D22" i="6"/>
  <c r="C22" i="6"/>
  <c r="B22" i="6"/>
  <c r="A22" i="6"/>
  <c r="N21" i="6"/>
  <c r="M21" i="6"/>
  <c r="K21" i="6"/>
  <c r="J21" i="6"/>
  <c r="H21" i="6"/>
  <c r="G21" i="6"/>
  <c r="F21" i="6"/>
  <c r="E21" i="6"/>
  <c r="D21" i="6"/>
  <c r="C21" i="6"/>
  <c r="B21" i="6"/>
  <c r="A21" i="6"/>
  <c r="N20" i="6"/>
  <c r="M20" i="6"/>
  <c r="K20" i="6"/>
  <c r="J20" i="6"/>
  <c r="H20" i="6"/>
  <c r="G20" i="6"/>
  <c r="F20" i="6"/>
  <c r="E20" i="6"/>
  <c r="D20" i="6"/>
  <c r="C20" i="6"/>
  <c r="B20" i="6"/>
  <c r="A20" i="6"/>
  <c r="N19" i="6"/>
  <c r="M19" i="6"/>
  <c r="K19" i="6"/>
  <c r="J19" i="6"/>
  <c r="H19" i="6"/>
  <c r="G19" i="6"/>
  <c r="F19" i="6"/>
  <c r="E19" i="6"/>
  <c r="D19" i="6"/>
  <c r="C19" i="6"/>
  <c r="B19" i="6"/>
  <c r="A19" i="6"/>
  <c r="N18" i="6"/>
  <c r="M18" i="6"/>
  <c r="K18" i="6"/>
  <c r="J18" i="6"/>
  <c r="H18" i="6"/>
  <c r="G18" i="6"/>
  <c r="F18" i="6"/>
  <c r="E18" i="6"/>
  <c r="D18" i="6"/>
  <c r="C18" i="6"/>
  <c r="B18" i="6"/>
  <c r="A18" i="6"/>
  <c r="N17" i="6"/>
  <c r="M17" i="6"/>
  <c r="K17" i="6"/>
  <c r="J17" i="6"/>
  <c r="H17" i="6"/>
  <c r="G17" i="6"/>
  <c r="F17" i="6"/>
  <c r="E17" i="6"/>
  <c r="D17" i="6"/>
  <c r="C17" i="6"/>
  <c r="B17" i="6"/>
  <c r="A17" i="6"/>
  <c r="N16" i="6"/>
  <c r="M16" i="6"/>
  <c r="K16" i="6"/>
  <c r="J16" i="6"/>
  <c r="H16" i="6"/>
  <c r="G16" i="6"/>
  <c r="F16" i="6"/>
  <c r="E16" i="6"/>
  <c r="D16" i="6"/>
  <c r="C16" i="6"/>
  <c r="B16" i="6"/>
  <c r="A16" i="6"/>
  <c r="Y66" i="4"/>
  <c r="X66" i="4"/>
  <c r="W66" i="4"/>
  <c r="V66" i="4"/>
  <c r="U66" i="4"/>
  <c r="T66" i="4"/>
  <c r="S66" i="4"/>
  <c r="R66" i="4"/>
  <c r="P66" i="4"/>
  <c r="O66" i="4"/>
  <c r="N66" i="4"/>
  <c r="M66" i="4"/>
  <c r="L66" i="4"/>
  <c r="K66" i="4"/>
  <c r="J66" i="4"/>
  <c r="I66" i="4"/>
  <c r="G66" i="4"/>
  <c r="F66" i="4"/>
  <c r="E66" i="4"/>
  <c r="D66" i="4"/>
  <c r="C66" i="4"/>
  <c r="B66" i="4"/>
  <c r="A66" i="4"/>
  <c r="Y65" i="4"/>
  <c r="X65" i="4"/>
  <c r="W65" i="4"/>
  <c r="V65" i="4"/>
  <c r="U65" i="4"/>
  <c r="T65" i="4"/>
  <c r="S65" i="4"/>
  <c r="R65" i="4"/>
  <c r="P65" i="4"/>
  <c r="O65" i="4"/>
  <c r="N65" i="4"/>
  <c r="M65" i="4"/>
  <c r="L65" i="4"/>
  <c r="K65" i="4"/>
  <c r="J65" i="4"/>
  <c r="I65" i="4"/>
  <c r="G65" i="4"/>
  <c r="F65" i="4"/>
  <c r="E65" i="4"/>
  <c r="D65" i="4"/>
  <c r="C65" i="4"/>
  <c r="B65" i="4"/>
  <c r="A65" i="4"/>
  <c r="Y64" i="4"/>
  <c r="X64" i="4"/>
  <c r="W64" i="4"/>
  <c r="V64" i="4"/>
  <c r="U64" i="4"/>
  <c r="T64" i="4"/>
  <c r="S64" i="4"/>
  <c r="R64" i="4"/>
  <c r="P64" i="4"/>
  <c r="O64" i="4"/>
  <c r="N64" i="4"/>
  <c r="M64" i="4"/>
  <c r="L64" i="4"/>
  <c r="K64" i="4"/>
  <c r="J64" i="4"/>
  <c r="I64" i="4"/>
  <c r="G64" i="4"/>
  <c r="F64" i="4"/>
  <c r="E64" i="4"/>
  <c r="D64" i="4"/>
  <c r="C64" i="4"/>
  <c r="B64" i="4"/>
  <c r="A64" i="4"/>
  <c r="Y63" i="4"/>
  <c r="X63" i="4"/>
  <c r="W63" i="4"/>
  <c r="V63" i="4"/>
  <c r="U63" i="4"/>
  <c r="T63" i="4"/>
  <c r="S63" i="4"/>
  <c r="R63" i="4"/>
  <c r="P63" i="4"/>
  <c r="O63" i="4"/>
  <c r="N63" i="4"/>
  <c r="M63" i="4"/>
  <c r="L63" i="4"/>
  <c r="K63" i="4"/>
  <c r="J63" i="4"/>
  <c r="I63" i="4"/>
  <c r="G63" i="4"/>
  <c r="F63" i="4"/>
  <c r="E63" i="4"/>
  <c r="D63" i="4"/>
  <c r="C63" i="4"/>
  <c r="B63" i="4"/>
  <c r="A63" i="4"/>
  <c r="Y62" i="4"/>
  <c r="X62" i="4"/>
  <c r="W62" i="4"/>
  <c r="V62" i="4"/>
  <c r="U62" i="4"/>
  <c r="T62" i="4"/>
  <c r="S62" i="4"/>
  <c r="R62" i="4"/>
  <c r="P62" i="4"/>
  <c r="O62" i="4"/>
  <c r="N62" i="4"/>
  <c r="M62" i="4"/>
  <c r="L62" i="4"/>
  <c r="K62" i="4"/>
  <c r="J62" i="4"/>
  <c r="I62" i="4"/>
  <c r="G62" i="4"/>
  <c r="F62" i="4"/>
  <c r="E62" i="4"/>
  <c r="D62" i="4"/>
  <c r="C62" i="4"/>
  <c r="B62" i="4"/>
  <c r="A62" i="4"/>
  <c r="Y61" i="4"/>
  <c r="X61" i="4"/>
  <c r="W61" i="4"/>
  <c r="V61" i="4"/>
  <c r="U61" i="4"/>
  <c r="T61" i="4"/>
  <c r="S61" i="4"/>
  <c r="R61" i="4"/>
  <c r="P61" i="4"/>
  <c r="O61" i="4"/>
  <c r="N61" i="4"/>
  <c r="M61" i="4"/>
  <c r="L61" i="4"/>
  <c r="K61" i="4"/>
  <c r="J61" i="4"/>
  <c r="I61" i="4"/>
  <c r="G61" i="4"/>
  <c r="F61" i="4"/>
  <c r="E61" i="4"/>
  <c r="D61" i="4"/>
  <c r="C61" i="4"/>
  <c r="B61" i="4"/>
  <c r="A61" i="4"/>
  <c r="Y60" i="4"/>
  <c r="X60" i="4"/>
  <c r="W60" i="4"/>
  <c r="V60" i="4"/>
  <c r="U60" i="4"/>
  <c r="T60" i="4"/>
  <c r="S60" i="4"/>
  <c r="R60" i="4"/>
  <c r="P60" i="4"/>
  <c r="O60" i="4"/>
  <c r="N60" i="4"/>
  <c r="M60" i="4"/>
  <c r="L60" i="4"/>
  <c r="K60" i="4"/>
  <c r="J60" i="4"/>
  <c r="I60" i="4"/>
  <c r="G60" i="4"/>
  <c r="F60" i="4"/>
  <c r="E60" i="4"/>
  <c r="D60" i="4"/>
  <c r="C60" i="4"/>
  <c r="B60" i="4"/>
  <c r="A60" i="4"/>
  <c r="Y59" i="4"/>
  <c r="X59" i="4"/>
  <c r="W59" i="4"/>
  <c r="V59" i="4"/>
  <c r="U59" i="4"/>
  <c r="T59" i="4"/>
  <c r="S59" i="4"/>
  <c r="R59" i="4"/>
  <c r="P59" i="4"/>
  <c r="O59" i="4"/>
  <c r="N59" i="4"/>
  <c r="M59" i="4"/>
  <c r="L59" i="4"/>
  <c r="K59" i="4"/>
  <c r="J59" i="4"/>
  <c r="I59" i="4"/>
  <c r="G59" i="4"/>
  <c r="F59" i="4"/>
  <c r="E59" i="4"/>
  <c r="D59" i="4"/>
  <c r="C59" i="4"/>
  <c r="B59" i="4"/>
  <c r="A59" i="4"/>
  <c r="Y58" i="4"/>
  <c r="X58" i="4"/>
  <c r="W58" i="4"/>
  <c r="V58" i="4"/>
  <c r="U58" i="4"/>
  <c r="T58" i="4"/>
  <c r="S58" i="4"/>
  <c r="R58" i="4"/>
  <c r="P58" i="4"/>
  <c r="O58" i="4"/>
  <c r="N58" i="4"/>
  <c r="M58" i="4"/>
  <c r="L58" i="4"/>
  <c r="K58" i="4"/>
  <c r="J58" i="4"/>
  <c r="I58" i="4"/>
  <c r="G58" i="4"/>
  <c r="F58" i="4"/>
  <c r="E58" i="4"/>
  <c r="D58" i="4"/>
  <c r="C58" i="4"/>
  <c r="B58" i="4"/>
  <c r="A58" i="4"/>
  <c r="Y57" i="4"/>
  <c r="X57" i="4"/>
  <c r="W57" i="4"/>
  <c r="V57" i="4"/>
  <c r="U57" i="4"/>
  <c r="T57" i="4"/>
  <c r="S57" i="4"/>
  <c r="R57" i="4"/>
  <c r="P57" i="4"/>
  <c r="O57" i="4"/>
  <c r="N57" i="4"/>
  <c r="M57" i="4"/>
  <c r="L57" i="4"/>
  <c r="K57" i="4"/>
  <c r="J57" i="4"/>
  <c r="I57" i="4"/>
  <c r="G57" i="4"/>
  <c r="F57" i="4"/>
  <c r="E57" i="4"/>
  <c r="D57" i="4"/>
  <c r="C57" i="4"/>
  <c r="B57" i="4"/>
  <c r="A57" i="4"/>
  <c r="Y56" i="4"/>
  <c r="X56" i="4"/>
  <c r="W56" i="4"/>
  <c r="V56" i="4"/>
  <c r="U56" i="4"/>
  <c r="T56" i="4"/>
  <c r="S56" i="4"/>
  <c r="R56" i="4"/>
  <c r="P56" i="4"/>
  <c r="O56" i="4"/>
  <c r="N56" i="4"/>
  <c r="M56" i="4"/>
  <c r="L56" i="4"/>
  <c r="K56" i="4"/>
  <c r="J56" i="4"/>
  <c r="I56" i="4"/>
  <c r="G56" i="4"/>
  <c r="F56" i="4"/>
  <c r="E56" i="4"/>
  <c r="D56" i="4"/>
  <c r="C56" i="4"/>
  <c r="B56" i="4"/>
  <c r="A56" i="4"/>
  <c r="Y55" i="4"/>
  <c r="X55" i="4"/>
  <c r="W55" i="4"/>
  <c r="V55" i="4"/>
  <c r="U55" i="4"/>
  <c r="T55" i="4"/>
  <c r="S55" i="4"/>
  <c r="R55" i="4"/>
  <c r="P55" i="4"/>
  <c r="O55" i="4"/>
  <c r="N55" i="4"/>
  <c r="M55" i="4"/>
  <c r="L55" i="4"/>
  <c r="K55" i="4"/>
  <c r="J55" i="4"/>
  <c r="I55" i="4"/>
  <c r="G55" i="4"/>
  <c r="F55" i="4"/>
  <c r="E55" i="4"/>
  <c r="D55" i="4"/>
  <c r="C55" i="4"/>
  <c r="B55" i="4"/>
  <c r="A55" i="4"/>
  <c r="Y54" i="4"/>
  <c r="X54" i="4"/>
  <c r="W54" i="4"/>
  <c r="V54" i="4"/>
  <c r="U54" i="4"/>
  <c r="T54" i="4"/>
  <c r="S54" i="4"/>
  <c r="R54" i="4"/>
  <c r="P54" i="4"/>
  <c r="O54" i="4"/>
  <c r="N54" i="4"/>
  <c r="M54" i="4"/>
  <c r="L54" i="4"/>
  <c r="K54" i="4"/>
  <c r="J54" i="4"/>
  <c r="I54" i="4"/>
  <c r="G54" i="4"/>
  <c r="F54" i="4"/>
  <c r="E54" i="4"/>
  <c r="D54" i="4"/>
  <c r="C54" i="4"/>
  <c r="B54" i="4"/>
  <c r="A54" i="4"/>
  <c r="Y53" i="4"/>
  <c r="X53" i="4"/>
  <c r="W53" i="4"/>
  <c r="V53" i="4"/>
  <c r="U53" i="4"/>
  <c r="T53" i="4"/>
  <c r="S53" i="4"/>
  <c r="R53" i="4"/>
  <c r="P53" i="4"/>
  <c r="O53" i="4"/>
  <c r="N53" i="4"/>
  <c r="M53" i="4"/>
  <c r="L53" i="4"/>
  <c r="K53" i="4"/>
  <c r="J53" i="4"/>
  <c r="I53" i="4"/>
  <c r="G53" i="4"/>
  <c r="F53" i="4"/>
  <c r="E53" i="4"/>
  <c r="D53" i="4"/>
  <c r="C53" i="4"/>
  <c r="B53" i="4"/>
  <c r="A53" i="4"/>
  <c r="Y52" i="4"/>
  <c r="X52" i="4"/>
  <c r="W52" i="4"/>
  <c r="V52" i="4"/>
  <c r="U52" i="4"/>
  <c r="T52" i="4"/>
  <c r="S52" i="4"/>
  <c r="R52" i="4"/>
  <c r="P52" i="4"/>
  <c r="O52" i="4"/>
  <c r="N52" i="4"/>
  <c r="M52" i="4"/>
  <c r="L52" i="4"/>
  <c r="K52" i="4"/>
  <c r="J52" i="4"/>
  <c r="I52" i="4"/>
  <c r="G52" i="4"/>
  <c r="F52" i="4"/>
  <c r="E52" i="4"/>
  <c r="D52" i="4"/>
  <c r="C52" i="4"/>
  <c r="B52" i="4"/>
  <c r="A52" i="4"/>
  <c r="Y51" i="4"/>
  <c r="X51" i="4"/>
  <c r="W51" i="4"/>
  <c r="V51" i="4"/>
  <c r="U51" i="4"/>
  <c r="T51" i="4"/>
  <c r="S51" i="4"/>
  <c r="R51" i="4"/>
  <c r="P51" i="4"/>
  <c r="O51" i="4"/>
  <c r="N51" i="4"/>
  <c r="M51" i="4"/>
  <c r="L51" i="4"/>
  <c r="K51" i="4"/>
  <c r="J51" i="4"/>
  <c r="I51" i="4"/>
  <c r="G51" i="4"/>
  <c r="F51" i="4"/>
  <c r="E51" i="4"/>
  <c r="D51" i="4"/>
  <c r="C51" i="4"/>
  <c r="B51" i="4"/>
  <c r="A51" i="4"/>
  <c r="Y50" i="4"/>
  <c r="X50" i="4"/>
  <c r="W50" i="4"/>
  <c r="V50" i="4"/>
  <c r="U50" i="4"/>
  <c r="T50" i="4"/>
  <c r="S50" i="4"/>
  <c r="R50" i="4"/>
  <c r="P50" i="4"/>
  <c r="O50" i="4"/>
  <c r="N50" i="4"/>
  <c r="M50" i="4"/>
  <c r="L50" i="4"/>
  <c r="K50" i="4"/>
  <c r="J50" i="4"/>
  <c r="I50" i="4"/>
  <c r="G50" i="4"/>
  <c r="F50" i="4"/>
  <c r="E50" i="4"/>
  <c r="D50" i="4"/>
  <c r="C50" i="4"/>
  <c r="B50" i="4"/>
  <c r="A50" i="4"/>
  <c r="Y49" i="4"/>
  <c r="X49" i="4"/>
  <c r="W49" i="4"/>
  <c r="V49" i="4"/>
  <c r="U49" i="4"/>
  <c r="T49" i="4"/>
  <c r="S49" i="4"/>
  <c r="R49" i="4"/>
  <c r="P49" i="4"/>
  <c r="O49" i="4"/>
  <c r="N49" i="4"/>
  <c r="M49" i="4"/>
  <c r="L49" i="4"/>
  <c r="K49" i="4"/>
  <c r="J49" i="4"/>
  <c r="I49" i="4"/>
  <c r="G49" i="4"/>
  <c r="F49" i="4"/>
  <c r="E49" i="4"/>
  <c r="D49" i="4"/>
  <c r="C49" i="4"/>
  <c r="B49" i="4"/>
  <c r="A49" i="4"/>
  <c r="Y48" i="4"/>
  <c r="X48" i="4"/>
  <c r="W48" i="4"/>
  <c r="V48" i="4"/>
  <c r="U48" i="4"/>
  <c r="T48" i="4"/>
  <c r="S48" i="4"/>
  <c r="R48" i="4"/>
  <c r="P48" i="4"/>
  <c r="O48" i="4"/>
  <c r="N48" i="4"/>
  <c r="M48" i="4"/>
  <c r="L48" i="4"/>
  <c r="K48" i="4"/>
  <c r="J48" i="4"/>
  <c r="I48" i="4"/>
  <c r="G48" i="4"/>
  <c r="F48" i="4"/>
  <c r="E48" i="4"/>
  <c r="D48" i="4"/>
  <c r="C48" i="4"/>
  <c r="B48" i="4"/>
  <c r="A48" i="4"/>
  <c r="Y47" i="4"/>
  <c r="X47" i="4"/>
  <c r="W47" i="4"/>
  <c r="V47" i="4"/>
  <c r="U47" i="4"/>
  <c r="T47" i="4"/>
  <c r="S47" i="4"/>
  <c r="R47" i="4"/>
  <c r="P47" i="4"/>
  <c r="O47" i="4"/>
  <c r="N47" i="4"/>
  <c r="M47" i="4"/>
  <c r="L47" i="4"/>
  <c r="K47" i="4"/>
  <c r="J47" i="4"/>
  <c r="I47" i="4"/>
  <c r="G47" i="4"/>
  <c r="F47" i="4"/>
  <c r="E47" i="4"/>
  <c r="D47" i="4"/>
  <c r="C47" i="4"/>
  <c r="B47" i="4"/>
  <c r="A47" i="4"/>
  <c r="Y46" i="4"/>
  <c r="X46" i="4"/>
  <c r="W46" i="4"/>
  <c r="V46" i="4"/>
  <c r="U46" i="4"/>
  <c r="T46" i="4"/>
  <c r="S46" i="4"/>
  <c r="R46" i="4"/>
  <c r="P46" i="4"/>
  <c r="O46" i="4"/>
  <c r="N46" i="4"/>
  <c r="M46" i="4"/>
  <c r="L46" i="4"/>
  <c r="K46" i="4"/>
  <c r="J46" i="4"/>
  <c r="I46" i="4"/>
  <c r="G46" i="4"/>
  <c r="F46" i="4"/>
  <c r="E46" i="4"/>
  <c r="D46" i="4"/>
  <c r="C46" i="4"/>
  <c r="B46" i="4"/>
  <c r="A46" i="4"/>
  <c r="Y45" i="4"/>
  <c r="X45" i="4"/>
  <c r="W45" i="4"/>
  <c r="V45" i="4"/>
  <c r="U45" i="4"/>
  <c r="T45" i="4"/>
  <c r="S45" i="4"/>
  <c r="R45" i="4"/>
  <c r="P45" i="4"/>
  <c r="O45" i="4"/>
  <c r="N45" i="4"/>
  <c r="M45" i="4"/>
  <c r="L45" i="4"/>
  <c r="K45" i="4"/>
  <c r="J45" i="4"/>
  <c r="I45" i="4"/>
  <c r="G45" i="4"/>
  <c r="F45" i="4"/>
  <c r="E45" i="4"/>
  <c r="D45" i="4"/>
  <c r="C45" i="4"/>
  <c r="B45" i="4"/>
  <c r="A45" i="4"/>
  <c r="Y44" i="4"/>
  <c r="X44" i="4"/>
  <c r="W44" i="4"/>
  <c r="V44" i="4"/>
  <c r="U44" i="4"/>
  <c r="T44" i="4"/>
  <c r="S44" i="4"/>
  <c r="R44" i="4"/>
  <c r="P44" i="4"/>
  <c r="O44" i="4"/>
  <c r="N44" i="4"/>
  <c r="M44" i="4"/>
  <c r="L44" i="4"/>
  <c r="K44" i="4"/>
  <c r="J44" i="4"/>
  <c r="I44" i="4"/>
  <c r="G44" i="4"/>
  <c r="F44" i="4"/>
  <c r="E44" i="4"/>
  <c r="D44" i="4"/>
  <c r="C44" i="4"/>
  <c r="B44" i="4"/>
  <c r="A44" i="4"/>
  <c r="Y43" i="4"/>
  <c r="X43" i="4"/>
  <c r="W43" i="4"/>
  <c r="V43" i="4"/>
  <c r="U43" i="4"/>
  <c r="T43" i="4"/>
  <c r="S43" i="4"/>
  <c r="R43" i="4"/>
  <c r="P43" i="4"/>
  <c r="O43" i="4"/>
  <c r="N43" i="4"/>
  <c r="M43" i="4"/>
  <c r="L43" i="4"/>
  <c r="K43" i="4"/>
  <c r="J43" i="4"/>
  <c r="I43" i="4"/>
  <c r="G43" i="4"/>
  <c r="F43" i="4"/>
  <c r="E43" i="4"/>
  <c r="D43" i="4"/>
  <c r="C43" i="4"/>
  <c r="B43" i="4"/>
  <c r="A43" i="4"/>
  <c r="Y42" i="4"/>
  <c r="X42" i="4"/>
  <c r="W42" i="4"/>
  <c r="V42" i="4"/>
  <c r="U42" i="4"/>
  <c r="T42" i="4"/>
  <c r="S42" i="4"/>
  <c r="R42" i="4"/>
  <c r="P42" i="4"/>
  <c r="O42" i="4"/>
  <c r="N42" i="4"/>
  <c r="M42" i="4"/>
  <c r="L42" i="4"/>
  <c r="K42" i="4"/>
  <c r="J42" i="4"/>
  <c r="I42" i="4"/>
  <c r="G42" i="4"/>
  <c r="F42" i="4"/>
  <c r="E42" i="4"/>
  <c r="D42" i="4"/>
  <c r="C42" i="4"/>
  <c r="B42" i="4"/>
  <c r="A42" i="4"/>
  <c r="Y41" i="4"/>
  <c r="X41" i="4"/>
  <c r="W41" i="4"/>
  <c r="V41" i="4"/>
  <c r="U41" i="4"/>
  <c r="T41" i="4"/>
  <c r="S41" i="4"/>
  <c r="R41" i="4"/>
  <c r="P41" i="4"/>
  <c r="O41" i="4"/>
  <c r="N41" i="4"/>
  <c r="M41" i="4"/>
  <c r="L41" i="4"/>
  <c r="K41" i="4"/>
  <c r="J41" i="4"/>
  <c r="I41" i="4"/>
  <c r="G41" i="4"/>
  <c r="F41" i="4"/>
  <c r="E41" i="4"/>
  <c r="D41" i="4"/>
  <c r="C41" i="4"/>
  <c r="B41" i="4"/>
  <c r="A41" i="4"/>
  <c r="Y40" i="4"/>
  <c r="X40" i="4"/>
  <c r="W40" i="4"/>
  <c r="V40" i="4"/>
  <c r="U40" i="4"/>
  <c r="T40" i="4"/>
  <c r="S40" i="4"/>
  <c r="R40" i="4"/>
  <c r="P40" i="4"/>
  <c r="O40" i="4"/>
  <c r="N40" i="4"/>
  <c r="M40" i="4"/>
  <c r="L40" i="4"/>
  <c r="K40" i="4"/>
  <c r="J40" i="4"/>
  <c r="I40" i="4"/>
  <c r="G40" i="4"/>
  <c r="F40" i="4"/>
  <c r="E40" i="4"/>
  <c r="D40" i="4"/>
  <c r="C40" i="4"/>
  <c r="B40" i="4"/>
  <c r="A40" i="4"/>
  <c r="Y39" i="4"/>
  <c r="X39" i="4"/>
  <c r="W39" i="4"/>
  <c r="V39" i="4"/>
  <c r="U39" i="4"/>
  <c r="T39" i="4"/>
  <c r="S39" i="4"/>
  <c r="R39" i="4"/>
  <c r="P39" i="4"/>
  <c r="O39" i="4"/>
  <c r="N39" i="4"/>
  <c r="M39" i="4"/>
  <c r="L39" i="4"/>
  <c r="K39" i="4"/>
  <c r="J39" i="4"/>
  <c r="I39" i="4"/>
  <c r="G39" i="4"/>
  <c r="F39" i="4"/>
  <c r="E39" i="4"/>
  <c r="D39" i="4"/>
  <c r="C39" i="4"/>
  <c r="B39" i="4"/>
  <c r="A39" i="4"/>
  <c r="Y38" i="4"/>
  <c r="X38" i="4"/>
  <c r="W38" i="4"/>
  <c r="V38" i="4"/>
  <c r="U38" i="4"/>
  <c r="T38" i="4"/>
  <c r="S38" i="4"/>
  <c r="R38" i="4"/>
  <c r="P38" i="4"/>
  <c r="O38" i="4"/>
  <c r="N38" i="4"/>
  <c r="M38" i="4"/>
  <c r="L38" i="4"/>
  <c r="K38" i="4"/>
  <c r="J38" i="4"/>
  <c r="I38" i="4"/>
  <c r="G38" i="4"/>
  <c r="F38" i="4"/>
  <c r="E38" i="4"/>
  <c r="D38" i="4"/>
  <c r="C38" i="4"/>
  <c r="B38" i="4"/>
  <c r="A38" i="4"/>
  <c r="Y37" i="4"/>
  <c r="X37" i="4"/>
  <c r="W37" i="4"/>
  <c r="V37" i="4"/>
  <c r="U37" i="4"/>
  <c r="T37" i="4"/>
  <c r="S37" i="4"/>
  <c r="R37" i="4"/>
  <c r="P37" i="4"/>
  <c r="O37" i="4"/>
  <c r="N37" i="4"/>
  <c r="M37" i="4"/>
  <c r="L37" i="4"/>
  <c r="K37" i="4"/>
  <c r="J37" i="4"/>
  <c r="I37" i="4"/>
  <c r="G37" i="4"/>
  <c r="F37" i="4"/>
  <c r="E37" i="4"/>
  <c r="D37" i="4"/>
  <c r="C37" i="4"/>
  <c r="B37" i="4"/>
  <c r="A37" i="4"/>
  <c r="Y36" i="4"/>
  <c r="X36" i="4"/>
  <c r="W36" i="4"/>
  <c r="V36" i="4"/>
  <c r="U36" i="4"/>
  <c r="T36" i="4"/>
  <c r="S36" i="4"/>
  <c r="R36" i="4"/>
  <c r="P36" i="4"/>
  <c r="O36" i="4"/>
  <c r="N36" i="4"/>
  <c r="M36" i="4"/>
  <c r="L36" i="4"/>
  <c r="K36" i="4"/>
  <c r="J36" i="4"/>
  <c r="I36" i="4"/>
  <c r="G36" i="4"/>
  <c r="F36" i="4"/>
  <c r="E36" i="4"/>
  <c r="D36" i="4"/>
  <c r="C36" i="4"/>
  <c r="B36" i="4"/>
  <c r="A36" i="4"/>
  <c r="Y35" i="4"/>
  <c r="X35" i="4"/>
  <c r="W35" i="4"/>
  <c r="V35" i="4"/>
  <c r="U35" i="4"/>
  <c r="T35" i="4"/>
  <c r="S35" i="4"/>
  <c r="R35" i="4"/>
  <c r="P35" i="4"/>
  <c r="O35" i="4"/>
  <c r="N35" i="4"/>
  <c r="M35" i="4"/>
  <c r="L35" i="4"/>
  <c r="K35" i="4"/>
  <c r="J35" i="4"/>
  <c r="I35" i="4"/>
  <c r="G35" i="4"/>
  <c r="F35" i="4"/>
  <c r="E35" i="4"/>
  <c r="D35" i="4"/>
  <c r="C35" i="4"/>
  <c r="B35" i="4"/>
  <c r="A35" i="4"/>
  <c r="Y34" i="4"/>
  <c r="X34" i="4"/>
  <c r="W34" i="4"/>
  <c r="V34" i="4"/>
  <c r="U34" i="4"/>
  <c r="T34" i="4"/>
  <c r="S34" i="4"/>
  <c r="R34" i="4"/>
  <c r="P34" i="4"/>
  <c r="O34" i="4"/>
  <c r="N34" i="4"/>
  <c r="M34" i="4"/>
  <c r="L34" i="4"/>
  <c r="K34" i="4"/>
  <c r="J34" i="4"/>
  <c r="I34" i="4"/>
  <c r="G34" i="4"/>
  <c r="F34" i="4"/>
  <c r="E34" i="4"/>
  <c r="D34" i="4"/>
  <c r="C34" i="4"/>
  <c r="B34" i="4"/>
  <c r="A34" i="4"/>
  <c r="Y33" i="4"/>
  <c r="X33" i="4"/>
  <c r="W33" i="4"/>
  <c r="V33" i="4"/>
  <c r="U33" i="4"/>
  <c r="T33" i="4"/>
  <c r="S33" i="4"/>
  <c r="R33" i="4"/>
  <c r="P33" i="4"/>
  <c r="O33" i="4"/>
  <c r="N33" i="4"/>
  <c r="M33" i="4"/>
  <c r="L33" i="4"/>
  <c r="K33" i="4"/>
  <c r="J33" i="4"/>
  <c r="I33" i="4"/>
  <c r="G33" i="4"/>
  <c r="F33" i="4"/>
  <c r="E33" i="4"/>
  <c r="D33" i="4"/>
  <c r="C33" i="4"/>
  <c r="B33" i="4"/>
  <c r="A33" i="4"/>
  <c r="Y32" i="4"/>
  <c r="X32" i="4"/>
  <c r="W32" i="4"/>
  <c r="V32" i="4"/>
  <c r="U32" i="4"/>
  <c r="T32" i="4"/>
  <c r="S32" i="4"/>
  <c r="R32" i="4"/>
  <c r="P32" i="4"/>
  <c r="O32" i="4"/>
  <c r="N32" i="4"/>
  <c r="M32" i="4"/>
  <c r="L32" i="4"/>
  <c r="K32" i="4"/>
  <c r="J32" i="4"/>
  <c r="I32" i="4"/>
  <c r="G32" i="4"/>
  <c r="F32" i="4"/>
  <c r="E32" i="4"/>
  <c r="D32" i="4"/>
  <c r="C32" i="4"/>
  <c r="B32" i="4"/>
  <c r="A32" i="4"/>
  <c r="Y31" i="4"/>
  <c r="X31" i="4"/>
  <c r="W31" i="4"/>
  <c r="V31" i="4"/>
  <c r="U31" i="4"/>
  <c r="T31" i="4"/>
  <c r="S31" i="4"/>
  <c r="R31" i="4"/>
  <c r="P31" i="4"/>
  <c r="O31" i="4"/>
  <c r="N31" i="4"/>
  <c r="M31" i="4"/>
  <c r="L31" i="4"/>
  <c r="K31" i="4"/>
  <c r="J31" i="4"/>
  <c r="I31" i="4"/>
  <c r="G31" i="4"/>
  <c r="F31" i="4"/>
  <c r="E31" i="4"/>
  <c r="D31" i="4"/>
  <c r="C31" i="4"/>
  <c r="B31" i="4"/>
  <c r="A31" i="4"/>
  <c r="Y30" i="4"/>
  <c r="X30" i="4"/>
  <c r="W30" i="4"/>
  <c r="V30" i="4"/>
  <c r="U30" i="4"/>
  <c r="T30" i="4"/>
  <c r="S30" i="4"/>
  <c r="R30" i="4"/>
  <c r="P30" i="4"/>
  <c r="O30" i="4"/>
  <c r="N30" i="4"/>
  <c r="M30" i="4"/>
  <c r="L30" i="4"/>
  <c r="K30" i="4"/>
  <c r="J30" i="4"/>
  <c r="I30" i="4"/>
  <c r="G30" i="4"/>
  <c r="F30" i="4"/>
  <c r="E30" i="4"/>
  <c r="D30" i="4"/>
  <c r="C30" i="4"/>
  <c r="B30" i="4"/>
  <c r="A30" i="4"/>
  <c r="Y29" i="4"/>
  <c r="X29" i="4"/>
  <c r="W29" i="4"/>
  <c r="V29" i="4"/>
  <c r="U29" i="4"/>
  <c r="T29" i="4"/>
  <c r="S29" i="4"/>
  <c r="R29" i="4"/>
  <c r="P29" i="4"/>
  <c r="O29" i="4"/>
  <c r="N29" i="4"/>
  <c r="M29" i="4"/>
  <c r="L29" i="4"/>
  <c r="K29" i="4"/>
  <c r="J29" i="4"/>
  <c r="I29" i="4"/>
  <c r="G29" i="4"/>
  <c r="F29" i="4"/>
  <c r="E29" i="4"/>
  <c r="D29" i="4"/>
  <c r="C29" i="4"/>
  <c r="B29" i="4"/>
  <c r="A29" i="4"/>
  <c r="Y28" i="4"/>
  <c r="X28" i="4"/>
  <c r="W28" i="4"/>
  <c r="V28" i="4"/>
  <c r="U28" i="4"/>
  <c r="T28" i="4"/>
  <c r="S28" i="4"/>
  <c r="R28" i="4"/>
  <c r="P28" i="4"/>
  <c r="O28" i="4"/>
  <c r="N28" i="4"/>
  <c r="M28" i="4"/>
  <c r="L28" i="4"/>
  <c r="K28" i="4"/>
  <c r="J28" i="4"/>
  <c r="I28" i="4"/>
  <c r="G28" i="4"/>
  <c r="F28" i="4"/>
  <c r="E28" i="4"/>
  <c r="D28" i="4"/>
  <c r="C28" i="4"/>
  <c r="B28" i="4"/>
  <c r="A28" i="4"/>
  <c r="Y27" i="4"/>
  <c r="X27" i="4"/>
  <c r="W27" i="4"/>
  <c r="V27" i="4"/>
  <c r="U27" i="4"/>
  <c r="T27" i="4"/>
  <c r="S27" i="4"/>
  <c r="R27" i="4"/>
  <c r="P27" i="4"/>
  <c r="O27" i="4"/>
  <c r="N27" i="4"/>
  <c r="M27" i="4"/>
  <c r="L27" i="4"/>
  <c r="K27" i="4"/>
  <c r="J27" i="4"/>
  <c r="I27" i="4"/>
  <c r="G27" i="4"/>
  <c r="F27" i="4"/>
  <c r="E27" i="4"/>
  <c r="D27" i="4"/>
  <c r="C27" i="4"/>
  <c r="B27" i="4"/>
  <c r="A27" i="4"/>
  <c r="Y26" i="4"/>
  <c r="X26" i="4"/>
  <c r="W26" i="4"/>
  <c r="V26" i="4"/>
  <c r="U26" i="4"/>
  <c r="T26" i="4"/>
  <c r="S26" i="4"/>
  <c r="R26" i="4"/>
  <c r="P26" i="4"/>
  <c r="O26" i="4"/>
  <c r="N26" i="4"/>
  <c r="M26" i="4"/>
  <c r="L26" i="4"/>
  <c r="K26" i="4"/>
  <c r="J26" i="4"/>
  <c r="I26" i="4"/>
  <c r="G26" i="4"/>
  <c r="F26" i="4"/>
  <c r="E26" i="4"/>
  <c r="D26" i="4"/>
  <c r="C26" i="4"/>
  <c r="B26" i="4"/>
  <c r="A26" i="4"/>
  <c r="Y25" i="4"/>
  <c r="X25" i="4"/>
  <c r="W25" i="4"/>
  <c r="V25" i="4"/>
  <c r="U25" i="4"/>
  <c r="T25" i="4"/>
  <c r="S25" i="4"/>
  <c r="R25" i="4"/>
  <c r="P25" i="4"/>
  <c r="O25" i="4"/>
  <c r="N25" i="4"/>
  <c r="M25" i="4"/>
  <c r="L25" i="4"/>
  <c r="K25" i="4"/>
  <c r="J25" i="4"/>
  <c r="I25" i="4"/>
  <c r="G25" i="4"/>
  <c r="F25" i="4"/>
  <c r="E25" i="4"/>
  <c r="D25" i="4"/>
  <c r="C25" i="4"/>
  <c r="B25" i="4"/>
  <c r="A25" i="4"/>
  <c r="Y24" i="4"/>
  <c r="X24" i="4"/>
  <c r="W24" i="4"/>
  <c r="V24" i="4"/>
  <c r="U24" i="4"/>
  <c r="T24" i="4"/>
  <c r="S24" i="4"/>
  <c r="R24" i="4"/>
  <c r="P24" i="4"/>
  <c r="O24" i="4"/>
  <c r="N24" i="4"/>
  <c r="M24" i="4"/>
  <c r="L24" i="4"/>
  <c r="K24" i="4"/>
  <c r="J24" i="4"/>
  <c r="I24" i="4"/>
  <c r="G24" i="4"/>
  <c r="F24" i="4"/>
  <c r="E24" i="4"/>
  <c r="D24" i="4"/>
  <c r="C24" i="4"/>
  <c r="B24" i="4"/>
  <c r="A24" i="4"/>
  <c r="Y23" i="4"/>
  <c r="X23" i="4"/>
  <c r="W23" i="4"/>
  <c r="V23" i="4"/>
  <c r="U23" i="4"/>
  <c r="T23" i="4"/>
  <c r="S23" i="4"/>
  <c r="R23" i="4"/>
  <c r="P23" i="4"/>
  <c r="O23" i="4"/>
  <c r="N23" i="4"/>
  <c r="M23" i="4"/>
  <c r="L23" i="4"/>
  <c r="K23" i="4"/>
  <c r="J23" i="4"/>
  <c r="I23" i="4"/>
  <c r="G23" i="4"/>
  <c r="F23" i="4"/>
  <c r="E23" i="4"/>
  <c r="D23" i="4"/>
  <c r="C23" i="4"/>
  <c r="B23" i="4"/>
  <c r="A23" i="4"/>
  <c r="Y22" i="4"/>
  <c r="X22" i="4"/>
  <c r="W22" i="4"/>
  <c r="V22" i="4"/>
  <c r="U22" i="4"/>
  <c r="T22" i="4"/>
  <c r="S22" i="4"/>
  <c r="R22" i="4"/>
  <c r="P22" i="4"/>
  <c r="O22" i="4"/>
  <c r="N22" i="4"/>
  <c r="M22" i="4"/>
  <c r="L22" i="4"/>
  <c r="K22" i="4"/>
  <c r="J22" i="4"/>
  <c r="I22" i="4"/>
  <c r="G22" i="4"/>
  <c r="F22" i="4"/>
  <c r="E22" i="4"/>
  <c r="D22" i="4"/>
  <c r="C22" i="4"/>
  <c r="B22" i="4"/>
  <c r="A22" i="4"/>
  <c r="Y21" i="4"/>
  <c r="X21" i="4"/>
  <c r="W21" i="4"/>
  <c r="V21" i="4"/>
  <c r="U21" i="4"/>
  <c r="T21" i="4"/>
  <c r="S21" i="4"/>
  <c r="R21" i="4"/>
  <c r="P21" i="4"/>
  <c r="O21" i="4"/>
  <c r="N21" i="4"/>
  <c r="M21" i="4"/>
  <c r="L21" i="4"/>
  <c r="K21" i="4"/>
  <c r="J21" i="4"/>
  <c r="I21" i="4"/>
  <c r="G21" i="4"/>
  <c r="F21" i="4"/>
  <c r="E21" i="4"/>
  <c r="D21" i="4"/>
  <c r="C21" i="4"/>
  <c r="B21" i="4"/>
  <c r="A21" i="4"/>
  <c r="Y20" i="4"/>
  <c r="X20" i="4"/>
  <c r="W20" i="4"/>
  <c r="V20" i="4"/>
  <c r="U20" i="4"/>
  <c r="T20" i="4"/>
  <c r="S20" i="4"/>
  <c r="R20" i="4"/>
  <c r="P20" i="4"/>
  <c r="O20" i="4"/>
  <c r="N20" i="4"/>
  <c r="M20" i="4"/>
  <c r="L20" i="4"/>
  <c r="K20" i="4"/>
  <c r="J20" i="4"/>
  <c r="I20" i="4"/>
  <c r="G20" i="4"/>
  <c r="F20" i="4"/>
  <c r="E20" i="4"/>
  <c r="D20" i="4"/>
  <c r="C20" i="4"/>
  <c r="B20" i="4"/>
  <c r="A20" i="4"/>
  <c r="Y19" i="4"/>
  <c r="X19" i="4"/>
  <c r="W19" i="4"/>
  <c r="V19" i="4"/>
  <c r="U19" i="4"/>
  <c r="T19" i="4"/>
  <c r="S19" i="4"/>
  <c r="R19" i="4"/>
  <c r="P19" i="4"/>
  <c r="O19" i="4"/>
  <c r="N19" i="4"/>
  <c r="M19" i="4"/>
  <c r="L19" i="4"/>
  <c r="K19" i="4"/>
  <c r="J19" i="4"/>
  <c r="I19" i="4"/>
  <c r="G19" i="4"/>
  <c r="F19" i="4"/>
  <c r="E19" i="4"/>
  <c r="D19" i="4"/>
  <c r="C19" i="4"/>
  <c r="B19" i="4"/>
  <c r="A19" i="4"/>
  <c r="Y18" i="4"/>
  <c r="X18" i="4"/>
  <c r="W18" i="4"/>
  <c r="V18" i="4"/>
  <c r="U18" i="4"/>
  <c r="T18" i="4"/>
  <c r="S18" i="4"/>
  <c r="R18" i="4"/>
  <c r="P18" i="4"/>
  <c r="O18" i="4"/>
  <c r="N18" i="4"/>
  <c r="M18" i="4"/>
  <c r="L18" i="4"/>
  <c r="K18" i="4"/>
  <c r="J18" i="4"/>
  <c r="I18" i="4"/>
  <c r="G18" i="4"/>
  <c r="F18" i="4"/>
  <c r="E18" i="4"/>
  <c r="D18" i="4"/>
  <c r="C18" i="4"/>
  <c r="B18" i="4"/>
  <c r="A18" i="4"/>
  <c r="Y17" i="4"/>
  <c r="X17" i="4"/>
  <c r="W17" i="4"/>
  <c r="V17" i="4"/>
  <c r="U17" i="4"/>
  <c r="T17" i="4"/>
  <c r="S17" i="4"/>
  <c r="R17" i="4"/>
  <c r="P17" i="4"/>
  <c r="O17" i="4"/>
  <c r="N17" i="4"/>
  <c r="M17" i="4"/>
  <c r="L17" i="4"/>
  <c r="K17" i="4"/>
  <c r="J17" i="4"/>
  <c r="I17" i="4"/>
  <c r="G17" i="4"/>
  <c r="F17" i="4"/>
  <c r="E17" i="4"/>
  <c r="D17" i="4"/>
  <c r="C17" i="4"/>
  <c r="B17" i="4"/>
  <c r="A17" i="4"/>
  <c r="Y16" i="4"/>
  <c r="X16" i="4"/>
  <c r="W16" i="4"/>
  <c r="V16" i="4"/>
  <c r="U16" i="4"/>
  <c r="T16" i="4"/>
  <c r="S16" i="4"/>
  <c r="R16" i="4"/>
  <c r="P16" i="4"/>
  <c r="O16" i="4"/>
  <c r="N16" i="4"/>
  <c r="M16" i="4"/>
  <c r="L16" i="4"/>
  <c r="K16" i="4"/>
  <c r="J16" i="4"/>
  <c r="I16" i="4"/>
  <c r="G16" i="4"/>
  <c r="F16" i="4"/>
  <c r="E16" i="4"/>
  <c r="D16" i="4"/>
  <c r="C16" i="4"/>
  <c r="B16" i="4"/>
  <c r="A16" i="4"/>
  <c r="Q55" i="2"/>
  <c r="P55" i="2"/>
  <c r="O55" i="2"/>
  <c r="N55" i="2"/>
  <c r="M55" i="2"/>
  <c r="L55" i="2"/>
  <c r="K55" i="2"/>
  <c r="G55" i="2"/>
  <c r="F55" i="2"/>
  <c r="E55" i="2"/>
  <c r="D55" i="2"/>
  <c r="C55" i="2"/>
  <c r="B55" i="2"/>
  <c r="A55" i="2"/>
  <c r="Q54" i="2"/>
  <c r="P54" i="2"/>
  <c r="O54" i="2"/>
  <c r="N54" i="2"/>
  <c r="M54" i="2"/>
  <c r="L54" i="2"/>
  <c r="K54" i="2"/>
  <c r="G54" i="2"/>
  <c r="F54" i="2"/>
  <c r="E54" i="2"/>
  <c r="D54" i="2"/>
  <c r="C54" i="2"/>
  <c r="B54" i="2"/>
  <c r="A54" i="2"/>
  <c r="Q53" i="2"/>
  <c r="P53" i="2"/>
  <c r="O53" i="2"/>
  <c r="N53" i="2"/>
  <c r="M53" i="2"/>
  <c r="L53" i="2"/>
  <c r="K53" i="2"/>
  <c r="G53" i="2"/>
  <c r="F53" i="2"/>
  <c r="E53" i="2"/>
  <c r="D53" i="2"/>
  <c r="C53" i="2"/>
  <c r="B53" i="2"/>
  <c r="A53" i="2"/>
  <c r="Q52" i="2"/>
  <c r="P52" i="2"/>
  <c r="O52" i="2"/>
  <c r="N52" i="2"/>
  <c r="M52" i="2"/>
  <c r="L52" i="2"/>
  <c r="K52" i="2"/>
  <c r="G52" i="2"/>
  <c r="F52" i="2"/>
  <c r="E52" i="2"/>
  <c r="D52" i="2"/>
  <c r="C52" i="2"/>
  <c r="B52" i="2"/>
  <c r="A52" i="2"/>
  <c r="Q51" i="2"/>
  <c r="P51" i="2"/>
  <c r="O51" i="2"/>
  <c r="N51" i="2"/>
  <c r="M51" i="2"/>
  <c r="L51" i="2"/>
  <c r="K51" i="2"/>
  <c r="G51" i="2"/>
  <c r="F51" i="2"/>
  <c r="E51" i="2"/>
  <c r="D51" i="2"/>
  <c r="C51" i="2"/>
  <c r="B51" i="2"/>
  <c r="A51" i="2"/>
  <c r="Q50" i="2"/>
  <c r="P50" i="2"/>
  <c r="O50" i="2"/>
  <c r="N50" i="2"/>
  <c r="M50" i="2"/>
  <c r="L50" i="2"/>
  <c r="K50" i="2"/>
  <c r="G50" i="2"/>
  <c r="F50" i="2"/>
  <c r="E50" i="2"/>
  <c r="D50" i="2"/>
  <c r="C50" i="2"/>
  <c r="B50" i="2"/>
  <c r="A50" i="2"/>
  <c r="Q49" i="2"/>
  <c r="P49" i="2"/>
  <c r="O49" i="2"/>
  <c r="N49" i="2"/>
  <c r="M49" i="2"/>
  <c r="L49" i="2"/>
  <c r="K49" i="2"/>
  <c r="G49" i="2"/>
  <c r="F49" i="2"/>
  <c r="E49" i="2"/>
  <c r="D49" i="2"/>
  <c r="C49" i="2"/>
  <c r="B49" i="2"/>
  <c r="A49" i="2"/>
  <c r="Q48" i="2"/>
  <c r="P48" i="2"/>
  <c r="O48" i="2"/>
  <c r="N48" i="2"/>
  <c r="M48" i="2"/>
  <c r="L48" i="2"/>
  <c r="K48" i="2"/>
  <c r="G48" i="2"/>
  <c r="F48" i="2"/>
  <c r="E48" i="2"/>
  <c r="D48" i="2"/>
  <c r="C48" i="2"/>
  <c r="B48" i="2"/>
  <c r="A48" i="2"/>
  <c r="Q47" i="2"/>
  <c r="P47" i="2"/>
  <c r="O47" i="2"/>
  <c r="N47" i="2"/>
  <c r="M47" i="2"/>
  <c r="L47" i="2"/>
  <c r="K47" i="2"/>
  <c r="G47" i="2"/>
  <c r="F47" i="2"/>
  <c r="E47" i="2"/>
  <c r="D47" i="2"/>
  <c r="C47" i="2"/>
  <c r="B47" i="2"/>
  <c r="A47" i="2"/>
  <c r="Q46" i="2"/>
  <c r="P46" i="2"/>
  <c r="O46" i="2"/>
  <c r="N46" i="2"/>
  <c r="M46" i="2"/>
  <c r="L46" i="2"/>
  <c r="K46" i="2"/>
  <c r="G46" i="2"/>
  <c r="F46" i="2"/>
  <c r="E46" i="2"/>
  <c r="D46" i="2"/>
  <c r="C46" i="2"/>
  <c r="B46" i="2"/>
  <c r="A46" i="2"/>
  <c r="Q45" i="2"/>
  <c r="P45" i="2"/>
  <c r="O45" i="2"/>
  <c r="N45" i="2"/>
  <c r="M45" i="2"/>
  <c r="L45" i="2"/>
  <c r="K45" i="2"/>
  <c r="G45" i="2"/>
  <c r="F45" i="2"/>
  <c r="E45" i="2"/>
  <c r="D45" i="2"/>
  <c r="C45" i="2"/>
  <c r="B45" i="2"/>
  <c r="A45" i="2"/>
  <c r="Q44" i="2"/>
  <c r="P44" i="2"/>
  <c r="O44" i="2"/>
  <c r="N44" i="2"/>
  <c r="M44" i="2"/>
  <c r="L44" i="2"/>
  <c r="K44" i="2"/>
  <c r="G44" i="2"/>
  <c r="F44" i="2"/>
  <c r="E44" i="2"/>
  <c r="D44" i="2"/>
  <c r="C44" i="2"/>
  <c r="B44" i="2"/>
  <c r="A44" i="2"/>
  <c r="Q43" i="2"/>
  <c r="P43" i="2"/>
  <c r="O43" i="2"/>
  <c r="N43" i="2"/>
  <c r="M43" i="2"/>
  <c r="L43" i="2"/>
  <c r="K43" i="2"/>
  <c r="G43" i="2"/>
  <c r="F43" i="2"/>
  <c r="E43" i="2"/>
  <c r="D43" i="2"/>
  <c r="C43" i="2"/>
  <c r="B43" i="2"/>
  <c r="A43" i="2"/>
  <c r="Q42" i="2"/>
  <c r="P42" i="2"/>
  <c r="O42" i="2"/>
  <c r="N42" i="2"/>
  <c r="M42" i="2"/>
  <c r="L42" i="2"/>
  <c r="K42" i="2"/>
  <c r="G42" i="2"/>
  <c r="F42" i="2"/>
  <c r="E42" i="2"/>
  <c r="D42" i="2"/>
  <c r="C42" i="2"/>
  <c r="B42" i="2"/>
  <c r="A42" i="2"/>
  <c r="Q41" i="2"/>
  <c r="P41" i="2"/>
  <c r="O41" i="2"/>
  <c r="N41" i="2"/>
  <c r="M41" i="2"/>
  <c r="L41" i="2"/>
  <c r="K41" i="2"/>
  <c r="G41" i="2"/>
  <c r="F41" i="2"/>
  <c r="E41" i="2"/>
  <c r="D41" i="2"/>
  <c r="C41" i="2"/>
  <c r="B41" i="2"/>
  <c r="A41" i="2"/>
  <c r="Q40" i="2"/>
  <c r="P40" i="2"/>
  <c r="O40" i="2"/>
  <c r="N40" i="2"/>
  <c r="M40" i="2"/>
  <c r="L40" i="2"/>
  <c r="K40" i="2"/>
  <c r="G40" i="2"/>
  <c r="F40" i="2"/>
  <c r="E40" i="2"/>
  <c r="D40" i="2"/>
  <c r="C40" i="2"/>
  <c r="B40" i="2"/>
  <c r="A40" i="2"/>
  <c r="Q39" i="2"/>
  <c r="P39" i="2"/>
  <c r="O39" i="2"/>
  <c r="N39" i="2"/>
  <c r="M39" i="2"/>
  <c r="L39" i="2"/>
  <c r="K39" i="2"/>
  <c r="G39" i="2"/>
  <c r="F39" i="2"/>
  <c r="E39" i="2"/>
  <c r="D39" i="2"/>
  <c r="C39" i="2"/>
  <c r="B39" i="2"/>
  <c r="A39" i="2"/>
  <c r="Q38" i="2"/>
  <c r="P38" i="2"/>
  <c r="O38" i="2"/>
  <c r="N38" i="2"/>
  <c r="M38" i="2"/>
  <c r="L38" i="2"/>
  <c r="K38" i="2"/>
  <c r="G38" i="2"/>
  <c r="F38" i="2"/>
  <c r="E38" i="2"/>
  <c r="D38" i="2"/>
  <c r="C38" i="2"/>
  <c r="B38" i="2"/>
  <c r="A38" i="2"/>
  <c r="Q37" i="2"/>
  <c r="P37" i="2"/>
  <c r="O37" i="2"/>
  <c r="N37" i="2"/>
  <c r="M37" i="2"/>
  <c r="L37" i="2"/>
  <c r="K37" i="2"/>
  <c r="G37" i="2"/>
  <c r="F37" i="2"/>
  <c r="E37" i="2"/>
  <c r="D37" i="2"/>
  <c r="C37" i="2"/>
  <c r="B37" i="2"/>
  <c r="A37" i="2"/>
  <c r="Q36" i="2"/>
  <c r="P36" i="2"/>
  <c r="O36" i="2"/>
  <c r="N36" i="2"/>
  <c r="M36" i="2"/>
  <c r="L36" i="2"/>
  <c r="K36" i="2"/>
  <c r="G36" i="2"/>
  <c r="F36" i="2"/>
  <c r="E36" i="2"/>
  <c r="D36" i="2"/>
  <c r="C36" i="2"/>
  <c r="B36" i="2"/>
  <c r="A36" i="2"/>
  <c r="Q35" i="2"/>
  <c r="P35" i="2"/>
  <c r="O35" i="2"/>
  <c r="N35" i="2"/>
  <c r="M35" i="2"/>
  <c r="L35" i="2"/>
  <c r="K35" i="2"/>
  <c r="G35" i="2"/>
  <c r="F35" i="2"/>
  <c r="E35" i="2"/>
  <c r="D35" i="2"/>
  <c r="C35" i="2"/>
  <c r="B35" i="2"/>
  <c r="A35" i="2"/>
  <c r="Q34" i="2"/>
  <c r="P34" i="2"/>
  <c r="O34" i="2"/>
  <c r="N34" i="2"/>
  <c r="M34" i="2"/>
  <c r="L34" i="2"/>
  <c r="K34" i="2"/>
  <c r="G34" i="2"/>
  <c r="F34" i="2"/>
  <c r="E34" i="2"/>
  <c r="D34" i="2"/>
  <c r="C34" i="2"/>
  <c r="B34" i="2"/>
  <c r="A34" i="2"/>
  <c r="Q33" i="2"/>
  <c r="P33" i="2"/>
  <c r="O33" i="2"/>
  <c r="N33" i="2"/>
  <c r="M33" i="2"/>
  <c r="L33" i="2"/>
  <c r="K33" i="2"/>
  <c r="G33" i="2"/>
  <c r="F33" i="2"/>
  <c r="E33" i="2"/>
  <c r="D33" i="2"/>
  <c r="C33" i="2"/>
  <c r="B33" i="2"/>
  <c r="A33" i="2"/>
  <c r="Q32" i="2"/>
  <c r="P32" i="2"/>
  <c r="O32" i="2"/>
  <c r="N32" i="2"/>
  <c r="M32" i="2"/>
  <c r="L32" i="2"/>
  <c r="K32" i="2"/>
  <c r="G32" i="2"/>
  <c r="F32" i="2"/>
  <c r="E32" i="2"/>
  <c r="D32" i="2"/>
  <c r="C32" i="2"/>
  <c r="B32" i="2"/>
  <c r="A32" i="2"/>
  <c r="Q31" i="2"/>
  <c r="P31" i="2"/>
  <c r="O31" i="2"/>
  <c r="N31" i="2"/>
  <c r="M31" i="2"/>
  <c r="L31" i="2"/>
  <c r="K31" i="2"/>
  <c r="G31" i="2"/>
  <c r="F31" i="2"/>
  <c r="E31" i="2"/>
  <c r="D31" i="2"/>
  <c r="C31" i="2"/>
  <c r="B31" i="2"/>
  <c r="A31" i="2"/>
  <c r="Q30" i="2"/>
  <c r="P30" i="2"/>
  <c r="O30" i="2"/>
  <c r="N30" i="2"/>
  <c r="M30" i="2"/>
  <c r="L30" i="2"/>
  <c r="K30" i="2"/>
  <c r="G30" i="2"/>
  <c r="F30" i="2"/>
  <c r="E30" i="2"/>
  <c r="D30" i="2"/>
  <c r="C30" i="2"/>
  <c r="B30" i="2"/>
  <c r="A30" i="2"/>
  <c r="Q29" i="2"/>
  <c r="P29" i="2"/>
  <c r="O29" i="2"/>
  <c r="N29" i="2"/>
  <c r="M29" i="2"/>
  <c r="L29" i="2"/>
  <c r="K29" i="2"/>
  <c r="G29" i="2"/>
  <c r="F29" i="2"/>
  <c r="E29" i="2"/>
  <c r="D29" i="2"/>
  <c r="C29" i="2"/>
  <c r="B29" i="2"/>
  <c r="A29" i="2"/>
  <c r="Q28" i="2"/>
  <c r="P28" i="2"/>
  <c r="O28" i="2"/>
  <c r="N28" i="2"/>
  <c r="M28" i="2"/>
  <c r="L28" i="2"/>
  <c r="K28" i="2"/>
  <c r="G28" i="2"/>
  <c r="F28" i="2"/>
  <c r="E28" i="2"/>
  <c r="D28" i="2"/>
  <c r="C28" i="2"/>
  <c r="B28" i="2"/>
  <c r="A28" i="2"/>
  <c r="Q27" i="2"/>
  <c r="P27" i="2"/>
  <c r="O27" i="2"/>
  <c r="N27" i="2"/>
  <c r="M27" i="2"/>
  <c r="L27" i="2"/>
  <c r="K27" i="2"/>
  <c r="G27" i="2"/>
  <c r="F27" i="2"/>
  <c r="E27" i="2"/>
  <c r="D27" i="2"/>
  <c r="C27" i="2"/>
  <c r="B27" i="2"/>
  <c r="A27" i="2"/>
  <c r="Q26" i="2"/>
  <c r="P26" i="2"/>
  <c r="O26" i="2"/>
  <c r="N26" i="2"/>
  <c r="M26" i="2"/>
  <c r="L26" i="2"/>
  <c r="K26" i="2"/>
  <c r="G26" i="2"/>
  <c r="F26" i="2"/>
  <c r="E26" i="2"/>
  <c r="D26" i="2"/>
  <c r="C26" i="2"/>
  <c r="B26" i="2"/>
  <c r="A26" i="2"/>
  <c r="Q25" i="2"/>
  <c r="P25" i="2"/>
  <c r="O25" i="2"/>
  <c r="N25" i="2"/>
  <c r="M25" i="2"/>
  <c r="L25" i="2"/>
  <c r="K25" i="2"/>
  <c r="G25" i="2"/>
  <c r="F25" i="2"/>
  <c r="E25" i="2"/>
  <c r="D25" i="2"/>
  <c r="C25" i="2"/>
  <c r="B25" i="2"/>
  <c r="A25" i="2"/>
  <c r="Q24" i="2"/>
  <c r="P24" i="2"/>
  <c r="O24" i="2"/>
  <c r="N24" i="2"/>
  <c r="M24" i="2"/>
  <c r="L24" i="2"/>
  <c r="K24" i="2"/>
  <c r="G24" i="2"/>
  <c r="F24" i="2"/>
  <c r="E24" i="2"/>
  <c r="D24" i="2"/>
  <c r="C24" i="2"/>
  <c r="B24" i="2"/>
  <c r="A24" i="2"/>
  <c r="Q23" i="2"/>
  <c r="P23" i="2"/>
  <c r="O23" i="2"/>
  <c r="N23" i="2"/>
  <c r="M23" i="2"/>
  <c r="L23" i="2"/>
  <c r="K23" i="2"/>
  <c r="G23" i="2"/>
  <c r="F23" i="2"/>
  <c r="E23" i="2"/>
  <c r="D23" i="2"/>
  <c r="C23" i="2"/>
  <c r="B23" i="2"/>
  <c r="A23" i="2"/>
  <c r="Q22" i="2"/>
  <c r="P22" i="2"/>
  <c r="O22" i="2"/>
  <c r="N22" i="2"/>
  <c r="M22" i="2"/>
  <c r="L22" i="2"/>
  <c r="K22" i="2"/>
  <c r="G22" i="2"/>
  <c r="F22" i="2"/>
  <c r="E22" i="2"/>
  <c r="D22" i="2"/>
  <c r="C22" i="2"/>
  <c r="B22" i="2"/>
  <c r="A22" i="2"/>
  <c r="Q21" i="2"/>
  <c r="P21" i="2"/>
  <c r="O21" i="2"/>
  <c r="N21" i="2"/>
  <c r="M21" i="2"/>
  <c r="L21" i="2"/>
  <c r="K21" i="2"/>
  <c r="G21" i="2"/>
  <c r="F21" i="2"/>
  <c r="E21" i="2"/>
  <c r="D21" i="2"/>
  <c r="C21" i="2"/>
  <c r="B21" i="2"/>
  <c r="A21" i="2"/>
  <c r="Q20" i="2"/>
  <c r="P20" i="2"/>
  <c r="O20" i="2"/>
  <c r="N20" i="2"/>
  <c r="M20" i="2"/>
  <c r="L20" i="2"/>
  <c r="K20" i="2"/>
  <c r="G20" i="2"/>
  <c r="F20" i="2"/>
  <c r="E20" i="2"/>
  <c r="D20" i="2"/>
  <c r="C20" i="2"/>
  <c r="B20" i="2"/>
  <c r="A20" i="2"/>
  <c r="Q19" i="2"/>
  <c r="P19" i="2"/>
  <c r="O19" i="2"/>
  <c r="N19" i="2"/>
  <c r="M19" i="2"/>
  <c r="L19" i="2"/>
  <c r="K19" i="2"/>
  <c r="G19" i="2"/>
  <c r="F19" i="2"/>
  <c r="E19" i="2"/>
  <c r="D19" i="2"/>
  <c r="C19" i="2"/>
  <c r="B19" i="2"/>
  <c r="A19" i="2"/>
  <c r="Q18" i="2"/>
  <c r="P18" i="2"/>
  <c r="O18" i="2"/>
  <c r="N18" i="2"/>
  <c r="M18" i="2"/>
  <c r="L18" i="2"/>
  <c r="K18" i="2"/>
  <c r="G18" i="2"/>
  <c r="F18" i="2"/>
  <c r="E18" i="2"/>
  <c r="D18" i="2"/>
  <c r="C18" i="2"/>
  <c r="B18" i="2"/>
  <c r="A18" i="2"/>
  <c r="Q17" i="2"/>
  <c r="P17" i="2"/>
  <c r="O17" i="2"/>
  <c r="N17" i="2"/>
  <c r="M17" i="2"/>
  <c r="L17" i="2"/>
  <c r="K17" i="2"/>
  <c r="G17" i="2"/>
  <c r="F17" i="2"/>
  <c r="E17" i="2"/>
  <c r="D17" i="2"/>
  <c r="C17" i="2"/>
  <c r="B17" i="2"/>
  <c r="A17" i="2"/>
  <c r="Q16" i="2"/>
  <c r="P16" i="2"/>
  <c r="O16" i="2"/>
  <c r="N16" i="2"/>
  <c r="M16" i="2"/>
  <c r="L16" i="2"/>
  <c r="K16" i="2"/>
  <c r="G16" i="2"/>
  <c r="F16" i="2"/>
  <c r="E16" i="2"/>
  <c r="D16" i="2"/>
  <c r="C16" i="2"/>
  <c r="B16" i="2"/>
  <c r="A16" i="2"/>
  <c r="Q15" i="2"/>
  <c r="P15" i="2"/>
  <c r="O15" i="2"/>
  <c r="N15" i="2"/>
  <c r="M15" i="2"/>
  <c r="L15" i="2"/>
  <c r="K15" i="2"/>
  <c r="G15" i="2"/>
  <c r="F15" i="2"/>
  <c r="E15" i="2"/>
  <c r="D15" i="2"/>
  <c r="C15" i="2"/>
  <c r="B15" i="2"/>
  <c r="A15" i="2"/>
  <c r="Q14" i="2"/>
  <c r="P14" i="2"/>
  <c r="O14" i="2"/>
  <c r="N14" i="2"/>
  <c r="M14" i="2"/>
  <c r="L14" i="2"/>
  <c r="K14" i="2"/>
  <c r="G14" i="2"/>
  <c r="F14" i="2"/>
  <c r="E14" i="2"/>
  <c r="D14" i="2"/>
  <c r="C14" i="2"/>
  <c r="B14" i="2"/>
  <c r="A14" i="2"/>
  <c r="Q13" i="2"/>
  <c r="P13" i="2"/>
  <c r="O13" i="2"/>
  <c r="N13" i="2"/>
  <c r="M13" i="2"/>
  <c r="L13" i="2"/>
  <c r="K13" i="2"/>
  <c r="G13" i="2"/>
  <c r="F13" i="2"/>
  <c r="E13" i="2"/>
  <c r="D13" i="2"/>
  <c r="C13" i="2"/>
  <c r="B13" i="2"/>
  <c r="A13" i="2"/>
  <c r="Q12" i="2"/>
  <c r="P12" i="2"/>
  <c r="O12" i="2"/>
  <c r="N12" i="2"/>
  <c r="M12" i="2"/>
  <c r="L12" i="2"/>
  <c r="K12" i="2"/>
  <c r="G12" i="2"/>
  <c r="F12" i="2"/>
  <c r="E12" i="2"/>
  <c r="D12" i="2"/>
  <c r="C12" i="2"/>
  <c r="B12" i="2"/>
  <c r="A12" i="2"/>
  <c r="Q11" i="2"/>
  <c r="P11" i="2"/>
  <c r="O11" i="2"/>
  <c r="N11" i="2"/>
  <c r="M11" i="2"/>
  <c r="L11" i="2"/>
  <c r="K11" i="2"/>
  <c r="G11" i="2"/>
  <c r="F11" i="2"/>
  <c r="E11" i="2"/>
  <c r="D11" i="2"/>
  <c r="C11" i="2"/>
  <c r="B11" i="2"/>
  <c r="A11" i="2"/>
  <c r="Q10" i="2"/>
  <c r="P10" i="2"/>
  <c r="O10" i="2"/>
  <c r="N10" i="2"/>
  <c r="M10" i="2"/>
  <c r="L10" i="2"/>
  <c r="K10" i="2"/>
  <c r="G10" i="2"/>
  <c r="F10" i="2"/>
  <c r="E10" i="2"/>
  <c r="D10" i="2"/>
  <c r="C10" i="2"/>
  <c r="B10" i="2"/>
  <c r="A10" i="2"/>
  <c r="Q9" i="2"/>
  <c r="P9" i="2"/>
  <c r="O9" i="2"/>
  <c r="N9" i="2"/>
  <c r="M9" i="2"/>
  <c r="L9" i="2"/>
  <c r="K9" i="2"/>
  <c r="G9" i="2"/>
  <c r="F9" i="2"/>
  <c r="E9" i="2"/>
  <c r="D9" i="2"/>
  <c r="C9" i="2"/>
  <c r="B9" i="2"/>
  <c r="A9" i="2"/>
  <c r="Q8" i="2"/>
  <c r="P8" i="2"/>
  <c r="O8" i="2"/>
  <c r="N8" i="2"/>
  <c r="M8" i="2"/>
  <c r="L8" i="2"/>
  <c r="K8" i="2"/>
  <c r="G8" i="2"/>
  <c r="F8" i="2"/>
  <c r="E8" i="2"/>
  <c r="D8" i="2"/>
  <c r="C8" i="2"/>
  <c r="B8" i="2"/>
  <c r="A8" i="2"/>
  <c r="Q7" i="2"/>
  <c r="P7" i="2"/>
  <c r="O7" i="2"/>
  <c r="N7" i="2"/>
  <c r="M7" i="2"/>
  <c r="L7" i="2"/>
  <c r="K7" i="2"/>
  <c r="G7" i="2"/>
  <c r="F7" i="2"/>
  <c r="E7" i="2"/>
  <c r="D7" i="2"/>
  <c r="C7" i="2"/>
  <c r="B7" i="2"/>
  <c r="A7" i="2"/>
  <c r="Q6" i="2"/>
  <c r="P6" i="2"/>
  <c r="O6" i="2"/>
  <c r="N6" i="2"/>
  <c r="M6" i="2"/>
  <c r="L6" i="2"/>
  <c r="K6" i="2"/>
  <c r="G6" i="2"/>
  <c r="F6" i="2"/>
  <c r="E6" i="2"/>
  <c r="D6" i="2"/>
  <c r="C6" i="2"/>
  <c r="B6" i="2"/>
  <c r="A6" i="2"/>
  <c r="Q5" i="2"/>
  <c r="P5" i="2"/>
  <c r="O5" i="2"/>
  <c r="N5" i="2"/>
  <c r="M5" i="2"/>
  <c r="L5" i="2"/>
  <c r="K5" i="2"/>
  <c r="G5" i="2"/>
  <c r="F5" i="2"/>
  <c r="E5" i="2"/>
  <c r="D5" i="2"/>
  <c r="C5" i="2"/>
  <c r="B5" i="2"/>
  <c r="A5" i="2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J5" i="1"/>
  <c r="C5" i="1"/>
</calcChain>
</file>

<file path=xl/sharedStrings.xml><?xml version="1.0" encoding="utf-8"?>
<sst xmlns="http://schemas.openxmlformats.org/spreadsheetml/2006/main" count="84" uniqueCount="55">
  <si>
    <t>NA</t>
  </si>
  <si>
    <t>D (mm)</t>
  </si>
  <si>
    <t>NFac</t>
  </si>
  <si>
    <t>Areia</t>
  </si>
  <si>
    <t>Silte</t>
  </si>
  <si>
    <t>Argila</t>
  </si>
  <si>
    <t>Saída</t>
  </si>
  <si>
    <t>LUCIANA BARBOSA AMANCIO</t>
  </si>
  <si>
    <t>lucianab@ufpi.edu.br</t>
  </si>
  <si>
    <t>Sondagem SPT</t>
  </si>
  <si>
    <t>Tipo de Estaca</t>
  </si>
  <si>
    <t>∆L</t>
  </si>
  <si>
    <t>N</t>
  </si>
  <si>
    <t>VARIÁVEIS DE ENTRADA</t>
  </si>
  <si>
    <t>TE</t>
  </si>
  <si>
    <t>TRATAMENTO DE DADOS</t>
  </si>
  <si>
    <t>L (m)</t>
  </si>
  <si>
    <t>Dados da Estaca</t>
  </si>
  <si>
    <t>Tipo</t>
  </si>
  <si>
    <t>Cravada de Concreto</t>
  </si>
  <si>
    <t>Cravada Metálica</t>
  </si>
  <si>
    <t>Injetadas</t>
  </si>
  <si>
    <t>Hélice Contínua</t>
  </si>
  <si>
    <t>Escavada Convencional</t>
  </si>
  <si>
    <t>Valor</t>
  </si>
  <si>
    <t>Escavada c/ deslocamento</t>
  </si>
  <si>
    <t>Escavada c/ estabilizante</t>
  </si>
  <si>
    <t>%Ar</t>
  </si>
  <si>
    <t>%Sil</t>
  </si>
  <si>
    <t>%Arg</t>
  </si>
  <si>
    <t>ORIGINAL</t>
  </si>
  <si>
    <t>NORMALIZADO</t>
  </si>
  <si>
    <t>1ª CAMADA OCULTA</t>
  </si>
  <si>
    <t>Ɵ</t>
  </si>
  <si>
    <t>-</t>
  </si>
  <si>
    <t>SAÍDA</t>
  </si>
  <si>
    <t>z (m)</t>
  </si>
  <si>
    <t>AUTORA:</t>
  </si>
  <si>
    <r>
      <t>Na célula</t>
    </r>
    <r>
      <rPr>
        <b/>
        <sz val="11"/>
        <color theme="1"/>
        <rFont val="Lucida Sans Unicode"/>
        <family val="2"/>
      </rPr>
      <t xml:space="preserve"> Tipo</t>
    </r>
    <r>
      <rPr>
        <sz val="11"/>
        <color theme="1"/>
        <rFont val="Lucida Sans Unicode"/>
        <family val="2"/>
      </rPr>
      <t>, o usuário deve inserir o valor que corresponde ao tipo de estaca escolhido. Para isso, deve utilizar a Tabela.</t>
    </r>
  </si>
  <si>
    <r>
      <t>Para utilizar essa ferramenta é necessário inserir os dados na aba "</t>
    </r>
    <r>
      <rPr>
        <b/>
        <sz val="11"/>
        <color theme="1"/>
        <rFont val="Lucida Sans Unicode"/>
        <family val="2"/>
      </rPr>
      <t>Entrada</t>
    </r>
    <r>
      <rPr>
        <sz val="11"/>
        <color theme="1"/>
        <rFont val="Lucida Sans Unicode"/>
        <family val="2"/>
      </rPr>
      <t xml:space="preserve">". O usuário encontrará as células de </t>
    </r>
    <r>
      <rPr>
        <b/>
        <sz val="11"/>
        <color theme="1"/>
        <rFont val="Lucida Sans Unicode"/>
        <family val="2"/>
      </rPr>
      <t>cor branca</t>
    </r>
    <r>
      <rPr>
        <sz val="11"/>
        <color theme="1"/>
        <rFont val="Lucida Sans Unicode"/>
        <family val="2"/>
      </rPr>
      <t xml:space="preserve"> onde deve digitar as informações descritas a seguir.</t>
    </r>
  </si>
  <si>
    <r>
      <t xml:space="preserve">Na coluna </t>
    </r>
    <r>
      <rPr>
        <b/>
        <sz val="11"/>
        <color theme="1"/>
        <rFont val="Lucida Sans Unicode"/>
        <family val="2"/>
      </rPr>
      <t>N</t>
    </r>
    <r>
      <rPr>
        <sz val="11"/>
        <color theme="1"/>
        <rFont val="Lucida Sans Unicode"/>
        <family val="2"/>
      </rPr>
      <t>, o usuário deve inserir os valores de Nspt (golpes/30cm).</t>
    </r>
  </si>
  <si>
    <r>
      <t xml:space="preserve">Na coluna </t>
    </r>
    <r>
      <rPr>
        <b/>
        <sz val="11"/>
        <color theme="1"/>
        <rFont val="Lucida Sans Unicode"/>
        <family val="2"/>
      </rPr>
      <t>NA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para os trechos com a presença de água e </t>
    </r>
    <r>
      <rPr>
        <b/>
        <sz val="11"/>
        <color theme="1"/>
        <rFont val="Lucida Sans Unicode"/>
        <family val="2"/>
      </rPr>
      <t>0</t>
    </r>
    <r>
      <rPr>
        <sz val="11"/>
        <color theme="1"/>
        <rFont val="Lucida Sans Unicode"/>
        <family val="2"/>
      </rPr>
      <t xml:space="preserve"> quando NÃO há presença de água.</t>
    </r>
  </si>
  <si>
    <r>
      <t xml:space="preserve">Na coluna </t>
    </r>
    <r>
      <rPr>
        <b/>
        <sz val="11"/>
        <color theme="1"/>
        <rFont val="Lucida Sans Unicode"/>
        <family val="2"/>
      </rPr>
      <t>Areia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se o tipo de solo é AREIA, caso contrário digite </t>
    </r>
    <r>
      <rPr>
        <b/>
        <sz val="11"/>
        <color theme="1"/>
        <rFont val="Lucida Sans Unicode"/>
        <family val="2"/>
      </rPr>
      <t>0.</t>
    </r>
  </si>
  <si>
    <r>
      <t xml:space="preserve">Na coluna </t>
    </r>
    <r>
      <rPr>
        <b/>
        <sz val="11"/>
        <color theme="1"/>
        <rFont val="Lucida Sans Unicode"/>
        <family val="2"/>
      </rPr>
      <t>Silte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se o tipo de solo é SILTE, caso contrário digite </t>
    </r>
    <r>
      <rPr>
        <b/>
        <sz val="11"/>
        <color theme="1"/>
        <rFont val="Lucida Sans Unicode"/>
        <family val="2"/>
      </rPr>
      <t>0.</t>
    </r>
  </si>
  <si>
    <r>
      <t xml:space="preserve">Na coluna </t>
    </r>
    <r>
      <rPr>
        <b/>
        <sz val="11"/>
        <color theme="1"/>
        <rFont val="Lucida Sans Unicode"/>
        <family val="2"/>
      </rPr>
      <t>Argila</t>
    </r>
    <r>
      <rPr>
        <sz val="11"/>
        <color theme="1"/>
        <rFont val="Lucida Sans Unicode"/>
        <family val="2"/>
      </rPr>
      <t xml:space="preserve">, o usuário deve inserir </t>
    </r>
    <r>
      <rPr>
        <b/>
        <sz val="11"/>
        <color theme="1"/>
        <rFont val="Lucida Sans Unicode"/>
        <family val="2"/>
      </rPr>
      <t>1</t>
    </r>
    <r>
      <rPr>
        <sz val="11"/>
        <color theme="1"/>
        <rFont val="Lucida Sans Unicode"/>
        <family val="2"/>
      </rPr>
      <t xml:space="preserve"> se o tipo de solo é ARGILA, caso contrário digite </t>
    </r>
    <r>
      <rPr>
        <b/>
        <sz val="11"/>
        <color theme="1"/>
        <rFont val="Lucida Sans Unicode"/>
        <family val="2"/>
      </rPr>
      <t>0.</t>
    </r>
  </si>
  <si>
    <r>
      <t xml:space="preserve">Na coluna </t>
    </r>
    <r>
      <rPr>
        <b/>
        <sz val="11"/>
        <color theme="1"/>
        <rFont val="Lucida Sans Unicode"/>
        <family val="2"/>
      </rPr>
      <t>∆L</t>
    </r>
    <r>
      <rPr>
        <sz val="11"/>
        <color theme="1"/>
        <rFont val="Lucida Sans Unicode"/>
        <family val="2"/>
      </rPr>
      <t>, o usuário deve inserir os comprimentos dos trechos referentes ao número de golpes Nspt, em metros.</t>
    </r>
  </si>
  <si>
    <r>
      <t>Na célula</t>
    </r>
    <r>
      <rPr>
        <b/>
        <sz val="11"/>
        <color theme="1"/>
        <rFont val="Lucida Sans Unicode"/>
        <family val="2"/>
      </rPr>
      <t xml:space="preserve"> D (mm)</t>
    </r>
    <r>
      <rPr>
        <sz val="11"/>
        <color theme="1"/>
        <rFont val="Lucida Sans Unicode"/>
        <family val="2"/>
      </rPr>
      <t>, o usuário deve inserir o diâmetro da estaca, em mm.</t>
    </r>
  </si>
  <si>
    <r>
      <t>RL</t>
    </r>
    <r>
      <rPr>
        <b/>
        <vertAlign val="subscript"/>
        <sz val="11"/>
        <color theme="1"/>
        <rFont val="Lucida Sans Unicode"/>
        <family val="2"/>
      </rPr>
      <t>V</t>
    </r>
    <r>
      <rPr>
        <b/>
        <sz val="11"/>
        <color theme="1"/>
        <rFont val="Lucida Sans Unicode"/>
        <family val="2"/>
      </rPr>
      <t xml:space="preserve"> (kN)</t>
    </r>
  </si>
  <si>
    <r>
      <t>Na aba "</t>
    </r>
    <r>
      <rPr>
        <b/>
        <sz val="11"/>
        <color theme="1"/>
        <rFont val="Lucida Sans Unicode"/>
        <family val="2"/>
      </rPr>
      <t>Gráficos</t>
    </r>
    <r>
      <rPr>
        <sz val="11"/>
        <color theme="1"/>
        <rFont val="Lucida Sans Unicode"/>
        <family val="2"/>
      </rPr>
      <t>" o usuário encontrará gráficos contendo algumas das comparações possíveis de serem realizadas por meio deste modelo neural.</t>
    </r>
  </si>
  <si>
    <t>GRÁFICOS</t>
  </si>
  <si>
    <r>
      <t>RL</t>
    </r>
    <r>
      <rPr>
        <b/>
        <vertAlign val="subscript"/>
        <sz val="11"/>
        <color theme="1"/>
        <rFont val="Lucida Sans Unicode"/>
        <family val="2"/>
      </rPr>
      <t>V</t>
    </r>
    <r>
      <rPr>
        <b/>
        <sz val="11"/>
        <color theme="1"/>
        <rFont val="Lucida Sans Unicode"/>
        <family val="2"/>
      </rPr>
      <t xml:space="preserve"> (kN) / Tipos de Estaca</t>
    </r>
  </si>
  <si>
    <r>
      <t>RL</t>
    </r>
    <r>
      <rPr>
        <b/>
        <vertAlign val="subscript"/>
        <sz val="11"/>
        <color theme="1"/>
        <rFont val="Lucida Sans Unicode"/>
        <family val="2"/>
      </rPr>
      <t>V</t>
    </r>
    <r>
      <rPr>
        <b/>
        <sz val="11"/>
        <color theme="1"/>
        <rFont val="Lucida Sans Unicode"/>
        <family val="2"/>
      </rPr>
      <t xml:space="preserve"> 
(kN)</t>
    </r>
  </si>
  <si>
    <t>D 
(mm)</t>
  </si>
  <si>
    <t>L 
(m)</t>
  </si>
  <si>
    <t>NA 
(m)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</si>
</sst>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#,##0_ ;\-#,##0\ "/>
    <numFmt numFmtId="165" formatCode="#,##0.0_ ;\-#,##0.0\ "/>
    <numFmt numFmtId="166" formatCode="#,##0.00_ ;\-#,##0.00\ "/>
    <numFmt numFmtId="167" formatCode="0.0"/>
    <numFmt numFmtId="168" formatCode="#,##0.000_ ;\-#,##0.000\ "/>
    <numFmt numFmtId="169" formatCode="0.000"/>
    <numFmt numFmtId="170" formatCode="0.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Verdana"/>
      <family val="2"/>
    </font>
    <font>
      <sz val="10"/>
      <color rgb="FF000000"/>
      <name val="Verdana"/>
      <family val="2"/>
    </font>
    <font>
      <sz val="11"/>
      <color theme="1"/>
      <name val="Lucida Sans Unicode"/>
      <family val="2"/>
    </font>
    <font>
      <b/>
      <sz val="8"/>
      <color rgb="FF000000"/>
      <name val="Lucida Sans Unicode"/>
      <family val="2"/>
    </font>
    <font>
      <b/>
      <sz val="8"/>
      <color theme="1"/>
      <name val="Lucida Sans Unicode"/>
      <family val="2"/>
    </font>
    <font>
      <sz val="10"/>
      <color rgb="FF000000"/>
      <name val="Lucida Sans Unicode"/>
      <family val="2"/>
    </font>
    <font>
      <sz val="10"/>
      <color theme="1"/>
      <name val="Lucida Sans Unicode"/>
      <family val="2"/>
    </font>
    <font>
      <sz val="9"/>
      <color theme="1"/>
      <name val="Lucida Sans Unicode"/>
      <family val="2"/>
    </font>
    <font>
      <b/>
      <sz val="11"/>
      <color theme="1"/>
      <name val="Lucida Sans Unicode"/>
      <family val="2"/>
    </font>
    <font>
      <b/>
      <sz val="12"/>
      <color theme="1"/>
      <name val="Lucida Sans Unicode"/>
      <family val="2"/>
    </font>
    <font>
      <b/>
      <sz val="11"/>
      <name val="Lucida Sans Unicode"/>
      <family val="2"/>
    </font>
    <font>
      <b/>
      <i/>
      <sz val="14"/>
      <color theme="1"/>
      <name val="Calibri"/>
      <family val="2"/>
    </font>
    <font>
      <b/>
      <i/>
      <sz val="11"/>
      <color theme="1"/>
      <name val="Lucida Sans Unicode"/>
      <family val="2"/>
    </font>
    <font>
      <b/>
      <sz val="10"/>
      <color rgb="FF000000"/>
      <name val="Lucida Sans Unicode"/>
      <family val="2"/>
    </font>
    <font>
      <sz val="10"/>
      <color theme="1"/>
      <name val="Calibri"/>
      <family val="2"/>
      <scheme val="minor"/>
    </font>
    <font>
      <b/>
      <vertAlign val="subscript"/>
      <sz val="11"/>
      <color theme="1"/>
      <name val="Lucida Sans Unicode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8">
    <xf numFmtId="0" fontId="0" fillId="0" borderId="0" xfId="0"/>
    <xf numFmtId="0" fontId="5" fillId="4" borderId="0" xfId="0" applyFont="1" applyFill="1"/>
    <xf numFmtId="0" fontId="7" fillId="4" borderId="0" xfId="0" applyFont="1" applyFill="1"/>
    <xf numFmtId="0" fontId="7" fillId="4" borderId="0" xfId="0" applyFont="1" applyFill="1" applyAlignment="1">
      <alignment horizontal="center"/>
    </xf>
    <xf numFmtId="0" fontId="9" fillId="4" borderId="0" xfId="0" applyFont="1" applyFill="1"/>
    <xf numFmtId="0" fontId="9" fillId="4" borderId="0" xfId="0" applyFont="1" applyFill="1" applyAlignment="1">
      <alignment horizontal="center"/>
    </xf>
    <xf numFmtId="0" fontId="10" fillId="4" borderId="0" xfId="0" applyFont="1" applyFill="1"/>
    <xf numFmtId="0" fontId="10" fillId="4" borderId="0" xfId="0" applyFont="1" applyFill="1" applyAlignment="1">
      <alignment horizontal="center"/>
    </xf>
    <xf numFmtId="167" fontId="5" fillId="4" borderId="1" xfId="0" applyNumberFormat="1" applyFont="1" applyFill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12" fillId="6" borderId="0" xfId="0" applyFont="1" applyFill="1"/>
    <xf numFmtId="0" fontId="0" fillId="6" borderId="0" xfId="0" applyFill="1"/>
    <xf numFmtId="49" fontId="3" fillId="6" borderId="0" xfId="0" applyNumberFormat="1" applyFont="1" applyFill="1" applyAlignment="1">
      <alignment horizontal="center" vertical="center" wrapText="1"/>
    </xf>
    <xf numFmtId="167" fontId="4" fillId="6" borderId="0" xfId="0" applyNumberFormat="1" applyFont="1" applyFill="1" applyAlignment="1">
      <alignment horizontal="center"/>
    </xf>
    <xf numFmtId="0" fontId="5" fillId="6" borderId="0" xfId="0" applyFont="1" applyFill="1"/>
    <xf numFmtId="0" fontId="11" fillId="6" borderId="1" xfId="0" applyFont="1" applyFill="1" applyBorder="1" applyAlignment="1">
      <alignment horizontal="center"/>
    </xf>
    <xf numFmtId="0" fontId="0" fillId="6" borderId="0" xfId="0" applyFill="1" applyAlignment="1">
      <alignment horizontal="center"/>
    </xf>
    <xf numFmtId="0" fontId="11" fillId="6" borderId="0" xfId="0" applyFont="1" applyFill="1"/>
    <xf numFmtId="9" fontId="0" fillId="6" borderId="0" xfId="0" applyNumberFormat="1" applyFill="1"/>
    <xf numFmtId="0" fontId="11" fillId="5" borderId="1" xfId="0" applyFont="1" applyFill="1" applyBorder="1" applyAlignment="1">
      <alignment horizontal="center"/>
    </xf>
    <xf numFmtId="2" fontId="13" fillId="5" borderId="1" xfId="0" applyNumberFormat="1" applyFont="1" applyFill="1" applyBorder="1" applyAlignment="1">
      <alignment horizontal="center" vertical="center" wrapText="1"/>
    </xf>
    <xf numFmtId="164" fontId="5" fillId="5" borderId="1" xfId="1" applyNumberFormat="1" applyFont="1" applyFill="1" applyBorder="1" applyAlignment="1">
      <alignment horizontal="center" vertical="center"/>
    </xf>
    <xf numFmtId="165" fontId="5" fillId="5" borderId="1" xfId="1" applyNumberFormat="1" applyFont="1" applyFill="1" applyBorder="1" applyAlignment="1">
      <alignment horizontal="center" vertical="center"/>
    </xf>
    <xf numFmtId="166" fontId="5" fillId="5" borderId="1" xfId="1" applyNumberFormat="1" applyFont="1" applyFill="1" applyBorder="1" applyAlignment="1">
      <alignment horizontal="center"/>
    </xf>
    <xf numFmtId="2" fontId="13" fillId="2" borderId="1" xfId="0" applyNumberFormat="1" applyFont="1" applyFill="1" applyBorder="1" applyAlignment="1">
      <alignment horizontal="center" vertical="center" wrapText="1"/>
    </xf>
    <xf numFmtId="169" fontId="5" fillId="2" borderId="1" xfId="0" applyNumberFormat="1" applyFont="1" applyFill="1" applyBorder="1" applyAlignment="1">
      <alignment horizontal="center"/>
    </xf>
    <xf numFmtId="0" fontId="2" fillId="6" borderId="0" xfId="0" applyFont="1" applyFill="1"/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/>
    <xf numFmtId="170" fontId="5" fillId="6" borderId="0" xfId="0" applyNumberFormat="1" applyFont="1" applyFill="1" applyAlignment="1">
      <alignment horizontal="center"/>
    </xf>
    <xf numFmtId="0" fontId="14" fillId="2" borderId="1" xfId="0" applyFont="1" applyFill="1" applyBorder="1" applyAlignment="1">
      <alignment horizontal="center"/>
    </xf>
    <xf numFmtId="168" fontId="5" fillId="5" borderId="1" xfId="1" applyNumberFormat="1" applyFont="1" applyFill="1" applyBorder="1" applyAlignment="1">
      <alignment horizontal="center" vertical="center"/>
    </xf>
    <xf numFmtId="169" fontId="5" fillId="7" borderId="1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2" borderId="1" xfId="0" applyFont="1" applyFill="1" applyBorder="1" applyAlignment="1">
      <alignment horizontal="center" vertical="center" wrapText="1"/>
    </xf>
    <xf numFmtId="0" fontId="5" fillId="6" borderId="0" xfId="0" applyFont="1" applyFill="1" applyAlignment="1">
      <alignment horizontal="center"/>
    </xf>
    <xf numFmtId="169" fontId="5" fillId="6" borderId="0" xfId="0" applyNumberFormat="1" applyFont="1" applyFill="1" applyAlignment="1">
      <alignment horizontal="center"/>
    </xf>
    <xf numFmtId="170" fontId="5" fillId="5" borderId="1" xfId="0" applyNumberFormat="1" applyFont="1" applyFill="1" applyBorder="1" applyAlignment="1">
      <alignment horizontal="center" vertical="center" wrapText="1"/>
    </xf>
    <xf numFmtId="0" fontId="11" fillId="8" borderId="1" xfId="0" applyFont="1" applyFill="1" applyBorder="1" applyAlignment="1">
      <alignment horizontal="center"/>
    </xf>
    <xf numFmtId="167" fontId="5" fillId="8" borderId="1" xfId="0" applyNumberFormat="1" applyFont="1" applyFill="1" applyBorder="1" applyAlignment="1">
      <alignment horizontal="center"/>
    </xf>
    <xf numFmtId="1" fontId="5" fillId="8" borderId="1" xfId="0" applyNumberFormat="1" applyFont="1" applyFill="1" applyBorder="1" applyAlignment="1">
      <alignment horizontal="center"/>
    </xf>
    <xf numFmtId="1" fontId="5" fillId="6" borderId="0" xfId="0" applyNumberFormat="1" applyFont="1" applyFill="1"/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8" fillId="3" borderId="0" xfId="0" applyFont="1" applyFill="1"/>
    <xf numFmtId="0" fontId="16" fillId="3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5" fillId="6" borderId="0" xfId="0" applyFont="1" applyFill="1" applyAlignment="1">
      <alignment horizontal="left" vertical="center" wrapText="1"/>
    </xf>
    <xf numFmtId="0" fontId="5" fillId="6" borderId="0" xfId="0" applyFont="1" applyFill="1" applyAlignment="1">
      <alignment vertical="center" wrapText="1"/>
    </xf>
    <xf numFmtId="0" fontId="11" fillId="6" borderId="0" xfId="0" applyFont="1" applyFill="1" applyAlignment="1">
      <alignment horizontal="center"/>
    </xf>
    <xf numFmtId="167" fontId="5" fillId="6" borderId="0" xfId="0" applyNumberFormat="1" applyFont="1" applyFill="1" applyAlignment="1">
      <alignment horizontal="center"/>
    </xf>
    <xf numFmtId="2" fontId="13" fillId="6" borderId="0" xfId="0" applyNumberFormat="1" applyFont="1" applyFill="1" applyAlignment="1">
      <alignment horizontal="center" vertical="center" wrapText="1"/>
    </xf>
    <xf numFmtId="168" fontId="5" fillId="6" borderId="0" xfId="1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/>
    </xf>
    <xf numFmtId="167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5" fillId="0" borderId="6" xfId="0" applyNumberFormat="1" applyFont="1" applyBorder="1" applyAlignment="1">
      <alignment horizontal="center"/>
    </xf>
    <xf numFmtId="1" fontId="5" fillId="0" borderId="5" xfId="0" applyNumberFormat="1" applyFont="1" applyBorder="1" applyAlignment="1">
      <alignment horizontal="center"/>
    </xf>
    <xf numFmtId="1" fontId="5" fillId="0" borderId="7" xfId="0" applyNumberFormat="1" applyFont="1" applyBorder="1" applyAlignment="1">
      <alignment horizontal="center"/>
    </xf>
    <xf numFmtId="1" fontId="5" fillId="0" borderId="8" xfId="0" applyNumberFormat="1" applyFont="1" applyBorder="1" applyAlignment="1">
      <alignment horizontal="center"/>
    </xf>
    <xf numFmtId="0" fontId="11" fillId="6" borderId="1" xfId="0" applyFont="1" applyFill="1" applyBorder="1" applyAlignment="1">
      <alignment horizontal="center" vertical="center" wrapText="1"/>
    </xf>
    <xf numFmtId="167" fontId="5" fillId="5" borderId="1" xfId="0" applyNumberFormat="1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5" fillId="6" borderId="0" xfId="0" applyFont="1" applyFill="1" applyAlignment="1">
      <alignment horizontal="left" vertical="center" wrapText="1"/>
    </xf>
    <xf numFmtId="0" fontId="5" fillId="6" borderId="0" xfId="0" applyFont="1" applyFill="1" applyAlignment="1">
      <alignment horizontal="left" vertical="center"/>
    </xf>
    <xf numFmtId="0" fontId="5" fillId="2" borderId="1" xfId="0" applyFont="1" applyFill="1" applyBorder="1" applyAlignment="1">
      <alignment horizontal="left"/>
    </xf>
    <xf numFmtId="0" fontId="11" fillId="2" borderId="1" xfId="0" applyFont="1" applyFill="1" applyBorder="1" applyAlignment="1">
      <alignment horizontal="left"/>
    </xf>
    <xf numFmtId="0" fontId="11" fillId="6" borderId="1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11" fillId="7" borderId="1" xfId="0" applyFont="1" applyFill="1" applyBorder="1" applyAlignment="1">
      <alignment horizontal="center"/>
    </xf>
    <xf numFmtId="0" fontId="11" fillId="6" borderId="3" xfId="0" applyFont="1" applyFill="1" applyBorder="1" applyAlignment="1">
      <alignment horizontal="center" vertical="center"/>
    </xf>
    <xf numFmtId="0" fontId="11" fillId="6" borderId="4" xfId="0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CCFF"/>
      <color rgb="FFCCFFCC"/>
      <color rgb="FFFFFFCC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56746590944287"/>
          <c:y val="0.19458315802127787"/>
          <c:w val="0.59290486576295565"/>
          <c:h val="0.75977640199555208"/>
        </c:manualLayout>
      </c:layout>
      <c:scatterChart>
        <c:scatterStyle val="lineMarker"/>
        <c:varyColors val="0"/>
        <c:ser>
          <c:idx val="0"/>
          <c:order val="0"/>
          <c:tx>
            <c:strRef>
              <c:f>Entrada!$I$9</c:f>
              <c:strCache>
                <c:ptCount val="1"/>
                <c:pt idx="0">
                  <c:v>Cravada de Concreto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Gráficos!$B$5:$B$20</c:f>
              <c:numCache>
                <c:formatCode>0</c:formatCode>
                <c:ptCount val="16"/>
                <c:pt idx="0" formatCode="0.0">
                  <c:v>0</c:v>
                </c:pt>
                <c:pt idx="1">
                  <c:v>-38.363174239521065</c:v>
                </c:pt>
                <c:pt idx="2">
                  <c:v>-34.82858098359312</c:v>
                </c:pt>
                <c:pt idx="3">
                  <c:v>-28.225443808319021</c:v>
                </c:pt>
                <c:pt idx="4">
                  <c:v>-17.84702404579695</c:v>
                </c:pt>
                <c:pt idx="5" formatCode="0.0">
                  <c:v>-7.6472376353082732</c:v>
                </c:pt>
                <c:pt idx="6" formatCode="0.0">
                  <c:v>2.1881206182563822</c:v>
                </c:pt>
                <c:pt idx="7" formatCode="0.0">
                  <c:v>6.487005131808492</c:v>
                </c:pt>
                <c:pt idx="8" formatCode="0.0">
                  <c:v>8.4268947552225075</c:v>
                </c:pt>
                <c:pt idx="9" formatCode="0.0">
                  <c:v>9.1919370764054449</c:v>
                </c:pt>
                <c:pt idx="10" formatCode="0.0">
                  <c:v>9.2056465871394924</c:v>
                </c:pt>
                <c:pt idx="11" formatCode="0.0">
                  <c:v>8.9026381606641802</c:v>
                </c:pt>
                <c:pt idx="12" formatCode="0.0">
                  <c:v>8.4072551544382659</c:v>
                </c:pt>
                <c:pt idx="13" formatCode="0.0">
                  <c:v>7.6094683313994631</c:v>
                </c:pt>
                <c:pt idx="14" formatCode="0.0">
                  <c:v>6.1166857479130625</c:v>
                </c:pt>
                <c:pt idx="15" formatCode="0.0">
                  <c:v>3.5689179118758321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D0-47F1-8D59-912DC112FBC3}"/>
            </c:ext>
          </c:extLst>
        </c:ser>
        <c:ser>
          <c:idx val="1"/>
          <c:order val="1"/>
          <c:tx>
            <c:strRef>
              <c:f>Entrada!$I$10</c:f>
              <c:strCache>
                <c:ptCount val="1"/>
                <c:pt idx="0">
                  <c:v>Cravada Metálica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Gráficos!$C$5:$C$20</c:f>
              <c:numCache>
                <c:formatCode>0.0</c:formatCode>
                <c:ptCount val="16"/>
                <c:pt idx="0">
                  <c:v>0</c:v>
                </c:pt>
                <c:pt idx="1">
                  <c:v>7.769995257750705</c:v>
                </c:pt>
                <c:pt idx="2" formatCode="0">
                  <c:v>12.130688352458277</c:v>
                </c:pt>
                <c:pt idx="3" formatCode="0">
                  <c:v>20.277197804956756</c:v>
                </c:pt>
                <c:pt idx="4" formatCode="0">
                  <c:v>33.085784440565646</c:v>
                </c:pt>
                <c:pt idx="5" formatCode="0">
                  <c:v>45.695872305064434</c:v>
                </c:pt>
                <c:pt idx="6" formatCode="0">
                  <c:v>57.941966828471564</c:v>
                </c:pt>
                <c:pt idx="7" formatCode="0">
                  <c:v>63.40665159564692</c:v>
                </c:pt>
                <c:pt idx="8" formatCode="0">
                  <c:v>65.984134065392041</c:v>
                </c:pt>
                <c:pt idx="9" formatCode="0">
                  <c:v>67.124189276196049</c:v>
                </c:pt>
                <c:pt idx="10" formatCode="0">
                  <c:v>67.426360645775205</c:v>
                </c:pt>
                <c:pt idx="11" formatCode="0">
                  <c:v>67.209214144169025</c:v>
                </c:pt>
                <c:pt idx="12" formatCode="0">
                  <c:v>66.770733321314651</c:v>
                </c:pt>
                <c:pt idx="13" formatCode="0">
                  <c:v>66.004341735587133</c:v>
                </c:pt>
                <c:pt idx="14" formatCode="0">
                  <c:v>64.499733685823713</c:v>
                </c:pt>
                <c:pt idx="15" formatCode="0">
                  <c:v>61.852025047298994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D0-47F1-8D59-912DC112FBC3}"/>
            </c:ext>
          </c:extLst>
        </c:ser>
        <c:ser>
          <c:idx val="2"/>
          <c:order val="2"/>
          <c:tx>
            <c:strRef>
              <c:f>Entrada!$I$11</c:f>
              <c:strCache>
                <c:ptCount val="1"/>
                <c:pt idx="0">
                  <c:v>Injetadas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Gráficos!$D$5:$D$20</c:f>
              <c:numCache>
                <c:formatCode>0</c:formatCode>
                <c:ptCount val="16"/>
                <c:pt idx="0" formatCode="0.0">
                  <c:v>0</c:v>
                </c:pt>
                <c:pt idx="1">
                  <c:v>37.308376328535388</c:v>
                </c:pt>
                <c:pt idx="2">
                  <c:v>43.066773572299752</c:v>
                </c:pt>
                <c:pt idx="3">
                  <c:v>53.879466722518849</c:v>
                </c:pt>
                <c:pt idx="4">
                  <c:v>71.067040443606686</c:v>
                </c:pt>
                <c:pt idx="5">
                  <c:v>88.337626064477604</c:v>
                </c:pt>
                <c:pt idx="6">
                  <c:v>105.82744992287083</c:v>
                </c:pt>
                <c:pt idx="7">
                  <c:v>114.2847227499141</c:v>
                </c:pt>
                <c:pt idx="8">
                  <c:v>118.81011432407497</c:v>
                </c:pt>
                <c:pt idx="9">
                  <c:v>121.3407682842097</c:v>
                </c:pt>
                <c:pt idx="10">
                  <c:v>123.05163330173437</c:v>
                </c:pt>
                <c:pt idx="11">
                  <c:v>123.42511630657073</c:v>
                </c:pt>
                <c:pt idx="12">
                  <c:v>123.53732995829391</c:v>
                </c:pt>
                <c:pt idx="13">
                  <c:v>123.35367595721694</c:v>
                </c:pt>
                <c:pt idx="14">
                  <c:v>122.57362164360086</c:v>
                </c:pt>
                <c:pt idx="15">
                  <c:v>120.72871053615485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D0-47F1-8D59-912DC112FBC3}"/>
            </c:ext>
          </c:extLst>
        </c:ser>
        <c:ser>
          <c:idx val="3"/>
          <c:order val="3"/>
          <c:tx>
            <c:strRef>
              <c:f>Entrada!$I$12</c:f>
              <c:strCache>
                <c:ptCount val="1"/>
                <c:pt idx="0">
                  <c:v>Escavada c/ deslocamento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Gráficos!$E$5:$E$20</c:f>
              <c:numCache>
                <c:formatCode>0</c:formatCode>
                <c:ptCount val="16"/>
                <c:pt idx="0" formatCode="0.0">
                  <c:v>0</c:v>
                </c:pt>
                <c:pt idx="1">
                  <c:v>50.795944537108369</c:v>
                </c:pt>
                <c:pt idx="2">
                  <c:v>58.629303373416626</c:v>
                </c:pt>
                <c:pt idx="3">
                  <c:v>73.450432008807454</c:v>
                </c:pt>
                <c:pt idx="4">
                  <c:v>97.380529804223002</c:v>
                </c:pt>
                <c:pt idx="5">
                  <c:v>122.08641985624442</c:v>
                </c:pt>
                <c:pt idx="6">
                  <c:v>148.36911476146014</c:v>
                </c:pt>
                <c:pt idx="7">
                  <c:v>162.13287439664566</c:v>
                </c:pt>
                <c:pt idx="8">
                  <c:v>170.2751203665855</c:v>
                </c:pt>
                <c:pt idx="9">
                  <c:v>175.49408718336963</c:v>
                </c:pt>
                <c:pt idx="10">
                  <c:v>180.04837839405411</c:v>
                </c:pt>
                <c:pt idx="11">
                  <c:v>181.65987111517384</c:v>
                </c:pt>
                <c:pt idx="12">
                  <c:v>182.95651827505267</c:v>
                </c:pt>
                <c:pt idx="13">
                  <c:v>184.06362250520885</c:v>
                </c:pt>
                <c:pt idx="14">
                  <c:v>184.95429837482064</c:v>
                </c:pt>
                <c:pt idx="15">
                  <c:v>185.07267127307935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8D0-47F1-8D59-912DC112FBC3}"/>
            </c:ext>
          </c:extLst>
        </c:ser>
        <c:ser>
          <c:idx val="4"/>
          <c:order val="4"/>
          <c:tx>
            <c:strRef>
              <c:f>Entrada!$I$13</c:f>
              <c:strCache>
                <c:ptCount val="1"/>
                <c:pt idx="0">
                  <c:v>Hélice Contínua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Gráficos!$F$5:$F$20</c:f>
              <c:numCache>
                <c:formatCode>0</c:formatCode>
                <c:ptCount val="16"/>
                <c:pt idx="0" formatCode="0.0">
                  <c:v>0</c:v>
                </c:pt>
                <c:pt idx="1">
                  <c:v>48.851023831409002</c:v>
                </c:pt>
                <c:pt idx="2">
                  <c:v>59.531837660319752</c:v>
                </c:pt>
                <c:pt idx="3">
                  <c:v>79.915152579269559</c:v>
                </c:pt>
                <c:pt idx="4">
                  <c:v>113.38998063016018</c:v>
                </c:pt>
                <c:pt idx="5">
                  <c:v>148.91405093759303</c:v>
                </c:pt>
                <c:pt idx="6">
                  <c:v>188.43754187761641</c:v>
                </c:pt>
                <c:pt idx="7">
                  <c:v>210.46807084198261</c:v>
                </c:pt>
                <c:pt idx="8">
                  <c:v>224.38721744076156</c:v>
                </c:pt>
                <c:pt idx="9">
                  <c:v>233.98676746219303</c:v>
                </c:pt>
                <c:pt idx="10">
                  <c:v>243.26701019161331</c:v>
                </c:pt>
                <c:pt idx="11">
                  <c:v>246.96959245855552</c:v>
                </c:pt>
                <c:pt idx="12">
                  <c:v>250.28782072212567</c:v>
                </c:pt>
                <c:pt idx="13">
                  <c:v>253.62322061438442</c:v>
                </c:pt>
                <c:pt idx="14">
                  <c:v>257.44103184196143</c:v>
                </c:pt>
                <c:pt idx="15">
                  <c:v>261.06875120898115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8D0-47F1-8D59-912DC112FBC3}"/>
            </c:ext>
          </c:extLst>
        </c:ser>
        <c:ser>
          <c:idx val="5"/>
          <c:order val="5"/>
          <c:tx>
            <c:strRef>
              <c:f>Entrada!$I$14</c:f>
              <c:strCache>
                <c:ptCount val="1"/>
                <c:pt idx="0">
                  <c:v>Escavada Convencional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Gráficos!$G$5:$G$20</c:f>
              <c:numCache>
                <c:formatCode>0</c:formatCode>
                <c:ptCount val="16"/>
                <c:pt idx="0" formatCode="0.0">
                  <c:v>0</c:v>
                </c:pt>
                <c:pt idx="1">
                  <c:v>32.37215905987977</c:v>
                </c:pt>
                <c:pt idx="2">
                  <c:v>46.740191700002441</c:v>
                </c:pt>
                <c:pt idx="3">
                  <c:v>74.414228972867704</c:v>
                </c:pt>
                <c:pt idx="4">
                  <c:v>120.66782796928608</c:v>
                </c:pt>
                <c:pt idx="5">
                  <c:v>171.08106878537214</c:v>
                </c:pt>
                <c:pt idx="6">
                  <c:v>229.42094832675306</c:v>
                </c:pt>
                <c:pt idx="7">
                  <c:v>263.54353052117966</c:v>
                </c:pt>
                <c:pt idx="8">
                  <c:v>286.07943140843099</c:v>
                </c:pt>
                <c:pt idx="9">
                  <c:v>302.30989148928677</c:v>
                </c:pt>
                <c:pt idx="10">
                  <c:v>318.84323189306451</c:v>
                </c:pt>
                <c:pt idx="11">
                  <c:v>325.78975516766019</c:v>
                </c:pt>
                <c:pt idx="12">
                  <c:v>332.26525196471829</c:v>
                </c:pt>
                <c:pt idx="13">
                  <c:v>339.10573570110688</c:v>
                </c:pt>
                <c:pt idx="14">
                  <c:v>347.56945041781864</c:v>
                </c:pt>
                <c:pt idx="15">
                  <c:v>356.83295083941493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8D0-47F1-8D59-912DC112FBC3}"/>
            </c:ext>
          </c:extLst>
        </c:ser>
        <c:ser>
          <c:idx val="6"/>
          <c:order val="6"/>
          <c:tx>
            <c:strRef>
              <c:f>Entrada!$I$15</c:f>
              <c:strCache>
                <c:ptCount val="1"/>
                <c:pt idx="0">
                  <c:v>Escavada c/ estabilizante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Gráficos!$H$5:$H$20</c:f>
              <c:numCache>
                <c:formatCode>0.0</c:formatCode>
                <c:ptCount val="16"/>
                <c:pt idx="0">
                  <c:v>0</c:v>
                </c:pt>
                <c:pt idx="1">
                  <c:v>2.9576092663643379</c:v>
                </c:pt>
                <c:pt idx="2" formatCode="0">
                  <c:v>21.864933777272348</c:v>
                </c:pt>
                <c:pt idx="3" formatCode="0">
                  <c:v>58.647979836650158</c:v>
                </c:pt>
                <c:pt idx="4" formatCode="0">
                  <c:v>121.27459314898134</c:v>
                </c:pt>
                <c:pt idx="5" formatCode="0">
                  <c:v>191.37930528892525</c:v>
                </c:pt>
                <c:pt idx="6" formatCode="0">
                  <c:v>275.48977655428564</c:v>
                </c:pt>
                <c:pt idx="7" formatCode="0">
                  <c:v>326.67095889597505</c:v>
                </c:pt>
                <c:pt idx="8" formatCode="0">
                  <c:v>361.59434454226039</c:v>
                </c:pt>
                <c:pt idx="9" formatCode="0">
                  <c:v>387.48764826856814</c:v>
                </c:pt>
                <c:pt idx="10" formatCode="0">
                  <c:v>414.72025427861422</c:v>
                </c:pt>
                <c:pt idx="11" formatCode="0">
                  <c:v>426.49607325807057</c:v>
                </c:pt>
                <c:pt idx="12" formatCode="0">
                  <c:v>437.69814255328276</c:v>
                </c:pt>
                <c:pt idx="13" formatCode="0">
                  <c:v>449.81647284208668</c:v>
                </c:pt>
                <c:pt idx="14" formatCode="0">
                  <c:v>465.32585202416828</c:v>
                </c:pt>
                <c:pt idx="15" formatCode="0">
                  <c:v>483.21368113336808</c:v>
                </c:pt>
              </c:numCache>
            </c:numRef>
          </c:xVal>
          <c:yVal>
            <c:numRef>
              <c:f>Gráficos!$A$5:$A$20</c:f>
              <c:numCache>
                <c:formatCode>0.0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8D0-47F1-8D59-912DC112FB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0530704"/>
        <c:axId val="580527824"/>
      </c:scatterChart>
      <c:valAx>
        <c:axId val="580530704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Carga Lateral Verdadeira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b" anchorCtr="0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27824"/>
        <c:crosses val="autoZero"/>
        <c:crossBetween val="midCat"/>
      </c:valAx>
      <c:valAx>
        <c:axId val="5805278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/>
                  <a:t>z (m)</a:t>
                </a:r>
              </a:p>
            </c:rich>
          </c:tx>
          <c:layout>
            <c:manualLayout>
              <c:xMode val="edge"/>
              <c:yMode val="edge"/>
              <c:x val="2.0313939797741792E-2"/>
              <c:y val="0.446897076796698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307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073829320154814"/>
          <c:y val="0.29331463338075109"/>
          <c:w val="0.26818137599968356"/>
          <c:h val="0.467654024163010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1" i="0" u="none" strike="noStrike" kern="1200" spc="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r>
              <a:rPr lang="pt-BR" sz="1100" b="1">
                <a:solidFill>
                  <a:sysClr val="windowText" lastClr="000000"/>
                </a:solidFill>
              </a:rPr>
              <a:t>Carga</a:t>
            </a:r>
            <a:r>
              <a:rPr lang="pt-BR" sz="1100" b="1" baseline="0">
                <a:solidFill>
                  <a:sysClr val="windowText" lastClr="000000"/>
                </a:solidFill>
              </a:rPr>
              <a:t> Lateral Verdadeira x Tipo de Estaca x Comprimento </a:t>
            </a:r>
            <a:endParaRPr lang="pt-BR" sz="1100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14134817563388993"/>
          <c:y val="6.09887011986749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spc="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6263285271159286"/>
          <c:y val="0.10392235158639357"/>
          <c:w val="0.70452855730695996"/>
          <c:h val="0.74131981365577171"/>
        </c:manualLayout>
      </c:layout>
      <c:bar3DChart>
        <c:barDir val="col"/>
        <c:grouping val="standard"/>
        <c:varyColors val="0"/>
        <c:ser>
          <c:idx val="0"/>
          <c:order val="0"/>
          <c:tx>
            <c:v>L = 10 m</c:v>
          </c:tx>
          <c:spPr>
            <a:pattFill prst="ltVert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cat>
            <c:strRef>
              <c:f>(Entrada!$I$9,Entrada!$I$11,Entrada!$I$14)</c:f>
              <c:strCache>
                <c:ptCount val="3"/>
                <c:pt idx="0">
                  <c:v>Cravada de Concreto</c:v>
                </c:pt>
                <c:pt idx="1">
                  <c:v>Injetadas</c:v>
                </c:pt>
                <c:pt idx="2">
                  <c:v>Escavada Convencional</c:v>
                </c:pt>
              </c:strCache>
            </c:strRef>
          </c:cat>
          <c:val>
            <c:numRef>
              <c:f>Gráficos!$E$37:$E$39</c:f>
              <c:numCache>
                <c:formatCode>0</c:formatCode>
                <c:ptCount val="3"/>
                <c:pt idx="0">
                  <c:v>9</c:v>
                </c:pt>
                <c:pt idx="1">
                  <c:v>123</c:v>
                </c:pt>
                <c:pt idx="2">
                  <c:v>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FBE-4C5A-93BD-8F65F3122A18}"/>
            </c:ext>
          </c:extLst>
        </c:ser>
        <c:ser>
          <c:idx val="1"/>
          <c:order val="1"/>
          <c:tx>
            <c:v>L = 15 m</c:v>
          </c:tx>
          <c:spPr>
            <a:pattFill prst="dashUp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  <a:sp3d/>
          </c:spPr>
          <c:invertIfNegative val="0"/>
          <c:val>
            <c:numRef>
              <c:f>Gráficos!$E$31:$E$33</c:f>
              <c:numCache>
                <c:formatCode>0</c:formatCode>
                <c:ptCount val="3"/>
                <c:pt idx="0">
                  <c:v>4</c:v>
                </c:pt>
                <c:pt idx="1">
                  <c:v>121</c:v>
                </c:pt>
                <c:pt idx="2">
                  <c:v>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BE-4C5A-93BD-8F65F3122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0530704"/>
        <c:axId val="580526384"/>
        <c:axId val="607548160"/>
      </c:bar3DChart>
      <c:catAx>
        <c:axId val="580530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26384"/>
        <c:crosses val="autoZero"/>
        <c:auto val="1"/>
        <c:lblAlgn val="ctr"/>
        <c:lblOffset val="100"/>
        <c:noMultiLvlLbl val="0"/>
      </c:catAx>
      <c:valAx>
        <c:axId val="58052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Carga Lateral Verddeira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30704"/>
        <c:crosses val="autoZero"/>
        <c:crossBetween val="between"/>
      </c:valAx>
      <c:serAx>
        <c:axId val="6075481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580526384"/>
        <c:crosses val="autoZero"/>
      </c:ser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100"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3828504657711"/>
          <c:y val="0.16341452314952429"/>
          <c:w val="0.77851569042149493"/>
          <c:h val="0.67366809298981756"/>
        </c:manualLayout>
      </c:layout>
      <c:barChart>
        <c:barDir val="col"/>
        <c:grouping val="clustered"/>
        <c:varyColors val="0"/>
        <c:ser>
          <c:idx val="0"/>
          <c:order val="0"/>
          <c:tx>
            <c:v>D = 250 mm</c:v>
          </c:tx>
          <c:spPr>
            <a:pattFill prst="ltHorz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(Entrada!$I$9,Entrada!$I$11,Entrada!$I$14)</c:f>
              <c:strCache>
                <c:ptCount val="3"/>
                <c:pt idx="0">
                  <c:v>Cravada de Concreto</c:v>
                </c:pt>
                <c:pt idx="1">
                  <c:v>Injetadas</c:v>
                </c:pt>
                <c:pt idx="2">
                  <c:v>Escavada Convencional</c:v>
                </c:pt>
              </c:strCache>
            </c:strRef>
          </c:cat>
          <c:val>
            <c:numRef>
              <c:f>Gráficos!$E$28:$E$30</c:f>
              <c:numCache>
                <c:formatCode>0</c:formatCode>
                <c:ptCount val="3"/>
                <c:pt idx="0">
                  <c:v>61</c:v>
                </c:pt>
                <c:pt idx="1">
                  <c:v>168</c:v>
                </c:pt>
                <c:pt idx="2">
                  <c:v>328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1-4C7E-AD04-9DE72D52BFE1}"/>
            </c:ext>
          </c:extLst>
        </c:ser>
        <c:ser>
          <c:idx val="1"/>
          <c:order val="1"/>
          <c:tx>
            <c:v>D = 500 mm</c:v>
          </c:tx>
          <c:spPr>
            <a:pattFill prst="openDmnd">
              <a:fgClr>
                <a:schemeClr val="tx1"/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(Entrada!$I$9,Entrada!$I$11,Entrada!$I$14)</c:f>
              <c:strCache>
                <c:ptCount val="3"/>
                <c:pt idx="0">
                  <c:v>Cravada de Concreto</c:v>
                </c:pt>
                <c:pt idx="1">
                  <c:v>Injetadas</c:v>
                </c:pt>
                <c:pt idx="2">
                  <c:v>Escavada Convencional</c:v>
                </c:pt>
              </c:strCache>
            </c:strRef>
          </c:cat>
          <c:val>
            <c:numRef>
              <c:f>Gráficos!$E$31:$E$33</c:f>
              <c:numCache>
                <c:formatCode>0</c:formatCode>
                <c:ptCount val="3"/>
                <c:pt idx="0">
                  <c:v>4</c:v>
                </c:pt>
                <c:pt idx="1">
                  <c:v>121</c:v>
                </c:pt>
                <c:pt idx="2">
                  <c:v>357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F61-4C7E-AD04-9DE72D52BFE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618761608"/>
        <c:axId val="618760888"/>
      </c:barChart>
      <c:catAx>
        <c:axId val="61876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618760888"/>
        <c:crosses val="autoZero"/>
        <c:auto val="1"/>
        <c:lblAlgn val="ctr"/>
        <c:lblOffset val="100"/>
        <c:noMultiLvlLbl val="0"/>
      </c:catAx>
      <c:valAx>
        <c:axId val="61876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Carga Lateral Verdadeira (kN)</a:t>
                </a:r>
              </a:p>
            </c:rich>
          </c:tx>
          <c:layout>
            <c:manualLayout>
              <c:xMode val="edge"/>
              <c:yMode val="edge"/>
              <c:x val="2.8860022301752667E-2"/>
              <c:y val="0.13272804170505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618761608"/>
        <c:crosses val="autoZero"/>
        <c:crossBetween val="between"/>
        <c:majorUnit val="5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95155083988346"/>
          <c:y val="3.0153830910427368E-2"/>
          <c:w val="0.5292382703893217"/>
          <c:h val="0.100468133225524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460162935218827"/>
          <c:y val="3.7441934604011268E-2"/>
          <c:w val="0.48362259969774141"/>
          <c:h val="0.74836816966431419"/>
        </c:manualLayout>
      </c:layout>
      <c:lineChart>
        <c:grouping val="standard"/>
        <c:varyColors val="0"/>
        <c:ser>
          <c:idx val="0"/>
          <c:order val="0"/>
          <c:tx>
            <c:v>Sem NA e L = 10 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(Gráficos!$B$28,Gráficos!$B$31)</c:f>
              <c:numCache>
                <c:formatCode>0</c:formatCode>
                <c:ptCount val="2"/>
                <c:pt idx="0">
                  <c:v>250</c:v>
                </c:pt>
                <c:pt idx="1">
                  <c:v>500</c:v>
                </c:pt>
              </c:numCache>
            </c:numRef>
          </c:cat>
          <c:val>
            <c:numRef>
              <c:f>(Gráficos!$E$36,Gráficos!$E$39)</c:f>
              <c:numCache>
                <c:formatCode>0</c:formatCode>
                <c:ptCount val="2"/>
                <c:pt idx="0">
                  <c:v>289</c:v>
                </c:pt>
                <c:pt idx="1">
                  <c:v>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B7-45C5-A126-837D18F1B4AD}"/>
            </c:ext>
          </c:extLst>
        </c:ser>
        <c:ser>
          <c:idx val="1"/>
          <c:order val="1"/>
          <c:tx>
            <c:v>NA = 10 m e L = 10 m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(Gráficos!$B$28,Gráficos!$B$31)</c:f>
              <c:numCache>
                <c:formatCode>0</c:formatCode>
                <c:ptCount val="2"/>
                <c:pt idx="0">
                  <c:v>250</c:v>
                </c:pt>
                <c:pt idx="1">
                  <c:v>500</c:v>
                </c:pt>
              </c:numCache>
            </c:numRef>
          </c:cat>
          <c:val>
            <c:numRef>
              <c:f>(Gráficos!$E$48,Gráficos!$E$51)</c:f>
              <c:numCache>
                <c:formatCode>0</c:formatCode>
                <c:ptCount val="2"/>
                <c:pt idx="0">
                  <c:v>296</c:v>
                </c:pt>
                <c:pt idx="1">
                  <c:v>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6B7-45C5-A126-837D18F1B4AD}"/>
            </c:ext>
          </c:extLst>
        </c:ser>
        <c:ser>
          <c:idx val="2"/>
          <c:order val="2"/>
          <c:tx>
            <c:v>Sem NA e L = 15 m</c:v>
          </c:tx>
          <c:spPr>
            <a:ln w="19050" cap="rnd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(Gráficos!$E$30,Gráficos!$E$33)</c:f>
              <c:numCache>
                <c:formatCode>0</c:formatCode>
                <c:ptCount val="2"/>
                <c:pt idx="0">
                  <c:v>328</c:v>
                </c:pt>
                <c:pt idx="1">
                  <c:v>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6B7-45C5-A126-837D18F1B4AD}"/>
            </c:ext>
          </c:extLst>
        </c:ser>
        <c:ser>
          <c:idx val="3"/>
          <c:order val="3"/>
          <c:tx>
            <c:v>NA = 10 m e L = 15 m</c:v>
          </c:tx>
          <c:spPr>
            <a:ln w="19050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(Gráficos!$E$42,Gráficos!$E$45)</c:f>
              <c:numCache>
                <c:formatCode>0</c:formatCode>
                <c:ptCount val="2"/>
                <c:pt idx="0">
                  <c:v>384</c:v>
                </c:pt>
                <c:pt idx="1">
                  <c:v>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6B7-45C5-A126-837D18F1B4A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618761608"/>
        <c:axId val="618760888"/>
      </c:lineChart>
      <c:catAx>
        <c:axId val="618761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Diâmetro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618760888"/>
        <c:crosses val="autoZero"/>
        <c:auto val="1"/>
        <c:lblAlgn val="ctr"/>
        <c:lblOffset val="100"/>
        <c:noMultiLvlLbl val="0"/>
      </c:catAx>
      <c:valAx>
        <c:axId val="61876088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7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Lucida Sans Unicode" panose="020B0602030504020204" pitchFamily="34" charset="0"/>
                    <a:ea typeface="+mn-ea"/>
                    <a:cs typeface="Lucida Sans Unicode" panose="020B0602030504020204" pitchFamily="34" charset="0"/>
                  </a:defRPr>
                </a:pPr>
                <a:r>
                  <a:rPr lang="pt-BR" sz="1100" b="1"/>
                  <a:t>Carga Lateral Verdadeira (kN)</a:t>
                </a:r>
              </a:p>
            </c:rich>
          </c:tx>
          <c:layout>
            <c:manualLayout>
              <c:xMode val="edge"/>
              <c:yMode val="edge"/>
              <c:x val="1.891930525708458E-2"/>
              <c:y val="3.628324263539988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Lucida Sans Unicode" panose="020B0602030504020204" pitchFamily="34" charset="0"/>
                  <a:ea typeface="+mn-ea"/>
                  <a:cs typeface="Lucida Sans Unicode" panose="020B0602030504020204" pitchFamily="34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Lucida Sans Unicode" panose="020B0602030504020204" pitchFamily="34" charset="0"/>
                <a:ea typeface="+mn-ea"/>
                <a:cs typeface="Lucida Sans Unicode" panose="020B0602030504020204" pitchFamily="34" charset="0"/>
              </a:defRPr>
            </a:pPr>
            <a:endParaRPr lang="pt-BR"/>
          </a:p>
        </c:txPr>
        <c:crossAx val="618761608"/>
        <c:crosses val="autoZero"/>
        <c:crossBetween val="between"/>
        <c:majorUnit val="2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938825413272495"/>
          <c:y val="0.23695180999404958"/>
          <c:w val="0.32179927912701273"/>
          <c:h val="0.348909287882286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Lucida Sans Unicode" panose="020B0602030504020204" pitchFamily="34" charset="0"/>
          <a:cs typeface="Lucida Sans Unicode" panose="020B0602030504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Entrada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!A1"/><Relationship Id="rId2" Type="http://schemas.openxmlformats.org/officeDocument/2006/relationships/hyperlink" Target="#Sa&#237;da!A1"/><Relationship Id="rId1" Type="http://schemas.openxmlformats.org/officeDocument/2006/relationships/hyperlink" Target="#Manual!A1"/><Relationship Id="rId4" Type="http://schemas.openxmlformats.org/officeDocument/2006/relationships/hyperlink" Target="#Gr&#225;fico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Sa&#237;da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Entrada!A1"/><Relationship Id="rId1" Type="http://schemas.openxmlformats.org/officeDocument/2006/relationships/hyperlink" Target="#Sa&#237;da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Gr&#225;ficos!A1"/><Relationship Id="rId1" Type="http://schemas.openxmlformats.org/officeDocument/2006/relationships/hyperlink" Target="#Gr&#225;fico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hyperlink" Target="#Sa&#237;da!A1"/><Relationship Id="rId1" Type="http://schemas.openxmlformats.org/officeDocument/2006/relationships/hyperlink" Target="#Entrada!A1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178664</xdr:colOff>
      <xdr:row>21</xdr:row>
      <xdr:rowOff>180975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87D77056-B704-4720-8A49-705AFFA6E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alphaModFix amt="70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Texturizer/>
                  </a14:imgEffect>
                  <a14:imgEffect>
                    <a14:saturation sat="98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274664" cy="4181475"/>
        </a:xfrm>
        <a:prstGeom prst="rect">
          <a:avLst/>
        </a:prstGeom>
      </xdr:spPr>
    </xdr:pic>
    <xdr:clientData/>
  </xdr:twoCellAnchor>
  <xdr:twoCellAnchor>
    <xdr:from>
      <xdr:col>7</xdr:col>
      <xdr:colOff>390525</xdr:colOff>
      <xdr:row>18</xdr:row>
      <xdr:rowOff>66675</xdr:rowOff>
    </xdr:from>
    <xdr:to>
      <xdr:col>9</xdr:col>
      <xdr:colOff>600075</xdr:colOff>
      <xdr:row>20</xdr:row>
      <xdr:rowOff>153675</xdr:rowOff>
    </xdr:to>
    <xdr:grpSp>
      <xdr:nvGrpSpPr>
        <xdr:cNvPr id="3" name="Agrupar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3679F7A-F1D2-48F4-8E39-719364434471}"/>
            </a:ext>
          </a:extLst>
        </xdr:cNvPr>
        <xdr:cNvGrpSpPr/>
      </xdr:nvGrpSpPr>
      <xdr:grpSpPr>
        <a:xfrm>
          <a:off x="4657725" y="34956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6C0E56E1-C240-8992-4564-539FD89CF611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CA08E120-B9D3-5FE7-0815-E4735E5E1BCB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10</xdr:col>
      <xdr:colOff>171450</xdr:colOff>
      <xdr:row>2</xdr:row>
      <xdr:rowOff>114299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CE8FC63A-A606-4376-94C6-56228E669F72}"/>
            </a:ext>
          </a:extLst>
        </xdr:cNvPr>
        <xdr:cNvSpPr/>
      </xdr:nvSpPr>
      <xdr:spPr>
        <a:xfrm>
          <a:off x="0" y="0"/>
          <a:ext cx="6267450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0</xdr:col>
      <xdr:colOff>0</xdr:colOff>
      <xdr:row>0</xdr:row>
      <xdr:rowOff>18988</xdr:rowOff>
    </xdr:from>
    <xdr:ext cx="6257925" cy="400174"/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57B7D82B-B210-458B-9F64-5AF6191F3609}"/>
            </a:ext>
          </a:extLst>
        </xdr:cNvPr>
        <xdr:cNvSpPr/>
      </xdr:nvSpPr>
      <xdr:spPr>
        <a:xfrm>
          <a:off x="0" y="18988"/>
          <a:ext cx="6257925" cy="400174"/>
        </a:xfrm>
        <a:prstGeom prst="rect">
          <a:avLst/>
        </a:prstGeom>
        <a:noFill/>
        <a:ln>
          <a:noFill/>
        </a:ln>
        <a:effectLst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MODELO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NEURAL: Carga Lateral Verdadeira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581025</xdr:colOff>
      <xdr:row>2</xdr:row>
      <xdr:rowOff>114299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C849EAFE-0CF2-4B0C-B76B-EA767E203431}"/>
            </a:ext>
          </a:extLst>
        </xdr:cNvPr>
        <xdr:cNvSpPr/>
      </xdr:nvSpPr>
      <xdr:spPr>
        <a:xfrm>
          <a:off x="0" y="0"/>
          <a:ext cx="6677025" cy="495299"/>
        </a:xfrm>
        <a:prstGeom prst="rect">
          <a:avLst/>
        </a:prstGeom>
        <a:solidFill>
          <a:schemeClr val="tx2">
            <a:alpha val="65000"/>
          </a:schemeClr>
        </a:solidFill>
        <a:scene3d>
          <a:camera prst="orthographicFront"/>
          <a:lightRig rig="threePt" dir="t"/>
        </a:scene3d>
        <a:sp3d>
          <a:bevelT prst="slop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238125</xdr:colOff>
      <xdr:row>0</xdr:row>
      <xdr:rowOff>0</xdr:rowOff>
    </xdr:from>
    <xdr:to>
      <xdr:col>10</xdr:col>
      <xdr:colOff>342900</xdr:colOff>
      <xdr:row>2</xdr:row>
      <xdr:rowOff>95250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11434FA9-96C1-487A-AAC5-F135CC11C12E}"/>
            </a:ext>
          </a:extLst>
        </xdr:cNvPr>
        <xdr:cNvSpPr/>
      </xdr:nvSpPr>
      <xdr:spPr>
        <a:xfrm>
          <a:off x="238125" y="0"/>
          <a:ext cx="6200775" cy="476250"/>
        </a:xfrm>
        <a:prstGeom prst="rect">
          <a:avLst/>
        </a:prstGeom>
        <a:noFill/>
        <a:ln>
          <a:noFill/>
        </a:ln>
        <a:effectLst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pt-BR" sz="20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Manual</a:t>
          </a:r>
          <a:r>
            <a:rPr lang="pt-BR" sz="20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ahnschrift" panose="020B0502040204020203" pitchFamily="34" charset="0"/>
              <a:ea typeface="Roboto" panose="02000000000000000000" pitchFamily="2" charset="0"/>
              <a:cs typeface="Biome" panose="020B0503030204020804" pitchFamily="34" charset="0"/>
            </a:rPr>
            <a:t> de Instruções</a:t>
          </a:r>
          <a:endParaRPr lang="pt-BR" sz="2000" b="1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ahnschrift" panose="020B0502040204020203" pitchFamily="34" charset="0"/>
            <a:ea typeface="Roboto" panose="02000000000000000000" pitchFamily="2" charset="0"/>
            <a:cs typeface="Biome" panose="020B0503030204020804" pitchFamily="34" charset="0"/>
          </a:endParaRPr>
        </a:p>
      </xdr:txBody>
    </xdr:sp>
    <xdr:clientData/>
  </xdr:twoCellAnchor>
  <xdr:twoCellAnchor>
    <xdr:from>
      <xdr:col>3</xdr:col>
      <xdr:colOff>257175</xdr:colOff>
      <xdr:row>25</xdr:row>
      <xdr:rowOff>9525</xdr:rowOff>
    </xdr:from>
    <xdr:to>
      <xdr:col>5</xdr:col>
      <xdr:colOff>466725</xdr:colOff>
      <xdr:row>27</xdr:row>
      <xdr:rowOff>96525</xdr:rowOff>
    </xdr:to>
    <xdr:grpSp>
      <xdr:nvGrpSpPr>
        <xdr:cNvPr id="4" name="Agrupar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2324DD-ADF2-4D09-A144-1C5DDE4563F0}"/>
            </a:ext>
          </a:extLst>
        </xdr:cNvPr>
        <xdr:cNvGrpSpPr/>
      </xdr:nvGrpSpPr>
      <xdr:grpSpPr>
        <a:xfrm>
          <a:off x="2085975" y="584835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284E7A2-17D1-7DA2-9332-96B2DAB872A3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6" name="Retângulo 5">
            <a:extLst>
              <a:ext uri="{FF2B5EF4-FFF2-40B4-BE49-F238E27FC236}">
                <a16:creationId xmlns:a16="http://schemas.microsoft.com/office/drawing/2014/main" id="{5772100E-F87F-14E2-6323-486D0521DA10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</xdr:colOff>
      <xdr:row>3</xdr:row>
      <xdr:rowOff>95250</xdr:rowOff>
    </xdr:from>
    <xdr:to>
      <xdr:col>15</xdr:col>
      <xdr:colOff>180975</xdr:colOff>
      <xdr:row>5</xdr:row>
      <xdr:rowOff>182250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DD41D1-4660-4360-8AFC-0DDB6144A615}"/>
            </a:ext>
          </a:extLst>
        </xdr:cNvPr>
        <xdr:cNvGrpSpPr/>
      </xdr:nvGrpSpPr>
      <xdr:grpSpPr>
        <a:xfrm>
          <a:off x="8181975" y="685800"/>
          <a:ext cx="1362075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3C0A9F8F-2405-7A3F-245A-6F3611A50CCE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73654901-EF13-3B98-63DF-F08F9E1BC1C7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MANUAL</a:t>
            </a:r>
          </a:p>
        </xdr:txBody>
      </xdr:sp>
    </xdr:grpSp>
    <xdr:clientData/>
  </xdr:twoCellAnchor>
  <xdr:twoCellAnchor>
    <xdr:from>
      <xdr:col>15</xdr:col>
      <xdr:colOff>685800</xdr:colOff>
      <xdr:row>3</xdr:row>
      <xdr:rowOff>76200</xdr:rowOff>
    </xdr:from>
    <xdr:to>
      <xdr:col>17</xdr:col>
      <xdr:colOff>523874</xdr:colOff>
      <xdr:row>5</xdr:row>
      <xdr:rowOff>163200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F4CA316-C002-4E81-AD0B-5D6C8A4520C4}"/>
            </a:ext>
          </a:extLst>
        </xdr:cNvPr>
        <xdr:cNvGrpSpPr/>
      </xdr:nvGrpSpPr>
      <xdr:grpSpPr>
        <a:xfrm>
          <a:off x="10048875" y="66675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BB023629-5721-DB01-7EBB-C7C742DEA526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DA1C99CE-06C9-623E-256A-10670F95FB0E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14</xdr:col>
      <xdr:colOff>371475</xdr:colOff>
      <xdr:row>8</xdr:row>
      <xdr:rowOff>38100</xdr:rowOff>
    </xdr:from>
    <xdr:to>
      <xdr:col>16</xdr:col>
      <xdr:colOff>485775</xdr:colOff>
      <xdr:row>10</xdr:row>
      <xdr:rowOff>125100</xdr:rowOff>
    </xdr:to>
    <xdr:grpSp>
      <xdr:nvGrpSpPr>
        <xdr:cNvPr id="8" name="Agrupar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B37347-25A9-4CCB-89C7-8F17231ED2EC}"/>
            </a:ext>
          </a:extLst>
        </xdr:cNvPr>
        <xdr:cNvGrpSpPr/>
      </xdr:nvGrpSpPr>
      <xdr:grpSpPr>
        <a:xfrm>
          <a:off x="9124950" y="1581150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A9C19572-98CF-C85E-9D86-EE2190055174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B074666D-B0DA-1833-A0BE-50325C0B1278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238125</xdr:colOff>
      <xdr:row>17</xdr:row>
      <xdr:rowOff>152400</xdr:rowOff>
    </xdr:from>
    <xdr:to>
      <xdr:col>10</xdr:col>
      <xdr:colOff>314325</xdr:colOff>
      <xdr:row>20</xdr:row>
      <xdr:rowOff>152400</xdr:rowOff>
    </xdr:to>
    <xdr:sp macro="" textlink="">
      <xdr:nvSpPr>
        <xdr:cNvPr id="11" name="Texto Explicativo: Linha Dobrada com Borda e Ênfase 10">
          <a:extLst>
            <a:ext uri="{FF2B5EF4-FFF2-40B4-BE49-F238E27FC236}">
              <a16:creationId xmlns:a16="http://schemas.microsoft.com/office/drawing/2014/main" id="{7DEA2DBC-1162-4F23-818E-67AA5E84B994}"/>
            </a:ext>
          </a:extLst>
        </xdr:cNvPr>
        <xdr:cNvSpPr/>
      </xdr:nvSpPr>
      <xdr:spPr>
        <a:xfrm>
          <a:off x="5114925" y="3409950"/>
          <a:ext cx="1514475" cy="571500"/>
        </a:xfrm>
        <a:prstGeom prst="accentBorderCallout2">
          <a:avLst>
            <a:gd name="adj1" fmla="val 18750"/>
            <a:gd name="adj2" fmla="val -8333"/>
            <a:gd name="adj3" fmla="val 18750"/>
            <a:gd name="adj4" fmla="val -16667"/>
            <a:gd name="adj5" fmla="val -29758"/>
            <a:gd name="adj6" fmla="val -44674"/>
          </a:avLst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É possível </a:t>
          </a:r>
          <a:r>
            <a:rPr lang="pt-BR" sz="12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inserir até 50 trechos!</a:t>
          </a:r>
          <a:endParaRPr lang="pt-BR" sz="1200">
            <a:solidFill>
              <a:sysClr val="windowText" lastClr="000000"/>
            </a:solidFill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314325</xdr:colOff>
      <xdr:row>9</xdr:row>
      <xdr:rowOff>133350</xdr:rowOff>
    </xdr:from>
    <xdr:to>
      <xdr:col>9</xdr:col>
      <xdr:colOff>304799</xdr:colOff>
      <xdr:row>12</xdr:row>
      <xdr:rowOff>29850</xdr:rowOff>
    </xdr:to>
    <xdr:grpSp>
      <xdr:nvGrpSpPr>
        <xdr:cNvPr id="8" name="Agrupar 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1C7DAD3-8783-4D28-8928-66AB5FF842CC}"/>
            </a:ext>
          </a:extLst>
        </xdr:cNvPr>
        <xdr:cNvGrpSpPr/>
      </xdr:nvGrpSpPr>
      <xdr:grpSpPr>
        <a:xfrm>
          <a:off x="4848225" y="1866900"/>
          <a:ext cx="1209674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B319FCC-2B61-6365-4ED7-A1D1314B3CD4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225D3DA1-7458-5EAC-D671-909E9DB05951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7</xdr:col>
      <xdr:colOff>200025</xdr:colOff>
      <xdr:row>5</xdr:row>
      <xdr:rowOff>142875</xdr:rowOff>
    </xdr:from>
    <xdr:to>
      <xdr:col>9</xdr:col>
      <xdr:colOff>409575</xdr:colOff>
      <xdr:row>8</xdr:row>
      <xdr:rowOff>39375</xdr:rowOff>
    </xdr:to>
    <xdr:grpSp>
      <xdr:nvGrpSpPr>
        <xdr:cNvPr id="11" name="Agrupar 10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DFAD814-B7C7-44DA-BF97-4F076EF8B996}"/>
            </a:ext>
          </a:extLst>
        </xdr:cNvPr>
        <xdr:cNvGrpSpPr/>
      </xdr:nvGrpSpPr>
      <xdr:grpSpPr>
        <a:xfrm>
          <a:off x="4733925" y="111442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2" name="Retângulo: Cantos Arredondados 11">
            <a:extLst>
              <a:ext uri="{FF2B5EF4-FFF2-40B4-BE49-F238E27FC236}">
                <a16:creationId xmlns:a16="http://schemas.microsoft.com/office/drawing/2014/main" id="{25CE5BF7-C75E-2176-3060-85AC77AB01C0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Retângulo 12">
            <a:extLst>
              <a:ext uri="{FF2B5EF4-FFF2-40B4-BE49-F238E27FC236}">
                <a16:creationId xmlns:a16="http://schemas.microsoft.com/office/drawing/2014/main" id="{2864E56A-EAFB-2B99-F714-BC359DB0DD93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557892</xdr:colOff>
      <xdr:row>6</xdr:row>
      <xdr:rowOff>70757</xdr:rowOff>
    </xdr:from>
    <xdr:to>
      <xdr:col>12</xdr:col>
      <xdr:colOff>548366</xdr:colOff>
      <xdr:row>8</xdr:row>
      <xdr:rowOff>164561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1A1FE3C-FC56-4A79-AA4F-B2C07B7FE6F6}"/>
            </a:ext>
          </a:extLst>
        </xdr:cNvPr>
        <xdr:cNvGrpSpPr/>
      </xdr:nvGrpSpPr>
      <xdr:grpSpPr>
        <a:xfrm>
          <a:off x="7492092" y="1280432"/>
          <a:ext cx="1209674" cy="474804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03CB9EAC-589E-0C4A-BFCD-D4A7E07ACF29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8520D2C9-C088-2080-6D3C-1408F574FFF1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10</xdr:col>
      <xdr:colOff>453118</xdr:colOff>
      <xdr:row>2</xdr:row>
      <xdr:rowOff>125187</xdr:rowOff>
    </xdr:from>
    <xdr:to>
      <xdr:col>13</xdr:col>
      <xdr:colOff>53067</xdr:colOff>
      <xdr:row>4</xdr:row>
      <xdr:rowOff>164562</xdr:rowOff>
    </xdr:to>
    <xdr:grpSp>
      <xdr:nvGrpSpPr>
        <xdr:cNvPr id="8" name="Agrupar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714046-5BD5-4424-883F-E3A4E82B09A0}"/>
            </a:ext>
          </a:extLst>
        </xdr:cNvPr>
        <xdr:cNvGrpSpPr/>
      </xdr:nvGrpSpPr>
      <xdr:grpSpPr>
        <a:xfrm>
          <a:off x="7387318" y="525237"/>
          <a:ext cx="1428749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4C552039-F176-C044-DDDD-D360AFA6B167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Retângulo 9">
            <a:extLst>
              <a:ext uri="{FF2B5EF4-FFF2-40B4-BE49-F238E27FC236}">
                <a16:creationId xmlns:a16="http://schemas.microsoft.com/office/drawing/2014/main" id="{E241F2D2-EB92-A056-8AA6-1F8171EDD386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47625</xdr:colOff>
      <xdr:row>19</xdr:row>
      <xdr:rowOff>152400</xdr:rowOff>
    </xdr:from>
    <xdr:to>
      <xdr:col>17</xdr:col>
      <xdr:colOff>47625</xdr:colOff>
      <xdr:row>22</xdr:row>
      <xdr:rowOff>48900</xdr:rowOff>
    </xdr:to>
    <xdr:grpSp>
      <xdr:nvGrpSpPr>
        <xdr:cNvPr id="9" name="Agrupar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3063A73-2AC1-4DB4-BA95-3AD67BD8E473}"/>
            </a:ext>
          </a:extLst>
        </xdr:cNvPr>
        <xdr:cNvGrpSpPr/>
      </xdr:nvGrpSpPr>
      <xdr:grpSpPr>
        <a:xfrm>
          <a:off x="10763250" y="38385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0" name="Retângulo: Cantos Arredondados 9">
            <a:extLst>
              <a:ext uri="{FF2B5EF4-FFF2-40B4-BE49-F238E27FC236}">
                <a16:creationId xmlns:a16="http://schemas.microsoft.com/office/drawing/2014/main" id="{50733B8E-1C4F-8B2F-A9C7-468296EC7962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Retângulo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E7A3537-4906-37CE-ECC9-94C57DC36303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GRÁFICOS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15</xdr:col>
      <xdr:colOff>9525</xdr:colOff>
      <xdr:row>14</xdr:row>
      <xdr:rowOff>152400</xdr:rowOff>
    </xdr:from>
    <xdr:to>
      <xdr:col>17</xdr:col>
      <xdr:colOff>9525</xdr:colOff>
      <xdr:row>17</xdr:row>
      <xdr:rowOff>48900</xdr:rowOff>
    </xdr:to>
    <xdr:grpSp>
      <xdr:nvGrpSpPr>
        <xdr:cNvPr id="12" name="Agrupar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B909972-6972-420B-ADDC-6CDE1A9726F6}"/>
            </a:ext>
          </a:extLst>
        </xdr:cNvPr>
        <xdr:cNvGrpSpPr/>
      </xdr:nvGrpSpPr>
      <xdr:grpSpPr>
        <a:xfrm>
          <a:off x="10725150" y="2886075"/>
          <a:ext cx="14287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91FDF982-D670-44FC-411A-665131EDCD49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45BD069-6E48-0DDB-2062-ED4DC32D08DA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123826</xdr:colOff>
      <xdr:row>6</xdr:row>
      <xdr:rowOff>1</xdr:rowOff>
    </xdr:from>
    <xdr:to>
      <xdr:col>12</xdr:col>
      <xdr:colOff>47626</xdr:colOff>
      <xdr:row>9</xdr:row>
      <xdr:rowOff>171451</xdr:rowOff>
    </xdr:to>
    <xdr:sp macro="" textlink="">
      <xdr:nvSpPr>
        <xdr:cNvPr id="2" name="Texto Explicativo: Linha Dobrada com Borda e Ênfase 1">
          <a:extLst>
            <a:ext uri="{FF2B5EF4-FFF2-40B4-BE49-F238E27FC236}">
              <a16:creationId xmlns:a16="http://schemas.microsoft.com/office/drawing/2014/main" id="{EE3B7128-E2A8-46EF-84DC-F5BAED9AE6CB}"/>
            </a:ext>
          </a:extLst>
        </xdr:cNvPr>
        <xdr:cNvSpPr/>
      </xdr:nvSpPr>
      <xdr:spPr>
        <a:xfrm flipH="1">
          <a:off x="5838826" y="1162051"/>
          <a:ext cx="2781300" cy="742950"/>
        </a:xfrm>
        <a:prstGeom prst="accentBorderCallout2">
          <a:avLst>
            <a:gd name="adj1" fmla="val 71314"/>
            <a:gd name="adj2" fmla="val -5251"/>
            <a:gd name="adj3" fmla="val 71314"/>
            <a:gd name="adj4" fmla="val -18722"/>
            <a:gd name="adj5" fmla="val 168910"/>
            <a:gd name="adj6" fmla="val -35023"/>
          </a:avLst>
        </a:prstGeom>
        <a:solidFill>
          <a:srgbClr val="FFCC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Parcela l</a:t>
          </a:r>
          <a:r>
            <a:rPr lang="pt-BR" sz="11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ateral da capacidade de carga de estaca isolada, considerando as cargas residuais</a:t>
          </a:r>
          <a:r>
            <a:rPr lang="pt-BR" sz="110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.</a:t>
          </a:r>
          <a:r>
            <a:rPr lang="pt-BR" sz="1100" baseline="0">
              <a:solidFill>
                <a:sysClr val="windowText" lastClr="000000"/>
              </a:solidFill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  <a:endParaRPr lang="pt-BR" sz="1100">
            <a:solidFill>
              <a:sysClr val="windowText" lastClr="000000"/>
            </a:solidFill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542926</xdr:colOff>
      <xdr:row>21</xdr:row>
      <xdr:rowOff>123825</xdr:rowOff>
    </xdr:from>
    <xdr:to>
      <xdr:col>2</xdr:col>
      <xdr:colOff>276226</xdr:colOff>
      <xdr:row>24</xdr:row>
      <xdr:rowOff>20325</xdr:rowOff>
    </xdr:to>
    <xdr:grpSp>
      <xdr:nvGrpSpPr>
        <xdr:cNvPr id="2" name="Agrupar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65D432B-0CC3-4F5C-AAA1-85C0A12DABC4}"/>
            </a:ext>
          </a:extLst>
        </xdr:cNvPr>
        <xdr:cNvGrpSpPr/>
      </xdr:nvGrpSpPr>
      <xdr:grpSpPr>
        <a:xfrm>
          <a:off x="542926" y="4191000"/>
          <a:ext cx="1162050" cy="468000"/>
          <a:chOff x="1143000" y="1543050"/>
          <a:chExt cx="1714500" cy="638175"/>
        </a:xfrm>
        <a:solidFill>
          <a:srgbClr val="FFCCFF"/>
        </a:solidFill>
      </xdr:grpSpPr>
      <xdr:sp macro="" textlink="">
        <xdr:nvSpPr>
          <xdr:cNvPr id="3" name="Retângulo: Cantos Arredondados 2">
            <a:extLst>
              <a:ext uri="{FF2B5EF4-FFF2-40B4-BE49-F238E27FC236}">
                <a16:creationId xmlns:a16="http://schemas.microsoft.com/office/drawing/2014/main" id="{676F6D99-3111-410A-8CAC-6ABBA45B5CEA}"/>
              </a:ext>
            </a:extLst>
          </xdr:cNvPr>
          <xdr:cNvSpPr/>
        </xdr:nvSpPr>
        <xdr:spPr>
          <a:xfrm>
            <a:off x="1143000" y="154305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40ADB096-3E08-563A-FF10-3FFFA64A31B2}"/>
              </a:ext>
            </a:extLst>
          </xdr:cNvPr>
          <xdr:cNvSpPr/>
        </xdr:nvSpPr>
        <xdr:spPr>
          <a:xfrm>
            <a:off x="1247776" y="1666875"/>
            <a:ext cx="1476376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chemeClr val="tx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INICIAR</a:t>
            </a:r>
            <a:endParaRPr lang="pt-BR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3</xdr:col>
      <xdr:colOff>552450</xdr:colOff>
      <xdr:row>21</xdr:row>
      <xdr:rowOff>133350</xdr:rowOff>
    </xdr:from>
    <xdr:to>
      <xdr:col>5</xdr:col>
      <xdr:colOff>152400</xdr:colOff>
      <xdr:row>24</xdr:row>
      <xdr:rowOff>29850</xdr:rowOff>
    </xdr:to>
    <xdr:grpSp>
      <xdr:nvGrpSpPr>
        <xdr:cNvPr id="5" name="Agrupar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C6162D2-0B66-4181-A379-F895FC4ADAC4}"/>
            </a:ext>
          </a:extLst>
        </xdr:cNvPr>
        <xdr:cNvGrpSpPr/>
      </xdr:nvGrpSpPr>
      <xdr:grpSpPr>
        <a:xfrm>
          <a:off x="2695575" y="4200525"/>
          <a:ext cx="1028700" cy="468000"/>
          <a:chOff x="5791200" y="2286000"/>
          <a:chExt cx="1714500" cy="638175"/>
        </a:xfrm>
        <a:solidFill>
          <a:srgbClr val="FFCCFF"/>
        </a:solidFill>
      </xdr:grpSpPr>
      <xdr:sp macro="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D5F79A7-58B2-C700-B8E7-1BA21BCAE705}"/>
              </a:ext>
            </a:extLst>
          </xdr:cNvPr>
          <xdr:cNvSpPr/>
        </xdr:nvSpPr>
        <xdr:spPr>
          <a:xfrm>
            <a:off x="5791200" y="2286000"/>
            <a:ext cx="1714500" cy="638175"/>
          </a:xfrm>
          <a:prstGeom prst="roundRect">
            <a:avLst/>
          </a:prstGeom>
          <a:grpFill/>
          <a:scene3d>
            <a:camera prst="orthographicFront"/>
            <a:lightRig rig="threePt" dir="t"/>
          </a:scene3d>
          <a:sp3d>
            <a:bevelT w="139700" h="139700" prst="divot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D81F808B-D8D0-3954-25CE-AD282C255CBB}"/>
              </a:ext>
            </a:extLst>
          </xdr:cNvPr>
          <xdr:cNvSpPr/>
        </xdr:nvSpPr>
        <xdr:spPr>
          <a:xfrm>
            <a:off x="5924550" y="2419350"/>
            <a:ext cx="1476375" cy="368800"/>
          </a:xfrm>
          <a:prstGeom prst="rect">
            <a:avLst/>
          </a:prstGeom>
          <a:grpFill/>
        </xdr:spPr>
        <xdr:txBody>
          <a:bodyPr wrap="none" lIns="91440" tIns="45720" rIns="91440" bIns="45720" anchor="ctr">
            <a:noAutofit/>
          </a:bodyPr>
          <a:lstStyle/>
          <a:p>
            <a:pPr algn="ctr"/>
            <a:r>
              <a:rPr lang="pt-BR" sz="1800" b="0" cap="none" spc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Levenim MT" panose="02010502060101010101" pitchFamily="2" charset="-79"/>
                <a:cs typeface="Levenim MT" panose="02010502060101010101" pitchFamily="2" charset="-79"/>
              </a:rPr>
              <a:t>SAÍDA</a:t>
            </a:r>
            <a:endParaRPr lang="pt-BR" sz="2800" b="0" cap="none" spc="0">
              <a:ln w="0"/>
              <a:solidFill>
                <a:sysClr val="windowText" lastClr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Levenim MT" panose="02010502060101010101" pitchFamily="2" charset="-79"/>
              <a:cs typeface="Levenim MT" panose="02010502060101010101" pitchFamily="2" charset="-79"/>
            </a:endParaRPr>
          </a:p>
        </xdr:txBody>
      </xdr:sp>
    </xdr:grpSp>
    <xdr:clientData/>
  </xdr:twoCellAnchor>
  <xdr:twoCellAnchor>
    <xdr:from>
      <xdr:col>8</xdr:col>
      <xdr:colOff>295274</xdr:colOff>
      <xdr:row>0</xdr:row>
      <xdr:rowOff>133349</xdr:rowOff>
    </xdr:from>
    <xdr:to>
      <xdr:col>19</xdr:col>
      <xdr:colOff>466725</xdr:colOff>
      <xdr:row>19</xdr:row>
      <xdr:rowOff>190499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F463629B-E095-5341-078E-14D7BA546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257175</xdr:colOff>
      <xdr:row>5</xdr:row>
      <xdr:rowOff>0</xdr:rowOff>
    </xdr:from>
    <xdr:to>
      <xdr:col>16</xdr:col>
      <xdr:colOff>114300</xdr:colOff>
      <xdr:row>7</xdr:row>
      <xdr:rowOff>152400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BE62A0D7-0708-DE00-6749-A30224F473AE}"/>
            </a:ext>
          </a:extLst>
        </xdr:cNvPr>
        <xdr:cNvSpPr txBox="1"/>
      </xdr:nvSpPr>
      <xdr:spPr>
        <a:xfrm>
          <a:off x="9629775" y="1019175"/>
          <a:ext cx="1076325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>
              <a:latin typeface="Lucida Sans Unicode" panose="020B0602030504020204" pitchFamily="34" charset="0"/>
              <a:cs typeface="Lucida Sans Unicode" panose="020B0602030504020204" pitchFamily="34" charset="0"/>
            </a:rPr>
            <a:t>L = 15 m</a:t>
          </a:r>
          <a:r>
            <a:rPr lang="pt-BR" sz="110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              D = 500 mm</a:t>
          </a:r>
          <a:endParaRPr lang="pt-BR" sz="11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5</xdr:col>
      <xdr:colOff>419100</xdr:colOff>
      <xdr:row>23</xdr:row>
      <xdr:rowOff>57150</xdr:rowOff>
    </xdr:from>
    <xdr:to>
      <xdr:col>13</xdr:col>
      <xdr:colOff>361950</xdr:colOff>
      <xdr:row>39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760C095C-D8FE-1491-2ADE-B9A37F7F4C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485775</xdr:colOff>
      <xdr:row>28</xdr:row>
      <xdr:rowOff>28575</xdr:rowOff>
    </xdr:from>
    <xdr:to>
      <xdr:col>14</xdr:col>
      <xdr:colOff>523875</xdr:colOff>
      <xdr:row>30</xdr:row>
      <xdr:rowOff>171450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9AAFEBF9-3FF1-4278-B73E-2BD5DF1C5C40}"/>
            </a:ext>
          </a:extLst>
        </xdr:cNvPr>
        <xdr:cNvSpPr txBox="1"/>
      </xdr:nvSpPr>
      <xdr:spPr>
        <a:xfrm>
          <a:off x="8639175" y="5657850"/>
          <a:ext cx="1257300" cy="533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>
              <a:latin typeface="Lucida Sans Unicode" panose="020B0602030504020204" pitchFamily="34" charset="0"/>
              <a:cs typeface="Lucida Sans Unicode" panose="020B0602030504020204" pitchFamily="34" charset="0"/>
            </a:rPr>
            <a:t>NA</a:t>
          </a:r>
          <a:r>
            <a:rPr lang="pt-BR" sz="100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ñ encontrado               D = 500 mm</a:t>
          </a:r>
          <a:endParaRPr lang="pt-BR" sz="10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5</xdr:col>
      <xdr:colOff>457198</xdr:colOff>
      <xdr:row>41</xdr:row>
      <xdr:rowOff>133350</xdr:rowOff>
    </xdr:from>
    <xdr:to>
      <xdr:col>12</xdr:col>
      <xdr:colOff>276224</xdr:colOff>
      <xdr:row>57</xdr:row>
      <xdr:rowOff>57149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B15CAE8-6982-B3A8-11BB-7E08B2ECC6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257175</xdr:colOff>
      <xdr:row>47</xdr:row>
      <xdr:rowOff>66674</xdr:rowOff>
    </xdr:from>
    <xdr:to>
      <xdr:col>14</xdr:col>
      <xdr:colOff>266700</xdr:colOff>
      <xdr:row>49</xdr:row>
      <xdr:rowOff>161925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0AACC82-B2E0-414B-B79F-B900210FCB0F}"/>
            </a:ext>
          </a:extLst>
        </xdr:cNvPr>
        <xdr:cNvSpPr txBox="1"/>
      </xdr:nvSpPr>
      <xdr:spPr>
        <a:xfrm>
          <a:off x="8410575" y="9372599"/>
          <a:ext cx="1228725" cy="485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>
              <a:latin typeface="Lucida Sans Unicode" panose="020B0602030504020204" pitchFamily="34" charset="0"/>
              <a:cs typeface="Lucida Sans Unicode" panose="020B0602030504020204" pitchFamily="34" charset="0"/>
            </a:rPr>
            <a:t>NA</a:t>
          </a:r>
          <a:r>
            <a:rPr lang="pt-BR" sz="1000" baseline="0">
              <a:latin typeface="Lucida Sans Unicode" panose="020B0602030504020204" pitchFamily="34" charset="0"/>
              <a:cs typeface="Lucida Sans Unicode" panose="020B0602030504020204" pitchFamily="34" charset="0"/>
            </a:rPr>
            <a:t> ñ encontrado   L = 15 m </a:t>
          </a:r>
          <a:endParaRPr lang="pt-BR" sz="10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5</xdr:col>
      <xdr:colOff>447676</xdr:colOff>
      <xdr:row>59</xdr:row>
      <xdr:rowOff>161924</xdr:rowOff>
    </xdr:from>
    <xdr:to>
      <xdr:col>14</xdr:col>
      <xdr:colOff>47625</xdr:colOff>
      <xdr:row>74</xdr:row>
      <xdr:rowOff>171450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42DA9CF0-6C7B-411F-AC13-C5D22E1A2C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95250</xdr:colOff>
      <xdr:row>61</xdr:row>
      <xdr:rowOff>66675</xdr:rowOff>
    </xdr:from>
    <xdr:to>
      <xdr:col>13</xdr:col>
      <xdr:colOff>504825</xdr:colOff>
      <xdr:row>62</xdr:row>
      <xdr:rowOff>133350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C1ACFD16-BB8B-41D5-A77E-DEE77999EFC6}"/>
            </a:ext>
          </a:extLst>
        </xdr:cNvPr>
        <xdr:cNvSpPr txBox="1"/>
      </xdr:nvSpPr>
      <xdr:spPr>
        <a:xfrm>
          <a:off x="7639050" y="12058650"/>
          <a:ext cx="1628775" cy="257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000">
              <a:latin typeface="Lucida Sans Unicode" panose="020B0602030504020204" pitchFamily="34" charset="0"/>
              <a:cs typeface="Lucida Sans Unicode" panose="020B0602030504020204" pitchFamily="34" charset="0"/>
            </a:rPr>
            <a:t>Escavada Convencional</a:t>
          </a:r>
        </a:p>
      </xdr:txBody>
    </xdr:sp>
    <xdr:clientData/>
  </xdr:twoCellAnchor>
  <xdr:twoCellAnchor>
    <xdr:from>
      <xdr:col>6</xdr:col>
      <xdr:colOff>352425</xdr:colOff>
      <xdr:row>40</xdr:row>
      <xdr:rowOff>114300</xdr:rowOff>
    </xdr:from>
    <xdr:to>
      <xdr:col>12</xdr:col>
      <xdr:colOff>581025</xdr:colOff>
      <xdr:row>41</xdr:row>
      <xdr:rowOff>180975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F379A2CB-1626-49A5-88FB-DB43A43BBBBF}"/>
            </a:ext>
          </a:extLst>
        </xdr:cNvPr>
        <xdr:cNvSpPr txBox="1"/>
      </xdr:nvSpPr>
      <xdr:spPr>
        <a:xfrm>
          <a:off x="4638675" y="8067675"/>
          <a:ext cx="40957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latin typeface="Lucida Sans Unicode" panose="020B0602030504020204" pitchFamily="34" charset="0"/>
              <a:cs typeface="Lucida Sans Unicode" panose="020B0602030504020204" pitchFamily="34" charset="0"/>
            </a:rPr>
            <a:t>Carga Lateral Verdadeira x Diâmetro x Tipo de Estaca</a:t>
          </a:r>
        </a:p>
      </xdr:txBody>
    </xdr:sp>
    <xdr:clientData/>
  </xdr:twoCellAnchor>
  <xdr:twoCellAnchor>
    <xdr:from>
      <xdr:col>5</xdr:col>
      <xdr:colOff>666750</xdr:colOff>
      <xdr:row>58</xdr:row>
      <xdr:rowOff>85725</xdr:rowOff>
    </xdr:from>
    <xdr:to>
      <xdr:col>12</xdr:col>
      <xdr:colOff>342900</xdr:colOff>
      <xdr:row>59</xdr:row>
      <xdr:rowOff>152400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C2E449EC-9628-4C68-A1C4-E00BAEF779C8}"/>
            </a:ext>
          </a:extLst>
        </xdr:cNvPr>
        <xdr:cNvSpPr txBox="1"/>
      </xdr:nvSpPr>
      <xdr:spPr>
        <a:xfrm>
          <a:off x="4238625" y="11506200"/>
          <a:ext cx="4257675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latin typeface="Lucida Sans Unicode" panose="020B0602030504020204" pitchFamily="34" charset="0"/>
              <a:cs typeface="Lucida Sans Unicode" panose="020B0602030504020204" pitchFamily="34" charset="0"/>
            </a:rPr>
            <a:t>Carga Lateral Verdadeira x Diâmetro x NA x Comprimento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C3D03-0023-4502-9D15-B085BA82887D}">
  <sheetPr codeName="Planilha3"/>
  <dimension ref="B19:N33"/>
  <sheetViews>
    <sheetView showGridLines="0" tabSelected="1" zoomScaleNormal="100" workbookViewId="0">
      <selection activeCell="L13" sqref="L13"/>
    </sheetView>
  </sheetViews>
  <sheetFormatPr defaultRowHeight="15" x14ac:dyDescent="0.25"/>
  <sheetData>
    <row r="19" spans="2:14" x14ac:dyDescent="0.25">
      <c r="M19" s="50" t="s">
        <v>37</v>
      </c>
      <c r="N19" s="50"/>
    </row>
    <row r="20" spans="2:14" x14ac:dyDescent="0.25">
      <c r="M20" s="47" t="s">
        <v>7</v>
      </c>
      <c r="N20" s="47"/>
    </row>
    <row r="21" spans="2:14" x14ac:dyDescent="0.25">
      <c r="M21" s="51" t="s">
        <v>8</v>
      </c>
      <c r="N21" s="51"/>
    </row>
    <row r="31" spans="2:14" x14ac:dyDescent="0.25">
      <c r="B31" s="48"/>
      <c r="C31" s="48"/>
      <c r="D31" s="48"/>
      <c r="E31" s="1"/>
      <c r="F31" s="1"/>
      <c r="G31" s="1"/>
      <c r="H31" s="2"/>
      <c r="I31" s="3"/>
      <c r="J31" s="3"/>
    </row>
    <row r="32" spans="2:14" x14ac:dyDescent="0.25">
      <c r="B32" s="49"/>
      <c r="C32" s="49"/>
      <c r="D32" s="49"/>
      <c r="E32" s="1"/>
      <c r="F32" s="1"/>
      <c r="G32" s="1"/>
      <c r="H32" s="4"/>
      <c r="I32" s="5"/>
      <c r="J32" s="5"/>
    </row>
    <row r="33" spans="5:10" x14ac:dyDescent="0.25">
      <c r="E33" s="1"/>
      <c r="F33" s="1"/>
      <c r="G33" s="1"/>
      <c r="H33" s="6"/>
      <c r="I33" s="7"/>
      <c r="J33" s="7"/>
    </row>
  </sheetData>
  <dataValidations count="1">
    <dataValidation allowBlank="1" showInputMessage="1" showErrorMessage="1" errorTitle="ATENÇÃO!!!!" error="NÃO utilize essa ferramenta para dimensionar fundações." sqref="N13" xr:uid="{641CE07C-56C1-4694-812A-C536B8A1F86C}"/>
  </dataValidations>
  <pageMargins left="0.511811024" right="0.511811024" top="0.78740157499999996" bottom="0.78740157499999996" header="0.31496062000000002" footer="0.31496062000000002"/>
  <pageSetup paperSize="9"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BF836-4228-4DDD-8D1C-55A198B9DBB1}">
  <sheetPr codeName="Planilha7"/>
  <dimension ref="A5:V23"/>
  <sheetViews>
    <sheetView workbookViewId="0">
      <selection activeCell="M16" sqref="M16"/>
    </sheetView>
  </sheetViews>
  <sheetFormatPr defaultRowHeight="15" x14ac:dyDescent="0.25"/>
  <cols>
    <col min="1" max="16384" width="9.140625" style="14"/>
  </cols>
  <sheetData>
    <row r="5" spans="1:20" ht="31.5" customHeight="1" x14ac:dyDescent="0.25">
      <c r="A5" s="68" t="s">
        <v>39</v>
      </c>
      <c r="B5" s="68"/>
      <c r="C5" s="68"/>
      <c r="D5" s="68"/>
      <c r="E5" s="68"/>
      <c r="F5" s="68"/>
      <c r="G5" s="68"/>
      <c r="H5" s="68"/>
      <c r="I5" s="68"/>
      <c r="J5" s="68"/>
      <c r="K5" s="68"/>
      <c r="N5" s="54"/>
      <c r="O5" s="54"/>
      <c r="P5" s="54"/>
      <c r="Q5" s="54"/>
      <c r="R5" s="54"/>
      <c r="S5" s="54"/>
      <c r="T5" s="54"/>
    </row>
    <row r="6" spans="1:20" ht="16.5" x14ac:dyDescent="0.25">
      <c r="A6" s="13"/>
      <c r="B6" s="17"/>
      <c r="C6" s="17"/>
      <c r="D6" s="17"/>
      <c r="E6" s="17"/>
      <c r="F6" s="17"/>
      <c r="G6" s="17"/>
      <c r="H6" s="17"/>
      <c r="I6" s="17"/>
      <c r="J6" s="17"/>
      <c r="K6" s="17"/>
    </row>
    <row r="7" spans="1:20" ht="34.5" customHeight="1" x14ac:dyDescent="0.25">
      <c r="A7" s="68" t="s">
        <v>45</v>
      </c>
      <c r="B7" s="68"/>
      <c r="C7" s="68"/>
      <c r="D7" s="68"/>
      <c r="E7" s="68"/>
      <c r="F7" s="68"/>
      <c r="G7" s="68"/>
      <c r="H7" s="68"/>
      <c r="I7" s="68"/>
      <c r="J7" s="68"/>
      <c r="K7" s="68"/>
    </row>
    <row r="8" spans="1:20" x14ac:dyDescent="0.25">
      <c r="A8" s="52"/>
      <c r="B8" s="52"/>
      <c r="C8" s="52"/>
      <c r="D8" s="52"/>
      <c r="E8" s="52"/>
      <c r="F8" s="52"/>
      <c r="G8" s="52"/>
      <c r="H8" s="52"/>
      <c r="I8" s="52"/>
      <c r="J8" s="52"/>
      <c r="K8" s="52"/>
    </row>
    <row r="9" spans="1:20" x14ac:dyDescent="0.25">
      <c r="A9" s="68" t="s">
        <v>40</v>
      </c>
      <c r="B9" s="68"/>
      <c r="C9" s="68"/>
      <c r="D9" s="68"/>
      <c r="E9" s="68"/>
      <c r="F9" s="68"/>
      <c r="G9" s="68"/>
      <c r="H9" s="68"/>
      <c r="I9" s="68"/>
      <c r="J9" s="68"/>
      <c r="K9" s="68"/>
    </row>
    <row r="10" spans="1:20" x14ac:dyDescent="0.25">
      <c r="A10" s="52"/>
      <c r="B10" s="52"/>
      <c r="C10" s="52"/>
      <c r="D10" s="52"/>
      <c r="E10" s="52"/>
      <c r="F10" s="52"/>
      <c r="G10" s="52"/>
      <c r="H10" s="52"/>
      <c r="I10" s="52"/>
      <c r="J10" s="52"/>
      <c r="K10" s="52"/>
    </row>
    <row r="11" spans="1:20" ht="30.75" customHeight="1" x14ac:dyDescent="0.25">
      <c r="A11" s="68" t="s">
        <v>41</v>
      </c>
      <c r="B11" s="68"/>
      <c r="C11" s="68"/>
      <c r="D11" s="68"/>
      <c r="E11" s="68"/>
      <c r="F11" s="68"/>
      <c r="G11" s="68"/>
      <c r="H11" s="68"/>
      <c r="I11" s="68"/>
      <c r="J11" s="68"/>
      <c r="K11" s="68"/>
    </row>
    <row r="12" spans="1:20" x14ac:dyDescent="0.25">
      <c r="A12" s="52"/>
      <c r="B12" s="52"/>
      <c r="C12" s="52"/>
      <c r="D12" s="52"/>
      <c r="E12" s="52"/>
      <c r="F12" s="52"/>
      <c r="G12" s="52"/>
      <c r="H12" s="52"/>
      <c r="I12" s="52"/>
      <c r="J12" s="52"/>
      <c r="K12" s="52"/>
    </row>
    <row r="13" spans="1:20" x14ac:dyDescent="0.25">
      <c r="A13" s="68" t="s">
        <v>42</v>
      </c>
      <c r="B13" s="68"/>
      <c r="C13" s="68"/>
      <c r="D13" s="68"/>
      <c r="E13" s="68"/>
      <c r="F13" s="68"/>
      <c r="G13" s="68"/>
      <c r="H13" s="68"/>
      <c r="I13" s="68"/>
      <c r="J13" s="68"/>
      <c r="K13" s="68"/>
    </row>
    <row r="14" spans="1:20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</row>
    <row r="15" spans="1:20" x14ac:dyDescent="0.25">
      <c r="A15" s="68" t="s">
        <v>43</v>
      </c>
      <c r="B15" s="68"/>
      <c r="C15" s="68"/>
      <c r="D15" s="68"/>
      <c r="E15" s="68"/>
      <c r="F15" s="68"/>
      <c r="G15" s="68"/>
      <c r="H15" s="68"/>
      <c r="I15" s="68"/>
      <c r="J15" s="68"/>
      <c r="K15" s="68"/>
    </row>
    <row r="16" spans="1:20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spans="1:22" x14ac:dyDescent="0.25">
      <c r="A17" s="68" t="s">
        <v>44</v>
      </c>
      <c r="B17" s="68"/>
      <c r="C17" s="68"/>
      <c r="D17" s="68"/>
      <c r="E17" s="68"/>
      <c r="F17" s="68"/>
      <c r="G17" s="68"/>
      <c r="H17" s="68"/>
      <c r="I17" s="68"/>
      <c r="J17" s="68"/>
      <c r="K17" s="68"/>
    </row>
    <row r="18" spans="1:22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</row>
    <row r="19" spans="1:22" x14ac:dyDescent="0.25">
      <c r="A19" s="69" t="s">
        <v>46</v>
      </c>
      <c r="B19" s="69"/>
      <c r="C19" s="69"/>
      <c r="D19" s="69"/>
      <c r="E19" s="69"/>
      <c r="F19" s="69"/>
      <c r="G19" s="69"/>
      <c r="H19" s="69"/>
      <c r="I19" s="69"/>
      <c r="J19" s="69"/>
      <c r="K19" s="69"/>
      <c r="O19" s="54"/>
      <c r="P19" s="54"/>
      <c r="Q19" s="54"/>
      <c r="R19" s="19"/>
      <c r="S19" s="67"/>
      <c r="T19" s="67"/>
      <c r="U19" s="67"/>
      <c r="V19" s="19"/>
    </row>
    <row r="20" spans="1:22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O20" s="40"/>
      <c r="P20" s="55"/>
      <c r="Q20" s="19"/>
      <c r="S20" s="17"/>
      <c r="T20" s="17"/>
    </row>
    <row r="21" spans="1:22" ht="33" customHeight="1" x14ac:dyDescent="0.25">
      <c r="A21" s="68" t="s">
        <v>38</v>
      </c>
      <c r="B21" s="68"/>
      <c r="C21" s="68"/>
      <c r="D21" s="68"/>
      <c r="E21" s="68"/>
      <c r="F21" s="68"/>
      <c r="G21" s="68"/>
      <c r="H21" s="68"/>
      <c r="I21" s="68"/>
      <c r="J21" s="68"/>
      <c r="K21" s="68"/>
    </row>
    <row r="22" spans="1:22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</row>
    <row r="23" spans="1:22" ht="28.5" customHeight="1" x14ac:dyDescent="0.25">
      <c r="A23" s="68" t="s">
        <v>48</v>
      </c>
      <c r="B23" s="68"/>
      <c r="C23" s="68"/>
      <c r="D23" s="68"/>
      <c r="E23" s="68"/>
      <c r="F23" s="68"/>
      <c r="G23" s="68"/>
      <c r="H23" s="68"/>
      <c r="I23" s="68"/>
      <c r="J23" s="68"/>
      <c r="K23" s="68"/>
    </row>
  </sheetData>
  <mergeCells count="11">
    <mergeCell ref="S19:U19"/>
    <mergeCell ref="A5:K5"/>
    <mergeCell ref="A7:K7"/>
    <mergeCell ref="A19:K19"/>
    <mergeCell ref="A23:K23"/>
    <mergeCell ref="A9:K9"/>
    <mergeCell ref="A11:K11"/>
    <mergeCell ref="A13:K13"/>
    <mergeCell ref="A15:K15"/>
    <mergeCell ref="A17:K17"/>
    <mergeCell ref="A21:K21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D53D1-BC4A-49B9-81BA-27747F953F9A}">
  <sheetPr codeName="Planilha1"/>
  <dimension ref="A1:R55"/>
  <sheetViews>
    <sheetView showGridLines="0" zoomScaleNormal="100" workbookViewId="0">
      <selection activeCell="M18" sqref="M18"/>
    </sheetView>
  </sheetViews>
  <sheetFormatPr defaultRowHeight="15" x14ac:dyDescent="0.25"/>
  <cols>
    <col min="1" max="8" width="9.140625" style="14"/>
    <col min="9" max="9" width="12.42578125" style="14" bestFit="1" customWidth="1"/>
    <col min="10" max="15" width="9.140625" style="14"/>
    <col min="16" max="16" width="10.5703125" style="14" customWidth="1"/>
    <col min="17" max="17" width="10" style="14" customWidth="1"/>
    <col min="18" max="18" width="11.28515625" style="14" customWidth="1"/>
    <col min="19" max="16384" width="9.140625" style="14"/>
  </cols>
  <sheetData>
    <row r="1" spans="1:18" ht="16.5" x14ac:dyDescent="0.25">
      <c r="A1" s="13" t="s">
        <v>13</v>
      </c>
      <c r="B1" s="17"/>
      <c r="C1" s="17"/>
      <c r="D1" s="17"/>
      <c r="E1" s="17"/>
      <c r="F1" s="17"/>
      <c r="G1" s="17"/>
    </row>
    <row r="2" spans="1:18" x14ac:dyDescent="0.25">
      <c r="A2" s="17"/>
      <c r="B2" s="17"/>
      <c r="C2" s="17"/>
      <c r="D2" s="17"/>
      <c r="E2" s="17"/>
      <c r="F2" s="17"/>
      <c r="G2" s="17"/>
    </row>
    <row r="3" spans="1:18" x14ac:dyDescent="0.25">
      <c r="A3" s="72" t="s">
        <v>9</v>
      </c>
      <c r="B3" s="72"/>
      <c r="C3" s="72"/>
      <c r="D3" s="72"/>
      <c r="E3" s="72"/>
      <c r="F3" s="72"/>
      <c r="G3" s="72"/>
      <c r="H3" s="19"/>
      <c r="I3" s="72" t="s">
        <v>17</v>
      </c>
      <c r="J3" s="72"/>
      <c r="K3" s="72"/>
      <c r="L3" s="19"/>
      <c r="M3" s="20"/>
      <c r="N3" s="20"/>
      <c r="O3" s="20"/>
    </row>
    <row r="4" spans="1:18" x14ac:dyDescent="0.25">
      <c r="A4" s="18" t="s">
        <v>11</v>
      </c>
      <c r="B4" s="18" t="s">
        <v>12</v>
      </c>
      <c r="C4" s="18" t="s">
        <v>2</v>
      </c>
      <c r="D4" s="18" t="s">
        <v>0</v>
      </c>
      <c r="E4" s="18" t="s">
        <v>3</v>
      </c>
      <c r="F4" s="18" t="s">
        <v>4</v>
      </c>
      <c r="G4" s="18" t="s">
        <v>5</v>
      </c>
      <c r="H4" s="19"/>
      <c r="I4" s="18" t="s">
        <v>1</v>
      </c>
      <c r="J4" s="18" t="s">
        <v>16</v>
      </c>
      <c r="K4" s="18" t="s">
        <v>18</v>
      </c>
      <c r="L4" s="19"/>
      <c r="M4" s="20"/>
      <c r="N4" s="20"/>
      <c r="O4" s="20"/>
      <c r="P4" s="19"/>
    </row>
    <row r="5" spans="1:18" x14ac:dyDescent="0.25">
      <c r="A5" s="8">
        <v>1</v>
      </c>
      <c r="B5" s="9">
        <v>4</v>
      </c>
      <c r="C5" s="10">
        <f>B5*A5</f>
        <v>4</v>
      </c>
      <c r="D5" s="9">
        <v>0</v>
      </c>
      <c r="E5" s="9">
        <v>1</v>
      </c>
      <c r="F5" s="9">
        <v>0</v>
      </c>
      <c r="G5" s="9">
        <v>0</v>
      </c>
      <c r="I5" s="9">
        <v>500</v>
      </c>
      <c r="J5" s="66">
        <f>SUM(A5:A55)</f>
        <v>15</v>
      </c>
      <c r="K5" s="58">
        <v>6</v>
      </c>
      <c r="M5" s="17"/>
      <c r="N5" s="17"/>
    </row>
    <row r="6" spans="1:18" x14ac:dyDescent="0.25">
      <c r="A6" s="8">
        <v>1</v>
      </c>
      <c r="B6" s="9">
        <v>5</v>
      </c>
      <c r="C6" s="10">
        <f>A6*B6+C5</f>
        <v>9</v>
      </c>
      <c r="D6" s="9">
        <v>0</v>
      </c>
      <c r="E6" s="9">
        <v>1</v>
      </c>
      <c r="F6" s="9">
        <v>0</v>
      </c>
      <c r="G6" s="9">
        <v>0</v>
      </c>
      <c r="M6" s="21"/>
    </row>
    <row r="7" spans="1:18" x14ac:dyDescent="0.25">
      <c r="A7" s="8">
        <v>1</v>
      </c>
      <c r="B7" s="9">
        <v>10</v>
      </c>
      <c r="C7" s="10">
        <f t="shared" ref="C7:C19" si="0">A7*B7+C6</f>
        <v>19</v>
      </c>
      <c r="D7" s="9">
        <v>0</v>
      </c>
      <c r="E7" s="9">
        <v>1</v>
      </c>
      <c r="F7" s="9">
        <v>0</v>
      </c>
      <c r="G7" s="9">
        <v>0</v>
      </c>
      <c r="M7" s="21"/>
    </row>
    <row r="8" spans="1:18" x14ac:dyDescent="0.25">
      <c r="A8" s="8">
        <v>1</v>
      </c>
      <c r="B8" s="9">
        <v>18</v>
      </c>
      <c r="C8" s="10">
        <f t="shared" si="0"/>
        <v>37</v>
      </c>
      <c r="D8" s="9">
        <v>0</v>
      </c>
      <c r="E8" s="9">
        <v>1</v>
      </c>
      <c r="F8" s="9">
        <v>0</v>
      </c>
      <c r="G8" s="9">
        <v>0</v>
      </c>
      <c r="I8" s="71" t="s">
        <v>10</v>
      </c>
      <c r="J8" s="71"/>
      <c r="K8" s="71"/>
      <c r="L8" s="11" t="s">
        <v>24</v>
      </c>
      <c r="N8" s="20"/>
      <c r="O8" s="20"/>
      <c r="P8" s="20"/>
      <c r="Q8" s="20"/>
      <c r="R8" s="20"/>
    </row>
    <row r="9" spans="1:18" x14ac:dyDescent="0.25">
      <c r="A9" s="8">
        <v>1</v>
      </c>
      <c r="B9" s="9">
        <v>22</v>
      </c>
      <c r="C9" s="10">
        <f t="shared" si="0"/>
        <v>59</v>
      </c>
      <c r="D9" s="9">
        <v>0</v>
      </c>
      <c r="E9" s="9">
        <v>1</v>
      </c>
      <c r="F9" s="9">
        <v>0</v>
      </c>
      <c r="G9" s="9">
        <v>0</v>
      </c>
      <c r="I9" s="70" t="s">
        <v>19</v>
      </c>
      <c r="J9" s="70"/>
      <c r="K9" s="70"/>
      <c r="L9" s="12">
        <v>1</v>
      </c>
      <c r="N9" s="17"/>
      <c r="O9" s="17"/>
      <c r="P9" s="17"/>
      <c r="Q9" s="17"/>
      <c r="R9" s="40"/>
    </row>
    <row r="10" spans="1:18" x14ac:dyDescent="0.25">
      <c r="A10" s="8">
        <v>1</v>
      </c>
      <c r="B10" s="9">
        <v>30</v>
      </c>
      <c r="C10" s="10">
        <f t="shared" si="0"/>
        <v>89</v>
      </c>
      <c r="D10" s="9">
        <v>0</v>
      </c>
      <c r="E10" s="9">
        <v>1</v>
      </c>
      <c r="F10" s="9">
        <v>0</v>
      </c>
      <c r="G10" s="9">
        <v>0</v>
      </c>
      <c r="I10" s="70" t="s">
        <v>20</v>
      </c>
      <c r="J10" s="70"/>
      <c r="K10" s="70"/>
      <c r="L10" s="12">
        <v>2</v>
      </c>
      <c r="N10" s="17"/>
      <c r="O10" s="17"/>
      <c r="P10" s="17"/>
      <c r="Q10" s="17"/>
      <c r="R10" s="40"/>
    </row>
    <row r="11" spans="1:18" x14ac:dyDescent="0.25">
      <c r="A11" s="8">
        <v>1</v>
      </c>
      <c r="B11" s="9">
        <v>21</v>
      </c>
      <c r="C11" s="10">
        <f t="shared" si="0"/>
        <v>110</v>
      </c>
      <c r="D11" s="9">
        <v>0</v>
      </c>
      <c r="E11" s="9">
        <v>1</v>
      </c>
      <c r="F11" s="9">
        <v>0</v>
      </c>
      <c r="G11" s="9">
        <v>0</v>
      </c>
      <c r="I11" s="70" t="s">
        <v>21</v>
      </c>
      <c r="J11" s="70"/>
      <c r="K11" s="70"/>
      <c r="L11" s="12">
        <v>3</v>
      </c>
    </row>
    <row r="12" spans="1:18" x14ac:dyDescent="0.25">
      <c r="A12" s="8">
        <v>1</v>
      </c>
      <c r="B12" s="9">
        <v>16</v>
      </c>
      <c r="C12" s="10">
        <f t="shared" si="0"/>
        <v>126</v>
      </c>
      <c r="D12" s="9">
        <v>0</v>
      </c>
      <c r="E12" s="9">
        <v>1</v>
      </c>
      <c r="F12" s="9">
        <v>0</v>
      </c>
      <c r="G12" s="9">
        <v>0</v>
      </c>
      <c r="I12" s="70" t="s">
        <v>25</v>
      </c>
      <c r="J12" s="70"/>
      <c r="K12" s="70"/>
      <c r="L12" s="12">
        <v>4</v>
      </c>
    </row>
    <row r="13" spans="1:18" x14ac:dyDescent="0.25">
      <c r="A13" s="8">
        <v>1</v>
      </c>
      <c r="B13" s="9">
        <v>13</v>
      </c>
      <c r="C13" s="10">
        <f t="shared" si="0"/>
        <v>139</v>
      </c>
      <c r="D13" s="9">
        <v>0</v>
      </c>
      <c r="E13" s="9">
        <v>1</v>
      </c>
      <c r="F13" s="9">
        <v>0</v>
      </c>
      <c r="G13" s="9">
        <v>0</v>
      </c>
      <c r="I13" s="70" t="s">
        <v>22</v>
      </c>
      <c r="J13" s="70"/>
      <c r="K13" s="70"/>
      <c r="L13" s="12">
        <v>5</v>
      </c>
    </row>
    <row r="14" spans="1:18" x14ac:dyDescent="0.25">
      <c r="A14" s="8">
        <v>1</v>
      </c>
      <c r="B14" s="9">
        <v>15</v>
      </c>
      <c r="C14" s="10">
        <f t="shared" si="0"/>
        <v>154</v>
      </c>
      <c r="D14" s="9">
        <v>1</v>
      </c>
      <c r="E14" s="9">
        <v>1</v>
      </c>
      <c r="F14" s="9">
        <v>0</v>
      </c>
      <c r="G14" s="9">
        <v>0</v>
      </c>
      <c r="I14" s="70" t="s">
        <v>23</v>
      </c>
      <c r="J14" s="70"/>
      <c r="K14" s="70"/>
      <c r="L14" s="12">
        <v>6</v>
      </c>
    </row>
    <row r="15" spans="1:18" x14ac:dyDescent="0.25">
      <c r="A15" s="8">
        <v>1</v>
      </c>
      <c r="B15" s="9">
        <v>7</v>
      </c>
      <c r="C15" s="10">
        <f t="shared" si="0"/>
        <v>161</v>
      </c>
      <c r="D15" s="9">
        <v>1</v>
      </c>
      <c r="E15" s="9">
        <v>1</v>
      </c>
      <c r="F15" s="9">
        <v>0</v>
      </c>
      <c r="G15" s="9">
        <v>0</v>
      </c>
      <c r="I15" s="70" t="s">
        <v>26</v>
      </c>
      <c r="J15" s="70"/>
      <c r="K15" s="70"/>
      <c r="L15" s="12">
        <v>7</v>
      </c>
    </row>
    <row r="16" spans="1:18" x14ac:dyDescent="0.25">
      <c r="A16" s="8">
        <v>1</v>
      </c>
      <c r="B16" s="9">
        <v>7</v>
      </c>
      <c r="C16" s="10">
        <f t="shared" si="0"/>
        <v>168</v>
      </c>
      <c r="D16" s="9">
        <v>1</v>
      </c>
      <c r="E16" s="9">
        <v>1</v>
      </c>
      <c r="F16" s="9">
        <v>0</v>
      </c>
      <c r="G16" s="9">
        <v>0</v>
      </c>
    </row>
    <row r="17" spans="1:7" x14ac:dyDescent="0.25">
      <c r="A17" s="8">
        <v>1</v>
      </c>
      <c r="B17" s="9">
        <v>8</v>
      </c>
      <c r="C17" s="10">
        <f t="shared" si="0"/>
        <v>176</v>
      </c>
      <c r="D17" s="9">
        <v>1</v>
      </c>
      <c r="E17" s="9">
        <v>1</v>
      </c>
      <c r="F17" s="9">
        <v>0</v>
      </c>
      <c r="G17" s="9">
        <v>0</v>
      </c>
    </row>
    <row r="18" spans="1:7" x14ac:dyDescent="0.25">
      <c r="A18" s="8">
        <v>1</v>
      </c>
      <c r="B18" s="9">
        <v>11</v>
      </c>
      <c r="C18" s="10">
        <f t="shared" si="0"/>
        <v>187</v>
      </c>
      <c r="D18" s="9">
        <v>1</v>
      </c>
      <c r="E18" s="9">
        <v>1</v>
      </c>
      <c r="F18" s="9">
        <v>0</v>
      </c>
      <c r="G18" s="9">
        <v>0</v>
      </c>
    </row>
    <row r="19" spans="1:7" x14ac:dyDescent="0.25">
      <c r="A19" s="8">
        <v>1</v>
      </c>
      <c r="B19" s="9">
        <v>14</v>
      </c>
      <c r="C19" s="10">
        <f t="shared" si="0"/>
        <v>201</v>
      </c>
      <c r="D19" s="9">
        <v>1</v>
      </c>
      <c r="E19" s="9">
        <v>1</v>
      </c>
      <c r="F19" s="9">
        <v>0</v>
      </c>
      <c r="G19" s="9">
        <v>0</v>
      </c>
    </row>
    <row r="20" spans="1:7" x14ac:dyDescent="0.25">
      <c r="A20" s="8"/>
      <c r="B20" s="9"/>
      <c r="C20" s="10"/>
      <c r="D20" s="9"/>
      <c r="E20" s="9"/>
      <c r="F20" s="9"/>
      <c r="G20" s="9"/>
    </row>
    <row r="21" spans="1:7" x14ac:dyDescent="0.25">
      <c r="A21" s="8"/>
      <c r="B21" s="9"/>
      <c r="C21" s="10"/>
      <c r="D21" s="9"/>
      <c r="E21" s="9"/>
      <c r="F21" s="9"/>
      <c r="G21" s="9"/>
    </row>
    <row r="22" spans="1:7" x14ac:dyDescent="0.25">
      <c r="A22" s="8"/>
      <c r="B22" s="9"/>
      <c r="C22" s="10"/>
      <c r="D22" s="9"/>
      <c r="E22" s="9"/>
      <c r="F22" s="9"/>
      <c r="G22" s="9"/>
    </row>
    <row r="23" spans="1:7" x14ac:dyDescent="0.25">
      <c r="A23" s="8"/>
      <c r="B23" s="9"/>
      <c r="C23" s="10"/>
      <c r="D23" s="9"/>
      <c r="E23" s="9"/>
      <c r="F23" s="9"/>
      <c r="G23" s="9"/>
    </row>
    <row r="24" spans="1:7" x14ac:dyDescent="0.25">
      <c r="A24" s="8"/>
      <c r="B24" s="9"/>
      <c r="C24" s="10"/>
      <c r="D24" s="9"/>
      <c r="E24" s="9"/>
      <c r="F24" s="9"/>
      <c r="G24" s="9"/>
    </row>
    <row r="25" spans="1:7" x14ac:dyDescent="0.25">
      <c r="A25" s="8"/>
      <c r="B25" s="9"/>
      <c r="C25" s="10"/>
      <c r="D25" s="9"/>
      <c r="E25" s="9"/>
      <c r="F25" s="9"/>
      <c r="G25" s="9"/>
    </row>
    <row r="26" spans="1:7" x14ac:dyDescent="0.25">
      <c r="A26" s="8"/>
      <c r="B26" s="9"/>
      <c r="C26" s="10"/>
      <c r="D26" s="9"/>
      <c r="E26" s="9"/>
      <c r="F26" s="9"/>
      <c r="G26" s="9"/>
    </row>
    <row r="27" spans="1:7" x14ac:dyDescent="0.25">
      <c r="A27" s="8"/>
      <c r="B27" s="9"/>
      <c r="C27" s="10"/>
      <c r="D27" s="9"/>
      <c r="E27" s="9"/>
      <c r="F27" s="9"/>
      <c r="G27" s="9"/>
    </row>
    <row r="28" spans="1:7" x14ac:dyDescent="0.25">
      <c r="A28" s="8"/>
      <c r="B28" s="9"/>
      <c r="C28" s="10"/>
      <c r="D28" s="9"/>
      <c r="E28" s="9"/>
      <c r="F28" s="9"/>
      <c r="G28" s="9"/>
    </row>
    <row r="29" spans="1:7" x14ac:dyDescent="0.25">
      <c r="A29" s="8"/>
      <c r="B29" s="9"/>
      <c r="C29" s="10"/>
      <c r="D29" s="9"/>
      <c r="E29" s="9"/>
      <c r="F29" s="9"/>
      <c r="G29" s="9"/>
    </row>
    <row r="30" spans="1:7" x14ac:dyDescent="0.25">
      <c r="A30" s="8"/>
      <c r="B30" s="9"/>
      <c r="C30" s="10"/>
      <c r="D30" s="9"/>
      <c r="E30" s="9"/>
      <c r="F30" s="9"/>
      <c r="G30" s="9"/>
    </row>
    <row r="31" spans="1:7" x14ac:dyDescent="0.25">
      <c r="A31" s="8"/>
      <c r="B31" s="9"/>
      <c r="C31" s="10"/>
      <c r="D31" s="9"/>
      <c r="E31" s="9"/>
      <c r="F31" s="9"/>
      <c r="G31" s="9"/>
    </row>
    <row r="32" spans="1:7" x14ac:dyDescent="0.25">
      <c r="A32" s="8"/>
      <c r="B32" s="9"/>
      <c r="C32" s="10"/>
      <c r="D32" s="9"/>
      <c r="E32" s="9"/>
      <c r="F32" s="9"/>
      <c r="G32" s="9"/>
    </row>
    <row r="33" spans="1:7" x14ac:dyDescent="0.25">
      <c r="A33" s="8"/>
      <c r="B33" s="9"/>
      <c r="C33" s="10"/>
      <c r="D33" s="9"/>
      <c r="E33" s="9"/>
      <c r="F33" s="9"/>
      <c r="G33" s="9"/>
    </row>
    <row r="34" spans="1:7" x14ac:dyDescent="0.25">
      <c r="A34" s="8"/>
      <c r="B34" s="9"/>
      <c r="C34" s="10"/>
      <c r="D34" s="9"/>
      <c r="E34" s="9"/>
      <c r="F34" s="9"/>
      <c r="G34" s="9"/>
    </row>
    <row r="35" spans="1:7" x14ac:dyDescent="0.25">
      <c r="A35" s="8"/>
      <c r="B35" s="9"/>
      <c r="C35" s="10"/>
      <c r="D35" s="9"/>
      <c r="E35" s="9"/>
      <c r="F35" s="9"/>
      <c r="G35" s="9"/>
    </row>
    <row r="36" spans="1:7" x14ac:dyDescent="0.25">
      <c r="A36" s="8"/>
      <c r="B36" s="9"/>
      <c r="C36" s="10"/>
      <c r="D36" s="9"/>
      <c r="E36" s="9"/>
      <c r="F36" s="9"/>
      <c r="G36" s="9"/>
    </row>
    <row r="37" spans="1:7" x14ac:dyDescent="0.25">
      <c r="A37" s="8"/>
      <c r="B37" s="9"/>
      <c r="C37" s="10"/>
      <c r="D37" s="9"/>
      <c r="E37" s="9"/>
      <c r="F37" s="9"/>
      <c r="G37" s="9"/>
    </row>
    <row r="38" spans="1:7" x14ac:dyDescent="0.25">
      <c r="A38" s="8"/>
      <c r="B38" s="9"/>
      <c r="C38" s="10"/>
      <c r="D38" s="9"/>
      <c r="E38" s="9"/>
      <c r="F38" s="9"/>
      <c r="G38" s="9"/>
    </row>
    <row r="39" spans="1:7" x14ac:dyDescent="0.25">
      <c r="A39" s="8"/>
      <c r="B39" s="9"/>
      <c r="C39" s="10"/>
      <c r="D39" s="9"/>
      <c r="E39" s="9"/>
      <c r="F39" s="9"/>
      <c r="G39" s="9"/>
    </row>
    <row r="40" spans="1:7" x14ac:dyDescent="0.25">
      <c r="A40" s="8"/>
      <c r="B40" s="9"/>
      <c r="C40" s="10"/>
      <c r="D40" s="9"/>
      <c r="E40" s="9"/>
      <c r="F40" s="9"/>
      <c r="G40" s="9"/>
    </row>
    <row r="41" spans="1:7" x14ac:dyDescent="0.25">
      <c r="A41" s="8"/>
      <c r="B41" s="9"/>
      <c r="C41" s="10"/>
      <c r="D41" s="9"/>
      <c r="E41" s="9"/>
      <c r="F41" s="9"/>
      <c r="G41" s="9"/>
    </row>
    <row r="42" spans="1:7" x14ac:dyDescent="0.25">
      <c r="A42" s="8"/>
      <c r="B42" s="9"/>
      <c r="C42" s="10"/>
      <c r="D42" s="9"/>
      <c r="E42" s="9"/>
      <c r="F42" s="9"/>
      <c r="G42" s="9"/>
    </row>
    <row r="43" spans="1:7" x14ac:dyDescent="0.25">
      <c r="A43" s="8"/>
      <c r="B43" s="9"/>
      <c r="C43" s="10"/>
      <c r="D43" s="9"/>
      <c r="E43" s="9"/>
      <c r="F43" s="9"/>
      <c r="G43" s="9"/>
    </row>
    <row r="44" spans="1:7" x14ac:dyDescent="0.25">
      <c r="A44" s="8"/>
      <c r="B44" s="9"/>
      <c r="C44" s="10"/>
      <c r="D44" s="9"/>
      <c r="E44" s="9"/>
      <c r="F44" s="9"/>
      <c r="G44" s="9"/>
    </row>
    <row r="45" spans="1:7" x14ac:dyDescent="0.25">
      <c r="A45" s="8"/>
      <c r="B45" s="9"/>
      <c r="C45" s="10"/>
      <c r="D45" s="9"/>
      <c r="E45" s="9"/>
      <c r="F45" s="9"/>
      <c r="G45" s="9"/>
    </row>
    <row r="46" spans="1:7" x14ac:dyDescent="0.25">
      <c r="A46" s="8"/>
      <c r="B46" s="9"/>
      <c r="C46" s="10"/>
      <c r="D46" s="9"/>
      <c r="E46" s="9"/>
      <c r="F46" s="9"/>
      <c r="G46" s="9"/>
    </row>
    <row r="47" spans="1:7" x14ac:dyDescent="0.25">
      <c r="A47" s="8"/>
      <c r="B47" s="9"/>
      <c r="C47" s="10"/>
      <c r="D47" s="9"/>
      <c r="E47" s="9"/>
      <c r="F47" s="9"/>
      <c r="G47" s="9"/>
    </row>
    <row r="48" spans="1:7" x14ac:dyDescent="0.25">
      <c r="A48" s="8"/>
      <c r="B48" s="9"/>
      <c r="C48" s="10"/>
      <c r="D48" s="9"/>
      <c r="E48" s="9"/>
      <c r="F48" s="9"/>
      <c r="G48" s="9"/>
    </row>
    <row r="49" spans="1:7" x14ac:dyDescent="0.25">
      <c r="A49" s="8"/>
      <c r="B49" s="9"/>
      <c r="C49" s="10"/>
      <c r="D49" s="9"/>
      <c r="E49" s="9"/>
      <c r="F49" s="9"/>
      <c r="G49" s="9"/>
    </row>
    <row r="50" spans="1:7" x14ac:dyDescent="0.25">
      <c r="A50" s="8"/>
      <c r="B50" s="9"/>
      <c r="C50" s="10"/>
      <c r="D50" s="9"/>
      <c r="E50" s="9"/>
      <c r="F50" s="9"/>
      <c r="G50" s="9"/>
    </row>
    <row r="51" spans="1:7" x14ac:dyDescent="0.25">
      <c r="A51" s="8"/>
      <c r="B51" s="9"/>
      <c r="C51" s="10"/>
      <c r="D51" s="9"/>
      <c r="E51" s="9"/>
      <c r="F51" s="9"/>
      <c r="G51" s="9"/>
    </row>
    <row r="52" spans="1:7" x14ac:dyDescent="0.25">
      <c r="A52" s="8"/>
      <c r="B52" s="9"/>
      <c r="C52" s="10"/>
      <c r="D52" s="9"/>
      <c r="E52" s="9"/>
      <c r="F52" s="9"/>
      <c r="G52" s="9"/>
    </row>
    <row r="53" spans="1:7" x14ac:dyDescent="0.25">
      <c r="A53" s="8"/>
      <c r="B53" s="9"/>
      <c r="C53" s="10"/>
      <c r="D53" s="9"/>
      <c r="E53" s="9"/>
      <c r="F53" s="9"/>
      <c r="G53" s="9"/>
    </row>
    <row r="54" spans="1:7" x14ac:dyDescent="0.25">
      <c r="A54" s="8"/>
      <c r="B54" s="9"/>
      <c r="C54" s="10"/>
      <c r="D54" s="9"/>
      <c r="E54" s="9"/>
      <c r="F54" s="9"/>
      <c r="G54" s="9"/>
    </row>
    <row r="55" spans="1:7" x14ac:dyDescent="0.25">
      <c r="A55" s="8"/>
      <c r="B55" s="9"/>
      <c r="C55" s="10"/>
      <c r="D55" s="9"/>
      <c r="E55" s="9"/>
      <c r="F55" s="9"/>
      <c r="G55" s="9"/>
    </row>
  </sheetData>
  <mergeCells count="10">
    <mergeCell ref="I15:K15"/>
    <mergeCell ref="I8:K8"/>
    <mergeCell ref="A3:G3"/>
    <mergeCell ref="I3:K3"/>
    <mergeCell ref="I9:K9"/>
    <mergeCell ref="I10:K10"/>
    <mergeCell ref="I12:K12"/>
    <mergeCell ref="I11:K11"/>
    <mergeCell ref="I13:K13"/>
    <mergeCell ref="I14:K14"/>
  </mergeCells>
  <dataValidations count="6">
    <dataValidation type="whole" allowBlank="1" showInputMessage="1" showErrorMessage="1" promptTitle="INSTRUÇÕES" prompt="Digite 0 ou 1 (Verificar as condições no MANUAL)." sqref="D5:G55" xr:uid="{0A36E56C-F39E-4411-A88F-B55787418CAA}">
      <formula1>0</formula1>
      <formula2>1</formula2>
    </dataValidation>
    <dataValidation type="decimal" allowBlank="1" showInputMessage="1" showErrorMessage="1" promptTitle="INSTRUÇÕES" prompt="Digite a espessura do trecho referente ao número de golpes Nspt, em m." sqref="A5:A55" xr:uid="{4B4A40C2-9A63-4A03-BF84-E9A2D14C38E7}">
      <formula1>0</formula1>
      <formula2>1</formula2>
    </dataValidation>
    <dataValidation type="decimal" allowBlank="1" showInputMessage="1" showErrorMessage="1" promptTitle="INSTRUÇÕES" prompt="Digite o número de golpes / 30 cm Nspt" sqref="B5:B55" xr:uid="{5EAFB18B-323C-444F-A3C4-063EC26A1DF6}">
      <formula1>0</formula1>
      <formula2>50</formula2>
    </dataValidation>
    <dataValidation type="whole" allowBlank="1" showInputMessage="1" showErrorMessage="1" promptTitle="INSTRUÇÕES" prompt="Digite o valor correspondente ao tipo de estaca ( ver Tabela)." sqref="K5" xr:uid="{9D295261-8024-4530-8C23-5F2E7AA3128D}">
      <formula1>1</formula1>
      <formula2>7</formula2>
    </dataValidation>
    <dataValidation type="decimal" allowBlank="1" showInputMessage="1" showErrorMessage="1" promptTitle="INSTRUÇÕES" prompt="Digite o diâmetro da estaca, em mm." sqref="I5" xr:uid="{0BD1061D-8B46-4206-9A14-874C5E03C632}">
      <formula1>88.9</formula1>
      <formula2>1200</formula2>
    </dataValidation>
    <dataValidation allowBlank="1" showInputMessage="1" showErrorMessage="1" prompt="Valores calculados, NÃO ALTERE!" sqref="J5 C5:C55" xr:uid="{12FC74B6-3207-4A1E-8EF5-BA6C446D8557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86599-7500-4FA6-A610-5B90EAD08E1D}">
  <sheetPr codeName="Planilha2"/>
  <dimension ref="A1:Q56"/>
  <sheetViews>
    <sheetView showGridLines="0" workbookViewId="0">
      <selection activeCell="T10" sqref="T10"/>
    </sheetView>
  </sheetViews>
  <sheetFormatPr defaultRowHeight="15" x14ac:dyDescent="0.25"/>
  <cols>
    <col min="1" max="7" width="9.7109375" style="14" customWidth="1"/>
    <col min="8" max="10" width="9.140625" style="14"/>
    <col min="11" max="17" width="9.7109375" style="14" customWidth="1"/>
    <col min="18" max="16384" width="9.140625" style="14"/>
  </cols>
  <sheetData>
    <row r="1" spans="1:17" ht="16.5" x14ac:dyDescent="0.25">
      <c r="A1" s="13" t="s">
        <v>15</v>
      </c>
      <c r="J1" s="15"/>
      <c r="K1" s="16"/>
      <c r="L1" s="16"/>
      <c r="M1" s="16"/>
      <c r="N1" s="16"/>
      <c r="O1" s="16"/>
      <c r="P1" s="16"/>
      <c r="Q1" s="16"/>
    </row>
    <row r="2" spans="1:17" x14ac:dyDescent="0.25">
      <c r="J2" s="15"/>
      <c r="K2" s="16"/>
      <c r="L2" s="16"/>
      <c r="M2" s="16"/>
      <c r="N2" s="16"/>
      <c r="O2" s="16"/>
      <c r="P2" s="16"/>
      <c r="Q2" s="16"/>
    </row>
    <row r="3" spans="1:17" x14ac:dyDescent="0.25">
      <c r="A3" s="73" t="s">
        <v>30</v>
      </c>
      <c r="B3" s="73"/>
      <c r="C3" s="73"/>
      <c r="D3" s="73"/>
      <c r="E3" s="73"/>
      <c r="F3" s="73"/>
      <c r="G3" s="73"/>
      <c r="H3" s="17"/>
      <c r="I3" s="17"/>
      <c r="J3" s="17"/>
      <c r="K3" s="74" t="s">
        <v>31</v>
      </c>
      <c r="L3" s="74"/>
      <c r="M3" s="74"/>
      <c r="N3" s="74"/>
      <c r="O3" s="74"/>
      <c r="P3" s="74"/>
      <c r="Q3" s="74"/>
    </row>
    <row r="4" spans="1:17" x14ac:dyDescent="0.25">
      <c r="A4" s="22" t="s">
        <v>1</v>
      </c>
      <c r="B4" s="22" t="s">
        <v>14</v>
      </c>
      <c r="C4" s="23" t="s">
        <v>2</v>
      </c>
      <c r="D4" s="23" t="s">
        <v>0</v>
      </c>
      <c r="E4" s="23" t="s">
        <v>27</v>
      </c>
      <c r="F4" s="23" t="s">
        <v>28</v>
      </c>
      <c r="G4" s="23" t="s">
        <v>29</v>
      </c>
      <c r="H4" s="17"/>
      <c r="I4" s="17"/>
      <c r="J4" s="17"/>
      <c r="K4" s="11" t="s">
        <v>1</v>
      </c>
      <c r="L4" s="11" t="s">
        <v>14</v>
      </c>
      <c r="M4" s="27" t="s">
        <v>2</v>
      </c>
      <c r="N4" s="27" t="s">
        <v>0</v>
      </c>
      <c r="O4" s="27" t="s">
        <v>27</v>
      </c>
      <c r="P4" s="27" t="s">
        <v>28</v>
      </c>
      <c r="Q4" s="27" t="s">
        <v>29</v>
      </c>
    </row>
    <row r="5" spans="1:17" x14ac:dyDescent="0.25">
      <c r="A5" s="10">
        <f>IF(Entrada!A5="","",Entrada!$I$5)</f>
        <v>500</v>
      </c>
      <c r="B5" s="24">
        <f>IF(Entrada!A5="","",Entrada!$K$5)</f>
        <v>6</v>
      </c>
      <c r="C5" s="25">
        <f>IF(Entrada!A5="","",Entrada!C5)</f>
        <v>4</v>
      </c>
      <c r="D5" s="25">
        <f>IF(Entrada!A5="","",Entrada!D5)</f>
        <v>0</v>
      </c>
      <c r="E5" s="26">
        <f>Entrada!E5/Entrada!A5</f>
        <v>1</v>
      </c>
      <c r="F5" s="26">
        <f>Entrada!F5/Entrada!A5</f>
        <v>0</v>
      </c>
      <c r="G5" s="26">
        <f>Entrada!G5/Entrada!A5</f>
        <v>0</v>
      </c>
      <c r="H5" s="17"/>
      <c r="I5" s="17"/>
      <c r="J5" s="17"/>
      <c r="K5" s="28">
        <f>IF(Entrada!A5="","",((A5-88.9)/(1200-88.9))*(0.85-0.15)+0.15)</f>
        <v>0.40899558995589957</v>
      </c>
      <c r="L5" s="28">
        <f>IF(Entrada!A5="","",((B5-1)/(7-1))*(0.85-0.15)+0.15)</f>
        <v>0.73333333333333339</v>
      </c>
      <c r="M5" s="28">
        <f>IF(Entrada!A5="","",((C5-0.1)/(544.5-0.1))*(0.85-0.15)+0.15)</f>
        <v>0.15501469507714916</v>
      </c>
      <c r="N5" s="28">
        <f>IF(Entrada!A5="","",((D5-0)/(49.5-0))*(0.85-0.15)+0.15)</f>
        <v>0.15</v>
      </c>
      <c r="O5" s="28">
        <f>IF(Entrada!A5="","",((E5-0)/(1-0))*(0.85-0.15)+0.15)</f>
        <v>0.85</v>
      </c>
      <c r="P5" s="28">
        <f>IF(Entrada!A5="","",((F5-0)/(1-0))*(0.85-0.15)+0.15)</f>
        <v>0.15</v>
      </c>
      <c r="Q5" s="28">
        <f>IF(Entrada!A5="","",((G5-0)/(1-0))*(0.85-0.15)+0.15)</f>
        <v>0.15</v>
      </c>
    </row>
    <row r="6" spans="1:17" x14ac:dyDescent="0.25">
      <c r="A6" s="10">
        <f>IF(Entrada!A6="","",Entrada!$I$5)</f>
        <v>500</v>
      </c>
      <c r="B6" s="24">
        <f>IF(Entrada!A6="","",Entrada!$K$5)</f>
        <v>6</v>
      </c>
      <c r="C6" s="25">
        <f>IF(Entrada!A6="","",Entrada!C6)</f>
        <v>9</v>
      </c>
      <c r="D6" s="25">
        <f>IF(Entrada!A6="","",SUM(Entrada!$D$5:D6))</f>
        <v>0</v>
      </c>
      <c r="E6" s="26">
        <f>IF(Entrada!A6="","",SUM(Entrada!$E$5:E6)/SUM(Entrada!$A$5:A6))</f>
        <v>1</v>
      </c>
      <c r="F6" s="26">
        <f>IF(Entrada!A6="","",SUM(Entrada!$F$5:F6)/SUM(Entrada!$A$5:A6))</f>
        <v>0</v>
      </c>
      <c r="G6" s="26">
        <f>IF(Entrada!A6="","",SUM(Entrada!$G$5:G6)/SUM(Entrada!$A$5:A6))</f>
        <v>0</v>
      </c>
      <c r="H6" s="17"/>
      <c r="I6" s="17"/>
      <c r="J6" s="17"/>
      <c r="K6" s="28">
        <f>IF(Entrada!A6="","",((A6-88.9)/(1200-88.9))*(0.85-0.15)+0.15)</f>
        <v>0.40899558995589957</v>
      </c>
      <c r="L6" s="28">
        <f>IF(Entrada!A6="","",((B6-1)/(7-1))*(0.85-0.15)+0.15)</f>
        <v>0.73333333333333339</v>
      </c>
      <c r="M6" s="28">
        <f>IF(Entrada!A6="","",((C6-0.1)/(544.5-0.1))*(0.85-0.15)+0.15)</f>
        <v>0.16144379132990447</v>
      </c>
      <c r="N6" s="28">
        <f>IF(Entrada!A6="","",((D6-0)/(49.5-0))*(0.85-0.15)+0.15)</f>
        <v>0.15</v>
      </c>
      <c r="O6" s="28">
        <f>IF(Entrada!A6="","",((E6-0)/(1-0))*(0.85-0.15)+0.15)</f>
        <v>0.85</v>
      </c>
      <c r="P6" s="28">
        <f>IF(Entrada!A6="","",((F6-0)/(1-0))*(0.85-0.15)+0.15)</f>
        <v>0.15</v>
      </c>
      <c r="Q6" s="28">
        <f>IF(Entrada!A6="","",((G6-0)/(1-0))*(0.85-0.15)+0.15)</f>
        <v>0.15</v>
      </c>
    </row>
    <row r="7" spans="1:17" x14ac:dyDescent="0.25">
      <c r="A7" s="10">
        <f>IF(Entrada!A7="","",Entrada!$I$5)</f>
        <v>500</v>
      </c>
      <c r="B7" s="24">
        <f>IF(Entrada!A7="","",Entrada!$K$5)</f>
        <v>6</v>
      </c>
      <c r="C7" s="25">
        <f>IF(Entrada!A7="","",Entrada!C7)</f>
        <v>19</v>
      </c>
      <c r="D7" s="25">
        <f>IF(Entrada!A7="","",SUM(Entrada!$D$5:D7))</f>
        <v>0</v>
      </c>
      <c r="E7" s="26">
        <f>IF(Entrada!A7="","",SUM(Entrada!$E$5:E7)/SUM(Entrada!$A$5:A7))</f>
        <v>1</v>
      </c>
      <c r="F7" s="26">
        <f>IF(Entrada!A7="","",SUM(Entrada!$F$5:F7)/SUM(Entrada!$A$5:A7))</f>
        <v>0</v>
      </c>
      <c r="G7" s="26">
        <f>IF(Entrada!A7="","",SUM(Entrada!$G$5:G7)/SUM(Entrada!$A$5:A7))</f>
        <v>0</v>
      </c>
      <c r="H7" s="17"/>
      <c r="I7" s="17"/>
      <c r="J7" s="17"/>
      <c r="K7" s="28">
        <f>IF(Entrada!A7="","",((A7-88.9)/(1200-88.9))*(0.85-0.15)+0.15)</f>
        <v>0.40899558995589957</v>
      </c>
      <c r="L7" s="28">
        <f>IF(Entrada!A7="","",((B7-1)/(7-1))*(0.85-0.15)+0.15)</f>
        <v>0.73333333333333339</v>
      </c>
      <c r="M7" s="28">
        <f>IF(Entrada!A7="","",((C7-0.1)/(544.5-0.1))*(0.85-0.15)+0.15)</f>
        <v>0.17430198383541512</v>
      </c>
      <c r="N7" s="28">
        <f>IF(Entrada!A7="","",((D7-0)/(49.5-0))*(0.85-0.15)+0.15)</f>
        <v>0.15</v>
      </c>
      <c r="O7" s="28">
        <f>IF(Entrada!A7="","",((E7-0)/(1-0))*(0.85-0.15)+0.15)</f>
        <v>0.85</v>
      </c>
      <c r="P7" s="28">
        <f>IF(Entrada!A7="","",((F7-0)/(1-0))*(0.85-0.15)+0.15)</f>
        <v>0.15</v>
      </c>
      <c r="Q7" s="28">
        <f>IF(Entrada!A7="","",((G7-0)/(1-0))*(0.85-0.15)+0.15)</f>
        <v>0.15</v>
      </c>
    </row>
    <row r="8" spans="1:17" x14ac:dyDescent="0.25">
      <c r="A8" s="10">
        <f>IF(Entrada!A8="","",Entrada!$I$5)</f>
        <v>500</v>
      </c>
      <c r="B8" s="24">
        <f>IF(Entrada!A8="","",Entrada!$K$5)</f>
        <v>6</v>
      </c>
      <c r="C8" s="25">
        <f>IF(Entrada!A8="","",Entrada!C8)</f>
        <v>37</v>
      </c>
      <c r="D8" s="25">
        <f>IF(Entrada!A8="","",SUM(Entrada!$D$5:D8))</f>
        <v>0</v>
      </c>
      <c r="E8" s="26">
        <f>IF(Entrada!A8="","",SUM(Entrada!$E$5:E8)/SUM(Entrada!$A$5:A8))</f>
        <v>1</v>
      </c>
      <c r="F8" s="26">
        <f>IF(Entrada!A8="","",SUM(Entrada!$F$5:F8)/SUM(Entrada!$A$5:A8))</f>
        <v>0</v>
      </c>
      <c r="G8" s="26">
        <f>IF(Entrada!A8="","",SUM(Entrada!$G$5:G8)/SUM(Entrada!$A$5:A8))</f>
        <v>0</v>
      </c>
      <c r="H8" s="17"/>
      <c r="I8" s="17"/>
      <c r="J8" s="17"/>
      <c r="K8" s="28">
        <f>IF(Entrada!A8="","",((A8-88.9)/(1200-88.9))*(0.85-0.15)+0.15)</f>
        <v>0.40899558995589957</v>
      </c>
      <c r="L8" s="28">
        <f>IF(Entrada!A8="","",((B8-1)/(7-1))*(0.85-0.15)+0.15)</f>
        <v>0.73333333333333339</v>
      </c>
      <c r="M8" s="28">
        <f>IF(Entrada!A8="","",((C8-0.1)/(544.5-0.1))*(0.85-0.15)+0.15)</f>
        <v>0.1974467303453343</v>
      </c>
      <c r="N8" s="28">
        <f>IF(Entrada!A8="","",((D8-0)/(49.5-0))*(0.85-0.15)+0.15)</f>
        <v>0.15</v>
      </c>
      <c r="O8" s="28">
        <f>IF(Entrada!A8="","",((E8-0)/(1-0))*(0.85-0.15)+0.15)</f>
        <v>0.85</v>
      </c>
      <c r="P8" s="28">
        <f>IF(Entrada!A8="","",((F8-0)/(1-0))*(0.85-0.15)+0.15)</f>
        <v>0.15</v>
      </c>
      <c r="Q8" s="28">
        <f>IF(Entrada!A8="","",((G8-0)/(1-0))*(0.85-0.15)+0.15)</f>
        <v>0.15</v>
      </c>
    </row>
    <row r="9" spans="1:17" x14ac:dyDescent="0.25">
      <c r="A9" s="10">
        <f>IF(Entrada!A9="","",Entrada!$I$5)</f>
        <v>500</v>
      </c>
      <c r="B9" s="24">
        <f>IF(Entrada!A9="","",Entrada!$K$5)</f>
        <v>6</v>
      </c>
      <c r="C9" s="25">
        <f>IF(Entrada!A9="","",Entrada!C9)</f>
        <v>59</v>
      </c>
      <c r="D9" s="25">
        <f>IF(Entrada!A9="","",SUM(Entrada!$D$5:D9))</f>
        <v>0</v>
      </c>
      <c r="E9" s="26">
        <f>IF(Entrada!A9="","",SUM(Entrada!$E$5:E9)/SUM(Entrada!$A$5:A9))</f>
        <v>1</v>
      </c>
      <c r="F9" s="26">
        <f>IF(Entrada!A9="","",SUM(Entrada!$F$5:F9)/SUM(Entrada!$A$5:A9))</f>
        <v>0</v>
      </c>
      <c r="G9" s="26">
        <f>IF(Entrada!A9="","",SUM(Entrada!$G$5:G9)/SUM(Entrada!$A$5:A9))</f>
        <v>0</v>
      </c>
      <c r="H9" s="17"/>
      <c r="I9" s="17"/>
      <c r="J9" s="17"/>
      <c r="K9" s="28">
        <f>IF(Entrada!A9="","",((A9-88.9)/(1200-88.9))*(0.85-0.15)+0.15)</f>
        <v>0.40899558995589957</v>
      </c>
      <c r="L9" s="28">
        <f>IF(Entrada!A9="","",((B9-1)/(7-1))*(0.85-0.15)+0.15)</f>
        <v>0.73333333333333339</v>
      </c>
      <c r="M9" s="28">
        <f>IF(Entrada!A9="","",((C9-0.1)/(544.5-0.1))*(0.85-0.15)+0.15)</f>
        <v>0.22573475385745773</v>
      </c>
      <c r="N9" s="28">
        <f>IF(Entrada!A9="","",((D9-0)/(49.5-0))*(0.85-0.15)+0.15)</f>
        <v>0.15</v>
      </c>
      <c r="O9" s="28">
        <f>IF(Entrada!A9="","",((E9-0)/(1-0))*(0.85-0.15)+0.15)</f>
        <v>0.85</v>
      </c>
      <c r="P9" s="28">
        <f>IF(Entrada!A9="","",((F9-0)/(1-0))*(0.85-0.15)+0.15)</f>
        <v>0.15</v>
      </c>
      <c r="Q9" s="28">
        <f>IF(Entrada!A9="","",((G9-0)/(1-0))*(0.85-0.15)+0.15)</f>
        <v>0.15</v>
      </c>
    </row>
    <row r="10" spans="1:17" x14ac:dyDescent="0.25">
      <c r="A10" s="10">
        <f>IF(Entrada!A10="","",Entrada!$I$5)</f>
        <v>500</v>
      </c>
      <c r="B10" s="24">
        <f>IF(Entrada!A10="","",Entrada!$K$5)</f>
        <v>6</v>
      </c>
      <c r="C10" s="25">
        <f>IF(Entrada!A10="","",Entrada!C10)</f>
        <v>89</v>
      </c>
      <c r="D10" s="25">
        <f>IF(Entrada!A10="","",SUM(Entrada!$D$5:D10))</f>
        <v>0</v>
      </c>
      <c r="E10" s="26">
        <f>IF(Entrada!A10="","",SUM(Entrada!$E$5:E10)/SUM(Entrada!$A$5:A10))</f>
        <v>1</v>
      </c>
      <c r="F10" s="26">
        <f>IF(Entrada!A10="","",SUM(Entrada!$F$5:F10)/SUM(Entrada!$A$5:A10))</f>
        <v>0</v>
      </c>
      <c r="G10" s="26">
        <f>IF(Entrada!A10="","",SUM(Entrada!$G$5:G10)/SUM(Entrada!$A$5:A10))</f>
        <v>0</v>
      </c>
      <c r="H10" s="17"/>
      <c r="I10" s="17"/>
      <c r="J10" s="17"/>
      <c r="K10" s="28">
        <f>IF(Entrada!A10="","",((A10-88.9)/(1200-88.9))*(0.85-0.15)+0.15)</f>
        <v>0.40899558995589957</v>
      </c>
      <c r="L10" s="28">
        <f>IF(Entrada!A10="","",((B10-1)/(7-1))*(0.85-0.15)+0.15)</f>
        <v>0.73333333333333339</v>
      </c>
      <c r="M10" s="28">
        <f>IF(Entrada!A10="","",((C10-0.1)/(544.5-0.1))*(0.85-0.15)+0.15)</f>
        <v>0.26430933137398971</v>
      </c>
      <c r="N10" s="28">
        <f>IF(Entrada!A10="","",((D10-0)/(49.5-0))*(0.85-0.15)+0.15)</f>
        <v>0.15</v>
      </c>
      <c r="O10" s="28">
        <f>IF(Entrada!A10="","",((E10-0)/(1-0))*(0.85-0.15)+0.15)</f>
        <v>0.85</v>
      </c>
      <c r="P10" s="28">
        <f>IF(Entrada!A10="","",((F10-0)/(1-0))*(0.85-0.15)+0.15)</f>
        <v>0.15</v>
      </c>
      <c r="Q10" s="28">
        <f>IF(Entrada!A10="","",((G10-0)/(1-0))*(0.85-0.15)+0.15)</f>
        <v>0.15</v>
      </c>
    </row>
    <row r="11" spans="1:17" x14ac:dyDescent="0.25">
      <c r="A11" s="10">
        <f>IF(Entrada!A11="","",Entrada!$I$5)</f>
        <v>500</v>
      </c>
      <c r="B11" s="24">
        <f>IF(Entrada!A11="","",Entrada!$K$5)</f>
        <v>6</v>
      </c>
      <c r="C11" s="25">
        <f>IF(Entrada!A11="","",Entrada!C11)</f>
        <v>110</v>
      </c>
      <c r="D11" s="25">
        <f>IF(Entrada!A11="","",SUM(Entrada!$D$5:D11))</f>
        <v>0</v>
      </c>
      <c r="E11" s="26">
        <f>IF(Entrada!A11="","",SUM(Entrada!$E$5:E11)/SUM(Entrada!$A$5:A11))</f>
        <v>1</v>
      </c>
      <c r="F11" s="26">
        <f>IF(Entrada!A11="","",SUM(Entrada!$F$5:F11)/SUM(Entrada!$A$5:A11))</f>
        <v>0</v>
      </c>
      <c r="G11" s="26">
        <f>IF(Entrada!A11="","",SUM(Entrada!$G$5:G11)/SUM(Entrada!$A$5:A11))</f>
        <v>0</v>
      </c>
      <c r="H11" s="17"/>
      <c r="I11" s="17"/>
      <c r="J11" s="17"/>
      <c r="K11" s="28">
        <f>IF(Entrada!A11="","",((A11-88.9)/(1200-88.9))*(0.85-0.15)+0.15)</f>
        <v>0.40899558995589957</v>
      </c>
      <c r="L11" s="28">
        <f>IF(Entrada!A11="","",((B11-1)/(7-1))*(0.85-0.15)+0.15)</f>
        <v>0.73333333333333339</v>
      </c>
      <c r="M11" s="28">
        <f>IF(Entrada!A11="","",((C11-0.1)/(544.5-0.1))*(0.85-0.15)+0.15)</f>
        <v>0.29131153563556211</v>
      </c>
      <c r="N11" s="28">
        <f>IF(Entrada!A11="","",((D11-0)/(49.5-0))*(0.85-0.15)+0.15)</f>
        <v>0.15</v>
      </c>
      <c r="O11" s="28">
        <f>IF(Entrada!A11="","",((E11-0)/(1-0))*(0.85-0.15)+0.15)</f>
        <v>0.85</v>
      </c>
      <c r="P11" s="28">
        <f>IF(Entrada!A11="","",((F11-0)/(1-0))*(0.85-0.15)+0.15)</f>
        <v>0.15</v>
      </c>
      <c r="Q11" s="28">
        <f>IF(Entrada!A11="","",((G11-0)/(1-0))*(0.85-0.15)+0.15)</f>
        <v>0.15</v>
      </c>
    </row>
    <row r="12" spans="1:17" x14ac:dyDescent="0.25">
      <c r="A12" s="10">
        <f>IF(Entrada!A12="","",Entrada!$I$5)</f>
        <v>500</v>
      </c>
      <c r="B12" s="24">
        <f>IF(Entrada!A12="","",Entrada!$K$5)</f>
        <v>6</v>
      </c>
      <c r="C12" s="25">
        <f>IF(Entrada!A12="","",Entrada!C12)</f>
        <v>126</v>
      </c>
      <c r="D12" s="25">
        <f>IF(Entrada!A12="","",SUM(Entrada!$D$5:D12))</f>
        <v>0</v>
      </c>
      <c r="E12" s="26">
        <f>IF(Entrada!A12="","",SUM(Entrada!$E$5:E12)/SUM(Entrada!$A$5:A12))</f>
        <v>1</v>
      </c>
      <c r="F12" s="26">
        <f>IF(Entrada!A12="","",SUM(Entrada!$F$5:F12)/SUM(Entrada!$A$5:A12))</f>
        <v>0</v>
      </c>
      <c r="G12" s="26">
        <f>IF(Entrada!A12="","",SUM(Entrada!$G$5:G12)/SUM(Entrada!$A$5:A12))</f>
        <v>0</v>
      </c>
      <c r="H12" s="17"/>
      <c r="I12" s="17"/>
      <c r="J12" s="17"/>
      <c r="K12" s="28">
        <f>IF(Entrada!A12="","",((A12-88.9)/(1200-88.9))*(0.85-0.15)+0.15)</f>
        <v>0.40899558995589957</v>
      </c>
      <c r="L12" s="28">
        <f>IF(Entrada!A12="","",((B12-1)/(7-1))*(0.85-0.15)+0.15)</f>
        <v>0.73333333333333339</v>
      </c>
      <c r="M12" s="28">
        <f>IF(Entrada!A12="","",((C12-0.1)/(544.5-0.1))*(0.85-0.15)+0.15)</f>
        <v>0.31188464364437918</v>
      </c>
      <c r="N12" s="28">
        <f>IF(Entrada!A12="","",((D12-0)/(49.5-0))*(0.85-0.15)+0.15)</f>
        <v>0.15</v>
      </c>
      <c r="O12" s="28">
        <f>IF(Entrada!A12="","",((E12-0)/(1-0))*(0.85-0.15)+0.15)</f>
        <v>0.85</v>
      </c>
      <c r="P12" s="28">
        <f>IF(Entrada!A12="","",((F12-0)/(1-0))*(0.85-0.15)+0.15)</f>
        <v>0.15</v>
      </c>
      <c r="Q12" s="28">
        <f>IF(Entrada!A12="","",((G12-0)/(1-0))*(0.85-0.15)+0.15)</f>
        <v>0.15</v>
      </c>
    </row>
    <row r="13" spans="1:17" x14ac:dyDescent="0.25">
      <c r="A13" s="10">
        <f>IF(Entrada!A13="","",Entrada!$I$5)</f>
        <v>500</v>
      </c>
      <c r="B13" s="24">
        <f>IF(Entrada!A13="","",Entrada!$K$5)</f>
        <v>6</v>
      </c>
      <c r="C13" s="25">
        <f>IF(Entrada!A13="","",Entrada!C13)</f>
        <v>139</v>
      </c>
      <c r="D13" s="25">
        <f>IF(Entrada!A13="","",SUM(Entrada!$D$5:D13))</f>
        <v>0</v>
      </c>
      <c r="E13" s="26">
        <f>IF(Entrada!A13="","",SUM(Entrada!$E$5:E13)/SUM(Entrada!$A$5:A13))</f>
        <v>1</v>
      </c>
      <c r="F13" s="26">
        <f>IF(Entrada!A13="","",SUM(Entrada!$F$5:F13)/SUM(Entrada!$A$5:A13))</f>
        <v>0</v>
      </c>
      <c r="G13" s="26">
        <f>IF(Entrada!A13="","",SUM(Entrada!$G$5:G13)/SUM(Entrada!$A$5:A13))</f>
        <v>0</v>
      </c>
      <c r="H13" s="17"/>
      <c r="I13" s="17"/>
      <c r="J13" s="17"/>
      <c r="K13" s="28">
        <f>IF(Entrada!A13="","",((A13-88.9)/(1200-88.9))*(0.85-0.15)+0.15)</f>
        <v>0.40899558995589957</v>
      </c>
      <c r="L13" s="28">
        <f>IF(Entrada!A13="","",((B13-1)/(7-1))*(0.85-0.15)+0.15)</f>
        <v>0.73333333333333339</v>
      </c>
      <c r="M13" s="28">
        <f>IF(Entrada!A13="","",((C13-0.1)/(544.5-0.1))*(0.85-0.15)+0.15)</f>
        <v>0.32860029390154299</v>
      </c>
      <c r="N13" s="28">
        <f>IF(Entrada!A13="","",((D13-0)/(49.5-0))*(0.85-0.15)+0.15)</f>
        <v>0.15</v>
      </c>
      <c r="O13" s="28">
        <f>IF(Entrada!A13="","",((E13-0)/(1-0))*(0.85-0.15)+0.15)</f>
        <v>0.85</v>
      </c>
      <c r="P13" s="28">
        <f>IF(Entrada!A13="","",((F13-0)/(1-0))*(0.85-0.15)+0.15)</f>
        <v>0.15</v>
      </c>
      <c r="Q13" s="28">
        <f>IF(Entrada!A13="","",((G13-0)/(1-0))*(0.85-0.15)+0.15)</f>
        <v>0.15</v>
      </c>
    </row>
    <row r="14" spans="1:17" x14ac:dyDescent="0.25">
      <c r="A14" s="10">
        <f>IF(Entrada!A14="","",Entrada!$I$5)</f>
        <v>500</v>
      </c>
      <c r="B14" s="24">
        <f>IF(Entrada!A14="","",Entrada!$K$5)</f>
        <v>6</v>
      </c>
      <c r="C14" s="25">
        <f>IF(Entrada!A14="","",Entrada!C14)</f>
        <v>154</v>
      </c>
      <c r="D14" s="25">
        <f>IF(Entrada!A14="","",SUM(Entrada!$D$5:D14))</f>
        <v>1</v>
      </c>
      <c r="E14" s="26">
        <f>IF(Entrada!A14="","",SUM(Entrada!$E$5:E14)/SUM(Entrada!$A$5:A14))</f>
        <v>1</v>
      </c>
      <c r="F14" s="26">
        <f>IF(Entrada!A14="","",SUM(Entrada!$F$5:F14)/SUM(Entrada!$A$5:A14))</f>
        <v>0</v>
      </c>
      <c r="G14" s="26">
        <f>IF(Entrada!A14="","",SUM(Entrada!$G$5:G14)/SUM(Entrada!$A$5:A14))</f>
        <v>0</v>
      </c>
      <c r="H14" s="17"/>
      <c r="I14" s="17"/>
      <c r="J14" s="17"/>
      <c r="K14" s="28">
        <f>IF(Entrada!A14="","",((A14-88.9)/(1200-88.9))*(0.85-0.15)+0.15)</f>
        <v>0.40899558995589957</v>
      </c>
      <c r="L14" s="28">
        <f>IF(Entrada!A14="","",((B14-1)/(7-1))*(0.85-0.15)+0.15)</f>
        <v>0.73333333333333339</v>
      </c>
      <c r="M14" s="28">
        <f>IF(Entrada!A14="","",((C14-0.1)/(544.5-0.1))*(0.85-0.15)+0.15)</f>
        <v>0.34788758265980901</v>
      </c>
      <c r="N14" s="28">
        <f>IF(Entrada!A14="","",((D14-0)/(49.5-0))*(0.85-0.15)+0.15)</f>
        <v>0.16414141414141414</v>
      </c>
      <c r="O14" s="28">
        <f>IF(Entrada!A14="","",((E14-0)/(1-0))*(0.85-0.15)+0.15)</f>
        <v>0.85</v>
      </c>
      <c r="P14" s="28">
        <f>IF(Entrada!A14="","",((F14-0)/(1-0))*(0.85-0.15)+0.15)</f>
        <v>0.15</v>
      </c>
      <c r="Q14" s="28">
        <f>IF(Entrada!A14="","",((G14-0)/(1-0))*(0.85-0.15)+0.15)</f>
        <v>0.15</v>
      </c>
    </row>
    <row r="15" spans="1:17" x14ac:dyDescent="0.25">
      <c r="A15" s="10">
        <f>IF(Entrada!A15="","",Entrada!$I$5)</f>
        <v>500</v>
      </c>
      <c r="B15" s="24">
        <f>IF(Entrada!A15="","",Entrada!$K$5)</f>
        <v>6</v>
      </c>
      <c r="C15" s="25">
        <f>IF(Entrada!A15="","",Entrada!C15)</f>
        <v>161</v>
      </c>
      <c r="D15" s="25">
        <f>IF(Entrada!A15="","",SUM(Entrada!$D$5:D15))</f>
        <v>2</v>
      </c>
      <c r="E15" s="26">
        <f>IF(Entrada!A15="","",SUM(Entrada!$E$5:E15)/SUM(Entrada!$A$5:A15))</f>
        <v>1</v>
      </c>
      <c r="F15" s="26">
        <f>IF(Entrada!A15="","",SUM(Entrada!$F$5:F15)/SUM(Entrada!$A$5:A15))</f>
        <v>0</v>
      </c>
      <c r="G15" s="26">
        <f>IF(Entrada!A15="","",SUM(Entrada!$G$5:G15)/SUM(Entrada!$A$5:A15))</f>
        <v>0</v>
      </c>
      <c r="H15" s="17"/>
      <c r="I15" s="17"/>
      <c r="J15" s="17"/>
      <c r="K15" s="28">
        <f>IF(Entrada!A15="","",((A15-88.9)/(1200-88.9))*(0.85-0.15)+0.15)</f>
        <v>0.40899558995589957</v>
      </c>
      <c r="L15" s="28">
        <f>IF(Entrada!A15="","",((B15-1)/(7-1))*(0.85-0.15)+0.15)</f>
        <v>0.73333333333333339</v>
      </c>
      <c r="M15" s="28">
        <f>IF(Entrada!A15="","",((C15-0.1)/(544.5-0.1))*(0.85-0.15)+0.15)</f>
        <v>0.35688831741366644</v>
      </c>
      <c r="N15" s="28">
        <f>IF(Entrada!A15="","",((D15-0)/(49.5-0))*(0.85-0.15)+0.15)</f>
        <v>0.17828282828282827</v>
      </c>
      <c r="O15" s="28">
        <f>IF(Entrada!A15="","",((E15-0)/(1-0))*(0.85-0.15)+0.15)</f>
        <v>0.85</v>
      </c>
      <c r="P15" s="28">
        <f>IF(Entrada!A15="","",((F15-0)/(1-0))*(0.85-0.15)+0.15)</f>
        <v>0.15</v>
      </c>
      <c r="Q15" s="28">
        <f>IF(Entrada!A15="","",((G15-0)/(1-0))*(0.85-0.15)+0.15)</f>
        <v>0.15</v>
      </c>
    </row>
    <row r="16" spans="1:17" x14ac:dyDescent="0.25">
      <c r="A16" s="10">
        <f>IF(Entrada!A16="","",Entrada!$I$5)</f>
        <v>500</v>
      </c>
      <c r="B16" s="24">
        <f>IF(Entrada!A16="","",Entrada!$K$5)</f>
        <v>6</v>
      </c>
      <c r="C16" s="25">
        <f>IF(Entrada!A16="","",Entrada!C16)</f>
        <v>168</v>
      </c>
      <c r="D16" s="25">
        <f>IF(Entrada!A16="","",SUM(Entrada!$D$5:D16))</f>
        <v>3</v>
      </c>
      <c r="E16" s="26">
        <f>IF(Entrada!A16="","",SUM(Entrada!$E$5:E16)/SUM(Entrada!$A$5:A16))</f>
        <v>1</v>
      </c>
      <c r="F16" s="26">
        <f>IF(Entrada!A16="","",SUM(Entrada!$F$5:F16)/SUM(Entrada!$A$5:A16))</f>
        <v>0</v>
      </c>
      <c r="G16" s="26">
        <f>IF(Entrada!A16="","",SUM(Entrada!$G$5:G16)/SUM(Entrada!$A$5:A16))</f>
        <v>0</v>
      </c>
      <c r="H16" s="17"/>
      <c r="I16" s="17"/>
      <c r="J16" s="17"/>
      <c r="K16" s="28">
        <f>IF(Entrada!A16="","",((A16-88.9)/(1200-88.9))*(0.85-0.15)+0.15)</f>
        <v>0.40899558995589957</v>
      </c>
      <c r="L16" s="28">
        <f>IF(Entrada!A16="","",((B16-1)/(7-1))*(0.85-0.15)+0.15)</f>
        <v>0.73333333333333339</v>
      </c>
      <c r="M16" s="28">
        <f>IF(Entrada!A16="","",((C16-0.1)/(544.5-0.1))*(0.85-0.15)+0.15)</f>
        <v>0.36588905216752388</v>
      </c>
      <c r="N16" s="28">
        <f>IF(Entrada!A16="","",((D16-0)/(49.5-0))*(0.85-0.15)+0.15)</f>
        <v>0.19242424242424241</v>
      </c>
      <c r="O16" s="28">
        <f>IF(Entrada!A16="","",((E16-0)/(1-0))*(0.85-0.15)+0.15)</f>
        <v>0.85</v>
      </c>
      <c r="P16" s="28">
        <f>IF(Entrada!A16="","",((F16-0)/(1-0))*(0.85-0.15)+0.15)</f>
        <v>0.15</v>
      </c>
      <c r="Q16" s="28">
        <f>IF(Entrada!A16="","",((G16-0)/(1-0))*(0.85-0.15)+0.15)</f>
        <v>0.15</v>
      </c>
    </row>
    <row r="17" spans="1:17" x14ac:dyDescent="0.25">
      <c r="A17" s="10">
        <f>IF(Entrada!A17="","",Entrada!$I$5)</f>
        <v>500</v>
      </c>
      <c r="B17" s="24">
        <f>IF(Entrada!A17="","",Entrada!$K$5)</f>
        <v>6</v>
      </c>
      <c r="C17" s="25">
        <f>IF(Entrada!A17="","",Entrada!C17)</f>
        <v>176</v>
      </c>
      <c r="D17" s="25">
        <f>IF(Entrada!A17="","",SUM(Entrada!$D$5:D17))</f>
        <v>4</v>
      </c>
      <c r="E17" s="26">
        <f>IF(Entrada!A17="","",SUM(Entrada!$E$5:E17)/SUM(Entrada!$A$5:A17))</f>
        <v>1</v>
      </c>
      <c r="F17" s="26">
        <f>IF(Entrada!A17="","",SUM(Entrada!$F$5:F17)/SUM(Entrada!$A$5:A17))</f>
        <v>0</v>
      </c>
      <c r="G17" s="26">
        <f>IF(Entrada!A17="","",SUM(Entrada!$G$5:G17)/SUM(Entrada!$A$5:A17))</f>
        <v>0</v>
      </c>
      <c r="H17" s="17"/>
      <c r="I17" s="17"/>
      <c r="J17" s="17"/>
      <c r="K17" s="28">
        <f>IF(Entrada!A17="","",((A17-88.9)/(1200-88.9))*(0.85-0.15)+0.15)</f>
        <v>0.40899558995589957</v>
      </c>
      <c r="L17" s="28">
        <f>IF(Entrada!A17="","",((B17-1)/(7-1))*(0.85-0.15)+0.15)</f>
        <v>0.73333333333333339</v>
      </c>
      <c r="M17" s="28">
        <f>IF(Entrada!A17="","",((C17-0.1)/(544.5-0.1))*(0.85-0.15)+0.15)</f>
        <v>0.37617560617193241</v>
      </c>
      <c r="N17" s="28">
        <f>IF(Entrada!A17="","",((D17-0)/(49.5-0))*(0.85-0.15)+0.15)</f>
        <v>0.20656565656565656</v>
      </c>
      <c r="O17" s="28">
        <f>IF(Entrada!A17="","",((E17-0)/(1-0))*(0.85-0.15)+0.15)</f>
        <v>0.85</v>
      </c>
      <c r="P17" s="28">
        <f>IF(Entrada!A17="","",((F17-0)/(1-0))*(0.85-0.15)+0.15)</f>
        <v>0.15</v>
      </c>
      <c r="Q17" s="28">
        <f>IF(Entrada!A17="","",((G17-0)/(1-0))*(0.85-0.15)+0.15)</f>
        <v>0.15</v>
      </c>
    </row>
    <row r="18" spans="1:17" x14ac:dyDescent="0.25">
      <c r="A18" s="10">
        <f>IF(Entrada!A18="","",Entrada!$I$5)</f>
        <v>500</v>
      </c>
      <c r="B18" s="24">
        <f>IF(Entrada!A18="","",Entrada!$K$5)</f>
        <v>6</v>
      </c>
      <c r="C18" s="25">
        <f>IF(Entrada!A18="","",Entrada!C18)</f>
        <v>187</v>
      </c>
      <c r="D18" s="25">
        <f>IF(Entrada!A18="","",SUM(Entrada!$D$5:D18))</f>
        <v>5</v>
      </c>
      <c r="E18" s="26">
        <f>IF(Entrada!A18="","",SUM(Entrada!$E$5:E18)/SUM(Entrada!$A$5:A18))</f>
        <v>1</v>
      </c>
      <c r="F18" s="26">
        <f>IF(Entrada!A18="","",SUM(Entrada!$F$5:F18)/SUM(Entrada!$A$5:A18))</f>
        <v>0</v>
      </c>
      <c r="G18" s="26">
        <f>IF(Entrada!A18="","",SUM(Entrada!$G$5:G18)/SUM(Entrada!$A$5:A18))</f>
        <v>0</v>
      </c>
      <c r="H18" s="17"/>
      <c r="I18" s="17"/>
      <c r="J18" s="17"/>
      <c r="K18" s="28">
        <f>IF(Entrada!A18="","",((A18-88.9)/(1200-88.9))*(0.85-0.15)+0.15)</f>
        <v>0.40899558995589957</v>
      </c>
      <c r="L18" s="28">
        <f>IF(Entrada!A18="","",((B18-1)/(7-1))*(0.85-0.15)+0.15)</f>
        <v>0.73333333333333339</v>
      </c>
      <c r="M18" s="28">
        <f>IF(Entrada!A18="","",((C18-0.1)/(544.5-0.1))*(0.85-0.15)+0.15)</f>
        <v>0.39031961792799408</v>
      </c>
      <c r="N18" s="28">
        <f>IF(Entrada!A18="","",((D18-0)/(49.5-0))*(0.85-0.15)+0.15)</f>
        <v>0.22070707070707068</v>
      </c>
      <c r="O18" s="28">
        <f>IF(Entrada!A18="","",((E18-0)/(1-0))*(0.85-0.15)+0.15)</f>
        <v>0.85</v>
      </c>
      <c r="P18" s="28">
        <f>IF(Entrada!A18="","",((F18-0)/(1-0))*(0.85-0.15)+0.15)</f>
        <v>0.15</v>
      </c>
      <c r="Q18" s="28">
        <f>IF(Entrada!A18="","",((G18-0)/(1-0))*(0.85-0.15)+0.15)</f>
        <v>0.15</v>
      </c>
    </row>
    <row r="19" spans="1:17" x14ac:dyDescent="0.25">
      <c r="A19" s="10">
        <f>IF(Entrada!A19="","",Entrada!$I$5)</f>
        <v>500</v>
      </c>
      <c r="B19" s="24">
        <f>IF(Entrada!A19="","",Entrada!$K$5)</f>
        <v>6</v>
      </c>
      <c r="C19" s="25">
        <f>IF(Entrada!A19="","",Entrada!C19)</f>
        <v>201</v>
      </c>
      <c r="D19" s="25">
        <f>IF(Entrada!A19="","",SUM(Entrada!$D$5:D19))</f>
        <v>6</v>
      </c>
      <c r="E19" s="26">
        <f>IF(Entrada!A19="","",SUM(Entrada!$E$5:E19)/SUM(Entrada!$A$5:A19))</f>
        <v>1</v>
      </c>
      <c r="F19" s="26">
        <f>IF(Entrada!A19="","",SUM(Entrada!$F$5:F19)/SUM(Entrada!$A$5:A19))</f>
        <v>0</v>
      </c>
      <c r="G19" s="26">
        <f>IF(Entrada!A19="","",SUM(Entrada!$G$5:G19)/SUM(Entrada!$A$5:A19))</f>
        <v>0</v>
      </c>
      <c r="H19" s="17"/>
      <c r="I19" s="17"/>
      <c r="J19" s="17"/>
      <c r="K19" s="28">
        <f>IF(Entrada!A19="","",((A19-88.9)/(1200-88.9))*(0.85-0.15)+0.15)</f>
        <v>0.40899558995589957</v>
      </c>
      <c r="L19" s="28">
        <f>IF(Entrada!A19="","",((B19-1)/(7-1))*(0.85-0.15)+0.15)</f>
        <v>0.73333333333333339</v>
      </c>
      <c r="M19" s="28">
        <f>IF(Entrada!A19="","",((C19-0.1)/(544.5-0.1))*(0.85-0.15)+0.15)</f>
        <v>0.40832108743570905</v>
      </c>
      <c r="N19" s="28">
        <f>IF(Entrada!A19="","",((D19-0)/(49.5-0))*(0.85-0.15)+0.15)</f>
        <v>0.23484848484848483</v>
      </c>
      <c r="O19" s="28">
        <f>IF(Entrada!A19="","",((E19-0)/(1-0))*(0.85-0.15)+0.15)</f>
        <v>0.85</v>
      </c>
      <c r="P19" s="28">
        <f>IF(Entrada!A19="","",((F19-0)/(1-0))*(0.85-0.15)+0.15)</f>
        <v>0.15</v>
      </c>
      <c r="Q19" s="28">
        <f>IF(Entrada!A19="","",((G19-0)/(1-0))*(0.85-0.15)+0.15)</f>
        <v>0.15</v>
      </c>
    </row>
    <row r="20" spans="1:17" x14ac:dyDescent="0.25">
      <c r="A20" s="10" t="str">
        <f>IF(Entrada!A20="","",Entrada!$I$5)</f>
        <v/>
      </c>
      <c r="B20" s="24" t="str">
        <f>IF(Entrada!A20="","",Entrada!$K$5)</f>
        <v/>
      </c>
      <c r="C20" s="25" t="str">
        <f>IF(Entrada!A20="","",Entrada!C20)</f>
        <v/>
      </c>
      <c r="D20" s="25" t="str">
        <f>IF(Entrada!A20="","",SUM(Entrada!$D$5:D20))</f>
        <v/>
      </c>
      <c r="E20" s="26" t="str">
        <f>IF(Entrada!A20="","",SUM(Entrada!$E$5:E20)/SUM(Entrada!$A$5:A20))</f>
        <v/>
      </c>
      <c r="F20" s="26" t="str">
        <f>IF(Entrada!A20="","",SUM(Entrada!$F$5:F20)/SUM(Entrada!$A$5:A20))</f>
        <v/>
      </c>
      <c r="G20" s="26" t="str">
        <f>IF(Entrada!A20="","",SUM(Entrada!$G$5:G20)/SUM(Entrada!$A$5:A20))</f>
        <v/>
      </c>
      <c r="H20" s="17"/>
      <c r="I20" s="17"/>
      <c r="J20" s="17"/>
      <c r="K20" s="28" t="str">
        <f>IF(Entrada!A20="","",((A20-88.9)/(1200-88.9))*(0.85-0.15)+0.15)</f>
        <v/>
      </c>
      <c r="L20" s="28" t="str">
        <f>IF(Entrada!A20="","",((B20-1)/(7-1))*(0.85-0.15)+0.15)</f>
        <v/>
      </c>
      <c r="M20" s="28" t="str">
        <f>IF(Entrada!A20="","",((C20-0.1)/(544.5-0.1))*(0.85-0.15)+0.15)</f>
        <v/>
      </c>
      <c r="N20" s="28" t="str">
        <f>IF(Entrada!A20="","",((D20-0)/(49.5-0))*(0.85-0.15)+0.15)</f>
        <v/>
      </c>
      <c r="O20" s="28" t="str">
        <f>IF(Entrada!A20="","",((E20-0)/(1-0))*(0.85-0.15)+0.15)</f>
        <v/>
      </c>
      <c r="P20" s="28" t="str">
        <f>IF(Entrada!A20="","",((F20-0)/(1-0))*(0.85-0.15)+0.15)</f>
        <v/>
      </c>
      <c r="Q20" s="28" t="str">
        <f>IF(Entrada!A20="","",((G20-0)/(1-0))*(0.85-0.15)+0.15)</f>
        <v/>
      </c>
    </row>
    <row r="21" spans="1:17" x14ac:dyDescent="0.25">
      <c r="A21" s="10" t="str">
        <f>IF(Entrada!A21="","",Entrada!$I$5)</f>
        <v/>
      </c>
      <c r="B21" s="24" t="str">
        <f>IF(Entrada!A21="","",Entrada!$K$5)</f>
        <v/>
      </c>
      <c r="C21" s="25" t="str">
        <f>IF(Entrada!A21="","",Entrada!C21)</f>
        <v/>
      </c>
      <c r="D21" s="25" t="str">
        <f>IF(Entrada!A20="","",SUM(Entrada!$D$5:D21))</f>
        <v/>
      </c>
      <c r="E21" s="26" t="str">
        <f>IF(Entrada!A21="","",SUM(Entrada!$E$5:E21)/SUM(Entrada!$A$5:A21))</f>
        <v/>
      </c>
      <c r="F21" s="26" t="str">
        <f>IF(Entrada!A21="","",SUM(Entrada!$F$5:F21)/SUM(Entrada!$A$5:A21))</f>
        <v/>
      </c>
      <c r="G21" s="26" t="str">
        <f>IF(Entrada!A21="","",SUM(Entrada!$G$5:G21)/SUM(Entrada!$A$5:A21))</f>
        <v/>
      </c>
      <c r="H21" s="17"/>
      <c r="I21" s="17"/>
      <c r="J21" s="17"/>
      <c r="K21" s="28" t="str">
        <f>IF(Entrada!A21="","",((A21-88.9)/(1200-88.9))*(0.85-0.15)+0.15)</f>
        <v/>
      </c>
      <c r="L21" s="28" t="str">
        <f>IF(Entrada!A21="","",((B21-1)/(7-1))*(0.85-0.15)+0.15)</f>
        <v/>
      </c>
      <c r="M21" s="28" t="str">
        <f>IF(Entrada!A21="","",((C21-0.1)/(544.5-0.1))*(0.85-0.15)+0.15)</f>
        <v/>
      </c>
      <c r="N21" s="28" t="str">
        <f>IF(Entrada!A21="","",((D21-0)/(49.5-0))*(0.85-0.15)+0.15)</f>
        <v/>
      </c>
      <c r="O21" s="28" t="str">
        <f>IF(Entrada!A21="","",((E21-0)/(1-0))*(0.85-0.15)+0.15)</f>
        <v/>
      </c>
      <c r="P21" s="28" t="str">
        <f>IF(Entrada!A21="","",((F21-0)/(1-0))*(0.85-0.15)+0.15)</f>
        <v/>
      </c>
      <c r="Q21" s="28" t="str">
        <f>IF(Entrada!A21="","",((G21-0)/(1-0))*(0.85-0.15)+0.15)</f>
        <v/>
      </c>
    </row>
    <row r="22" spans="1:17" x14ac:dyDescent="0.25">
      <c r="A22" s="10" t="str">
        <f>IF(Entrada!A22="","",Entrada!$I$5)</f>
        <v/>
      </c>
      <c r="B22" s="24" t="str">
        <f>IF(Entrada!A22="","",Entrada!$K$5)</f>
        <v/>
      </c>
      <c r="C22" s="25" t="str">
        <f>IF(Entrada!A22="","",Entrada!C22)</f>
        <v/>
      </c>
      <c r="D22" s="25" t="str">
        <f>IF(Entrada!A21="","",SUM(Entrada!$D$5:D22))</f>
        <v/>
      </c>
      <c r="E22" s="26" t="str">
        <f>IF(Entrada!A22="","",SUM(Entrada!$E$5:E22)/SUM(Entrada!$A$5:A22))</f>
        <v/>
      </c>
      <c r="F22" s="26" t="str">
        <f>IF(Entrada!A22="","",SUM(Entrada!$F$5:F22)/SUM(Entrada!$A$5:A22))</f>
        <v/>
      </c>
      <c r="G22" s="26" t="str">
        <f>IF(Entrada!A22="","",SUM(Entrada!$G$5:G22)/SUM(Entrada!$A$5:A22))</f>
        <v/>
      </c>
      <c r="H22" s="17"/>
      <c r="I22" s="17"/>
      <c r="J22" s="17"/>
      <c r="K22" s="28" t="str">
        <f>IF(Entrada!A22="","",((A22-88.9)/(1200-88.9))*(0.85-0.15)+0.15)</f>
        <v/>
      </c>
      <c r="L22" s="28" t="str">
        <f>IF(Entrada!A22="","",((B22-1)/(7-1))*(0.85-0.15)+0.15)</f>
        <v/>
      </c>
      <c r="M22" s="28" t="str">
        <f>IF(Entrada!A22="","",((C22-0.1)/(544.5-0.1))*(0.85-0.15)+0.15)</f>
        <v/>
      </c>
      <c r="N22" s="28" t="str">
        <f>IF(Entrada!A22="","",((D22-0)/(49.5-0))*(0.85-0.15)+0.15)</f>
        <v/>
      </c>
      <c r="O22" s="28" t="str">
        <f>IF(Entrada!A22="","",((E22-0)/(1-0))*(0.85-0.15)+0.15)</f>
        <v/>
      </c>
      <c r="P22" s="28" t="str">
        <f>IF(Entrada!A22="","",((F22-0)/(1-0))*(0.85-0.15)+0.15)</f>
        <v/>
      </c>
      <c r="Q22" s="28" t="str">
        <f>IF(Entrada!A22="","",((G22-0)/(1-0))*(0.85-0.15)+0.15)</f>
        <v/>
      </c>
    </row>
    <row r="23" spans="1:17" x14ac:dyDescent="0.25">
      <c r="A23" s="10" t="str">
        <f>IF(Entrada!A23="","",Entrada!$I$5)</f>
        <v/>
      </c>
      <c r="B23" s="24" t="str">
        <f>IF(Entrada!A23="","",Entrada!$K$5)</f>
        <v/>
      </c>
      <c r="C23" s="25" t="str">
        <f>IF(Entrada!A23="","",Entrada!C23)</f>
        <v/>
      </c>
      <c r="D23" s="25" t="str">
        <f>IF(Entrada!A22="","",SUM(Entrada!$D$5:D23))</f>
        <v/>
      </c>
      <c r="E23" s="26" t="str">
        <f>IF(Entrada!A23="","",SUM(Entrada!$E$5:E23)/SUM(Entrada!$A$5:A23))</f>
        <v/>
      </c>
      <c r="F23" s="26" t="str">
        <f>IF(Entrada!A23="","",SUM(Entrada!$F$5:F23)/SUM(Entrada!$A$5:A23))</f>
        <v/>
      </c>
      <c r="G23" s="26" t="str">
        <f>IF(Entrada!A23="","",SUM(Entrada!$G$5:G23)/SUM(Entrada!$A$5:A23))</f>
        <v/>
      </c>
      <c r="H23" s="17"/>
      <c r="I23" s="17"/>
      <c r="J23" s="17"/>
      <c r="K23" s="28" t="str">
        <f>IF(Entrada!A23="","",((A23-88.9)/(1200-88.9))*(0.85-0.15)+0.15)</f>
        <v/>
      </c>
      <c r="L23" s="28" t="str">
        <f>IF(Entrada!A23="","",((B23-1)/(7-1))*(0.85-0.15)+0.15)</f>
        <v/>
      </c>
      <c r="M23" s="28" t="str">
        <f>IF(Entrada!A23="","",((C23-0.1)/(544.5-0.1))*(0.85-0.15)+0.15)</f>
        <v/>
      </c>
      <c r="N23" s="28" t="str">
        <f>IF(Entrada!A23="","",((D23-0)/(49.5-0))*(0.85-0.15)+0.15)</f>
        <v/>
      </c>
      <c r="O23" s="28" t="str">
        <f>IF(Entrada!A23="","",((E23-0)/(1-0))*(0.85-0.15)+0.15)</f>
        <v/>
      </c>
      <c r="P23" s="28" t="str">
        <f>IF(Entrada!A23="","",((F23-0)/(1-0))*(0.85-0.15)+0.15)</f>
        <v/>
      </c>
      <c r="Q23" s="28" t="str">
        <f>IF(Entrada!A23="","",((G23-0)/(1-0))*(0.85-0.15)+0.15)</f>
        <v/>
      </c>
    </row>
    <row r="24" spans="1:17" x14ac:dyDescent="0.25">
      <c r="A24" s="10" t="str">
        <f>IF(Entrada!A24="","",Entrada!$I$5)</f>
        <v/>
      </c>
      <c r="B24" s="24" t="str">
        <f>IF(Entrada!A24="","",Entrada!$K$5)</f>
        <v/>
      </c>
      <c r="C24" s="25" t="str">
        <f>IF(Entrada!A24="","",Entrada!C24)</f>
        <v/>
      </c>
      <c r="D24" s="25" t="str">
        <f>IF(Entrada!A23="","",SUM(Entrada!$D$5:D24))</f>
        <v/>
      </c>
      <c r="E24" s="26" t="str">
        <f>IF(Entrada!A24="","",SUM(Entrada!$E$5:E24)/SUM(Entrada!$A$5:A24))</f>
        <v/>
      </c>
      <c r="F24" s="26" t="str">
        <f>IF(Entrada!A24="","",SUM(Entrada!$F$5:F24)/SUM(Entrada!$A$5:A24))</f>
        <v/>
      </c>
      <c r="G24" s="26" t="str">
        <f>IF(Entrada!A24="","",SUM(Entrada!$G$5:G24)/SUM(Entrada!$A$5:A24))</f>
        <v/>
      </c>
      <c r="H24" s="17"/>
      <c r="I24" s="17"/>
      <c r="J24" s="17"/>
      <c r="K24" s="28" t="str">
        <f>IF(Entrada!A24="","",((A24-88.9)/(1200-88.9))*(0.85-0.15)+0.15)</f>
        <v/>
      </c>
      <c r="L24" s="28" t="str">
        <f>IF(Entrada!A24="","",((B24-1)/(7-1))*(0.85-0.15)+0.15)</f>
        <v/>
      </c>
      <c r="M24" s="28" t="str">
        <f>IF(Entrada!A24="","",((C24-0.1)/(544.5-0.1))*(0.85-0.15)+0.15)</f>
        <v/>
      </c>
      <c r="N24" s="28" t="str">
        <f>IF(Entrada!A24="","",((D24-0)/(49.5-0))*(0.85-0.15)+0.15)</f>
        <v/>
      </c>
      <c r="O24" s="28" t="str">
        <f>IF(Entrada!A24="","",((E24-0)/(1-0))*(0.85-0.15)+0.15)</f>
        <v/>
      </c>
      <c r="P24" s="28" t="str">
        <f>IF(Entrada!A24="","",((F24-0)/(1-0))*(0.85-0.15)+0.15)</f>
        <v/>
      </c>
      <c r="Q24" s="28" t="str">
        <f>IF(Entrada!A24="","",((G24-0)/(1-0))*(0.85-0.15)+0.15)</f>
        <v/>
      </c>
    </row>
    <row r="25" spans="1:17" x14ac:dyDescent="0.25">
      <c r="A25" s="10" t="str">
        <f>IF(Entrada!A25="","",Entrada!$I$5)</f>
        <v/>
      </c>
      <c r="B25" s="24" t="str">
        <f>IF(Entrada!A25="","",Entrada!$K$5)</f>
        <v/>
      </c>
      <c r="C25" s="25" t="str">
        <f>IF(Entrada!A25="","",Entrada!C25)</f>
        <v/>
      </c>
      <c r="D25" s="25" t="str">
        <f>IF(Entrada!A24="","",SUM(Entrada!$D$5:D25))</f>
        <v/>
      </c>
      <c r="E25" s="26" t="str">
        <f>IF(Entrada!A25="","",SUM(Entrada!$E$5:E25)/SUM(Entrada!$A$5:A25))</f>
        <v/>
      </c>
      <c r="F25" s="26" t="str">
        <f>IF(Entrada!A25="","",SUM(Entrada!$F$5:F25)/SUM(Entrada!$A$5:A25))</f>
        <v/>
      </c>
      <c r="G25" s="26" t="str">
        <f>IF(Entrada!A25="","",SUM(Entrada!$G$5:G25)/SUM(Entrada!$A$5:A25))</f>
        <v/>
      </c>
      <c r="H25" s="17"/>
      <c r="I25" s="17"/>
      <c r="J25" s="17"/>
      <c r="K25" s="28" t="str">
        <f>IF(Entrada!A25="","",((A25-88.9)/(1200-88.9))*(0.85-0.15)+0.15)</f>
        <v/>
      </c>
      <c r="L25" s="28" t="str">
        <f>IF(Entrada!A25="","",((B25-1)/(7-1))*(0.85-0.15)+0.15)</f>
        <v/>
      </c>
      <c r="M25" s="28" t="str">
        <f>IF(Entrada!A25="","",((C25-0.1)/(544.5-0.1))*(0.85-0.15)+0.15)</f>
        <v/>
      </c>
      <c r="N25" s="28" t="str">
        <f>IF(Entrada!A25="","",((D25-0)/(49.5-0))*(0.85-0.15)+0.15)</f>
        <v/>
      </c>
      <c r="O25" s="28" t="str">
        <f>IF(Entrada!A25="","",((E25-0)/(1-0))*(0.85-0.15)+0.15)</f>
        <v/>
      </c>
      <c r="P25" s="28" t="str">
        <f>IF(Entrada!A25="","",((F25-0)/(1-0))*(0.85-0.15)+0.15)</f>
        <v/>
      </c>
      <c r="Q25" s="28" t="str">
        <f>IF(Entrada!A25="","",((G25-0)/(1-0))*(0.85-0.15)+0.15)</f>
        <v/>
      </c>
    </row>
    <row r="26" spans="1:17" x14ac:dyDescent="0.25">
      <c r="A26" s="10" t="str">
        <f>IF(Entrada!A26="","",Entrada!$I$5)</f>
        <v/>
      </c>
      <c r="B26" s="24" t="str">
        <f>IF(Entrada!A26="","",Entrada!$K$5)</f>
        <v/>
      </c>
      <c r="C26" s="25" t="str">
        <f>IF(Entrada!A26="","",Entrada!C26)</f>
        <v/>
      </c>
      <c r="D26" s="25" t="str">
        <f>IF(Entrada!A25="","",SUM(Entrada!$D$5:D26))</f>
        <v/>
      </c>
      <c r="E26" s="26" t="str">
        <f>IF(Entrada!A26="","",SUM(Entrada!$E$5:E26)/SUM(Entrada!$A$5:A26))</f>
        <v/>
      </c>
      <c r="F26" s="26" t="str">
        <f>IF(Entrada!A26="","",SUM(Entrada!$F$5:F26)/SUM(Entrada!$A$5:A26))</f>
        <v/>
      </c>
      <c r="G26" s="26" t="str">
        <f>IF(Entrada!A26="","",SUM(Entrada!$G$5:G26)/SUM(Entrada!$A$5:A26))</f>
        <v/>
      </c>
      <c r="H26" s="17"/>
      <c r="I26" s="17"/>
      <c r="J26" s="17"/>
      <c r="K26" s="28" t="str">
        <f>IF(Entrada!A26="","",((A26-88.9)/(1200-88.9))*(0.85-0.15)+0.15)</f>
        <v/>
      </c>
      <c r="L26" s="28" t="str">
        <f>IF(Entrada!A26="","",((B26-1)/(7-1))*(0.85-0.15)+0.15)</f>
        <v/>
      </c>
      <c r="M26" s="28" t="str">
        <f>IF(Entrada!A26="","",((C26-0.1)/(544.5-0.1))*(0.85-0.15)+0.15)</f>
        <v/>
      </c>
      <c r="N26" s="28" t="str">
        <f>IF(Entrada!A26="","",((D26-0)/(49.5-0))*(0.85-0.15)+0.15)</f>
        <v/>
      </c>
      <c r="O26" s="28" t="str">
        <f>IF(Entrada!A26="","",((E26-0)/(1-0))*(0.85-0.15)+0.15)</f>
        <v/>
      </c>
      <c r="P26" s="28" t="str">
        <f>IF(Entrada!A26="","",((F26-0)/(1-0))*(0.85-0.15)+0.15)</f>
        <v/>
      </c>
      <c r="Q26" s="28" t="str">
        <f>IF(Entrada!A26="","",((G26-0)/(1-0))*(0.85-0.15)+0.15)</f>
        <v/>
      </c>
    </row>
    <row r="27" spans="1:17" x14ac:dyDescent="0.25">
      <c r="A27" s="10" t="str">
        <f>IF(Entrada!A27="","",Entrada!$I$5)</f>
        <v/>
      </c>
      <c r="B27" s="24" t="str">
        <f>IF(Entrada!A27="","",Entrada!$K$5)</f>
        <v/>
      </c>
      <c r="C27" s="25" t="str">
        <f>IF(Entrada!A27="","",Entrada!C27)</f>
        <v/>
      </c>
      <c r="D27" s="25" t="str">
        <f>IF(Entrada!A26="","",SUM(Entrada!$D$5:D27))</f>
        <v/>
      </c>
      <c r="E27" s="26" t="str">
        <f>IF(Entrada!A27="","",SUM(Entrada!$E$5:E27)/SUM(Entrada!$A$5:A27))</f>
        <v/>
      </c>
      <c r="F27" s="26" t="str">
        <f>IF(Entrada!A27="","",SUM(Entrada!$F$5:F27)/SUM(Entrada!$A$5:A27))</f>
        <v/>
      </c>
      <c r="G27" s="26" t="str">
        <f>IF(Entrada!A27="","",SUM(Entrada!$G$5:G27)/SUM(Entrada!$A$5:A27))</f>
        <v/>
      </c>
      <c r="H27" s="17"/>
      <c r="I27" s="17"/>
      <c r="J27" s="17"/>
      <c r="K27" s="28" t="str">
        <f>IF(Entrada!A27="","",((A27-88.9)/(1200-88.9))*(0.85-0.15)+0.15)</f>
        <v/>
      </c>
      <c r="L27" s="28" t="str">
        <f>IF(Entrada!A27="","",((B27-1)/(7-1))*(0.85-0.15)+0.15)</f>
        <v/>
      </c>
      <c r="M27" s="28" t="str">
        <f>IF(Entrada!A27="","",((C27-0.1)/(544.5-0.1))*(0.85-0.15)+0.15)</f>
        <v/>
      </c>
      <c r="N27" s="28" t="str">
        <f>IF(Entrada!A27="","",((D27-0)/(49.5-0))*(0.85-0.15)+0.15)</f>
        <v/>
      </c>
      <c r="O27" s="28" t="str">
        <f>IF(Entrada!A27="","",((E27-0)/(1-0))*(0.85-0.15)+0.15)</f>
        <v/>
      </c>
      <c r="P27" s="28" t="str">
        <f>IF(Entrada!A27="","",((F27-0)/(1-0))*(0.85-0.15)+0.15)</f>
        <v/>
      </c>
      <c r="Q27" s="28" t="str">
        <f>IF(Entrada!A27="","",((G27-0)/(1-0))*(0.85-0.15)+0.15)</f>
        <v/>
      </c>
    </row>
    <row r="28" spans="1:17" x14ac:dyDescent="0.25">
      <c r="A28" s="10" t="str">
        <f>IF(Entrada!A28="","",Entrada!$I$5)</f>
        <v/>
      </c>
      <c r="B28" s="24" t="str">
        <f>IF(Entrada!A28="","",Entrada!$K$5)</f>
        <v/>
      </c>
      <c r="C28" s="25" t="str">
        <f>IF(Entrada!A28="","",Entrada!C28)</f>
        <v/>
      </c>
      <c r="D28" s="25" t="str">
        <f>IF(Entrada!A27="","",SUM(Entrada!$D$5:D28))</f>
        <v/>
      </c>
      <c r="E28" s="26" t="str">
        <f>IF(Entrada!A28="","",SUM(Entrada!$E$5:E28)/SUM(Entrada!$A$5:A28))</f>
        <v/>
      </c>
      <c r="F28" s="26" t="str">
        <f>IF(Entrada!A28="","",SUM(Entrada!$F$5:F28)/SUM(Entrada!$A$5:A28))</f>
        <v/>
      </c>
      <c r="G28" s="26" t="str">
        <f>IF(Entrada!A28="","",SUM(Entrada!$G$5:G28)/SUM(Entrada!$A$5:A28))</f>
        <v/>
      </c>
      <c r="H28" s="17"/>
      <c r="I28" s="17"/>
      <c r="J28" s="17"/>
      <c r="K28" s="28" t="str">
        <f>IF(Entrada!A28="","",((A28-88.9)/(1200-88.9))*(0.85-0.15)+0.15)</f>
        <v/>
      </c>
      <c r="L28" s="28" t="str">
        <f>IF(Entrada!A28="","",((B28-1)/(7-1))*(0.85-0.15)+0.15)</f>
        <v/>
      </c>
      <c r="M28" s="28" t="str">
        <f>IF(Entrada!A28="","",((C28-0.1)/(544.5-0.1))*(0.85-0.15)+0.15)</f>
        <v/>
      </c>
      <c r="N28" s="28" t="str">
        <f>IF(Entrada!A28="","",((D28-0)/(49.5-0))*(0.85-0.15)+0.15)</f>
        <v/>
      </c>
      <c r="O28" s="28" t="str">
        <f>IF(Entrada!A28="","",((E28-0)/(1-0))*(0.85-0.15)+0.15)</f>
        <v/>
      </c>
      <c r="P28" s="28" t="str">
        <f>IF(Entrada!A28="","",((F28-0)/(1-0))*(0.85-0.15)+0.15)</f>
        <v/>
      </c>
      <c r="Q28" s="28" t="str">
        <f>IF(Entrada!A28="","",((G28-0)/(1-0))*(0.85-0.15)+0.15)</f>
        <v/>
      </c>
    </row>
    <row r="29" spans="1:17" x14ac:dyDescent="0.25">
      <c r="A29" s="10" t="str">
        <f>IF(Entrada!A29="","",Entrada!$I$5)</f>
        <v/>
      </c>
      <c r="B29" s="24" t="str">
        <f>IF(Entrada!A29="","",Entrada!$K$5)</f>
        <v/>
      </c>
      <c r="C29" s="25" t="str">
        <f>IF(Entrada!A29="","",Entrada!C29)</f>
        <v/>
      </c>
      <c r="D29" s="25" t="str">
        <f>IF(Entrada!A28="","",SUM(Entrada!$D$5:D29))</f>
        <v/>
      </c>
      <c r="E29" s="26" t="str">
        <f>IF(Entrada!A29="","",SUM(Entrada!$E$5:E29)/SUM(Entrada!$A$5:A29))</f>
        <v/>
      </c>
      <c r="F29" s="26" t="str">
        <f>IF(Entrada!A29="","",SUM(Entrada!$F$5:F29)/SUM(Entrada!$A$5:A29))</f>
        <v/>
      </c>
      <c r="G29" s="26" t="str">
        <f>IF(Entrada!A29="","",SUM(Entrada!$G$5:G29)/SUM(Entrada!$A$5:A29))</f>
        <v/>
      </c>
      <c r="H29" s="17"/>
      <c r="I29" s="17"/>
      <c r="J29" s="17"/>
      <c r="K29" s="28" t="str">
        <f>IF(Entrada!A29="","",((A29-88.9)/(1200-88.9))*(0.85-0.15)+0.15)</f>
        <v/>
      </c>
      <c r="L29" s="28" t="str">
        <f>IF(Entrada!A29="","",((B29-1)/(7-1))*(0.85-0.15)+0.15)</f>
        <v/>
      </c>
      <c r="M29" s="28" t="str">
        <f>IF(Entrada!A29="","",((C29-0.1)/(544.5-0.1))*(0.85-0.15)+0.15)</f>
        <v/>
      </c>
      <c r="N29" s="28" t="str">
        <f>IF(Entrada!A29="","",((D29-0)/(49.5-0))*(0.85-0.15)+0.15)</f>
        <v/>
      </c>
      <c r="O29" s="28" t="str">
        <f>IF(Entrada!A29="","",((E29-0)/(1-0))*(0.85-0.15)+0.15)</f>
        <v/>
      </c>
      <c r="P29" s="28" t="str">
        <f>IF(Entrada!A29="","",((F29-0)/(1-0))*(0.85-0.15)+0.15)</f>
        <v/>
      </c>
      <c r="Q29" s="28" t="str">
        <f>IF(Entrada!A29="","",((G29-0)/(1-0))*(0.85-0.15)+0.15)</f>
        <v/>
      </c>
    </row>
    <row r="30" spans="1:17" x14ac:dyDescent="0.25">
      <c r="A30" s="10" t="str">
        <f>IF(Entrada!A30="","",Entrada!$I$5)</f>
        <v/>
      </c>
      <c r="B30" s="24" t="str">
        <f>IF(Entrada!A30="","",Entrada!$K$5)</f>
        <v/>
      </c>
      <c r="C30" s="25" t="str">
        <f>IF(Entrada!A30="","",Entrada!C30)</f>
        <v/>
      </c>
      <c r="D30" s="25" t="str">
        <f>IF(Entrada!A29="","",SUM(Entrada!$D$5:D30))</f>
        <v/>
      </c>
      <c r="E30" s="26" t="str">
        <f>IF(Entrada!A30="","",SUM(Entrada!$E$5:E30)/SUM(Entrada!$A$5:A30))</f>
        <v/>
      </c>
      <c r="F30" s="26" t="str">
        <f>IF(Entrada!A30="","",SUM(Entrada!$F$5:F30)/SUM(Entrada!$A$5:A30))</f>
        <v/>
      </c>
      <c r="G30" s="26" t="str">
        <f>IF(Entrada!A30="","",SUM(Entrada!$G$5:G30)/SUM(Entrada!$A$5:A30))</f>
        <v/>
      </c>
      <c r="H30" s="17"/>
      <c r="I30" s="17"/>
      <c r="J30" s="17"/>
      <c r="K30" s="28" t="str">
        <f>IF(Entrada!A30="","",((A30-88.9)/(1200-88.9))*(0.85-0.15)+0.15)</f>
        <v/>
      </c>
      <c r="L30" s="28" t="str">
        <f>IF(Entrada!A30="","",((B30-1)/(7-1))*(0.85-0.15)+0.15)</f>
        <v/>
      </c>
      <c r="M30" s="28" t="str">
        <f>IF(Entrada!A30="","",((C30-0.1)/(544.5-0.1))*(0.85-0.15)+0.15)</f>
        <v/>
      </c>
      <c r="N30" s="28" t="str">
        <f>IF(Entrada!A30="","",((D30-0)/(49.5-0))*(0.85-0.15)+0.15)</f>
        <v/>
      </c>
      <c r="O30" s="28" t="str">
        <f>IF(Entrada!A30="","",((E30-0)/(1-0))*(0.85-0.15)+0.15)</f>
        <v/>
      </c>
      <c r="P30" s="28" t="str">
        <f>IF(Entrada!A30="","",((F30-0)/(1-0))*(0.85-0.15)+0.15)</f>
        <v/>
      </c>
      <c r="Q30" s="28" t="str">
        <f>IF(Entrada!A30="","",((G30-0)/(1-0))*(0.85-0.15)+0.15)</f>
        <v/>
      </c>
    </row>
    <row r="31" spans="1:17" x14ac:dyDescent="0.25">
      <c r="A31" s="10" t="str">
        <f>IF(Entrada!A31="","",Entrada!$I$5)</f>
        <v/>
      </c>
      <c r="B31" s="24" t="str">
        <f>IF(Entrada!A31="","",Entrada!$K$5)</f>
        <v/>
      </c>
      <c r="C31" s="25" t="str">
        <f>IF(Entrada!A31="","",Entrada!C31)</f>
        <v/>
      </c>
      <c r="D31" s="25" t="str">
        <f>IF(Entrada!A30="","",SUM(Entrada!$D$5:D31))</f>
        <v/>
      </c>
      <c r="E31" s="26" t="str">
        <f>IF(Entrada!A31="","",SUM(Entrada!$E$5:E31)/SUM(Entrada!$A$5:A31))</f>
        <v/>
      </c>
      <c r="F31" s="26" t="str">
        <f>IF(Entrada!A31="","",SUM(Entrada!$F$5:F31)/SUM(Entrada!$A$5:A31))</f>
        <v/>
      </c>
      <c r="G31" s="26" t="str">
        <f>IF(Entrada!A31="","",SUM(Entrada!$G$5:G31)/SUM(Entrada!$A$5:A31))</f>
        <v/>
      </c>
      <c r="H31" s="17"/>
      <c r="I31" s="17"/>
      <c r="J31" s="17"/>
      <c r="K31" s="28" t="str">
        <f>IF(Entrada!A31="","",((A31-88.9)/(1200-88.9))*(0.85-0.15)+0.15)</f>
        <v/>
      </c>
      <c r="L31" s="28" t="str">
        <f>IF(Entrada!A31="","",((B31-1)/(7-1))*(0.85-0.15)+0.15)</f>
        <v/>
      </c>
      <c r="M31" s="28" t="str">
        <f>IF(Entrada!A31="","",((C31-0.1)/(544.5-0.1))*(0.85-0.15)+0.15)</f>
        <v/>
      </c>
      <c r="N31" s="28" t="str">
        <f>IF(Entrada!A31="","",((D31-0)/(49.5-0))*(0.85-0.15)+0.15)</f>
        <v/>
      </c>
      <c r="O31" s="28" t="str">
        <f>IF(Entrada!A31="","",((E31-0)/(1-0))*(0.85-0.15)+0.15)</f>
        <v/>
      </c>
      <c r="P31" s="28" t="str">
        <f>IF(Entrada!A31="","",((F31-0)/(1-0))*(0.85-0.15)+0.15)</f>
        <v/>
      </c>
      <c r="Q31" s="28" t="str">
        <f>IF(Entrada!A31="","",((G31-0)/(1-0))*(0.85-0.15)+0.15)</f>
        <v/>
      </c>
    </row>
    <row r="32" spans="1:17" x14ac:dyDescent="0.25">
      <c r="A32" s="10" t="str">
        <f>IF(Entrada!A32="","",Entrada!$I$5)</f>
        <v/>
      </c>
      <c r="B32" s="24" t="str">
        <f>IF(Entrada!A32="","",Entrada!$K$5)</f>
        <v/>
      </c>
      <c r="C32" s="25" t="str">
        <f>IF(Entrada!A32="","",Entrada!C32)</f>
        <v/>
      </c>
      <c r="D32" s="25" t="str">
        <f>IF(Entrada!A31="","",SUM(Entrada!$D$5:D32))</f>
        <v/>
      </c>
      <c r="E32" s="26" t="str">
        <f>IF(Entrada!A32="","",SUM(Entrada!$E$5:E32)/SUM(Entrada!$A$5:A32))</f>
        <v/>
      </c>
      <c r="F32" s="26" t="str">
        <f>IF(Entrada!A32="","",SUM(Entrada!$F$5:F32)/SUM(Entrada!$A$5:A32))</f>
        <v/>
      </c>
      <c r="G32" s="26" t="str">
        <f>IF(Entrada!A32="","",SUM(Entrada!$G$5:G32)/SUM(Entrada!$A$5:A32))</f>
        <v/>
      </c>
      <c r="H32" s="17"/>
      <c r="I32" s="17"/>
      <c r="J32" s="17"/>
      <c r="K32" s="28" t="str">
        <f>IF(Entrada!A32="","",((A32-88.9)/(1200-88.9))*(0.85-0.15)+0.15)</f>
        <v/>
      </c>
      <c r="L32" s="28" t="str">
        <f>IF(Entrada!A32="","",((B32-1)/(7-1))*(0.85-0.15)+0.15)</f>
        <v/>
      </c>
      <c r="M32" s="28" t="str">
        <f>IF(Entrada!A32="","",((C32-0.1)/(544.5-0.1))*(0.85-0.15)+0.15)</f>
        <v/>
      </c>
      <c r="N32" s="28" t="str">
        <f>IF(Entrada!A32="","",((D32-0)/(49.5-0))*(0.85-0.15)+0.15)</f>
        <v/>
      </c>
      <c r="O32" s="28" t="str">
        <f>IF(Entrada!A32="","",((E32-0)/(1-0))*(0.85-0.15)+0.15)</f>
        <v/>
      </c>
      <c r="P32" s="28" t="str">
        <f>IF(Entrada!A32="","",((F32-0)/(1-0))*(0.85-0.15)+0.15)</f>
        <v/>
      </c>
      <c r="Q32" s="28" t="str">
        <f>IF(Entrada!A32="","",((G32-0)/(1-0))*(0.85-0.15)+0.15)</f>
        <v/>
      </c>
    </row>
    <row r="33" spans="1:17" x14ac:dyDescent="0.25">
      <c r="A33" s="10" t="str">
        <f>IF(Entrada!A33="","",Entrada!$I$5)</f>
        <v/>
      </c>
      <c r="B33" s="24" t="str">
        <f>IF(Entrada!A33="","",Entrada!$K$5)</f>
        <v/>
      </c>
      <c r="C33" s="25" t="str">
        <f>IF(Entrada!A33="","",Entrada!C33)</f>
        <v/>
      </c>
      <c r="D33" s="25" t="str">
        <f>IF(Entrada!A32="","",SUM(Entrada!$D$5:D33))</f>
        <v/>
      </c>
      <c r="E33" s="26" t="str">
        <f>IF(Entrada!A33="","",SUM(Entrada!$E$5:E33)/SUM(Entrada!$A$5:A33))</f>
        <v/>
      </c>
      <c r="F33" s="26" t="str">
        <f>IF(Entrada!A33="","",SUM(Entrada!$F$5:F33)/SUM(Entrada!$A$5:A33))</f>
        <v/>
      </c>
      <c r="G33" s="26" t="str">
        <f>IF(Entrada!A33="","",SUM(Entrada!$G$5:G33)/SUM(Entrada!$A$5:A33))</f>
        <v/>
      </c>
      <c r="H33" s="17"/>
      <c r="I33" s="17"/>
      <c r="J33" s="17"/>
      <c r="K33" s="28" t="str">
        <f>IF(Entrada!A33="","",((A33-88.9)/(1200-88.9))*(0.85-0.15)+0.15)</f>
        <v/>
      </c>
      <c r="L33" s="28" t="str">
        <f>IF(Entrada!A33="","",((B33-1)/(7-1))*(0.85-0.15)+0.15)</f>
        <v/>
      </c>
      <c r="M33" s="28" t="str">
        <f>IF(Entrada!A33="","",((C33-0.1)/(544.5-0.1))*(0.85-0.15)+0.15)</f>
        <v/>
      </c>
      <c r="N33" s="28" t="str">
        <f>IF(Entrada!A33="","",((D33-0)/(49.5-0))*(0.85-0.15)+0.15)</f>
        <v/>
      </c>
      <c r="O33" s="28" t="str">
        <f>IF(Entrada!A33="","",((E33-0)/(1-0))*(0.85-0.15)+0.15)</f>
        <v/>
      </c>
      <c r="P33" s="28" t="str">
        <f>IF(Entrada!A33="","",((F33-0)/(1-0))*(0.85-0.15)+0.15)</f>
        <v/>
      </c>
      <c r="Q33" s="28" t="str">
        <f>IF(Entrada!A33="","",((G33-0)/(1-0))*(0.85-0.15)+0.15)</f>
        <v/>
      </c>
    </row>
    <row r="34" spans="1:17" x14ac:dyDescent="0.25">
      <c r="A34" s="10" t="str">
        <f>IF(Entrada!A34="","",Entrada!$I$5)</f>
        <v/>
      </c>
      <c r="B34" s="24" t="str">
        <f>IF(Entrada!A34="","",Entrada!$K$5)</f>
        <v/>
      </c>
      <c r="C34" s="25" t="str">
        <f>IF(Entrada!A34="","",Entrada!C34)</f>
        <v/>
      </c>
      <c r="D34" s="25" t="str">
        <f>IF(Entrada!A33="","",SUM(Entrada!$D$5:D34))</f>
        <v/>
      </c>
      <c r="E34" s="26" t="str">
        <f>IF(Entrada!A34="","",SUM(Entrada!$E$5:E34)/SUM(Entrada!$A$5:A34))</f>
        <v/>
      </c>
      <c r="F34" s="26" t="str">
        <f>IF(Entrada!A34="","",SUM(Entrada!$F$5:F34)/SUM(Entrada!$A$5:A34))</f>
        <v/>
      </c>
      <c r="G34" s="26" t="str">
        <f>IF(Entrada!A34="","",SUM(Entrada!$G$5:G34)/SUM(Entrada!$A$5:A34))</f>
        <v/>
      </c>
      <c r="H34" s="17"/>
      <c r="I34" s="17"/>
      <c r="J34" s="17"/>
      <c r="K34" s="28" t="str">
        <f>IF(Entrada!A34="","",((A34-88.9)/(1200-88.9))*(0.85-0.15)+0.15)</f>
        <v/>
      </c>
      <c r="L34" s="28" t="str">
        <f>IF(Entrada!A34="","",((B34-1)/(7-1))*(0.85-0.15)+0.15)</f>
        <v/>
      </c>
      <c r="M34" s="28" t="str">
        <f>IF(Entrada!A34="","",((C34-0.1)/(544.5-0.1))*(0.85-0.15)+0.15)</f>
        <v/>
      </c>
      <c r="N34" s="28" t="str">
        <f>IF(Entrada!A34="","",((D34-0)/(49.5-0))*(0.85-0.15)+0.15)</f>
        <v/>
      </c>
      <c r="O34" s="28" t="str">
        <f>IF(Entrada!A34="","",((E34-0)/(1-0))*(0.85-0.15)+0.15)</f>
        <v/>
      </c>
      <c r="P34" s="28" t="str">
        <f>IF(Entrada!A34="","",((F34-0)/(1-0))*(0.85-0.15)+0.15)</f>
        <v/>
      </c>
      <c r="Q34" s="28" t="str">
        <f>IF(Entrada!A34="","",((G34-0)/(1-0))*(0.85-0.15)+0.15)</f>
        <v/>
      </c>
    </row>
    <row r="35" spans="1:17" x14ac:dyDescent="0.25">
      <c r="A35" s="10" t="str">
        <f>IF(Entrada!A35="","",Entrada!$I$5)</f>
        <v/>
      </c>
      <c r="B35" s="24" t="str">
        <f>IF(Entrada!A35="","",Entrada!$K$5)</f>
        <v/>
      </c>
      <c r="C35" s="25" t="str">
        <f>IF(Entrada!A35="","",Entrada!C35)</f>
        <v/>
      </c>
      <c r="D35" s="25" t="str">
        <f>IF(Entrada!A34="","",SUM(Entrada!$D$5:D35))</f>
        <v/>
      </c>
      <c r="E35" s="26" t="str">
        <f>IF(Entrada!A35="","",SUM(Entrada!$E$5:E35)/SUM(Entrada!$A$5:A35))</f>
        <v/>
      </c>
      <c r="F35" s="26" t="str">
        <f>IF(Entrada!A35="","",SUM(Entrada!$F$5:F35)/SUM(Entrada!$A$5:A35))</f>
        <v/>
      </c>
      <c r="G35" s="26" t="str">
        <f>IF(Entrada!A35="","",SUM(Entrada!$G$5:G35)/SUM(Entrada!$A$5:A35))</f>
        <v/>
      </c>
      <c r="H35" s="17"/>
      <c r="I35" s="17"/>
      <c r="J35" s="17"/>
      <c r="K35" s="28" t="str">
        <f>IF(Entrada!A35="","",((A35-88.9)/(1200-88.9))*(0.85-0.15)+0.15)</f>
        <v/>
      </c>
      <c r="L35" s="28" t="str">
        <f>IF(Entrada!A35="","",((B35-1)/(7-1))*(0.85-0.15)+0.15)</f>
        <v/>
      </c>
      <c r="M35" s="28" t="str">
        <f>IF(Entrada!A35="","",((C35-0.1)/(544.5-0.1))*(0.85-0.15)+0.15)</f>
        <v/>
      </c>
      <c r="N35" s="28" t="str">
        <f>IF(Entrada!A35="","",((D35-0)/(49.5-0))*(0.85-0.15)+0.15)</f>
        <v/>
      </c>
      <c r="O35" s="28" t="str">
        <f>IF(Entrada!A35="","",((E35-0)/(1-0))*(0.85-0.15)+0.15)</f>
        <v/>
      </c>
      <c r="P35" s="28" t="str">
        <f>IF(Entrada!A35="","",((F35-0)/(1-0))*(0.85-0.15)+0.15)</f>
        <v/>
      </c>
      <c r="Q35" s="28" t="str">
        <f>IF(Entrada!A35="","",((G35-0)/(1-0))*(0.85-0.15)+0.15)</f>
        <v/>
      </c>
    </row>
    <row r="36" spans="1:17" x14ac:dyDescent="0.25">
      <c r="A36" s="10" t="str">
        <f>IF(Entrada!A36="","",Entrada!$I$5)</f>
        <v/>
      </c>
      <c r="B36" s="24" t="str">
        <f>IF(Entrada!A36="","",Entrada!$K$5)</f>
        <v/>
      </c>
      <c r="C36" s="25" t="str">
        <f>IF(Entrada!A36="","",Entrada!C36)</f>
        <v/>
      </c>
      <c r="D36" s="25" t="str">
        <f>IF(Entrada!A35="","",SUM(Entrada!$D$5:D36))</f>
        <v/>
      </c>
      <c r="E36" s="26" t="str">
        <f>IF(Entrada!A36="","",SUM(Entrada!$E$5:E36)/SUM(Entrada!$A$5:A36))</f>
        <v/>
      </c>
      <c r="F36" s="26" t="str">
        <f>IF(Entrada!A36="","",SUM(Entrada!$F$5:F36)/SUM(Entrada!$A$5:A36))</f>
        <v/>
      </c>
      <c r="G36" s="26" t="str">
        <f>IF(Entrada!A36="","",SUM(Entrada!$G$5:G36)/SUM(Entrada!$A$5:A36))</f>
        <v/>
      </c>
      <c r="H36" s="17"/>
      <c r="I36" s="17"/>
      <c r="J36" s="17"/>
      <c r="K36" s="28" t="str">
        <f>IF(Entrada!A36="","",((A36-88.9)/(1200-88.9))*(0.85-0.15)+0.15)</f>
        <v/>
      </c>
      <c r="L36" s="28" t="str">
        <f>IF(Entrada!A36="","",((B36-1)/(7-1))*(0.85-0.15)+0.15)</f>
        <v/>
      </c>
      <c r="M36" s="28" t="str">
        <f>IF(Entrada!A36="","",((C36-0.1)/(544.5-0.1))*(0.85-0.15)+0.15)</f>
        <v/>
      </c>
      <c r="N36" s="28" t="str">
        <f>IF(Entrada!A36="","",((D36-0)/(49.5-0))*(0.85-0.15)+0.15)</f>
        <v/>
      </c>
      <c r="O36" s="28" t="str">
        <f>IF(Entrada!A36="","",((E36-0)/(1-0))*(0.85-0.15)+0.15)</f>
        <v/>
      </c>
      <c r="P36" s="28" t="str">
        <f>IF(Entrada!A36="","",((F36-0)/(1-0))*(0.85-0.15)+0.15)</f>
        <v/>
      </c>
      <c r="Q36" s="28" t="str">
        <f>IF(Entrada!A36="","",((G36-0)/(1-0))*(0.85-0.15)+0.15)</f>
        <v/>
      </c>
    </row>
    <row r="37" spans="1:17" x14ac:dyDescent="0.25">
      <c r="A37" s="10" t="str">
        <f>IF(Entrada!A37="","",Entrada!$I$5)</f>
        <v/>
      </c>
      <c r="B37" s="24" t="str">
        <f>IF(Entrada!A37="","",Entrada!$K$5)</f>
        <v/>
      </c>
      <c r="C37" s="25" t="str">
        <f>IF(Entrada!A37="","",Entrada!C37)</f>
        <v/>
      </c>
      <c r="D37" s="25" t="str">
        <f>IF(Entrada!A36="","",SUM(Entrada!$D$5:D37))</f>
        <v/>
      </c>
      <c r="E37" s="26" t="str">
        <f>IF(Entrada!A37="","",SUM(Entrada!$E$5:E37)/SUM(Entrada!$A$5:A37))</f>
        <v/>
      </c>
      <c r="F37" s="26" t="str">
        <f>IF(Entrada!A37="","",SUM(Entrada!$F$5:F37)/SUM(Entrada!$A$5:A37))</f>
        <v/>
      </c>
      <c r="G37" s="26" t="str">
        <f>IF(Entrada!A37="","",SUM(Entrada!$G$5:G37)/SUM(Entrada!$A$5:A37))</f>
        <v/>
      </c>
      <c r="H37" s="17"/>
      <c r="I37" s="17"/>
      <c r="J37" s="17"/>
      <c r="K37" s="28" t="str">
        <f>IF(Entrada!A37="","",((A37-88.9)/(1200-88.9))*(0.85-0.15)+0.15)</f>
        <v/>
      </c>
      <c r="L37" s="28" t="str">
        <f>IF(Entrada!A37="","",((B37-1)/(7-1))*(0.85-0.15)+0.15)</f>
        <v/>
      </c>
      <c r="M37" s="28" t="str">
        <f>IF(Entrada!A37="","",((C37-0.1)/(544.5-0.1))*(0.85-0.15)+0.15)</f>
        <v/>
      </c>
      <c r="N37" s="28" t="str">
        <f>IF(Entrada!A37="","",((D37-0)/(49.5-0))*(0.85-0.15)+0.15)</f>
        <v/>
      </c>
      <c r="O37" s="28" t="str">
        <f>IF(Entrada!A37="","",((E37-0)/(1-0))*(0.85-0.15)+0.15)</f>
        <v/>
      </c>
      <c r="P37" s="28" t="str">
        <f>IF(Entrada!A37="","",((F37-0)/(1-0))*(0.85-0.15)+0.15)</f>
        <v/>
      </c>
      <c r="Q37" s="28" t="str">
        <f>IF(Entrada!A37="","",((G37-0)/(1-0))*(0.85-0.15)+0.15)</f>
        <v/>
      </c>
    </row>
    <row r="38" spans="1:17" x14ac:dyDescent="0.25">
      <c r="A38" s="10" t="str">
        <f>IF(Entrada!A38="","",Entrada!$I$5)</f>
        <v/>
      </c>
      <c r="B38" s="24" t="str">
        <f>IF(Entrada!A38="","",Entrada!$K$5)</f>
        <v/>
      </c>
      <c r="C38" s="25" t="str">
        <f>IF(Entrada!A38="","",Entrada!C38)</f>
        <v/>
      </c>
      <c r="D38" s="25" t="str">
        <f>IF(Entrada!A37="","",SUM(Entrada!$D$5:D38))</f>
        <v/>
      </c>
      <c r="E38" s="26" t="str">
        <f>IF(Entrada!A38="","",SUM(Entrada!$E$5:E38)/SUM(Entrada!$A$5:A38))</f>
        <v/>
      </c>
      <c r="F38" s="26" t="str">
        <f>IF(Entrada!A38="","",SUM(Entrada!$F$5:F38)/SUM(Entrada!$A$5:A38))</f>
        <v/>
      </c>
      <c r="G38" s="26" t="str">
        <f>IF(Entrada!A38="","",SUM(Entrada!$G$5:G38)/SUM(Entrada!$A$5:A38))</f>
        <v/>
      </c>
      <c r="H38" s="17"/>
      <c r="I38" s="17"/>
      <c r="J38" s="17"/>
      <c r="K38" s="28" t="str">
        <f>IF(Entrada!A38="","",((A38-88.9)/(1200-88.9))*(0.85-0.15)+0.15)</f>
        <v/>
      </c>
      <c r="L38" s="28" t="str">
        <f>IF(Entrada!A38="","",((B38-1)/(7-1))*(0.85-0.15)+0.15)</f>
        <v/>
      </c>
      <c r="M38" s="28" t="str">
        <f>IF(Entrada!A38="","",((C38-0.1)/(544.5-0.1))*(0.85-0.15)+0.15)</f>
        <v/>
      </c>
      <c r="N38" s="28" t="str">
        <f>IF(Entrada!A38="","",((D38-0)/(49.5-0))*(0.85-0.15)+0.15)</f>
        <v/>
      </c>
      <c r="O38" s="28" t="str">
        <f>IF(Entrada!A38="","",((E38-0)/(1-0))*(0.85-0.15)+0.15)</f>
        <v/>
      </c>
      <c r="P38" s="28" t="str">
        <f>IF(Entrada!A38="","",((F38-0)/(1-0))*(0.85-0.15)+0.15)</f>
        <v/>
      </c>
      <c r="Q38" s="28" t="str">
        <f>IF(Entrada!A38="","",((G38-0)/(1-0))*(0.85-0.15)+0.15)</f>
        <v/>
      </c>
    </row>
    <row r="39" spans="1:17" x14ac:dyDescent="0.25">
      <c r="A39" s="10" t="str">
        <f>IF(Entrada!A39="","",Entrada!$I$5)</f>
        <v/>
      </c>
      <c r="B39" s="24" t="str">
        <f>IF(Entrada!A39="","",Entrada!$K$5)</f>
        <v/>
      </c>
      <c r="C39" s="25" t="str">
        <f>IF(Entrada!A39="","",Entrada!C39)</f>
        <v/>
      </c>
      <c r="D39" s="25" t="str">
        <f>IF(Entrada!A38="","",SUM(Entrada!$D$5:D39))</f>
        <v/>
      </c>
      <c r="E39" s="26" t="str">
        <f>IF(Entrada!A39="","",SUM(Entrada!$E$5:E39)/SUM(Entrada!$A$5:A39))</f>
        <v/>
      </c>
      <c r="F39" s="26" t="str">
        <f>IF(Entrada!A39="","",SUM(Entrada!$F$5:F39)/SUM(Entrada!$A$5:A39))</f>
        <v/>
      </c>
      <c r="G39" s="26" t="str">
        <f>IF(Entrada!A39="","",SUM(Entrada!$G$5:G39)/SUM(Entrada!$A$5:A39))</f>
        <v/>
      </c>
      <c r="H39" s="17"/>
      <c r="I39" s="17"/>
      <c r="J39" s="17"/>
      <c r="K39" s="28" t="str">
        <f>IF(Entrada!A39="","",((A39-88.9)/(1200-88.9))*(0.85-0.15)+0.15)</f>
        <v/>
      </c>
      <c r="L39" s="28" t="str">
        <f>IF(Entrada!A39="","",((B39-1)/(7-1))*(0.85-0.15)+0.15)</f>
        <v/>
      </c>
      <c r="M39" s="28" t="str">
        <f>IF(Entrada!A39="","",((C39-0.1)/(544.5-0.1))*(0.85-0.15)+0.15)</f>
        <v/>
      </c>
      <c r="N39" s="28" t="str">
        <f>IF(Entrada!A39="","",((D39-0)/(49.5-0))*(0.85-0.15)+0.15)</f>
        <v/>
      </c>
      <c r="O39" s="28" t="str">
        <f>IF(Entrada!A39="","",((E39-0)/(1-0))*(0.85-0.15)+0.15)</f>
        <v/>
      </c>
      <c r="P39" s="28" t="str">
        <f>IF(Entrada!A39="","",((F39-0)/(1-0))*(0.85-0.15)+0.15)</f>
        <v/>
      </c>
      <c r="Q39" s="28" t="str">
        <f>IF(Entrada!A39="","",((G39-0)/(1-0))*(0.85-0.15)+0.15)</f>
        <v/>
      </c>
    </row>
    <row r="40" spans="1:17" x14ac:dyDescent="0.25">
      <c r="A40" s="10" t="str">
        <f>IF(Entrada!A40="","",Entrada!$I$5)</f>
        <v/>
      </c>
      <c r="B40" s="24" t="str">
        <f>IF(Entrada!A40="","",Entrada!$K$5)</f>
        <v/>
      </c>
      <c r="C40" s="25" t="str">
        <f>IF(Entrada!A40="","",Entrada!C40)</f>
        <v/>
      </c>
      <c r="D40" s="25" t="str">
        <f>IF(Entrada!A39="","",SUM(Entrada!$D$5:D40))</f>
        <v/>
      </c>
      <c r="E40" s="26" t="str">
        <f>IF(Entrada!A40="","",SUM(Entrada!$E$5:E40)/SUM(Entrada!$A$5:A40))</f>
        <v/>
      </c>
      <c r="F40" s="26" t="str">
        <f>IF(Entrada!A40="","",SUM(Entrada!$F$5:F40)/SUM(Entrada!$A$5:A40))</f>
        <v/>
      </c>
      <c r="G40" s="26" t="str">
        <f>IF(Entrada!A40="","",SUM(Entrada!$G$5:G40)/SUM(Entrada!$A$5:A40))</f>
        <v/>
      </c>
      <c r="H40" s="17"/>
      <c r="I40" s="17"/>
      <c r="J40" s="17"/>
      <c r="K40" s="28" t="str">
        <f>IF(Entrada!A40="","",((A40-88.9)/(1200-88.9))*(0.85-0.15)+0.15)</f>
        <v/>
      </c>
      <c r="L40" s="28" t="str">
        <f>IF(Entrada!A40="","",((B40-1)/(7-1))*(0.85-0.15)+0.15)</f>
        <v/>
      </c>
      <c r="M40" s="28" t="str">
        <f>IF(Entrada!A40="","",((C40-0.1)/(544.5-0.1))*(0.85-0.15)+0.15)</f>
        <v/>
      </c>
      <c r="N40" s="28" t="str">
        <f>IF(Entrada!A40="","",((D40-0)/(49.5-0))*(0.85-0.15)+0.15)</f>
        <v/>
      </c>
      <c r="O40" s="28" t="str">
        <f>IF(Entrada!A40="","",((E40-0)/(1-0))*(0.85-0.15)+0.15)</f>
        <v/>
      </c>
      <c r="P40" s="28" t="str">
        <f>IF(Entrada!A40="","",((F40-0)/(1-0))*(0.85-0.15)+0.15)</f>
        <v/>
      </c>
      <c r="Q40" s="28" t="str">
        <f>IF(Entrada!A40="","",((G40-0)/(1-0))*(0.85-0.15)+0.15)</f>
        <v/>
      </c>
    </row>
    <row r="41" spans="1:17" x14ac:dyDescent="0.25">
      <c r="A41" s="10" t="str">
        <f>IF(Entrada!A41="","",Entrada!$I$5)</f>
        <v/>
      </c>
      <c r="B41" s="24" t="str">
        <f>IF(Entrada!A41="","",Entrada!$K$5)</f>
        <v/>
      </c>
      <c r="C41" s="25" t="str">
        <f>IF(Entrada!A41="","",Entrada!C41)</f>
        <v/>
      </c>
      <c r="D41" s="25" t="str">
        <f>IF(Entrada!A40="","",SUM(Entrada!$D$5:D41))</f>
        <v/>
      </c>
      <c r="E41" s="26" t="str">
        <f>IF(Entrada!A41="","",SUM(Entrada!$E$5:E41)/SUM(Entrada!$A$5:A41))</f>
        <v/>
      </c>
      <c r="F41" s="26" t="str">
        <f>IF(Entrada!A41="","",SUM(Entrada!$F$5:F41)/SUM(Entrada!$A$5:A41))</f>
        <v/>
      </c>
      <c r="G41" s="26" t="str">
        <f>IF(Entrada!A41="","",SUM(Entrada!$G$5:G41)/SUM(Entrada!$A$5:A41))</f>
        <v/>
      </c>
      <c r="H41" s="17"/>
      <c r="I41" s="17"/>
      <c r="J41" s="17"/>
      <c r="K41" s="28" t="str">
        <f>IF(Entrada!A41="","",((A41-88.9)/(1200-88.9))*(0.85-0.15)+0.15)</f>
        <v/>
      </c>
      <c r="L41" s="28" t="str">
        <f>IF(Entrada!A41="","",((B41-1)/(7-1))*(0.85-0.15)+0.15)</f>
        <v/>
      </c>
      <c r="M41" s="28" t="str">
        <f>IF(Entrada!A41="","",((C41-0.1)/(544.5-0.1))*(0.85-0.15)+0.15)</f>
        <v/>
      </c>
      <c r="N41" s="28" t="str">
        <f>IF(Entrada!A41="","",((D41-0)/(49.5-0))*(0.85-0.15)+0.15)</f>
        <v/>
      </c>
      <c r="O41" s="28" t="str">
        <f>IF(Entrada!A41="","",((E41-0)/(1-0))*(0.85-0.15)+0.15)</f>
        <v/>
      </c>
      <c r="P41" s="28" t="str">
        <f>IF(Entrada!A41="","",((F41-0)/(1-0))*(0.85-0.15)+0.15)</f>
        <v/>
      </c>
      <c r="Q41" s="28" t="str">
        <f>IF(Entrada!A41="","",((G41-0)/(1-0))*(0.85-0.15)+0.15)</f>
        <v/>
      </c>
    </row>
    <row r="42" spans="1:17" x14ac:dyDescent="0.25">
      <c r="A42" s="10" t="str">
        <f>IF(Entrada!A42="","",Entrada!$I$5)</f>
        <v/>
      </c>
      <c r="B42" s="24" t="str">
        <f>IF(Entrada!A42="","",Entrada!$K$5)</f>
        <v/>
      </c>
      <c r="C42" s="25" t="str">
        <f>IF(Entrada!A42="","",Entrada!C42)</f>
        <v/>
      </c>
      <c r="D42" s="25" t="str">
        <f>IF(Entrada!A41="","",SUM(Entrada!$D$5:D42))</f>
        <v/>
      </c>
      <c r="E42" s="26" t="str">
        <f>IF(Entrada!A42="","",SUM(Entrada!$E$5:E42)/SUM(Entrada!$A$5:A42))</f>
        <v/>
      </c>
      <c r="F42" s="26" t="str">
        <f>IF(Entrada!A42="","",SUM(Entrada!$F$5:F42)/SUM(Entrada!$A$5:A42))</f>
        <v/>
      </c>
      <c r="G42" s="26" t="str">
        <f>IF(Entrada!A42="","",SUM(Entrada!$G$5:G42)/SUM(Entrada!$A$5:A42))</f>
        <v/>
      </c>
      <c r="H42" s="17"/>
      <c r="I42" s="17"/>
      <c r="J42" s="17"/>
      <c r="K42" s="28" t="str">
        <f>IF(Entrada!A42="","",((A42-88.9)/(1200-88.9))*(0.85-0.15)+0.15)</f>
        <v/>
      </c>
      <c r="L42" s="28" t="str">
        <f>IF(Entrada!A42="","",((B42-1)/(7-1))*(0.85-0.15)+0.15)</f>
        <v/>
      </c>
      <c r="M42" s="28" t="str">
        <f>IF(Entrada!A42="","",((C42-0.1)/(544.5-0.1))*(0.85-0.15)+0.15)</f>
        <v/>
      </c>
      <c r="N42" s="28" t="str">
        <f>IF(Entrada!A42="","",((D42-0)/(49.5-0))*(0.85-0.15)+0.15)</f>
        <v/>
      </c>
      <c r="O42" s="28" t="str">
        <f>IF(Entrada!A42="","",((E42-0)/(1-0))*(0.85-0.15)+0.15)</f>
        <v/>
      </c>
      <c r="P42" s="28" t="str">
        <f>IF(Entrada!A42="","",((F42-0)/(1-0))*(0.85-0.15)+0.15)</f>
        <v/>
      </c>
      <c r="Q42" s="28" t="str">
        <f>IF(Entrada!A42="","",((G42-0)/(1-0))*(0.85-0.15)+0.15)</f>
        <v/>
      </c>
    </row>
    <row r="43" spans="1:17" x14ac:dyDescent="0.25">
      <c r="A43" s="10" t="str">
        <f>IF(Entrada!A43="","",Entrada!$I$5)</f>
        <v/>
      </c>
      <c r="B43" s="24" t="str">
        <f>IF(Entrada!A43="","",Entrada!$K$5)</f>
        <v/>
      </c>
      <c r="C43" s="25" t="str">
        <f>IF(Entrada!A43="","",Entrada!C43)</f>
        <v/>
      </c>
      <c r="D43" s="25" t="str">
        <f>IF(Entrada!A42="","",SUM(Entrada!$D$5:D43))</f>
        <v/>
      </c>
      <c r="E43" s="26" t="str">
        <f>IF(Entrada!A43="","",SUM(Entrada!$E$5:E43)/SUM(Entrada!$A$5:A43))</f>
        <v/>
      </c>
      <c r="F43" s="26" t="str">
        <f>IF(Entrada!A43="","",SUM(Entrada!$F$5:F43)/SUM(Entrada!$A$5:A43))</f>
        <v/>
      </c>
      <c r="G43" s="26" t="str">
        <f>IF(Entrada!A43="","",SUM(Entrada!$G$5:G43)/SUM(Entrada!$A$5:A43))</f>
        <v/>
      </c>
      <c r="H43" s="17"/>
      <c r="I43" s="17"/>
      <c r="J43" s="17"/>
      <c r="K43" s="28" t="str">
        <f>IF(Entrada!A43="","",((A43-88.9)/(1200-88.9))*(0.85-0.15)+0.15)</f>
        <v/>
      </c>
      <c r="L43" s="28" t="str">
        <f>IF(Entrada!A43="","",((B43-1)/(7-1))*(0.85-0.15)+0.15)</f>
        <v/>
      </c>
      <c r="M43" s="28" t="str">
        <f>IF(Entrada!A43="","",((C43-0.1)/(544.5-0.1))*(0.85-0.15)+0.15)</f>
        <v/>
      </c>
      <c r="N43" s="28" t="str">
        <f>IF(Entrada!A43="","",((D43-0)/(49.5-0))*(0.85-0.15)+0.15)</f>
        <v/>
      </c>
      <c r="O43" s="28" t="str">
        <f>IF(Entrada!A43="","",((E43-0)/(1-0))*(0.85-0.15)+0.15)</f>
        <v/>
      </c>
      <c r="P43" s="28" t="str">
        <f>IF(Entrada!A43="","",((F43-0)/(1-0))*(0.85-0.15)+0.15)</f>
        <v/>
      </c>
      <c r="Q43" s="28" t="str">
        <f>IF(Entrada!A43="","",((G43-0)/(1-0))*(0.85-0.15)+0.15)</f>
        <v/>
      </c>
    </row>
    <row r="44" spans="1:17" x14ac:dyDescent="0.25">
      <c r="A44" s="10" t="str">
        <f>IF(Entrada!A44="","",Entrada!$I$5)</f>
        <v/>
      </c>
      <c r="B44" s="24" t="str">
        <f>IF(Entrada!A44="","",Entrada!$K$5)</f>
        <v/>
      </c>
      <c r="C44" s="25" t="str">
        <f>IF(Entrada!A44="","",Entrada!C44)</f>
        <v/>
      </c>
      <c r="D44" s="25" t="str">
        <f>IF(Entrada!A43="","",SUM(Entrada!$D$5:D44))</f>
        <v/>
      </c>
      <c r="E44" s="26" t="str">
        <f>IF(Entrada!A44="","",SUM(Entrada!$E$5:E44)/SUM(Entrada!$A$5:A44))</f>
        <v/>
      </c>
      <c r="F44" s="26" t="str">
        <f>IF(Entrada!A44="","",SUM(Entrada!$F$5:F44)/SUM(Entrada!$A$5:A44))</f>
        <v/>
      </c>
      <c r="G44" s="26" t="str">
        <f>IF(Entrada!A44="","",SUM(Entrada!$G$5:G44)/SUM(Entrada!$A$5:A44))</f>
        <v/>
      </c>
      <c r="H44" s="17"/>
      <c r="I44" s="17"/>
      <c r="J44" s="17"/>
      <c r="K44" s="28" t="str">
        <f>IF(Entrada!A44="","",((A44-88.9)/(1200-88.9))*(0.85-0.15)+0.15)</f>
        <v/>
      </c>
      <c r="L44" s="28" t="str">
        <f>IF(Entrada!A44="","",((B44-1)/(7-1))*(0.85-0.15)+0.15)</f>
        <v/>
      </c>
      <c r="M44" s="28" t="str">
        <f>IF(Entrada!A44="","",((C44-0.1)/(544.5-0.1))*(0.85-0.15)+0.15)</f>
        <v/>
      </c>
      <c r="N44" s="28" t="str">
        <f>IF(Entrada!A44="","",((D44-0)/(49.5-0))*(0.85-0.15)+0.15)</f>
        <v/>
      </c>
      <c r="O44" s="28" t="str">
        <f>IF(Entrada!A44="","",((E44-0)/(1-0))*(0.85-0.15)+0.15)</f>
        <v/>
      </c>
      <c r="P44" s="28" t="str">
        <f>IF(Entrada!A44="","",((F44-0)/(1-0))*(0.85-0.15)+0.15)</f>
        <v/>
      </c>
      <c r="Q44" s="28" t="str">
        <f>IF(Entrada!A44="","",((G44-0)/(1-0))*(0.85-0.15)+0.15)</f>
        <v/>
      </c>
    </row>
    <row r="45" spans="1:17" x14ac:dyDescent="0.25">
      <c r="A45" s="10" t="str">
        <f>IF(Entrada!A45="","",Entrada!$I$5)</f>
        <v/>
      </c>
      <c r="B45" s="24" t="str">
        <f>IF(Entrada!A45="","",Entrada!$K$5)</f>
        <v/>
      </c>
      <c r="C45" s="25" t="str">
        <f>IF(Entrada!A45="","",Entrada!C45)</f>
        <v/>
      </c>
      <c r="D45" s="25" t="str">
        <f>IF(Entrada!A44="","",SUM(Entrada!$D$5:D45))</f>
        <v/>
      </c>
      <c r="E45" s="26" t="str">
        <f>IF(Entrada!A45="","",SUM(Entrada!$E$5:E45)/SUM(Entrada!$A$5:A45))</f>
        <v/>
      </c>
      <c r="F45" s="26" t="str">
        <f>IF(Entrada!A45="","",SUM(Entrada!$F$5:F45)/SUM(Entrada!$A$5:A45))</f>
        <v/>
      </c>
      <c r="G45" s="26" t="str">
        <f>IF(Entrada!A45="","",SUM(Entrada!$G$5:G45)/SUM(Entrada!$A$5:A45))</f>
        <v/>
      </c>
      <c r="H45" s="17"/>
      <c r="I45" s="17"/>
      <c r="J45" s="17"/>
      <c r="K45" s="28" t="str">
        <f>IF(Entrada!A45="","",((A45-88.9)/(1200-88.9))*(0.85-0.15)+0.15)</f>
        <v/>
      </c>
      <c r="L45" s="28" t="str">
        <f>IF(Entrada!A45="","",((B45-1)/(7-1))*(0.85-0.15)+0.15)</f>
        <v/>
      </c>
      <c r="M45" s="28" t="str">
        <f>IF(Entrada!A45="","",((C45-0.1)/(544.5-0.1))*(0.85-0.15)+0.15)</f>
        <v/>
      </c>
      <c r="N45" s="28" t="str">
        <f>IF(Entrada!A45="","",((D45-0)/(49.5-0))*(0.85-0.15)+0.15)</f>
        <v/>
      </c>
      <c r="O45" s="28" t="str">
        <f>IF(Entrada!A45="","",((E45-0)/(1-0))*(0.85-0.15)+0.15)</f>
        <v/>
      </c>
      <c r="P45" s="28" t="str">
        <f>IF(Entrada!A45="","",((F45-0)/(1-0))*(0.85-0.15)+0.15)</f>
        <v/>
      </c>
      <c r="Q45" s="28" t="str">
        <f>IF(Entrada!A45="","",((G45-0)/(1-0))*(0.85-0.15)+0.15)</f>
        <v/>
      </c>
    </row>
    <row r="46" spans="1:17" x14ac:dyDescent="0.25">
      <c r="A46" s="10" t="str">
        <f>IF(Entrada!A46="","",Entrada!$I$5)</f>
        <v/>
      </c>
      <c r="B46" s="24" t="str">
        <f>IF(Entrada!A46="","",Entrada!$K$5)</f>
        <v/>
      </c>
      <c r="C46" s="25" t="str">
        <f>IF(Entrada!A46="","",Entrada!C46)</f>
        <v/>
      </c>
      <c r="D46" s="25" t="str">
        <f>IF(Entrada!A45="","",SUM(Entrada!$D$5:D46))</f>
        <v/>
      </c>
      <c r="E46" s="26" t="str">
        <f>IF(Entrada!A46="","",SUM(Entrada!$E$5:E46)/SUM(Entrada!$A$5:A46))</f>
        <v/>
      </c>
      <c r="F46" s="26" t="str">
        <f>IF(Entrada!A46="","",SUM(Entrada!$F$5:F46)/SUM(Entrada!$A$5:A46))</f>
        <v/>
      </c>
      <c r="G46" s="26" t="str">
        <f>IF(Entrada!A46="","",SUM(Entrada!$G$5:G46)/SUM(Entrada!$A$5:A46))</f>
        <v/>
      </c>
      <c r="H46" s="17"/>
      <c r="I46" s="17"/>
      <c r="J46" s="17"/>
      <c r="K46" s="28" t="str">
        <f>IF(Entrada!A46="","",((A46-88.9)/(1200-88.9))*(0.85-0.15)+0.15)</f>
        <v/>
      </c>
      <c r="L46" s="28" t="str">
        <f>IF(Entrada!A46="","",((B46-1)/(7-1))*(0.85-0.15)+0.15)</f>
        <v/>
      </c>
      <c r="M46" s="28" t="str">
        <f>IF(Entrada!A46="","",((C46-0.1)/(544.5-0.1))*(0.85-0.15)+0.15)</f>
        <v/>
      </c>
      <c r="N46" s="28" t="str">
        <f>IF(Entrada!A46="","",((D46-0)/(49.5-0))*(0.85-0.15)+0.15)</f>
        <v/>
      </c>
      <c r="O46" s="28" t="str">
        <f>IF(Entrada!A46="","",((E46-0)/(1-0))*(0.85-0.15)+0.15)</f>
        <v/>
      </c>
      <c r="P46" s="28" t="str">
        <f>IF(Entrada!A46="","",((F46-0)/(1-0))*(0.85-0.15)+0.15)</f>
        <v/>
      </c>
      <c r="Q46" s="28" t="str">
        <f>IF(Entrada!A46="","",((G46-0)/(1-0))*(0.85-0.15)+0.15)</f>
        <v/>
      </c>
    </row>
    <row r="47" spans="1:17" x14ac:dyDescent="0.25">
      <c r="A47" s="10" t="str">
        <f>IF(Entrada!A47="","",Entrada!$I$5)</f>
        <v/>
      </c>
      <c r="B47" s="24" t="str">
        <f>IF(Entrada!A47="","",Entrada!$K$5)</f>
        <v/>
      </c>
      <c r="C47" s="25" t="str">
        <f>IF(Entrada!A47="","",Entrada!C47)</f>
        <v/>
      </c>
      <c r="D47" s="25" t="str">
        <f>IF(Entrada!A46="","",SUM(Entrada!$D$5:D47))</f>
        <v/>
      </c>
      <c r="E47" s="26" t="str">
        <f>IF(Entrada!A47="","",SUM(Entrada!$E$5:E47)/SUM(Entrada!$A$5:A47))</f>
        <v/>
      </c>
      <c r="F47" s="26" t="str">
        <f>IF(Entrada!A47="","",SUM(Entrada!$F$5:F47)/SUM(Entrada!$A$5:A47))</f>
        <v/>
      </c>
      <c r="G47" s="26" t="str">
        <f>IF(Entrada!A47="","",SUM(Entrada!$G$5:G47)/SUM(Entrada!$A$5:A47))</f>
        <v/>
      </c>
      <c r="H47" s="17"/>
      <c r="I47" s="17"/>
      <c r="J47" s="17"/>
      <c r="K47" s="28" t="str">
        <f>IF(Entrada!A47="","",((A47-88.9)/(1200-88.9))*(0.85-0.15)+0.15)</f>
        <v/>
      </c>
      <c r="L47" s="28" t="str">
        <f>IF(Entrada!A47="","",((B47-1)/(7-1))*(0.85-0.15)+0.15)</f>
        <v/>
      </c>
      <c r="M47" s="28" t="str">
        <f>IF(Entrada!A47="","",((C47-0.1)/(544.5-0.1))*(0.85-0.15)+0.15)</f>
        <v/>
      </c>
      <c r="N47" s="28" t="str">
        <f>IF(Entrada!A47="","",((D47-0)/(49.5-0))*(0.85-0.15)+0.15)</f>
        <v/>
      </c>
      <c r="O47" s="28" t="str">
        <f>IF(Entrada!A47="","",((E47-0)/(1-0))*(0.85-0.15)+0.15)</f>
        <v/>
      </c>
      <c r="P47" s="28" t="str">
        <f>IF(Entrada!A47="","",((F47-0)/(1-0))*(0.85-0.15)+0.15)</f>
        <v/>
      </c>
      <c r="Q47" s="28" t="str">
        <f>IF(Entrada!A47="","",((G47-0)/(1-0))*(0.85-0.15)+0.15)</f>
        <v/>
      </c>
    </row>
    <row r="48" spans="1:17" x14ac:dyDescent="0.25">
      <c r="A48" s="10" t="str">
        <f>IF(Entrada!A48="","",Entrada!$I$5)</f>
        <v/>
      </c>
      <c r="B48" s="24" t="str">
        <f>IF(Entrada!A48="","",Entrada!$K$5)</f>
        <v/>
      </c>
      <c r="C48" s="25" t="str">
        <f>IF(Entrada!A48="","",Entrada!C48)</f>
        <v/>
      </c>
      <c r="D48" s="25" t="str">
        <f>IF(Entrada!A47="","",SUM(Entrada!$D$5:D48))</f>
        <v/>
      </c>
      <c r="E48" s="26" t="str">
        <f>IF(Entrada!A48="","",SUM(Entrada!$E$5:E48)/SUM(Entrada!$A$5:A48))</f>
        <v/>
      </c>
      <c r="F48" s="26" t="str">
        <f>IF(Entrada!A48="","",SUM(Entrada!$F$5:F48)/SUM(Entrada!$A$5:A48))</f>
        <v/>
      </c>
      <c r="G48" s="26" t="str">
        <f>IF(Entrada!A48="","",SUM(Entrada!$G$5:G48)/SUM(Entrada!$A$5:A48))</f>
        <v/>
      </c>
      <c r="H48" s="17"/>
      <c r="I48" s="17"/>
      <c r="J48" s="17"/>
      <c r="K48" s="28" t="str">
        <f>IF(Entrada!A48="","",((A48-88.9)/(1200-88.9))*(0.85-0.15)+0.15)</f>
        <v/>
      </c>
      <c r="L48" s="28" t="str">
        <f>IF(Entrada!A48="","",((B48-1)/(7-1))*(0.85-0.15)+0.15)</f>
        <v/>
      </c>
      <c r="M48" s="28" t="str">
        <f>IF(Entrada!A48="","",((C48-0.1)/(544.5-0.1))*(0.85-0.15)+0.15)</f>
        <v/>
      </c>
      <c r="N48" s="28" t="str">
        <f>IF(Entrada!A48="","",((D48-0)/(49.5-0))*(0.85-0.15)+0.15)</f>
        <v/>
      </c>
      <c r="O48" s="28" t="str">
        <f>IF(Entrada!A48="","",((E48-0)/(1-0))*(0.85-0.15)+0.15)</f>
        <v/>
      </c>
      <c r="P48" s="28" t="str">
        <f>IF(Entrada!A48="","",((F48-0)/(1-0))*(0.85-0.15)+0.15)</f>
        <v/>
      </c>
      <c r="Q48" s="28" t="str">
        <f>IF(Entrada!A48="","",((G48-0)/(1-0))*(0.85-0.15)+0.15)</f>
        <v/>
      </c>
    </row>
    <row r="49" spans="1:17" x14ac:dyDescent="0.25">
      <c r="A49" s="10" t="str">
        <f>IF(Entrada!A49="","",Entrada!$I$5)</f>
        <v/>
      </c>
      <c r="B49" s="24" t="str">
        <f>IF(Entrada!A49="","",Entrada!$K$5)</f>
        <v/>
      </c>
      <c r="C49" s="25" t="str">
        <f>IF(Entrada!A49="","",Entrada!C49)</f>
        <v/>
      </c>
      <c r="D49" s="25" t="str">
        <f>IF(Entrada!A48="","",SUM(Entrada!$D$5:D49))</f>
        <v/>
      </c>
      <c r="E49" s="26" t="str">
        <f>IF(Entrada!A49="","",SUM(Entrada!$E$5:E49)/SUM(Entrada!$A$5:A49))</f>
        <v/>
      </c>
      <c r="F49" s="26" t="str">
        <f>IF(Entrada!A49="","",SUM(Entrada!$F$5:F49)/SUM(Entrada!$A$5:A49))</f>
        <v/>
      </c>
      <c r="G49" s="26" t="str">
        <f>IF(Entrada!A49="","",SUM(Entrada!$G$5:G49)/SUM(Entrada!$A$5:A49))</f>
        <v/>
      </c>
      <c r="H49" s="17"/>
      <c r="I49" s="17"/>
      <c r="J49" s="17"/>
      <c r="K49" s="28" t="str">
        <f>IF(Entrada!A49="","",((A49-88.9)/(1200-88.9))*(0.85-0.15)+0.15)</f>
        <v/>
      </c>
      <c r="L49" s="28" t="str">
        <f>IF(Entrada!A49="","",((B49-1)/(7-1))*(0.85-0.15)+0.15)</f>
        <v/>
      </c>
      <c r="M49" s="28" t="str">
        <f>IF(Entrada!A49="","",((C49-0.1)/(544.5-0.1))*(0.85-0.15)+0.15)</f>
        <v/>
      </c>
      <c r="N49" s="28" t="str">
        <f>IF(Entrada!A49="","",((D49-0)/(49.5-0))*(0.85-0.15)+0.15)</f>
        <v/>
      </c>
      <c r="O49" s="28" t="str">
        <f>IF(Entrada!A49="","",((E49-0)/(1-0))*(0.85-0.15)+0.15)</f>
        <v/>
      </c>
      <c r="P49" s="28" t="str">
        <f>IF(Entrada!A49="","",((F49-0)/(1-0))*(0.85-0.15)+0.15)</f>
        <v/>
      </c>
      <c r="Q49" s="28" t="str">
        <f>IF(Entrada!A49="","",((G49-0)/(1-0))*(0.85-0.15)+0.15)</f>
        <v/>
      </c>
    </row>
    <row r="50" spans="1:17" x14ac:dyDescent="0.25">
      <c r="A50" s="10" t="str">
        <f>IF(Entrada!A50="","",Entrada!$I$5)</f>
        <v/>
      </c>
      <c r="B50" s="24" t="str">
        <f>IF(Entrada!A50="","",Entrada!$K$5)</f>
        <v/>
      </c>
      <c r="C50" s="25" t="str">
        <f>IF(Entrada!A50="","",Entrada!C50)</f>
        <v/>
      </c>
      <c r="D50" s="25" t="str">
        <f>IF(Entrada!A49="","",SUM(Entrada!$D$5:D50))</f>
        <v/>
      </c>
      <c r="E50" s="26" t="str">
        <f>IF(Entrada!A50="","",SUM(Entrada!$E$5:E50)/SUM(Entrada!$A$5:A50))</f>
        <v/>
      </c>
      <c r="F50" s="26" t="str">
        <f>IF(Entrada!A50="","",SUM(Entrada!$F$5:F50)/SUM(Entrada!$A$5:A50))</f>
        <v/>
      </c>
      <c r="G50" s="26" t="str">
        <f>IF(Entrada!A50="","",SUM(Entrada!$G$5:G50)/SUM(Entrada!$A$5:A50))</f>
        <v/>
      </c>
      <c r="H50" s="17"/>
      <c r="I50" s="17"/>
      <c r="J50" s="17"/>
      <c r="K50" s="28" t="str">
        <f>IF(Entrada!A50="","",((A50-88.9)/(1200-88.9))*(0.85-0.15)+0.15)</f>
        <v/>
      </c>
      <c r="L50" s="28" t="str">
        <f>IF(Entrada!A50="","",((B50-1)/(7-1))*(0.85-0.15)+0.15)</f>
        <v/>
      </c>
      <c r="M50" s="28" t="str">
        <f>IF(Entrada!A50="","",((C50-0.1)/(544.5-0.1))*(0.85-0.15)+0.15)</f>
        <v/>
      </c>
      <c r="N50" s="28" t="str">
        <f>IF(Entrada!A50="","",((D50-0)/(49.5-0))*(0.85-0.15)+0.15)</f>
        <v/>
      </c>
      <c r="O50" s="28" t="str">
        <f>IF(Entrada!A50="","",((E50-0)/(1-0))*(0.85-0.15)+0.15)</f>
        <v/>
      </c>
      <c r="P50" s="28" t="str">
        <f>IF(Entrada!A50="","",((F50-0)/(1-0))*(0.85-0.15)+0.15)</f>
        <v/>
      </c>
      <c r="Q50" s="28" t="str">
        <f>IF(Entrada!A50="","",((G50-0)/(1-0))*(0.85-0.15)+0.15)</f>
        <v/>
      </c>
    </row>
    <row r="51" spans="1:17" x14ac:dyDescent="0.25">
      <c r="A51" s="10" t="str">
        <f>IF(Entrada!A51="","",Entrada!$I$5)</f>
        <v/>
      </c>
      <c r="B51" s="24" t="str">
        <f>IF(Entrada!A51="","",Entrada!$K$5)</f>
        <v/>
      </c>
      <c r="C51" s="25" t="str">
        <f>IF(Entrada!A51="","",Entrada!C51)</f>
        <v/>
      </c>
      <c r="D51" s="25" t="str">
        <f>IF(Entrada!A50="","",SUM(Entrada!$D$5:D51))</f>
        <v/>
      </c>
      <c r="E51" s="26" t="str">
        <f>IF(Entrada!A51="","",SUM(Entrada!$E$5:E51)/SUM(Entrada!$A$5:A51))</f>
        <v/>
      </c>
      <c r="F51" s="26" t="str">
        <f>IF(Entrada!A51="","",SUM(Entrada!$F$5:F51)/SUM(Entrada!$A$5:A51))</f>
        <v/>
      </c>
      <c r="G51" s="26" t="str">
        <f>IF(Entrada!A51="","",SUM(Entrada!$G$5:G51)/SUM(Entrada!$A$5:A51))</f>
        <v/>
      </c>
      <c r="H51" s="17"/>
      <c r="I51" s="17"/>
      <c r="J51" s="17"/>
      <c r="K51" s="28" t="str">
        <f>IF(Entrada!A51="","",((A51-88.9)/(1200-88.9))*(0.85-0.15)+0.15)</f>
        <v/>
      </c>
      <c r="L51" s="28" t="str">
        <f>IF(Entrada!A51="","",((B51-1)/(7-1))*(0.85-0.15)+0.15)</f>
        <v/>
      </c>
      <c r="M51" s="28" t="str">
        <f>IF(Entrada!A51="","",((C51-0.1)/(544.5-0.1))*(0.85-0.15)+0.15)</f>
        <v/>
      </c>
      <c r="N51" s="28" t="str">
        <f>IF(Entrada!A51="","",((D51-0)/(49.5-0))*(0.85-0.15)+0.15)</f>
        <v/>
      </c>
      <c r="O51" s="28" t="str">
        <f>IF(Entrada!A51="","",((E51-0)/(1-0))*(0.85-0.15)+0.15)</f>
        <v/>
      </c>
      <c r="P51" s="28" t="str">
        <f>IF(Entrada!A51="","",((F51-0)/(1-0))*(0.85-0.15)+0.15)</f>
        <v/>
      </c>
      <c r="Q51" s="28" t="str">
        <f>IF(Entrada!A51="","",((G51-0)/(1-0))*(0.85-0.15)+0.15)</f>
        <v/>
      </c>
    </row>
    <row r="52" spans="1:17" x14ac:dyDescent="0.25">
      <c r="A52" s="10" t="str">
        <f>IF(Entrada!A52="","",Entrada!$I$5)</f>
        <v/>
      </c>
      <c r="B52" s="24" t="str">
        <f>IF(Entrada!A52="","",Entrada!$K$5)</f>
        <v/>
      </c>
      <c r="C52" s="25" t="str">
        <f>IF(Entrada!A52="","",Entrada!C52)</f>
        <v/>
      </c>
      <c r="D52" s="25" t="str">
        <f>IF(Entrada!A51="","",SUM(Entrada!$D$5:D52))</f>
        <v/>
      </c>
      <c r="E52" s="26" t="str">
        <f>IF(Entrada!A52="","",SUM(Entrada!$E$5:E52)/SUM(Entrada!$A$5:A52))</f>
        <v/>
      </c>
      <c r="F52" s="26" t="str">
        <f>IF(Entrada!A52="","",SUM(Entrada!$F$5:F52)/SUM(Entrada!$A$5:A52))</f>
        <v/>
      </c>
      <c r="G52" s="26" t="str">
        <f>IF(Entrada!A52="","",SUM(Entrada!$G$5:G52)/SUM(Entrada!$A$5:A52))</f>
        <v/>
      </c>
      <c r="H52" s="17"/>
      <c r="I52" s="17"/>
      <c r="J52" s="17"/>
      <c r="K52" s="28" t="str">
        <f>IF(Entrada!A52="","",((A52-88.9)/(1200-88.9))*(0.85-0.15)+0.15)</f>
        <v/>
      </c>
      <c r="L52" s="28" t="str">
        <f>IF(Entrada!A52="","",((B52-1)/(7-1))*(0.85-0.15)+0.15)</f>
        <v/>
      </c>
      <c r="M52" s="28" t="str">
        <f>IF(Entrada!A52="","",((C52-0.1)/(544.5-0.1))*(0.85-0.15)+0.15)</f>
        <v/>
      </c>
      <c r="N52" s="28" t="str">
        <f>IF(Entrada!A52="","",((D52-0)/(49.5-0))*(0.85-0.15)+0.15)</f>
        <v/>
      </c>
      <c r="O52" s="28" t="str">
        <f>IF(Entrada!A52="","",((E52-0)/(1-0))*(0.85-0.15)+0.15)</f>
        <v/>
      </c>
      <c r="P52" s="28" t="str">
        <f>IF(Entrada!A52="","",((F52-0)/(1-0))*(0.85-0.15)+0.15)</f>
        <v/>
      </c>
      <c r="Q52" s="28" t="str">
        <f>IF(Entrada!A52="","",((G52-0)/(1-0))*(0.85-0.15)+0.15)</f>
        <v/>
      </c>
    </row>
    <row r="53" spans="1:17" x14ac:dyDescent="0.25">
      <c r="A53" s="10" t="str">
        <f>IF(Entrada!A53="","",Entrada!$I$5)</f>
        <v/>
      </c>
      <c r="B53" s="24" t="str">
        <f>IF(Entrada!A53="","",Entrada!$K$5)</f>
        <v/>
      </c>
      <c r="C53" s="25" t="str">
        <f>IF(Entrada!A53="","",Entrada!C53)</f>
        <v/>
      </c>
      <c r="D53" s="25" t="str">
        <f>IF(Entrada!A52="","",SUM(Entrada!$D$5:D53))</f>
        <v/>
      </c>
      <c r="E53" s="26" t="str">
        <f>IF(Entrada!A53="","",SUM(Entrada!$E$5:E53)/SUM(Entrada!$A$5:A53))</f>
        <v/>
      </c>
      <c r="F53" s="26" t="str">
        <f>IF(Entrada!A53="","",SUM(Entrada!$F$5:F53)/SUM(Entrada!$A$5:A53))</f>
        <v/>
      </c>
      <c r="G53" s="26" t="str">
        <f>IF(Entrada!A53="","",SUM(Entrada!$G$5:G53)/SUM(Entrada!$A$5:A53))</f>
        <v/>
      </c>
      <c r="H53" s="17"/>
      <c r="I53" s="17"/>
      <c r="J53" s="17"/>
      <c r="K53" s="28" t="str">
        <f>IF(Entrada!A53="","",((A53-88.9)/(1200-88.9))*(0.85-0.15)+0.15)</f>
        <v/>
      </c>
      <c r="L53" s="28" t="str">
        <f>IF(Entrada!A53="","",((B53-1)/(7-1))*(0.85-0.15)+0.15)</f>
        <v/>
      </c>
      <c r="M53" s="28" t="str">
        <f>IF(Entrada!A53="","",((C53-0.1)/(544.5-0.1))*(0.85-0.15)+0.15)</f>
        <v/>
      </c>
      <c r="N53" s="28" t="str">
        <f>IF(Entrada!A53="","",((D53-0)/(49.5-0))*(0.85-0.15)+0.15)</f>
        <v/>
      </c>
      <c r="O53" s="28" t="str">
        <f>IF(Entrada!A53="","",((E53-0)/(1-0))*(0.85-0.15)+0.15)</f>
        <v/>
      </c>
      <c r="P53" s="28" t="str">
        <f>IF(Entrada!A53="","",((F53-0)/(1-0))*(0.85-0.15)+0.15)</f>
        <v/>
      </c>
      <c r="Q53" s="28" t="str">
        <f>IF(Entrada!A53="","",((G53-0)/(1-0))*(0.85-0.15)+0.15)</f>
        <v/>
      </c>
    </row>
    <row r="54" spans="1:17" x14ac:dyDescent="0.25">
      <c r="A54" s="10" t="str">
        <f>IF(Entrada!A54="","",Entrada!$I$5)</f>
        <v/>
      </c>
      <c r="B54" s="24" t="str">
        <f>IF(Entrada!A54="","",Entrada!$K$5)</f>
        <v/>
      </c>
      <c r="C54" s="25" t="str">
        <f>IF(Entrada!A54="","",Entrada!C54)</f>
        <v/>
      </c>
      <c r="D54" s="25" t="str">
        <f>IF(Entrada!A53="","",SUM(Entrada!$D$5:D54))</f>
        <v/>
      </c>
      <c r="E54" s="26" t="str">
        <f>IF(Entrada!A54="","",SUM(Entrada!$E$5:E54)/SUM(Entrada!$A$5:A54))</f>
        <v/>
      </c>
      <c r="F54" s="26" t="str">
        <f>IF(Entrada!A54="","",SUM(Entrada!$F$5:F54)/SUM(Entrada!$A$5:A54))</f>
        <v/>
      </c>
      <c r="G54" s="26" t="str">
        <f>IF(Entrada!A54="","",SUM(Entrada!$G$5:G54)/SUM(Entrada!$A$5:A54))</f>
        <v/>
      </c>
      <c r="H54" s="17"/>
      <c r="I54" s="17"/>
      <c r="J54" s="17"/>
      <c r="K54" s="28" t="str">
        <f>IF(Entrada!A54="","",((A54-88.9)/(1200-88.9))*(0.85-0.15)+0.15)</f>
        <v/>
      </c>
      <c r="L54" s="28" t="str">
        <f>IF(Entrada!A54="","",((B54-1)/(7-1))*(0.85-0.15)+0.15)</f>
        <v/>
      </c>
      <c r="M54" s="28" t="str">
        <f>IF(Entrada!A54="","",((C54-0.1)/(544.5-0.1))*(0.85-0.15)+0.15)</f>
        <v/>
      </c>
      <c r="N54" s="28" t="str">
        <f>IF(Entrada!A54="","",((D54-0)/(49.5-0))*(0.85-0.15)+0.15)</f>
        <v/>
      </c>
      <c r="O54" s="28" t="str">
        <f>IF(Entrada!A54="","",((E54-0)/(1-0))*(0.85-0.15)+0.15)</f>
        <v/>
      </c>
      <c r="P54" s="28" t="str">
        <f>IF(Entrada!A54="","",((F54-0)/(1-0))*(0.85-0.15)+0.15)</f>
        <v/>
      </c>
      <c r="Q54" s="28" t="str">
        <f>IF(Entrada!A54="","",((G54-0)/(1-0))*(0.85-0.15)+0.15)</f>
        <v/>
      </c>
    </row>
    <row r="55" spans="1:17" x14ac:dyDescent="0.25">
      <c r="A55" s="10" t="str">
        <f>IF(Entrada!A55="","",Entrada!$I$5)</f>
        <v/>
      </c>
      <c r="B55" s="24" t="str">
        <f>IF(Entrada!A55="","",Entrada!$K$5)</f>
        <v/>
      </c>
      <c r="C55" s="25" t="str">
        <f>IF(Entrada!A55="","",Entrada!C55)</f>
        <v/>
      </c>
      <c r="D55" s="25" t="str">
        <f>IF(Entrada!A54="","",SUM(Entrada!$D$5:D55))</f>
        <v/>
      </c>
      <c r="E55" s="26" t="str">
        <f>IF(Entrada!A55="","",SUM(Entrada!$E$5:E55)/SUM(Entrada!$A$5:A55))</f>
        <v/>
      </c>
      <c r="F55" s="26" t="str">
        <f>IF(Entrada!A55="","",SUM(Entrada!$F$5:F55)/SUM(Entrada!$A$5:A55))</f>
        <v/>
      </c>
      <c r="G55" s="26" t="str">
        <f>IF(Entrada!A55="","",SUM(Entrada!$G$5:G55)/SUM(Entrada!$A$5:A55))</f>
        <v/>
      </c>
      <c r="H55" s="17"/>
      <c r="I55" s="17"/>
      <c r="J55" s="17"/>
      <c r="K55" s="28" t="str">
        <f>IF(Entrada!A55="","",((A55-88.9)/(1200-88.9))*(0.85-0.15)+0.15)</f>
        <v/>
      </c>
      <c r="L55" s="28" t="str">
        <f>IF(Entrada!A55="","",((B55-1)/(7-1))*(0.85-0.15)+0.15)</f>
        <v/>
      </c>
      <c r="M55" s="28" t="str">
        <f>IF(Entrada!A55="","",((C55-0.1)/(544.5-0.1))*(0.85-0.15)+0.15)</f>
        <v/>
      </c>
      <c r="N55" s="28" t="str">
        <f>IF(Entrada!A55="","",((D55-0)/(49.5-0))*(0.85-0.15)+0.15)</f>
        <v/>
      </c>
      <c r="O55" s="28" t="str">
        <f>IF(Entrada!A55="","",((E55-0)/(1-0))*(0.85-0.15)+0.15)</f>
        <v/>
      </c>
      <c r="P55" s="28" t="str">
        <f>IF(Entrada!A55="","",((F55-0)/(1-0))*(0.85-0.15)+0.15)</f>
        <v/>
      </c>
      <c r="Q55" s="28" t="str">
        <f>IF(Entrada!A55="","",((G55-0)/(1-0))*(0.85-0.15)+0.15)</f>
        <v/>
      </c>
    </row>
    <row r="56" spans="1:17" x14ac:dyDescent="0.25">
      <c r="A56" s="17"/>
      <c r="B56" s="17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</row>
  </sheetData>
  <mergeCells count="2">
    <mergeCell ref="A3:G3"/>
    <mergeCell ref="K3:Q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F4496-1EC5-4EA7-9768-695C1D0AE627}">
  <sheetPr codeName="Planilha4"/>
  <dimension ref="A1:AB73"/>
  <sheetViews>
    <sheetView zoomScaleNormal="100" workbookViewId="0">
      <selection activeCell="M11" sqref="M11"/>
    </sheetView>
  </sheetViews>
  <sheetFormatPr defaultRowHeight="15" x14ac:dyDescent="0.25"/>
  <cols>
    <col min="1" max="8" width="10.7109375" style="14" customWidth="1"/>
    <col min="9" max="16384" width="9.140625" style="14"/>
  </cols>
  <sheetData>
    <row r="1" spans="1:28" ht="16.5" x14ac:dyDescent="0.25">
      <c r="A1" s="13" t="s">
        <v>32</v>
      </c>
    </row>
    <row r="2" spans="1:28" x14ac:dyDescent="0.25">
      <c r="A2" s="29"/>
    </row>
    <row r="3" spans="1:28" ht="18.75" x14ac:dyDescent="0.3">
      <c r="A3" s="39" t="s">
        <v>34</v>
      </c>
      <c r="B3" s="11" t="s">
        <v>1</v>
      </c>
      <c r="C3" s="27" t="s">
        <v>2</v>
      </c>
      <c r="D3" s="27" t="s">
        <v>0</v>
      </c>
      <c r="E3" s="27" t="s">
        <v>14</v>
      </c>
      <c r="F3" s="27" t="s">
        <v>27</v>
      </c>
      <c r="G3" s="27" t="s">
        <v>28</v>
      </c>
      <c r="H3" s="27" t="s">
        <v>29</v>
      </c>
      <c r="I3" s="33" t="s">
        <v>33</v>
      </c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</row>
    <row r="4" spans="1:28" x14ac:dyDescent="0.25">
      <c r="A4" s="39">
        <v>1</v>
      </c>
      <c r="B4" s="28">
        <v>-4.7834000000000003</v>
      </c>
      <c r="C4" s="28">
        <v>-1.6881999999999999</v>
      </c>
      <c r="D4" s="28">
        <v>-3.6023999999999998</v>
      </c>
      <c r="E4" s="28">
        <v>-2.9508999999999999</v>
      </c>
      <c r="F4" s="28">
        <v>2.7795999999999998</v>
      </c>
      <c r="G4" s="28">
        <v>-0.61299999999999999</v>
      </c>
      <c r="H4" s="28">
        <v>3.8820000000000001</v>
      </c>
      <c r="I4" s="28">
        <v>5.4371</v>
      </c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</row>
    <row r="5" spans="1:28" x14ac:dyDescent="0.25">
      <c r="A5" s="39">
        <v>2</v>
      </c>
      <c r="B5" s="28">
        <v>1.1554</v>
      </c>
      <c r="C5" s="28">
        <v>-5.6801000000000004</v>
      </c>
      <c r="D5" s="28">
        <v>-9.4799999999999995E-2</v>
      </c>
      <c r="E5" s="28">
        <v>2.6364000000000001</v>
      </c>
      <c r="F5" s="28">
        <v>-1.9634</v>
      </c>
      <c r="G5" s="28">
        <v>-5.0900000000000001E-2</v>
      </c>
      <c r="H5" s="28">
        <v>-0.54320000000000002</v>
      </c>
      <c r="I5" s="28">
        <v>-2.2364999999999999</v>
      </c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</row>
    <row r="6" spans="1:28" x14ac:dyDescent="0.25">
      <c r="A6" s="39">
        <v>3</v>
      </c>
      <c r="B6" s="28">
        <v>5.1294000000000004</v>
      </c>
      <c r="C6" s="28">
        <v>2.3315000000000001</v>
      </c>
      <c r="D6" s="28">
        <v>0.99399999999999999</v>
      </c>
      <c r="E6" s="28">
        <v>0.40770000000000001</v>
      </c>
      <c r="F6" s="28">
        <v>5.3800000000000001E-2</v>
      </c>
      <c r="G6" s="28">
        <v>2.6999</v>
      </c>
      <c r="H6" s="28">
        <v>-8.6818000000000008</v>
      </c>
      <c r="I6" s="28">
        <v>-5.4482999999999997</v>
      </c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</row>
    <row r="7" spans="1:28" x14ac:dyDescent="0.25">
      <c r="A7" s="39">
        <v>4</v>
      </c>
      <c r="B7" s="28">
        <v>-0.19439999999999999</v>
      </c>
      <c r="C7" s="28">
        <v>1.1000000000000001</v>
      </c>
      <c r="D7" s="28">
        <v>-1.6147</v>
      </c>
      <c r="E7" s="28">
        <v>-0.94830000000000003</v>
      </c>
      <c r="F7" s="28">
        <v>-2.9598</v>
      </c>
      <c r="G7" s="28">
        <v>0.81899999999999995</v>
      </c>
      <c r="H7" s="28">
        <v>1.4554</v>
      </c>
      <c r="I7" s="28">
        <v>-0.58420000000000005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</row>
    <row r="8" spans="1:28" x14ac:dyDescent="0.25">
      <c r="A8" s="39">
        <v>5</v>
      </c>
      <c r="B8" s="28">
        <v>-1.5817000000000001</v>
      </c>
      <c r="C8" s="28">
        <v>8.8400000000000006E-2</v>
      </c>
      <c r="D8" s="28">
        <v>-1.0760000000000001</v>
      </c>
      <c r="E8" s="28">
        <v>-0.91439999999999999</v>
      </c>
      <c r="F8" s="28">
        <v>-0.27439999999999998</v>
      </c>
      <c r="G8" s="28">
        <v>1.1354</v>
      </c>
      <c r="H8" s="28">
        <v>-0.28360000000000002</v>
      </c>
      <c r="I8" s="28">
        <v>0.57999999999999996</v>
      </c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</row>
    <row r="9" spans="1:28" x14ac:dyDescent="0.25">
      <c r="A9" s="39">
        <v>6</v>
      </c>
      <c r="B9" s="28">
        <v>0.55869999999999997</v>
      </c>
      <c r="C9" s="28">
        <v>-1.8567</v>
      </c>
      <c r="D9" s="28">
        <v>-0.8165</v>
      </c>
      <c r="E9" s="28">
        <v>-2.7075</v>
      </c>
      <c r="F9" s="28">
        <v>-1.6420999999999999</v>
      </c>
      <c r="G9" s="28">
        <v>-1.3140000000000001</v>
      </c>
      <c r="H9" s="28">
        <v>1.8902000000000001</v>
      </c>
      <c r="I9" s="28">
        <v>-0.8528</v>
      </c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</row>
    <row r="10" spans="1:28" x14ac:dyDescent="0.25">
      <c r="A10" s="39">
        <v>7</v>
      </c>
      <c r="B10" s="28">
        <v>-0.3896</v>
      </c>
      <c r="C10" s="28">
        <v>-0.18840000000000001</v>
      </c>
      <c r="D10" s="28">
        <v>-9.9099999999999994E-2</v>
      </c>
      <c r="E10" s="28">
        <v>-0.26329999999999998</v>
      </c>
      <c r="F10" s="28">
        <v>-2.2200000000000001E-2</v>
      </c>
      <c r="G10" s="28">
        <v>-0.17319999999999999</v>
      </c>
      <c r="H10" s="28">
        <v>-0.27039999999999997</v>
      </c>
      <c r="I10" s="28">
        <v>-0.4163</v>
      </c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</row>
    <row r="11" spans="1:28" x14ac:dyDescent="0.25">
      <c r="A11" s="39">
        <v>8</v>
      </c>
      <c r="B11" s="28">
        <v>-1.0406</v>
      </c>
      <c r="C11" s="28">
        <v>0.31309999999999999</v>
      </c>
      <c r="D11" s="28">
        <v>0.63009999999999999</v>
      </c>
      <c r="E11" s="28">
        <v>-0.7379</v>
      </c>
      <c r="F11" s="28">
        <v>-0.89639999999999997</v>
      </c>
      <c r="G11" s="28">
        <v>0.8821</v>
      </c>
      <c r="H11" s="28">
        <v>-0.2049</v>
      </c>
      <c r="I11" s="28">
        <v>-0.54059999999999997</v>
      </c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</row>
    <row r="12" spans="1:28" x14ac:dyDescent="0.25">
      <c r="A12" s="17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</row>
    <row r="13" spans="1:28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</row>
    <row r="14" spans="1:28" x14ac:dyDescent="0.25">
      <c r="A14" s="17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</row>
    <row r="15" spans="1:28" x14ac:dyDescent="0.25">
      <c r="A15" s="22" t="s">
        <v>1</v>
      </c>
      <c r="B15" s="23" t="s">
        <v>2</v>
      </c>
      <c r="C15" s="23" t="s">
        <v>0</v>
      </c>
      <c r="D15" s="23" t="s">
        <v>14</v>
      </c>
      <c r="E15" s="23" t="s">
        <v>27</v>
      </c>
      <c r="F15" s="23" t="s">
        <v>28</v>
      </c>
      <c r="G15" s="23" t="s">
        <v>29</v>
      </c>
      <c r="H15" s="56"/>
      <c r="I15" s="38">
        <v>1</v>
      </c>
      <c r="J15" s="38">
        <v>2</v>
      </c>
      <c r="K15" s="38">
        <v>3</v>
      </c>
      <c r="L15" s="38">
        <v>4</v>
      </c>
      <c r="M15" s="38">
        <v>5</v>
      </c>
      <c r="N15" s="38">
        <v>6</v>
      </c>
      <c r="O15" s="38">
        <v>7</v>
      </c>
      <c r="P15" s="38">
        <v>8</v>
      </c>
      <c r="Q15" s="17"/>
      <c r="R15" s="38">
        <v>1</v>
      </c>
      <c r="S15" s="38">
        <v>2</v>
      </c>
      <c r="T15" s="38">
        <v>3</v>
      </c>
      <c r="U15" s="38">
        <v>4</v>
      </c>
      <c r="V15" s="38">
        <v>5</v>
      </c>
      <c r="W15" s="38">
        <v>6</v>
      </c>
      <c r="X15" s="38">
        <v>7</v>
      </c>
      <c r="Y15" s="38">
        <v>8</v>
      </c>
    </row>
    <row r="16" spans="1:28" x14ac:dyDescent="0.25">
      <c r="A16" s="34">
        <f>IF(Entrada!A5="","",ROUND(Normalização!K5,3))</f>
        <v>0.40899999999999997</v>
      </c>
      <c r="B16" s="34">
        <f>Normalização!M5</f>
        <v>0.15501469507714916</v>
      </c>
      <c r="C16" s="34">
        <f>Normalização!N5</f>
        <v>0.15</v>
      </c>
      <c r="D16" s="34">
        <f>Normalização!L5</f>
        <v>0.73333333333333339</v>
      </c>
      <c r="E16" s="34">
        <f>IF(Entrada!A5="","",ROUND(Normalização!O5,3))</f>
        <v>0.85</v>
      </c>
      <c r="F16" s="34">
        <f>IF(Entrada!A5="","",ROUND(Normalização!P5,3))</f>
        <v>0.15</v>
      </c>
      <c r="G16" s="34">
        <f>IF(Entrada!A5="","",ROUND(Normalização!Q5,3))</f>
        <v>0.15</v>
      </c>
      <c r="H16" s="57"/>
      <c r="I16" s="35">
        <f t="shared" ref="I16:I47" si="0">IF(A16="","",$B$4*A16+$C$4*B16+$D$4*C16+$E$4*D16+$F$4*E16+$G$4*F16+$H$4*G16+$I$4)</f>
        <v>3.3676502584374233</v>
      </c>
      <c r="J16" s="35">
        <f t="shared" ref="J16:J47" si="1">IF(A16="","",$B$5*A16+$C$5*B16+$D$5*C16+$E$5*D16+$F$5*E16+$G$5*F16+$H$5*G16+$I$5)</f>
        <v>-2.4833053695077147</v>
      </c>
      <c r="K16" s="35">
        <f t="shared" ref="K16:K47" si="2">IF(A16="","",$B$6*A16+$C$6*B16+$D$6*C16+$E$6*D16+$F$6*E16+$G$6*F16+$H$6*G16+$I$6)</f>
        <v>-3.3924336384276268</v>
      </c>
      <c r="L16" s="35">
        <f t="shared" ref="L16:L47" si="3">IF(A16="","",$B$7*A16+$C$7*B16+$D$7*C16+$E$7*D16+$F$7*E16+$G$7*F16+$H$7*G16+$I$7)</f>
        <v>-3.6054884354151353</v>
      </c>
      <c r="M16" s="35">
        <f t="shared" ref="M16:M47" si="4">IF(A16="","",$B$8*A16+$C$8*B16+$D$8*C16+$E$8*D16+$F$8*E16+$G$8*F16+$H$8*G16+$I$8)</f>
        <v>-0.99064200095517985</v>
      </c>
      <c r="N16" s="35">
        <f t="shared" ref="N16:N47" si="5">IF(A16="","",$B$9*A16+$C$9*B16+$D$9*C16+$E$9*D16+$F$9*E16+$G$9*F16+$H$9*G16+$I$9)</f>
        <v>-4.329437484349743</v>
      </c>
      <c r="O16" s="35">
        <f t="shared" ref="O16:O47" si="6">IF(A16="","",$B$10*A16+$C$10*B16+$D$10*C16+$E$10*D16+$F$10*E16+$G$10*F16+$H$10*G16+$I$10)</f>
        <v>-0.89821283521920159</v>
      </c>
      <c r="P16" s="35">
        <f t="shared" ref="P16:P47" si="7">IF(A16="","",$B$11*A16+$C$11*B16+$D$11*C16+$E$11*D16+$F$11*E16+$G$11*F16+$H$11*G16+$I$11)</f>
        <v>-2.0246419656380112</v>
      </c>
      <c r="Q16" s="32"/>
      <c r="R16" s="35">
        <f t="shared" ref="R16:R47" si="8">IF(A16="","",1/(1+EXP(-I16)))</f>
        <v>0.96667808525022247</v>
      </c>
      <c r="S16" s="35">
        <f t="shared" ref="S16:S47" si="9">IF(A16="","",1/(1+EXP(-J16)))</f>
        <v>7.7036854353893958E-2</v>
      </c>
      <c r="T16" s="35">
        <f t="shared" ref="T16:T47" si="10">IF(A16="","",1/(1+EXP(-K16)))</f>
        <v>3.2532770820675738E-2</v>
      </c>
      <c r="U16" s="35">
        <f t="shared" ref="U16:U47" si="11">IF(A16="","",1/(1+EXP(-L16)))</f>
        <v>2.6455268805955744E-2</v>
      </c>
      <c r="V16" s="35">
        <f>IF(A16="","",1/(1+EXP(-M16)))</f>
        <v>0.27078528909306582</v>
      </c>
      <c r="W16" s="35">
        <f>IF(A16="","",1/(1+EXP(-N16)))</f>
        <v>1.3003634209886388E-2</v>
      </c>
      <c r="X16" s="35">
        <f>IF(A16="","",1/(1+EXP(-O16)))</f>
        <v>0.28941789869979118</v>
      </c>
      <c r="Y16" s="35">
        <f>IF(A16="","",1/(1+EXP(-P16)))</f>
        <v>0.11663985416803484</v>
      </c>
    </row>
    <row r="17" spans="1:25" x14ac:dyDescent="0.25">
      <c r="A17" s="34">
        <f>IF(Entrada!A6="","",ROUND(Normalização!K6,3))</f>
        <v>0.40899999999999997</v>
      </c>
      <c r="B17" s="34">
        <f>Normalização!M6</f>
        <v>0.16144379132990447</v>
      </c>
      <c r="C17" s="34">
        <f>Normalização!N6</f>
        <v>0.15</v>
      </c>
      <c r="D17" s="34">
        <f>Normalização!L6</f>
        <v>0.73333333333333339</v>
      </c>
      <c r="E17" s="34">
        <f>IF(Entrada!A6="","",ROUND(Normalização!O6,3))</f>
        <v>0.85</v>
      </c>
      <c r="F17" s="34">
        <f>IF(Entrada!A6="","",ROUND(Normalização!P6,3))</f>
        <v>0.15</v>
      </c>
      <c r="G17" s="34">
        <f>IF(Entrada!A6="","",ROUND(Normalização!Q6,3))</f>
        <v>0.15</v>
      </c>
      <c r="H17" s="57"/>
      <c r="I17" s="35">
        <f t="shared" si="0"/>
        <v>3.3567966581435225</v>
      </c>
      <c r="J17" s="35">
        <f t="shared" si="1"/>
        <v>-2.5198232791329902</v>
      </c>
      <c r="K17" s="35">
        <f t="shared" si="2"/>
        <v>-3.3774442005143275</v>
      </c>
      <c r="L17" s="35">
        <f t="shared" si="3"/>
        <v>-3.5984164295371048</v>
      </c>
      <c r="M17" s="35">
        <f t="shared" si="4"/>
        <v>-0.99007366884643633</v>
      </c>
      <c r="N17" s="35">
        <f t="shared" si="5"/>
        <v>-4.3413743873622339</v>
      </c>
      <c r="O17" s="35">
        <f t="shared" si="6"/>
        <v>-0.89942407695322069</v>
      </c>
      <c r="P17" s="35">
        <f t="shared" si="7"/>
        <v>-2.0226290156012734</v>
      </c>
      <c r="Q17" s="32"/>
      <c r="R17" s="35">
        <f t="shared" si="8"/>
        <v>0.96632669742346011</v>
      </c>
      <c r="S17" s="35">
        <f t="shared" si="9"/>
        <v>7.4480126120718373E-2</v>
      </c>
      <c r="T17" s="35">
        <f t="shared" si="10"/>
        <v>3.300787441912683E-2</v>
      </c>
      <c r="U17" s="35">
        <f t="shared" si="11"/>
        <v>2.6638022321766798E-2</v>
      </c>
      <c r="V17" s="35">
        <f t="shared" ref="V17:V66" si="12">IF(A17="","",1/(1+EXP(-M17)))</f>
        <v>0.27089752691973318</v>
      </c>
      <c r="W17" s="35">
        <f t="shared" ref="W17:W66" si="13">IF(A17="","",1/(1+EXP(-N17)))</f>
        <v>1.2851316818607359E-2</v>
      </c>
      <c r="X17" s="35">
        <f t="shared" ref="X17:X66" si="14">IF(A17="","",1/(1+EXP(-O17)))</f>
        <v>0.28916886411529874</v>
      </c>
      <c r="Y17" s="35">
        <f t="shared" ref="Y17:Y66" si="15">IF(A17="","",1/(1+EXP(-P17)))</f>
        <v>0.11684741857644325</v>
      </c>
    </row>
    <row r="18" spans="1:25" x14ac:dyDescent="0.25">
      <c r="A18" s="34">
        <f>IF(Entrada!A7="","",ROUND(Normalização!K7,3))</f>
        <v>0.40899999999999997</v>
      </c>
      <c r="B18" s="34">
        <f>Normalização!M7</f>
        <v>0.17430198383541512</v>
      </c>
      <c r="C18" s="34">
        <f>Normalização!N7</f>
        <v>0.15</v>
      </c>
      <c r="D18" s="34">
        <f>Normalização!L7</f>
        <v>0.73333333333333339</v>
      </c>
      <c r="E18" s="34">
        <f>IF(Entrada!A7="","",ROUND(Normalização!O7,3))</f>
        <v>0.85</v>
      </c>
      <c r="F18" s="34">
        <f>IF(Entrada!A7="","",ROUND(Normalização!P7,3))</f>
        <v>0.15</v>
      </c>
      <c r="G18" s="34">
        <f>IF(Entrada!A7="","",ROUND(Normalização!Q7,3))</f>
        <v>0.15</v>
      </c>
      <c r="H18" s="57"/>
      <c r="I18" s="35">
        <f t="shared" si="0"/>
        <v>3.3350894575557191</v>
      </c>
      <c r="J18" s="35">
        <f t="shared" si="1"/>
        <v>-2.5928590983835411</v>
      </c>
      <c r="K18" s="35">
        <f t="shared" si="2"/>
        <v>-3.3474653246877297</v>
      </c>
      <c r="L18" s="35">
        <f t="shared" si="3"/>
        <v>-3.584272417781043</v>
      </c>
      <c r="M18" s="35">
        <f t="shared" si="4"/>
        <v>-0.98893700462894929</v>
      </c>
      <c r="N18" s="35">
        <f t="shared" si="5"/>
        <v>-4.3652481933872158</v>
      </c>
      <c r="O18" s="35">
        <f t="shared" si="6"/>
        <v>-0.90184656042125888</v>
      </c>
      <c r="P18" s="35">
        <f t="shared" si="7"/>
        <v>-2.0186031155277981</v>
      </c>
      <c r="Q18" s="32"/>
      <c r="R18" s="35">
        <f t="shared" si="8"/>
        <v>0.9656131630574345</v>
      </c>
      <c r="S18" s="35">
        <f t="shared" si="9"/>
        <v>6.9599413021718168E-2</v>
      </c>
      <c r="T18" s="35">
        <f t="shared" si="10"/>
        <v>3.3978263482827321E-2</v>
      </c>
      <c r="U18" s="35">
        <f t="shared" si="11"/>
        <v>2.7007220167212357E-2</v>
      </c>
      <c r="V18" s="35">
        <f t="shared" si="12"/>
        <v>0.27112209026219442</v>
      </c>
      <c r="W18" s="35">
        <f t="shared" si="13"/>
        <v>1.2551945815843037E-2</v>
      </c>
      <c r="X18" s="35">
        <f t="shared" si="14"/>
        <v>0.28867117650592322</v>
      </c>
      <c r="Y18" s="35">
        <f t="shared" si="15"/>
        <v>0.11726350898019487</v>
      </c>
    </row>
    <row r="19" spans="1:25" x14ac:dyDescent="0.25">
      <c r="A19" s="34">
        <f>IF(Entrada!A8="","",ROUND(Normalização!K8,3))</f>
        <v>0.40899999999999997</v>
      </c>
      <c r="B19" s="34">
        <f>Normalização!M8</f>
        <v>0.1974467303453343</v>
      </c>
      <c r="C19" s="34">
        <f>Normalização!N8</f>
        <v>0.15</v>
      </c>
      <c r="D19" s="34">
        <f>Normalização!L8</f>
        <v>0.73333333333333339</v>
      </c>
      <c r="E19" s="34">
        <f>IF(Entrada!A8="","",ROUND(Normalização!O8,3))</f>
        <v>0.85</v>
      </c>
      <c r="F19" s="34">
        <f>IF(Entrada!A8="","",ROUND(Normalização!P8,3))</f>
        <v>0.15</v>
      </c>
      <c r="G19" s="34">
        <f>IF(Entrada!A8="","",ROUND(Normalização!Q8,3))</f>
        <v>0.15</v>
      </c>
      <c r="H19" s="57"/>
      <c r="I19" s="35">
        <f t="shared" si="0"/>
        <v>3.2960164964976726</v>
      </c>
      <c r="J19" s="35">
        <f t="shared" si="1"/>
        <v>-2.7243235730345332</v>
      </c>
      <c r="K19" s="35">
        <f t="shared" si="2"/>
        <v>-3.2935033481998532</v>
      </c>
      <c r="L19" s="35">
        <f t="shared" si="3"/>
        <v>-3.5588131966201315</v>
      </c>
      <c r="M19" s="35">
        <f t="shared" si="4"/>
        <v>-0.9868910090374724</v>
      </c>
      <c r="N19" s="35">
        <f t="shared" si="5"/>
        <v>-4.4082210442321825</v>
      </c>
      <c r="O19" s="35">
        <f t="shared" si="6"/>
        <v>-0.90620703066372765</v>
      </c>
      <c r="P19" s="35">
        <f t="shared" si="7"/>
        <v>-2.0113564953955425</v>
      </c>
      <c r="Q19" s="32"/>
      <c r="R19" s="35">
        <f t="shared" si="8"/>
        <v>0.96429190002404286</v>
      </c>
      <c r="S19" s="35">
        <f t="shared" si="9"/>
        <v>6.1553243534334924E-2</v>
      </c>
      <c r="T19" s="35">
        <f t="shared" si="10"/>
        <v>3.5794736335326455E-2</v>
      </c>
      <c r="U19" s="35">
        <f t="shared" si="11"/>
        <v>2.7684350709011186E-2</v>
      </c>
      <c r="V19" s="35">
        <f t="shared" si="12"/>
        <v>0.27152659876480906</v>
      </c>
      <c r="W19" s="35">
        <f t="shared" si="13"/>
        <v>1.203032992431385E-2</v>
      </c>
      <c r="X19" s="35">
        <f t="shared" si="14"/>
        <v>0.28777662272910459</v>
      </c>
      <c r="Y19" s="35">
        <f t="shared" si="15"/>
        <v>0.11801570973604378</v>
      </c>
    </row>
    <row r="20" spans="1:25" x14ac:dyDescent="0.25">
      <c r="A20" s="34">
        <f>IF(Entrada!A9="","",ROUND(Normalização!K9,3))</f>
        <v>0.40899999999999997</v>
      </c>
      <c r="B20" s="34">
        <f>Normalização!M9</f>
        <v>0.22573475385745773</v>
      </c>
      <c r="C20" s="34">
        <f>Normalização!N9</f>
        <v>0.15</v>
      </c>
      <c r="D20" s="34">
        <f>Normalização!L9</f>
        <v>0.73333333333333339</v>
      </c>
      <c r="E20" s="34">
        <f>IF(Entrada!A9="","",ROUND(Normalização!O9,3))</f>
        <v>0.85</v>
      </c>
      <c r="F20" s="34">
        <f>IF(Entrada!A9="","",ROUND(Normalização!P9,3))</f>
        <v>0.15</v>
      </c>
      <c r="G20" s="34">
        <f>IF(Entrada!A9="","",ROUND(Normalização!Q9,3))</f>
        <v>0.15</v>
      </c>
      <c r="H20" s="57"/>
      <c r="I20" s="35">
        <f t="shared" si="0"/>
        <v>3.2482606552045055</v>
      </c>
      <c r="J20" s="35">
        <f t="shared" si="1"/>
        <v>-2.8850023753857452</v>
      </c>
      <c r="K20" s="35">
        <f t="shared" si="2"/>
        <v>-3.2275498213813369</v>
      </c>
      <c r="L20" s="35">
        <f t="shared" si="3"/>
        <v>-3.5276963707567965</v>
      </c>
      <c r="M20" s="35">
        <f t="shared" si="4"/>
        <v>-0.98439034775900069</v>
      </c>
      <c r="N20" s="35">
        <f t="shared" si="5"/>
        <v>-4.4607434174871425</v>
      </c>
      <c r="O20" s="35">
        <f t="shared" si="6"/>
        <v>-0.91153649429341166</v>
      </c>
      <c r="P20" s="35">
        <f t="shared" si="7"/>
        <v>-2.0024995152338967</v>
      </c>
      <c r="Q20" s="32"/>
      <c r="R20" s="35">
        <f t="shared" si="8"/>
        <v>0.9626105614294761</v>
      </c>
      <c r="S20" s="35">
        <f t="shared" si="9"/>
        <v>5.2899948394487084E-2</v>
      </c>
      <c r="T20" s="35">
        <f t="shared" si="10"/>
        <v>3.8142035662131944E-2</v>
      </c>
      <c r="U20" s="35">
        <f t="shared" si="11"/>
        <v>2.8534375365474651E-2</v>
      </c>
      <c r="V20" s="35">
        <f t="shared" si="12"/>
        <v>0.27202151183099693</v>
      </c>
      <c r="W20" s="35">
        <f t="shared" si="13"/>
        <v>1.1421805891098024E-2</v>
      </c>
      <c r="X20" s="35">
        <f t="shared" si="14"/>
        <v>0.28668552591810786</v>
      </c>
      <c r="Y20" s="35">
        <f t="shared" si="15"/>
        <v>0.11894073864070637</v>
      </c>
    </row>
    <row r="21" spans="1:25" x14ac:dyDescent="0.25">
      <c r="A21" s="34">
        <f>IF(Entrada!A10="","",ROUND(Normalização!K10,3))</f>
        <v>0.40899999999999997</v>
      </c>
      <c r="B21" s="34">
        <f>Normalização!M10</f>
        <v>0.26430933137398971</v>
      </c>
      <c r="C21" s="34">
        <f>Normalização!N10</f>
        <v>0.15</v>
      </c>
      <c r="D21" s="34">
        <f>Normalização!L10</f>
        <v>0.73333333333333339</v>
      </c>
      <c r="E21" s="34">
        <f>IF(Entrada!A10="","",ROUND(Normalização!O10,3))</f>
        <v>0.85</v>
      </c>
      <c r="F21" s="34">
        <f>IF(Entrada!A10="","",ROUND(Normalização!P10,3))</f>
        <v>0.15</v>
      </c>
      <c r="G21" s="34">
        <f>IF(Entrada!A10="","",ROUND(Normalização!Q10,3))</f>
        <v>0.15</v>
      </c>
      <c r="H21" s="57"/>
      <c r="I21" s="35">
        <f t="shared" si="0"/>
        <v>3.183139053441097</v>
      </c>
      <c r="J21" s="35">
        <f t="shared" si="1"/>
        <v>-3.1041098331373989</v>
      </c>
      <c r="K21" s="35">
        <f t="shared" si="2"/>
        <v>-3.1376131939015428</v>
      </c>
      <c r="L21" s="35">
        <f t="shared" si="3"/>
        <v>-3.485264335488611</v>
      </c>
      <c r="M21" s="35">
        <f t="shared" si="4"/>
        <v>-0.98098035510653936</v>
      </c>
      <c r="N21" s="35">
        <f t="shared" si="5"/>
        <v>-4.5323648355620874</v>
      </c>
      <c r="O21" s="35">
        <f t="shared" si="6"/>
        <v>-0.91880394469752635</v>
      </c>
      <c r="P21" s="35">
        <f t="shared" si="7"/>
        <v>-1.9904218150134703</v>
      </c>
      <c r="Q21" s="32"/>
      <c r="R21" s="35">
        <f t="shared" si="8"/>
        <v>0.96019481643184756</v>
      </c>
      <c r="S21" s="35">
        <f t="shared" si="9"/>
        <v>4.293804632395859E-2</v>
      </c>
      <c r="T21" s="35">
        <f t="shared" si="10"/>
        <v>4.1582136825880127E-2</v>
      </c>
      <c r="U21" s="35">
        <f t="shared" si="11"/>
        <v>2.9734425626190719E-2</v>
      </c>
      <c r="V21" s="35">
        <f t="shared" si="12"/>
        <v>0.27269730309309453</v>
      </c>
      <c r="W21" s="35">
        <f t="shared" si="13"/>
        <v>1.0640767956334601E-2</v>
      </c>
      <c r="X21" s="35">
        <f t="shared" si="14"/>
        <v>0.2852016614794376</v>
      </c>
      <c r="Y21" s="35">
        <f t="shared" si="15"/>
        <v>0.12021224363310763</v>
      </c>
    </row>
    <row r="22" spans="1:25" x14ac:dyDescent="0.25">
      <c r="A22" s="34">
        <f>IF(Entrada!A11="","",ROUND(Normalização!K11,3))</f>
        <v>0.40899999999999997</v>
      </c>
      <c r="B22" s="34">
        <f>Normalização!M11</f>
        <v>0.29131153563556211</v>
      </c>
      <c r="C22" s="34">
        <f>Normalização!N11</f>
        <v>0.15</v>
      </c>
      <c r="D22" s="34">
        <f>Normalização!L11</f>
        <v>0.73333333333333339</v>
      </c>
      <c r="E22" s="34">
        <f>IF(Entrada!A11="","",ROUND(Normalização!O11,3))</f>
        <v>0.85</v>
      </c>
      <c r="F22" s="34">
        <f>IF(Entrada!A11="","",ROUND(Normalização!P11,3))</f>
        <v>0.15</v>
      </c>
      <c r="G22" s="34">
        <f>IF(Entrada!A11="","",ROUND(Normalização!Q11,3))</f>
        <v>0.15</v>
      </c>
      <c r="H22" s="57"/>
      <c r="I22" s="35">
        <f t="shared" si="0"/>
        <v>3.1375539322067101</v>
      </c>
      <c r="J22" s="35">
        <f t="shared" si="1"/>
        <v>-3.2574850535635562</v>
      </c>
      <c r="K22" s="35">
        <f t="shared" si="2"/>
        <v>-3.0746575546656869</v>
      </c>
      <c r="L22" s="35">
        <f t="shared" si="3"/>
        <v>-3.4555619108008813</v>
      </c>
      <c r="M22" s="35">
        <f t="shared" si="4"/>
        <v>-0.97859336024981636</v>
      </c>
      <c r="N22" s="35">
        <f t="shared" si="5"/>
        <v>-4.5824998282145488</v>
      </c>
      <c r="O22" s="35">
        <f t="shared" si="6"/>
        <v>-0.92389115998040661</v>
      </c>
      <c r="P22" s="35">
        <f t="shared" si="7"/>
        <v>-1.9819674248591721</v>
      </c>
      <c r="Q22" s="32"/>
      <c r="R22" s="35">
        <f t="shared" si="8"/>
        <v>0.95841550134991649</v>
      </c>
      <c r="S22" s="35">
        <f t="shared" si="9"/>
        <v>3.7058851985586366E-2</v>
      </c>
      <c r="T22" s="35">
        <f t="shared" si="10"/>
        <v>4.4164794380200906E-2</v>
      </c>
      <c r="U22" s="35">
        <f t="shared" si="11"/>
        <v>3.060342347783699E-2</v>
      </c>
      <c r="V22" s="35">
        <f t="shared" si="12"/>
        <v>0.27317098087789027</v>
      </c>
      <c r="W22" s="35">
        <f t="shared" si="13"/>
        <v>1.0125713939738266E-2</v>
      </c>
      <c r="X22" s="35">
        <f t="shared" si="14"/>
        <v>0.28416570750444486</v>
      </c>
      <c r="Y22" s="35">
        <f t="shared" si="15"/>
        <v>0.12110926547028808</v>
      </c>
    </row>
    <row r="23" spans="1:25" x14ac:dyDescent="0.25">
      <c r="A23" s="34">
        <f>IF(Entrada!A12="","",ROUND(Normalização!K12,3))</f>
        <v>0.40899999999999997</v>
      </c>
      <c r="B23" s="34">
        <f>Normalização!M12</f>
        <v>0.31188464364437918</v>
      </c>
      <c r="C23" s="34">
        <f>Normalização!N12</f>
        <v>0.15</v>
      </c>
      <c r="D23" s="34">
        <f>Normalização!L12</f>
        <v>0.73333333333333339</v>
      </c>
      <c r="E23" s="34">
        <f>IF(Entrada!A12="","",ROUND(Normalização!O12,3))</f>
        <v>0.85</v>
      </c>
      <c r="F23" s="34">
        <f>IF(Entrada!A12="","",ROUND(Normalização!P12,3))</f>
        <v>0.15</v>
      </c>
      <c r="G23" s="34">
        <f>IF(Entrada!A12="","",ROUND(Normalização!Q12,3))</f>
        <v>0.15</v>
      </c>
      <c r="H23" s="57"/>
      <c r="I23" s="35">
        <f t="shared" si="0"/>
        <v>3.1028224112662257</v>
      </c>
      <c r="J23" s="35">
        <f t="shared" si="1"/>
        <v>-3.3743423643644381</v>
      </c>
      <c r="K23" s="35">
        <f t="shared" si="2"/>
        <v>-3.0266913533431294</v>
      </c>
      <c r="L23" s="35">
        <f t="shared" si="3"/>
        <v>-3.4329314919911829</v>
      </c>
      <c r="M23" s="35">
        <f t="shared" si="4"/>
        <v>-0.97677469750183687</v>
      </c>
      <c r="N23" s="35">
        <f t="shared" si="5"/>
        <v>-4.6206979178545193</v>
      </c>
      <c r="O23" s="35">
        <f t="shared" si="6"/>
        <v>-0.92776713352926765</v>
      </c>
      <c r="P23" s="35">
        <f t="shared" si="7"/>
        <v>-1.9755259847416113</v>
      </c>
      <c r="Q23" s="32"/>
      <c r="R23" s="35">
        <f t="shared" si="8"/>
        <v>0.95700901674222461</v>
      </c>
      <c r="S23" s="35">
        <f t="shared" si="9"/>
        <v>3.3107023466587962E-2</v>
      </c>
      <c r="T23" s="35">
        <f t="shared" si="10"/>
        <v>4.623450917694695E-2</v>
      </c>
      <c r="U23" s="35">
        <f t="shared" si="11"/>
        <v>3.128197586697895E-2</v>
      </c>
      <c r="V23" s="35">
        <f t="shared" si="12"/>
        <v>0.27353222273515693</v>
      </c>
      <c r="W23" s="35">
        <f t="shared" si="13"/>
        <v>9.7499250165433791E-3</v>
      </c>
      <c r="X23" s="35">
        <f t="shared" si="14"/>
        <v>0.28337793419368834</v>
      </c>
      <c r="Y23" s="35">
        <f t="shared" si="15"/>
        <v>0.12179657910621207</v>
      </c>
    </row>
    <row r="24" spans="1:25" x14ac:dyDescent="0.25">
      <c r="A24" s="34">
        <f>IF(Entrada!A13="","",ROUND(Normalização!K13,3))</f>
        <v>0.40899999999999997</v>
      </c>
      <c r="B24" s="34">
        <f>Normalização!M13</f>
        <v>0.32860029390154299</v>
      </c>
      <c r="C24" s="34">
        <f>Normalização!N13</f>
        <v>0.15</v>
      </c>
      <c r="D24" s="34">
        <f>Normalização!L13</f>
        <v>0.73333333333333339</v>
      </c>
      <c r="E24" s="34">
        <f>IF(Entrada!A13="","",ROUND(Normalização!O13,3))</f>
        <v>0.85</v>
      </c>
      <c r="F24" s="34">
        <f>IF(Entrada!A13="","",ROUND(Normalização!P13,3))</f>
        <v>0.15</v>
      </c>
      <c r="G24" s="34">
        <f>IF(Entrada!A13="","",ROUND(Normalização!Q13,3))</f>
        <v>0.15</v>
      </c>
      <c r="H24" s="57"/>
      <c r="I24" s="35">
        <f t="shared" si="0"/>
        <v>3.0746030505020818</v>
      </c>
      <c r="J24" s="35">
        <f t="shared" si="1"/>
        <v>-3.4692889293901543</v>
      </c>
      <c r="K24" s="35">
        <f t="shared" si="2"/>
        <v>-2.9877188147685523</v>
      </c>
      <c r="L24" s="35">
        <f t="shared" si="3"/>
        <v>-3.4145442767083027</v>
      </c>
      <c r="M24" s="35">
        <f t="shared" si="4"/>
        <v>-0.9752970340191035</v>
      </c>
      <c r="N24" s="35">
        <f t="shared" si="5"/>
        <v>-4.6517338656869951</v>
      </c>
      <c r="O24" s="35">
        <f t="shared" si="6"/>
        <v>-0.93091636203771733</v>
      </c>
      <c r="P24" s="35">
        <f t="shared" si="7"/>
        <v>-1.9702923146460936</v>
      </c>
      <c r="Q24" s="32"/>
      <c r="R24" s="35">
        <f t="shared" si="8"/>
        <v>0.9558329047094104</v>
      </c>
      <c r="S24" s="35">
        <f t="shared" si="9"/>
        <v>3.0198799536003892E-2</v>
      </c>
      <c r="T24" s="35">
        <f t="shared" si="10"/>
        <v>4.798379007539786E-2</v>
      </c>
      <c r="U24" s="35">
        <f t="shared" si="11"/>
        <v>3.1843999179378552E-2</v>
      </c>
      <c r="V24" s="35">
        <f t="shared" si="12"/>
        <v>0.27382595095289786</v>
      </c>
      <c r="W24" s="35">
        <f t="shared" si="13"/>
        <v>9.4547914200864315E-3</v>
      </c>
      <c r="X24" s="35">
        <f t="shared" si="14"/>
        <v>0.28273884150269257</v>
      </c>
      <c r="Y24" s="35">
        <f t="shared" si="15"/>
        <v>0.12235749281710954</v>
      </c>
    </row>
    <row r="25" spans="1:25" x14ac:dyDescent="0.25">
      <c r="A25" s="34">
        <f>IF(Entrada!A14="","",ROUND(Normalização!K14,3))</f>
        <v>0.40899999999999997</v>
      </c>
      <c r="B25" s="34">
        <f>Normalização!M14</f>
        <v>0.34788758265980901</v>
      </c>
      <c r="C25" s="34">
        <f>Normalização!N14</f>
        <v>0.16414141414141414</v>
      </c>
      <c r="D25" s="34">
        <f>Normalização!L14</f>
        <v>0.73333333333333339</v>
      </c>
      <c r="E25" s="34">
        <f>IF(Entrada!A14="","",ROUND(Normalização!O14,3))</f>
        <v>0.85</v>
      </c>
      <c r="F25" s="34">
        <f>IF(Entrada!A14="","",ROUND(Normalização!P14,3))</f>
        <v>0.15</v>
      </c>
      <c r="G25" s="34">
        <f>IF(Entrada!A14="","",ROUND(Normalização!Q14,3))</f>
        <v>0.15</v>
      </c>
      <c r="H25" s="57"/>
      <c r="I25" s="35">
        <f t="shared" si="0"/>
        <v>2.9910992193173462</v>
      </c>
      <c r="J25" s="35">
        <f t="shared" si="1"/>
        <v>-3.5801832643265872</v>
      </c>
      <c r="K25" s="35">
        <f t="shared" si="2"/>
        <v>-2.9286939353720891</v>
      </c>
      <c r="L25" s="35">
        <f t="shared" si="3"/>
        <v>-3.4161624004883508</v>
      </c>
      <c r="M25" s="35">
        <f t="shared" si="4"/>
        <v>-0.98880819930903441</v>
      </c>
      <c r="N25" s="35">
        <f t="shared" si="5"/>
        <v>-4.6990910393709324</v>
      </c>
      <c r="O25" s="35">
        <f t="shared" si="6"/>
        <v>-0.93595150138118888</v>
      </c>
      <c r="P25" s="35">
        <f t="shared" si="7"/>
        <v>-1.9553429594853753</v>
      </c>
      <c r="Q25" s="32"/>
      <c r="R25" s="35">
        <f t="shared" si="8"/>
        <v>0.95217039561210515</v>
      </c>
      <c r="S25" s="35">
        <f t="shared" si="9"/>
        <v>2.7114882331141184E-2</v>
      </c>
      <c r="T25" s="35">
        <f t="shared" si="10"/>
        <v>5.0753210720920136E-2</v>
      </c>
      <c r="U25" s="35">
        <f t="shared" si="11"/>
        <v>3.1794150262895261E-2</v>
      </c>
      <c r="V25" s="35">
        <f t="shared" si="12"/>
        <v>0.27114754486330644</v>
      </c>
      <c r="W25" s="35">
        <f t="shared" si="13"/>
        <v>9.0214211673245448E-3</v>
      </c>
      <c r="X25" s="35">
        <f t="shared" si="14"/>
        <v>0.28171884535327835</v>
      </c>
      <c r="Y25" s="35">
        <f t="shared" si="15"/>
        <v>0.12397193057615066</v>
      </c>
    </row>
    <row r="26" spans="1:25" x14ac:dyDescent="0.25">
      <c r="A26" s="34">
        <f>IF(Entrada!A15="","",ROUND(Normalização!K15,3))</f>
        <v>0.40899999999999997</v>
      </c>
      <c r="B26" s="34">
        <f>Normalização!M15</f>
        <v>0.35688831741366644</v>
      </c>
      <c r="C26" s="34">
        <f>Normalização!N15</f>
        <v>0.17828282828282827</v>
      </c>
      <c r="D26" s="34">
        <f>Normalização!L15</f>
        <v>0.73333333333333339</v>
      </c>
      <c r="E26" s="34">
        <f>IF(Entrada!A15="","",ROUND(Normalização!O15,3))</f>
        <v>0.85</v>
      </c>
      <c r="F26" s="34">
        <f>IF(Entrada!A15="","",ROUND(Normalização!P15,3))</f>
        <v>0.15</v>
      </c>
      <c r="G26" s="34">
        <f>IF(Entrada!A15="","",ROUND(Normalização!Q15,3))</f>
        <v>0.15</v>
      </c>
      <c r="H26" s="57"/>
      <c r="I26" s="35">
        <f t="shared" si="0"/>
        <v>2.9249611486028537</v>
      </c>
      <c r="J26" s="35">
        <f t="shared" si="1"/>
        <v>-3.6326489438625789</v>
      </c>
      <c r="K26" s="35">
        <f t="shared" si="2"/>
        <v>-2.8936521566369056</v>
      </c>
      <c r="L26" s="35">
        <f t="shared" si="3"/>
        <v>-3.4290957336732495</v>
      </c>
      <c r="M26" s="35">
        <f t="shared" si="4"/>
        <v>-1.0032286959729553</v>
      </c>
      <c r="N26" s="35">
        <f t="shared" si="5"/>
        <v>-4.727349168234884</v>
      </c>
      <c r="O26" s="35">
        <f t="shared" si="6"/>
        <v>-0.93904865395022974</v>
      </c>
      <c r="P26" s="35">
        <f t="shared" si="7"/>
        <v>-1.9436143243834376</v>
      </c>
      <c r="Q26" s="32"/>
      <c r="R26" s="35">
        <f t="shared" si="8"/>
        <v>0.94906665173660698</v>
      </c>
      <c r="S26" s="35">
        <f t="shared" si="9"/>
        <v>2.5764664198715717E-2</v>
      </c>
      <c r="T26" s="35">
        <f t="shared" si="10"/>
        <v>5.2468253193837772E-2</v>
      </c>
      <c r="U26" s="35">
        <f t="shared" si="11"/>
        <v>3.1398421652558094E-2</v>
      </c>
      <c r="V26" s="35">
        <f t="shared" si="12"/>
        <v>0.26830709498278749</v>
      </c>
      <c r="W26" s="35">
        <f t="shared" si="13"/>
        <v>8.7722658961892821E-3</v>
      </c>
      <c r="X26" s="35">
        <f t="shared" si="14"/>
        <v>0.28109255010167167</v>
      </c>
      <c r="Y26" s="35">
        <f t="shared" si="15"/>
        <v>0.12525132208488829</v>
      </c>
    </row>
    <row r="27" spans="1:25" x14ac:dyDescent="0.25">
      <c r="A27" s="34">
        <f>IF(Entrada!A16="","",ROUND(Normalização!K16,3))</f>
        <v>0.40899999999999997</v>
      </c>
      <c r="B27" s="34">
        <f>Normalização!M16</f>
        <v>0.36588905216752388</v>
      </c>
      <c r="C27" s="34">
        <f>Normalização!N16</f>
        <v>0.19242424242424241</v>
      </c>
      <c r="D27" s="34">
        <f>Normalização!L16</f>
        <v>0.73333333333333339</v>
      </c>
      <c r="E27" s="34">
        <f>IF(Entrada!A16="","",ROUND(Normalização!O16,3))</f>
        <v>0.85</v>
      </c>
      <c r="F27" s="34">
        <f>IF(Entrada!A16="","",ROUND(Normalização!P16,3))</f>
        <v>0.15</v>
      </c>
      <c r="G27" s="34">
        <f>IF(Entrada!A16="","",ROUND(Normalização!Q16,3))</f>
        <v>0.15</v>
      </c>
      <c r="H27" s="57"/>
      <c r="I27" s="35">
        <f t="shared" si="0"/>
        <v>2.8588230778883612</v>
      </c>
      <c r="J27" s="35">
        <f t="shared" si="1"/>
        <v>-3.6851146233985705</v>
      </c>
      <c r="K27" s="35">
        <f t="shared" si="2"/>
        <v>-2.8586103779017211</v>
      </c>
      <c r="L27" s="35">
        <f t="shared" si="3"/>
        <v>-3.4420290668581472</v>
      </c>
      <c r="M27" s="35">
        <f t="shared" si="4"/>
        <v>-1.0176491926368758</v>
      </c>
      <c r="N27" s="35">
        <f t="shared" si="5"/>
        <v>-4.7556072970988357</v>
      </c>
      <c r="O27" s="35">
        <f t="shared" si="6"/>
        <v>-0.9421458065192706</v>
      </c>
      <c r="P27" s="35">
        <f t="shared" si="7"/>
        <v>-1.9318856892815</v>
      </c>
      <c r="Q27" s="32"/>
      <c r="R27" s="35">
        <f t="shared" si="8"/>
        <v>0.9457729710096594</v>
      </c>
      <c r="S27" s="35">
        <f t="shared" si="9"/>
        <v>2.4479989996765802E-2</v>
      </c>
      <c r="T27" s="35">
        <f t="shared" si="10"/>
        <v>5.4237938653707948E-2</v>
      </c>
      <c r="U27" s="35">
        <f t="shared" si="11"/>
        <v>3.1007460770635951E-2</v>
      </c>
      <c r="V27" s="35">
        <f t="shared" si="12"/>
        <v>0.26548556217634339</v>
      </c>
      <c r="W27" s="35">
        <f t="shared" si="13"/>
        <v>8.5299326105605019E-3</v>
      </c>
      <c r="X27" s="35">
        <f t="shared" si="14"/>
        <v>0.28046710351754695</v>
      </c>
      <c r="Y27" s="35">
        <f t="shared" si="15"/>
        <v>0.12654200970852442</v>
      </c>
    </row>
    <row r="28" spans="1:25" x14ac:dyDescent="0.25">
      <c r="A28" s="34">
        <f>IF(Entrada!A17="","",ROUND(Normalização!K17,3))</f>
        <v>0.40899999999999997</v>
      </c>
      <c r="B28" s="34">
        <f>Normalização!M17</f>
        <v>0.37617560617193241</v>
      </c>
      <c r="C28" s="34">
        <f>Normalização!N17</f>
        <v>0.20656565656565656</v>
      </c>
      <c r="D28" s="34">
        <f>Normalização!L17</f>
        <v>0.73333333333333339</v>
      </c>
      <c r="E28" s="34">
        <f>IF(Entrada!A17="","",ROUND(Normalização!O17,3))</f>
        <v>0.85</v>
      </c>
      <c r="F28" s="34">
        <f>IF(Entrada!A17="","",ROUND(Normalização!P17,3))</f>
        <v>0.15</v>
      </c>
      <c r="G28" s="34">
        <f>IF(Entrada!A17="","",ROUND(Normalização!Q17,3))</f>
        <v>0.15</v>
      </c>
      <c r="H28" s="57"/>
      <c r="I28" s="35">
        <f t="shared" si="0"/>
        <v>2.7905142871150885</v>
      </c>
      <c r="J28" s="35">
        <f t="shared" si="1"/>
        <v>-3.7448838848596178</v>
      </c>
      <c r="K28" s="35">
        <f t="shared" si="2"/>
        <v>-2.8205707115838763</v>
      </c>
      <c r="L28" s="35">
        <f t="shared" si="3"/>
        <v>-3.4535479988674398</v>
      </c>
      <c r="M28" s="35">
        <f t="shared" si="4"/>
        <v>-1.0319560228790476</v>
      </c>
      <c r="N28" s="35">
        <f t="shared" si="5"/>
        <v>-4.7862528065652858</v>
      </c>
      <c r="O28" s="35">
        <f t="shared" si="6"/>
        <v>-0.94548520743511533</v>
      </c>
      <c r="P28" s="35">
        <f t="shared" si="7"/>
        <v>-1.9197544641722144</v>
      </c>
      <c r="Q28" s="32"/>
      <c r="R28" s="35">
        <f t="shared" si="8"/>
        <v>0.94216107644469427</v>
      </c>
      <c r="S28" s="35">
        <f t="shared" si="9"/>
        <v>2.3092504413306458E-2</v>
      </c>
      <c r="T28" s="35">
        <f t="shared" si="10"/>
        <v>5.6222642999784203E-2</v>
      </c>
      <c r="U28" s="35">
        <f t="shared" si="11"/>
        <v>3.0663226421940963E-2</v>
      </c>
      <c r="V28" s="35">
        <f t="shared" si="12"/>
        <v>0.26270506410507183</v>
      </c>
      <c r="W28" s="35">
        <f t="shared" si="13"/>
        <v>8.2746235200932532E-3</v>
      </c>
      <c r="X28" s="35">
        <f t="shared" si="14"/>
        <v>0.27979368900093271</v>
      </c>
      <c r="Y28" s="35">
        <f t="shared" si="15"/>
        <v>0.12788894925438335</v>
      </c>
    </row>
    <row r="29" spans="1:25" x14ac:dyDescent="0.25">
      <c r="A29" s="34">
        <f>IF(Entrada!A18="","",ROUND(Normalização!K18,3))</f>
        <v>0.40899999999999997</v>
      </c>
      <c r="B29" s="34">
        <f>Normalização!M18</f>
        <v>0.39031961792799408</v>
      </c>
      <c r="C29" s="34">
        <f>Normalização!N18</f>
        <v>0.22070707070707068</v>
      </c>
      <c r="D29" s="34">
        <f>Normalização!L18</f>
        <v>0.73333333333333339</v>
      </c>
      <c r="E29" s="34">
        <f>IF(Entrada!A18="","",ROUND(Normalização!O18,3))</f>
        <v>0.85</v>
      </c>
      <c r="F29" s="34">
        <f>IF(Entrada!A18="","",ROUND(Normalização!P18,3))</f>
        <v>0.15</v>
      </c>
      <c r="G29" s="34">
        <f>IF(Entrada!A18="","",ROUND(Normalização!Q18,3))</f>
        <v>0.15</v>
      </c>
      <c r="H29" s="57"/>
      <c r="I29" s="35">
        <f t="shared" si="0"/>
        <v>2.7156933361654754</v>
      </c>
      <c r="J29" s="35">
        <f t="shared" si="1"/>
        <v>-3.8265638920958294</v>
      </c>
      <c r="K29" s="35">
        <f t="shared" si="2"/>
        <v>-2.7735373825180538</v>
      </c>
      <c r="L29" s="35">
        <f t="shared" si="3"/>
        <v>-3.4608237273499132</v>
      </c>
      <c r="M29" s="35">
        <f t="shared" si="4"/>
        <v>-1.0459218538559734</v>
      </c>
      <c r="N29" s="35">
        <f t="shared" si="5"/>
        <v>-4.8240604578392299</v>
      </c>
      <c r="O29" s="35">
        <f t="shared" si="6"/>
        <v>-0.94955135339137142</v>
      </c>
      <c r="P29" s="35">
        <f t="shared" si="7"/>
        <v>-1.9064154690408863</v>
      </c>
      <c r="Q29" s="32"/>
      <c r="R29" s="35">
        <f t="shared" si="8"/>
        <v>0.93794634525104603</v>
      </c>
      <c r="S29" s="35">
        <f t="shared" si="9"/>
        <v>2.131990054623804E-2</v>
      </c>
      <c r="T29" s="35">
        <f t="shared" si="10"/>
        <v>5.8771030403668732E-2</v>
      </c>
      <c r="U29" s="35">
        <f t="shared" si="11"/>
        <v>3.0447706895109124E-2</v>
      </c>
      <c r="V29" s="35">
        <f t="shared" si="12"/>
        <v>0.26000898543596984</v>
      </c>
      <c r="W29" s="35">
        <f t="shared" si="13"/>
        <v>7.9700663998482704E-3</v>
      </c>
      <c r="X29" s="35">
        <f t="shared" si="14"/>
        <v>0.27897505738439204</v>
      </c>
      <c r="Y29" s="35">
        <f t="shared" si="15"/>
        <v>0.12938409137902585</v>
      </c>
    </row>
    <row r="30" spans="1:25" x14ac:dyDescent="0.25">
      <c r="A30" s="34">
        <f>IF(Entrada!A19="","",ROUND(Normalização!K19,3))</f>
        <v>0.40899999999999997</v>
      </c>
      <c r="B30" s="34">
        <f>Normalização!M19</f>
        <v>0.40832108743570905</v>
      </c>
      <c r="C30" s="34">
        <f>Normalização!N19</f>
        <v>0.23484848484848483</v>
      </c>
      <c r="D30" s="34">
        <f>Normalização!L19</f>
        <v>0.73333333333333339</v>
      </c>
      <c r="E30" s="34">
        <f>IF(Entrada!A19="","",ROUND(Normalização!O19,3))</f>
        <v>0.85</v>
      </c>
      <c r="F30" s="34">
        <f>IF(Entrada!A19="","",ROUND(Normalização!P19,3))</f>
        <v>0.15</v>
      </c>
      <c r="G30" s="34">
        <f>IF(Entrada!A19="","",ROUND(Normalização!Q19,3))</f>
        <v>0.15</v>
      </c>
      <c r="H30" s="57"/>
      <c r="I30" s="35">
        <f t="shared" si="0"/>
        <v>2.6343602250395199</v>
      </c>
      <c r="J30" s="35">
        <f t="shared" si="1"/>
        <v>-3.9301546451072071</v>
      </c>
      <c r="K30" s="35">
        <f t="shared" si="2"/>
        <v>-2.7175103907042502</v>
      </c>
      <c r="L30" s="35">
        <f t="shared" si="3"/>
        <v>-3.4638562523055683</v>
      </c>
      <c r="M30" s="35">
        <f t="shared" si="4"/>
        <v>-1.059546685567653</v>
      </c>
      <c r="N30" s="35">
        <f t="shared" si="5"/>
        <v>-4.8690302509206695</v>
      </c>
      <c r="O30" s="35">
        <f t="shared" si="6"/>
        <v>-0.95434424438803911</v>
      </c>
      <c r="P30" s="35">
        <f t="shared" si="7"/>
        <v>-1.8918687038875157</v>
      </c>
      <c r="Q30" s="32"/>
      <c r="R30" s="35">
        <f t="shared" si="8"/>
        <v>0.93304047349664176</v>
      </c>
      <c r="S30" s="35">
        <f t="shared" si="9"/>
        <v>1.9262310971243653E-2</v>
      </c>
      <c r="T30" s="35">
        <f t="shared" si="10"/>
        <v>6.194798084747876E-2</v>
      </c>
      <c r="U30" s="35">
        <f t="shared" si="11"/>
        <v>3.0358312165610662E-2</v>
      </c>
      <c r="V30" s="35">
        <f t="shared" si="12"/>
        <v>0.25739609320435392</v>
      </c>
      <c r="W30" s="35">
        <f t="shared" si="13"/>
        <v>7.6222649660418256E-3</v>
      </c>
      <c r="X30" s="35">
        <f t="shared" si="14"/>
        <v>0.27801199912513386</v>
      </c>
      <c r="Y30" s="35">
        <f t="shared" si="15"/>
        <v>0.13103154780487697</v>
      </c>
    </row>
    <row r="31" spans="1:25" x14ac:dyDescent="0.25">
      <c r="A31" s="34" t="str">
        <f>IF(Entrada!A20="","",ROUND(Normalização!K20,3))</f>
        <v/>
      </c>
      <c r="B31" s="34" t="str">
        <f>Normalização!M20</f>
        <v/>
      </c>
      <c r="C31" s="34" t="str">
        <f>Normalização!N20</f>
        <v/>
      </c>
      <c r="D31" s="34" t="str">
        <f>Normalização!L20</f>
        <v/>
      </c>
      <c r="E31" s="34" t="str">
        <f>IF(Entrada!A20="","",ROUND(Normalização!O20,3))</f>
        <v/>
      </c>
      <c r="F31" s="34" t="str">
        <f>IF(Entrada!A20="","",ROUND(Normalização!P20,3))</f>
        <v/>
      </c>
      <c r="G31" s="34" t="str">
        <f>IF(Entrada!A20="","",ROUND(Normalização!Q20,3))</f>
        <v/>
      </c>
      <c r="H31" s="57"/>
      <c r="I31" s="35" t="str">
        <f t="shared" si="0"/>
        <v/>
      </c>
      <c r="J31" s="35" t="str">
        <f t="shared" si="1"/>
        <v/>
      </c>
      <c r="K31" s="35" t="str">
        <f t="shared" si="2"/>
        <v/>
      </c>
      <c r="L31" s="35" t="str">
        <f t="shared" si="3"/>
        <v/>
      </c>
      <c r="M31" s="35" t="str">
        <f t="shared" si="4"/>
        <v/>
      </c>
      <c r="N31" s="35" t="str">
        <f t="shared" si="5"/>
        <v/>
      </c>
      <c r="O31" s="35" t="str">
        <f t="shared" si="6"/>
        <v/>
      </c>
      <c r="P31" s="35" t="str">
        <f t="shared" si="7"/>
        <v/>
      </c>
      <c r="Q31" s="32"/>
      <c r="R31" s="35" t="str">
        <f t="shared" si="8"/>
        <v/>
      </c>
      <c r="S31" s="35" t="str">
        <f t="shared" si="9"/>
        <v/>
      </c>
      <c r="T31" s="35" t="str">
        <f t="shared" si="10"/>
        <v/>
      </c>
      <c r="U31" s="35" t="str">
        <f t="shared" si="11"/>
        <v/>
      </c>
      <c r="V31" s="35" t="str">
        <f t="shared" si="12"/>
        <v/>
      </c>
      <c r="W31" s="35" t="str">
        <f t="shared" si="13"/>
        <v/>
      </c>
      <c r="X31" s="35" t="str">
        <f t="shared" si="14"/>
        <v/>
      </c>
      <c r="Y31" s="35" t="str">
        <f t="shared" si="15"/>
        <v/>
      </c>
    </row>
    <row r="32" spans="1:25" x14ac:dyDescent="0.25">
      <c r="A32" s="34" t="str">
        <f>IF(Entrada!A21="","",ROUND(Normalização!K21,3))</f>
        <v/>
      </c>
      <c r="B32" s="34" t="str">
        <f>Normalização!M21</f>
        <v/>
      </c>
      <c r="C32" s="34" t="str">
        <f>Normalização!N21</f>
        <v/>
      </c>
      <c r="D32" s="34" t="str">
        <f>Normalização!L21</f>
        <v/>
      </c>
      <c r="E32" s="34" t="str">
        <f>IF(Entrada!A21="","",ROUND(Normalização!O21,3))</f>
        <v/>
      </c>
      <c r="F32" s="34" t="str">
        <f>IF(Entrada!A21="","",ROUND(Normalização!P21,3))</f>
        <v/>
      </c>
      <c r="G32" s="34" t="str">
        <f>IF(Entrada!A21="","",ROUND(Normalização!Q21,3))</f>
        <v/>
      </c>
      <c r="H32" s="57"/>
      <c r="I32" s="35" t="str">
        <f t="shared" si="0"/>
        <v/>
      </c>
      <c r="J32" s="35" t="str">
        <f t="shared" si="1"/>
        <v/>
      </c>
      <c r="K32" s="35" t="str">
        <f t="shared" si="2"/>
        <v/>
      </c>
      <c r="L32" s="35" t="str">
        <f t="shared" si="3"/>
        <v/>
      </c>
      <c r="M32" s="35" t="str">
        <f t="shared" si="4"/>
        <v/>
      </c>
      <c r="N32" s="35" t="str">
        <f t="shared" si="5"/>
        <v/>
      </c>
      <c r="O32" s="35" t="str">
        <f t="shared" si="6"/>
        <v/>
      </c>
      <c r="P32" s="35" t="str">
        <f t="shared" si="7"/>
        <v/>
      </c>
      <c r="Q32" s="32"/>
      <c r="R32" s="35" t="str">
        <f t="shared" si="8"/>
        <v/>
      </c>
      <c r="S32" s="35" t="str">
        <f t="shared" si="9"/>
        <v/>
      </c>
      <c r="T32" s="35" t="str">
        <f t="shared" si="10"/>
        <v/>
      </c>
      <c r="U32" s="35" t="str">
        <f t="shared" si="11"/>
        <v/>
      </c>
      <c r="V32" s="35" t="str">
        <f t="shared" si="12"/>
        <v/>
      </c>
      <c r="W32" s="35" t="str">
        <f t="shared" si="13"/>
        <v/>
      </c>
      <c r="X32" s="35" t="str">
        <f t="shared" si="14"/>
        <v/>
      </c>
      <c r="Y32" s="35" t="str">
        <f t="shared" si="15"/>
        <v/>
      </c>
    </row>
    <row r="33" spans="1:25" x14ac:dyDescent="0.25">
      <c r="A33" s="34" t="str">
        <f>IF(Entrada!A22="","",ROUND(Normalização!K22,3))</f>
        <v/>
      </c>
      <c r="B33" s="34" t="str">
        <f>Normalização!M22</f>
        <v/>
      </c>
      <c r="C33" s="34" t="str">
        <f>Normalização!N22</f>
        <v/>
      </c>
      <c r="D33" s="34" t="str">
        <f>Normalização!L22</f>
        <v/>
      </c>
      <c r="E33" s="34" t="str">
        <f>IF(Entrada!A22="","",ROUND(Normalização!O22,3))</f>
        <v/>
      </c>
      <c r="F33" s="34" t="str">
        <f>IF(Entrada!A22="","",ROUND(Normalização!P22,3))</f>
        <v/>
      </c>
      <c r="G33" s="34" t="str">
        <f>IF(Entrada!A22="","",ROUND(Normalização!Q22,3))</f>
        <v/>
      </c>
      <c r="H33" s="57"/>
      <c r="I33" s="35" t="str">
        <f t="shared" si="0"/>
        <v/>
      </c>
      <c r="J33" s="35" t="str">
        <f t="shared" si="1"/>
        <v/>
      </c>
      <c r="K33" s="35" t="str">
        <f t="shared" si="2"/>
        <v/>
      </c>
      <c r="L33" s="35" t="str">
        <f t="shared" si="3"/>
        <v/>
      </c>
      <c r="M33" s="35" t="str">
        <f t="shared" si="4"/>
        <v/>
      </c>
      <c r="N33" s="35" t="str">
        <f t="shared" si="5"/>
        <v/>
      </c>
      <c r="O33" s="35" t="str">
        <f t="shared" si="6"/>
        <v/>
      </c>
      <c r="P33" s="35" t="str">
        <f t="shared" si="7"/>
        <v/>
      </c>
      <c r="Q33" s="32"/>
      <c r="R33" s="35" t="str">
        <f t="shared" si="8"/>
        <v/>
      </c>
      <c r="S33" s="35" t="str">
        <f t="shared" si="9"/>
        <v/>
      </c>
      <c r="T33" s="35" t="str">
        <f t="shared" si="10"/>
        <v/>
      </c>
      <c r="U33" s="35" t="str">
        <f t="shared" si="11"/>
        <v/>
      </c>
      <c r="V33" s="35" t="str">
        <f t="shared" si="12"/>
        <v/>
      </c>
      <c r="W33" s="35" t="str">
        <f t="shared" si="13"/>
        <v/>
      </c>
      <c r="X33" s="35" t="str">
        <f t="shared" si="14"/>
        <v/>
      </c>
      <c r="Y33" s="35" t="str">
        <f t="shared" si="15"/>
        <v/>
      </c>
    </row>
    <row r="34" spans="1:25" x14ac:dyDescent="0.25">
      <c r="A34" s="34" t="str">
        <f>IF(Entrada!A23="","",ROUND(Normalização!K23,3))</f>
        <v/>
      </c>
      <c r="B34" s="34" t="str">
        <f>Normalização!M23</f>
        <v/>
      </c>
      <c r="C34" s="34" t="str">
        <f>Normalização!N23</f>
        <v/>
      </c>
      <c r="D34" s="34" t="str">
        <f>Normalização!L23</f>
        <v/>
      </c>
      <c r="E34" s="34" t="str">
        <f>IF(Entrada!A23="","",ROUND(Normalização!O23,3))</f>
        <v/>
      </c>
      <c r="F34" s="34" t="str">
        <f>IF(Entrada!A23="","",ROUND(Normalização!P23,3))</f>
        <v/>
      </c>
      <c r="G34" s="34" t="str">
        <f>IF(Entrada!A23="","",ROUND(Normalização!Q23,3))</f>
        <v/>
      </c>
      <c r="H34" s="57"/>
      <c r="I34" s="35" t="str">
        <f t="shared" si="0"/>
        <v/>
      </c>
      <c r="J34" s="35" t="str">
        <f t="shared" si="1"/>
        <v/>
      </c>
      <c r="K34" s="35" t="str">
        <f t="shared" si="2"/>
        <v/>
      </c>
      <c r="L34" s="35" t="str">
        <f t="shared" si="3"/>
        <v/>
      </c>
      <c r="M34" s="35" t="str">
        <f t="shared" si="4"/>
        <v/>
      </c>
      <c r="N34" s="35" t="str">
        <f t="shared" si="5"/>
        <v/>
      </c>
      <c r="O34" s="35" t="str">
        <f t="shared" si="6"/>
        <v/>
      </c>
      <c r="P34" s="35" t="str">
        <f t="shared" si="7"/>
        <v/>
      </c>
      <c r="Q34" s="32"/>
      <c r="R34" s="35" t="str">
        <f t="shared" si="8"/>
        <v/>
      </c>
      <c r="S34" s="35" t="str">
        <f t="shared" si="9"/>
        <v/>
      </c>
      <c r="T34" s="35" t="str">
        <f t="shared" si="10"/>
        <v/>
      </c>
      <c r="U34" s="35" t="str">
        <f t="shared" si="11"/>
        <v/>
      </c>
      <c r="V34" s="35" t="str">
        <f t="shared" si="12"/>
        <v/>
      </c>
      <c r="W34" s="35" t="str">
        <f t="shared" si="13"/>
        <v/>
      </c>
      <c r="X34" s="35" t="str">
        <f t="shared" si="14"/>
        <v/>
      </c>
      <c r="Y34" s="35" t="str">
        <f t="shared" si="15"/>
        <v/>
      </c>
    </row>
    <row r="35" spans="1:25" x14ac:dyDescent="0.25">
      <c r="A35" s="34" t="str">
        <f>IF(Entrada!A24="","",ROUND(Normalização!K24,3))</f>
        <v/>
      </c>
      <c r="B35" s="34" t="str">
        <f>Normalização!M24</f>
        <v/>
      </c>
      <c r="C35" s="34" t="str">
        <f>Normalização!N24</f>
        <v/>
      </c>
      <c r="D35" s="34" t="str">
        <f>Normalização!L24</f>
        <v/>
      </c>
      <c r="E35" s="34" t="str">
        <f>IF(Entrada!A24="","",ROUND(Normalização!O24,3))</f>
        <v/>
      </c>
      <c r="F35" s="34" t="str">
        <f>IF(Entrada!A24="","",ROUND(Normalização!P24,3))</f>
        <v/>
      </c>
      <c r="G35" s="34" t="str">
        <f>IF(Entrada!A24="","",ROUND(Normalização!Q24,3))</f>
        <v/>
      </c>
      <c r="H35" s="57"/>
      <c r="I35" s="35" t="str">
        <f t="shared" si="0"/>
        <v/>
      </c>
      <c r="J35" s="35" t="str">
        <f t="shared" si="1"/>
        <v/>
      </c>
      <c r="K35" s="35" t="str">
        <f t="shared" si="2"/>
        <v/>
      </c>
      <c r="L35" s="35" t="str">
        <f t="shared" si="3"/>
        <v/>
      </c>
      <c r="M35" s="35" t="str">
        <f t="shared" si="4"/>
        <v/>
      </c>
      <c r="N35" s="35" t="str">
        <f t="shared" si="5"/>
        <v/>
      </c>
      <c r="O35" s="35" t="str">
        <f t="shared" si="6"/>
        <v/>
      </c>
      <c r="P35" s="35" t="str">
        <f t="shared" si="7"/>
        <v/>
      </c>
      <c r="Q35" s="32"/>
      <c r="R35" s="35" t="str">
        <f t="shared" si="8"/>
        <v/>
      </c>
      <c r="S35" s="35" t="str">
        <f t="shared" si="9"/>
        <v/>
      </c>
      <c r="T35" s="35" t="str">
        <f t="shared" si="10"/>
        <v/>
      </c>
      <c r="U35" s="35" t="str">
        <f t="shared" si="11"/>
        <v/>
      </c>
      <c r="V35" s="35" t="str">
        <f t="shared" si="12"/>
        <v/>
      </c>
      <c r="W35" s="35" t="str">
        <f t="shared" si="13"/>
        <v/>
      </c>
      <c r="X35" s="35" t="str">
        <f t="shared" si="14"/>
        <v/>
      </c>
      <c r="Y35" s="35" t="str">
        <f t="shared" si="15"/>
        <v/>
      </c>
    </row>
    <row r="36" spans="1:25" x14ac:dyDescent="0.25">
      <c r="A36" s="34" t="str">
        <f>IF(Entrada!A25="","",ROUND(Normalização!K25,3))</f>
        <v/>
      </c>
      <c r="B36" s="34" t="str">
        <f>Normalização!M25</f>
        <v/>
      </c>
      <c r="C36" s="34" t="str">
        <f>Normalização!N25</f>
        <v/>
      </c>
      <c r="D36" s="34" t="str">
        <f>Normalização!L25</f>
        <v/>
      </c>
      <c r="E36" s="34" t="str">
        <f>IF(Entrada!A25="","",ROUND(Normalização!O25,3))</f>
        <v/>
      </c>
      <c r="F36" s="34" t="str">
        <f>IF(Entrada!A25="","",ROUND(Normalização!P25,3))</f>
        <v/>
      </c>
      <c r="G36" s="34" t="str">
        <f>IF(Entrada!A25="","",ROUND(Normalização!Q25,3))</f>
        <v/>
      </c>
      <c r="H36" s="57"/>
      <c r="I36" s="35" t="str">
        <f t="shared" si="0"/>
        <v/>
      </c>
      <c r="J36" s="35" t="str">
        <f t="shared" si="1"/>
        <v/>
      </c>
      <c r="K36" s="35" t="str">
        <f t="shared" si="2"/>
        <v/>
      </c>
      <c r="L36" s="35" t="str">
        <f t="shared" si="3"/>
        <v/>
      </c>
      <c r="M36" s="35" t="str">
        <f t="shared" si="4"/>
        <v/>
      </c>
      <c r="N36" s="35" t="str">
        <f t="shared" si="5"/>
        <v/>
      </c>
      <c r="O36" s="35" t="str">
        <f t="shared" si="6"/>
        <v/>
      </c>
      <c r="P36" s="35" t="str">
        <f t="shared" si="7"/>
        <v/>
      </c>
      <c r="Q36" s="32"/>
      <c r="R36" s="35" t="str">
        <f t="shared" si="8"/>
        <v/>
      </c>
      <c r="S36" s="35" t="str">
        <f t="shared" si="9"/>
        <v/>
      </c>
      <c r="T36" s="35" t="str">
        <f t="shared" si="10"/>
        <v/>
      </c>
      <c r="U36" s="35" t="str">
        <f t="shared" si="11"/>
        <v/>
      </c>
      <c r="V36" s="35" t="str">
        <f t="shared" si="12"/>
        <v/>
      </c>
      <c r="W36" s="35" t="str">
        <f t="shared" si="13"/>
        <v/>
      </c>
      <c r="X36" s="35" t="str">
        <f t="shared" si="14"/>
        <v/>
      </c>
      <c r="Y36" s="35" t="str">
        <f t="shared" si="15"/>
        <v/>
      </c>
    </row>
    <row r="37" spans="1:25" x14ac:dyDescent="0.25">
      <c r="A37" s="34" t="str">
        <f>IF(Entrada!A26="","",ROUND(Normalização!K26,3))</f>
        <v/>
      </c>
      <c r="B37" s="34" t="str">
        <f>Normalização!M26</f>
        <v/>
      </c>
      <c r="C37" s="34" t="str">
        <f>Normalização!N26</f>
        <v/>
      </c>
      <c r="D37" s="34" t="str">
        <f>Normalização!L26</f>
        <v/>
      </c>
      <c r="E37" s="34" t="str">
        <f>IF(Entrada!A26="","",ROUND(Normalização!O26,3))</f>
        <v/>
      </c>
      <c r="F37" s="34" t="str">
        <f>IF(Entrada!A26="","",ROUND(Normalização!P26,3))</f>
        <v/>
      </c>
      <c r="G37" s="34" t="str">
        <f>IF(Entrada!A26="","",ROUND(Normalização!Q26,3))</f>
        <v/>
      </c>
      <c r="H37" s="57"/>
      <c r="I37" s="35" t="str">
        <f t="shared" si="0"/>
        <v/>
      </c>
      <c r="J37" s="35" t="str">
        <f t="shared" si="1"/>
        <v/>
      </c>
      <c r="K37" s="35" t="str">
        <f t="shared" si="2"/>
        <v/>
      </c>
      <c r="L37" s="35" t="str">
        <f t="shared" si="3"/>
        <v/>
      </c>
      <c r="M37" s="35" t="str">
        <f t="shared" si="4"/>
        <v/>
      </c>
      <c r="N37" s="35" t="str">
        <f t="shared" si="5"/>
        <v/>
      </c>
      <c r="O37" s="35" t="str">
        <f t="shared" si="6"/>
        <v/>
      </c>
      <c r="P37" s="35" t="str">
        <f t="shared" si="7"/>
        <v/>
      </c>
      <c r="Q37" s="32"/>
      <c r="R37" s="35" t="str">
        <f t="shared" si="8"/>
        <v/>
      </c>
      <c r="S37" s="35" t="str">
        <f t="shared" si="9"/>
        <v/>
      </c>
      <c r="T37" s="35" t="str">
        <f t="shared" si="10"/>
        <v/>
      </c>
      <c r="U37" s="35" t="str">
        <f t="shared" si="11"/>
        <v/>
      </c>
      <c r="V37" s="35" t="str">
        <f t="shared" si="12"/>
        <v/>
      </c>
      <c r="W37" s="35" t="str">
        <f t="shared" si="13"/>
        <v/>
      </c>
      <c r="X37" s="35" t="str">
        <f t="shared" si="14"/>
        <v/>
      </c>
      <c r="Y37" s="35" t="str">
        <f t="shared" si="15"/>
        <v/>
      </c>
    </row>
    <row r="38" spans="1:25" x14ac:dyDescent="0.25">
      <c r="A38" s="34" t="str">
        <f>IF(Entrada!A27="","",ROUND(Normalização!K27,3))</f>
        <v/>
      </c>
      <c r="B38" s="34" t="str">
        <f>Normalização!M27</f>
        <v/>
      </c>
      <c r="C38" s="34" t="str">
        <f>Normalização!N27</f>
        <v/>
      </c>
      <c r="D38" s="34" t="str">
        <f>Normalização!L27</f>
        <v/>
      </c>
      <c r="E38" s="34" t="str">
        <f>IF(Entrada!A27="","",ROUND(Normalização!O27,3))</f>
        <v/>
      </c>
      <c r="F38" s="34" t="str">
        <f>IF(Entrada!A27="","",ROUND(Normalização!P27,3))</f>
        <v/>
      </c>
      <c r="G38" s="34" t="str">
        <f>IF(Entrada!A27="","",ROUND(Normalização!Q27,3))</f>
        <v/>
      </c>
      <c r="H38" s="57"/>
      <c r="I38" s="35" t="str">
        <f t="shared" si="0"/>
        <v/>
      </c>
      <c r="J38" s="35" t="str">
        <f t="shared" si="1"/>
        <v/>
      </c>
      <c r="K38" s="35" t="str">
        <f t="shared" si="2"/>
        <v/>
      </c>
      <c r="L38" s="35" t="str">
        <f t="shared" si="3"/>
        <v/>
      </c>
      <c r="M38" s="35" t="str">
        <f t="shared" si="4"/>
        <v/>
      </c>
      <c r="N38" s="35" t="str">
        <f t="shared" si="5"/>
        <v/>
      </c>
      <c r="O38" s="35" t="str">
        <f t="shared" si="6"/>
        <v/>
      </c>
      <c r="P38" s="35" t="str">
        <f t="shared" si="7"/>
        <v/>
      </c>
      <c r="Q38" s="32"/>
      <c r="R38" s="35" t="str">
        <f t="shared" si="8"/>
        <v/>
      </c>
      <c r="S38" s="35" t="str">
        <f t="shared" si="9"/>
        <v/>
      </c>
      <c r="T38" s="35" t="str">
        <f t="shared" si="10"/>
        <v/>
      </c>
      <c r="U38" s="35" t="str">
        <f t="shared" si="11"/>
        <v/>
      </c>
      <c r="V38" s="35" t="str">
        <f t="shared" si="12"/>
        <v/>
      </c>
      <c r="W38" s="35" t="str">
        <f t="shared" si="13"/>
        <v/>
      </c>
      <c r="X38" s="35" t="str">
        <f t="shared" si="14"/>
        <v/>
      </c>
      <c r="Y38" s="35" t="str">
        <f t="shared" si="15"/>
        <v/>
      </c>
    </row>
    <row r="39" spans="1:25" x14ac:dyDescent="0.25">
      <c r="A39" s="34" t="str">
        <f>IF(Entrada!A28="","",ROUND(Normalização!K28,3))</f>
        <v/>
      </c>
      <c r="B39" s="34" t="str">
        <f>Normalização!M28</f>
        <v/>
      </c>
      <c r="C39" s="34" t="str">
        <f>Normalização!N28</f>
        <v/>
      </c>
      <c r="D39" s="34" t="str">
        <f>Normalização!L28</f>
        <v/>
      </c>
      <c r="E39" s="34" t="str">
        <f>IF(Entrada!A28="","",ROUND(Normalização!O28,3))</f>
        <v/>
      </c>
      <c r="F39" s="34" t="str">
        <f>IF(Entrada!A28="","",ROUND(Normalização!P28,3))</f>
        <v/>
      </c>
      <c r="G39" s="34" t="str">
        <f>IF(Entrada!A28="","",ROUND(Normalização!Q28,3))</f>
        <v/>
      </c>
      <c r="H39" s="57"/>
      <c r="I39" s="35" t="str">
        <f t="shared" si="0"/>
        <v/>
      </c>
      <c r="J39" s="35" t="str">
        <f t="shared" si="1"/>
        <v/>
      </c>
      <c r="K39" s="35" t="str">
        <f t="shared" si="2"/>
        <v/>
      </c>
      <c r="L39" s="35" t="str">
        <f t="shared" si="3"/>
        <v/>
      </c>
      <c r="M39" s="35" t="str">
        <f t="shared" si="4"/>
        <v/>
      </c>
      <c r="N39" s="35" t="str">
        <f t="shared" si="5"/>
        <v/>
      </c>
      <c r="O39" s="35" t="str">
        <f t="shared" si="6"/>
        <v/>
      </c>
      <c r="P39" s="35" t="str">
        <f t="shared" si="7"/>
        <v/>
      </c>
      <c r="Q39" s="32"/>
      <c r="R39" s="35" t="str">
        <f t="shared" si="8"/>
        <v/>
      </c>
      <c r="S39" s="35" t="str">
        <f t="shared" si="9"/>
        <v/>
      </c>
      <c r="T39" s="35" t="str">
        <f t="shared" si="10"/>
        <v/>
      </c>
      <c r="U39" s="35" t="str">
        <f t="shared" si="11"/>
        <v/>
      </c>
      <c r="V39" s="35" t="str">
        <f t="shared" si="12"/>
        <v/>
      </c>
      <c r="W39" s="35" t="str">
        <f t="shared" si="13"/>
        <v/>
      </c>
      <c r="X39" s="35" t="str">
        <f t="shared" si="14"/>
        <v/>
      </c>
      <c r="Y39" s="35" t="str">
        <f t="shared" si="15"/>
        <v/>
      </c>
    </row>
    <row r="40" spans="1:25" x14ac:dyDescent="0.25">
      <c r="A40" s="34" t="str">
        <f>IF(Entrada!A29="","",ROUND(Normalização!K29,3))</f>
        <v/>
      </c>
      <c r="B40" s="34" t="str">
        <f>Normalização!M29</f>
        <v/>
      </c>
      <c r="C40" s="34" t="str">
        <f>Normalização!N29</f>
        <v/>
      </c>
      <c r="D40" s="34" t="str">
        <f>Normalização!L29</f>
        <v/>
      </c>
      <c r="E40" s="34" t="str">
        <f>IF(Entrada!A29="","",ROUND(Normalização!O29,3))</f>
        <v/>
      </c>
      <c r="F40" s="34" t="str">
        <f>IF(Entrada!A29="","",ROUND(Normalização!P29,3))</f>
        <v/>
      </c>
      <c r="G40" s="34" t="str">
        <f>IF(Entrada!A29="","",ROUND(Normalização!Q29,3))</f>
        <v/>
      </c>
      <c r="H40" s="57"/>
      <c r="I40" s="35" t="str">
        <f t="shared" si="0"/>
        <v/>
      </c>
      <c r="J40" s="35" t="str">
        <f t="shared" si="1"/>
        <v/>
      </c>
      <c r="K40" s="35" t="str">
        <f t="shared" si="2"/>
        <v/>
      </c>
      <c r="L40" s="35" t="str">
        <f t="shared" si="3"/>
        <v/>
      </c>
      <c r="M40" s="35" t="str">
        <f t="shared" si="4"/>
        <v/>
      </c>
      <c r="N40" s="35" t="str">
        <f t="shared" si="5"/>
        <v/>
      </c>
      <c r="O40" s="35" t="str">
        <f t="shared" si="6"/>
        <v/>
      </c>
      <c r="P40" s="35" t="str">
        <f t="shared" si="7"/>
        <v/>
      </c>
      <c r="Q40" s="32"/>
      <c r="R40" s="35" t="str">
        <f t="shared" si="8"/>
        <v/>
      </c>
      <c r="S40" s="35" t="str">
        <f t="shared" si="9"/>
        <v/>
      </c>
      <c r="T40" s="35" t="str">
        <f t="shared" si="10"/>
        <v/>
      </c>
      <c r="U40" s="35" t="str">
        <f t="shared" si="11"/>
        <v/>
      </c>
      <c r="V40" s="35" t="str">
        <f t="shared" si="12"/>
        <v/>
      </c>
      <c r="W40" s="35" t="str">
        <f t="shared" si="13"/>
        <v/>
      </c>
      <c r="X40" s="35" t="str">
        <f t="shared" si="14"/>
        <v/>
      </c>
      <c r="Y40" s="35" t="str">
        <f t="shared" si="15"/>
        <v/>
      </c>
    </row>
    <row r="41" spans="1:25" x14ac:dyDescent="0.25">
      <c r="A41" s="34" t="str">
        <f>IF(Entrada!A30="","",ROUND(Normalização!K30,3))</f>
        <v/>
      </c>
      <c r="B41" s="34" t="str">
        <f>Normalização!M30</f>
        <v/>
      </c>
      <c r="C41" s="34" t="str">
        <f>Normalização!N30</f>
        <v/>
      </c>
      <c r="D41" s="34" t="str">
        <f>Normalização!L30</f>
        <v/>
      </c>
      <c r="E41" s="34" t="str">
        <f>IF(Entrada!A30="","",ROUND(Normalização!O30,3))</f>
        <v/>
      </c>
      <c r="F41" s="34" t="str">
        <f>IF(Entrada!A30="","",ROUND(Normalização!P30,3))</f>
        <v/>
      </c>
      <c r="G41" s="34" t="str">
        <f>IF(Entrada!A30="","",ROUND(Normalização!Q30,3))</f>
        <v/>
      </c>
      <c r="H41" s="57"/>
      <c r="I41" s="35" t="str">
        <f t="shared" si="0"/>
        <v/>
      </c>
      <c r="J41" s="35" t="str">
        <f t="shared" si="1"/>
        <v/>
      </c>
      <c r="K41" s="35" t="str">
        <f t="shared" si="2"/>
        <v/>
      </c>
      <c r="L41" s="35" t="str">
        <f t="shared" si="3"/>
        <v/>
      </c>
      <c r="M41" s="35" t="str">
        <f t="shared" si="4"/>
        <v/>
      </c>
      <c r="N41" s="35" t="str">
        <f t="shared" si="5"/>
        <v/>
      </c>
      <c r="O41" s="35" t="str">
        <f t="shared" si="6"/>
        <v/>
      </c>
      <c r="P41" s="35" t="str">
        <f t="shared" si="7"/>
        <v/>
      </c>
      <c r="Q41" s="32"/>
      <c r="R41" s="35" t="str">
        <f t="shared" si="8"/>
        <v/>
      </c>
      <c r="S41" s="35" t="str">
        <f t="shared" si="9"/>
        <v/>
      </c>
      <c r="T41" s="35" t="str">
        <f t="shared" si="10"/>
        <v/>
      </c>
      <c r="U41" s="35" t="str">
        <f t="shared" si="11"/>
        <v/>
      </c>
      <c r="V41" s="35" t="str">
        <f t="shared" si="12"/>
        <v/>
      </c>
      <c r="W41" s="35" t="str">
        <f t="shared" si="13"/>
        <v/>
      </c>
      <c r="X41" s="35" t="str">
        <f t="shared" si="14"/>
        <v/>
      </c>
      <c r="Y41" s="35" t="str">
        <f t="shared" si="15"/>
        <v/>
      </c>
    </row>
    <row r="42" spans="1:25" x14ac:dyDescent="0.25">
      <c r="A42" s="34" t="str">
        <f>IF(Entrada!A31="","",ROUND(Normalização!K31,3))</f>
        <v/>
      </c>
      <c r="B42" s="34" t="str">
        <f>Normalização!M31</f>
        <v/>
      </c>
      <c r="C42" s="34" t="str">
        <f>Normalização!N31</f>
        <v/>
      </c>
      <c r="D42" s="34" t="str">
        <f>Normalização!L31</f>
        <v/>
      </c>
      <c r="E42" s="34" t="str">
        <f>IF(Entrada!A31="","",ROUND(Normalização!O31,3))</f>
        <v/>
      </c>
      <c r="F42" s="34" t="str">
        <f>IF(Entrada!A31="","",ROUND(Normalização!P31,3))</f>
        <v/>
      </c>
      <c r="G42" s="34" t="str">
        <f>IF(Entrada!A31="","",ROUND(Normalização!Q31,3))</f>
        <v/>
      </c>
      <c r="H42" s="57"/>
      <c r="I42" s="35" t="str">
        <f t="shared" si="0"/>
        <v/>
      </c>
      <c r="J42" s="35" t="str">
        <f t="shared" si="1"/>
        <v/>
      </c>
      <c r="K42" s="35" t="str">
        <f t="shared" si="2"/>
        <v/>
      </c>
      <c r="L42" s="35" t="str">
        <f t="shared" si="3"/>
        <v/>
      </c>
      <c r="M42" s="35" t="str">
        <f t="shared" si="4"/>
        <v/>
      </c>
      <c r="N42" s="35" t="str">
        <f t="shared" si="5"/>
        <v/>
      </c>
      <c r="O42" s="35" t="str">
        <f t="shared" si="6"/>
        <v/>
      </c>
      <c r="P42" s="35" t="str">
        <f t="shared" si="7"/>
        <v/>
      </c>
      <c r="Q42" s="32"/>
      <c r="R42" s="35" t="str">
        <f t="shared" si="8"/>
        <v/>
      </c>
      <c r="S42" s="35" t="str">
        <f t="shared" si="9"/>
        <v/>
      </c>
      <c r="T42" s="35" t="str">
        <f t="shared" si="10"/>
        <v/>
      </c>
      <c r="U42" s="35" t="str">
        <f t="shared" si="11"/>
        <v/>
      </c>
      <c r="V42" s="35" t="str">
        <f t="shared" si="12"/>
        <v/>
      </c>
      <c r="W42" s="35" t="str">
        <f t="shared" si="13"/>
        <v/>
      </c>
      <c r="X42" s="35" t="str">
        <f t="shared" si="14"/>
        <v/>
      </c>
      <c r="Y42" s="35" t="str">
        <f t="shared" si="15"/>
        <v/>
      </c>
    </row>
    <row r="43" spans="1:25" x14ac:dyDescent="0.25">
      <c r="A43" s="34" t="str">
        <f>IF(Entrada!A32="","",ROUND(Normalização!K32,3))</f>
        <v/>
      </c>
      <c r="B43" s="34" t="str">
        <f>Normalização!M32</f>
        <v/>
      </c>
      <c r="C43" s="34" t="str">
        <f>Normalização!N32</f>
        <v/>
      </c>
      <c r="D43" s="34" t="str">
        <f>Normalização!L32</f>
        <v/>
      </c>
      <c r="E43" s="34" t="str">
        <f>IF(Entrada!A32="","",ROUND(Normalização!O32,3))</f>
        <v/>
      </c>
      <c r="F43" s="34" t="str">
        <f>IF(Entrada!A32="","",ROUND(Normalização!P32,3))</f>
        <v/>
      </c>
      <c r="G43" s="34" t="str">
        <f>IF(Entrada!A32="","",ROUND(Normalização!Q32,3))</f>
        <v/>
      </c>
      <c r="H43" s="57"/>
      <c r="I43" s="35" t="str">
        <f t="shared" si="0"/>
        <v/>
      </c>
      <c r="J43" s="35" t="str">
        <f t="shared" si="1"/>
        <v/>
      </c>
      <c r="K43" s="35" t="str">
        <f t="shared" si="2"/>
        <v/>
      </c>
      <c r="L43" s="35" t="str">
        <f t="shared" si="3"/>
        <v/>
      </c>
      <c r="M43" s="35" t="str">
        <f t="shared" si="4"/>
        <v/>
      </c>
      <c r="N43" s="35" t="str">
        <f t="shared" si="5"/>
        <v/>
      </c>
      <c r="O43" s="35" t="str">
        <f t="shared" si="6"/>
        <v/>
      </c>
      <c r="P43" s="35" t="str">
        <f t="shared" si="7"/>
        <v/>
      </c>
      <c r="Q43" s="32"/>
      <c r="R43" s="35" t="str">
        <f t="shared" si="8"/>
        <v/>
      </c>
      <c r="S43" s="35" t="str">
        <f t="shared" si="9"/>
        <v/>
      </c>
      <c r="T43" s="35" t="str">
        <f t="shared" si="10"/>
        <v/>
      </c>
      <c r="U43" s="35" t="str">
        <f t="shared" si="11"/>
        <v/>
      </c>
      <c r="V43" s="35" t="str">
        <f t="shared" si="12"/>
        <v/>
      </c>
      <c r="W43" s="35" t="str">
        <f t="shared" si="13"/>
        <v/>
      </c>
      <c r="X43" s="35" t="str">
        <f t="shared" si="14"/>
        <v/>
      </c>
      <c r="Y43" s="35" t="str">
        <f t="shared" si="15"/>
        <v/>
      </c>
    </row>
    <row r="44" spans="1:25" x14ac:dyDescent="0.25">
      <c r="A44" s="34" t="str">
        <f>IF(Entrada!A33="","",ROUND(Normalização!K33,3))</f>
        <v/>
      </c>
      <c r="B44" s="34" t="str">
        <f>Normalização!M33</f>
        <v/>
      </c>
      <c r="C44" s="34" t="str">
        <f>Normalização!N33</f>
        <v/>
      </c>
      <c r="D44" s="34" t="str">
        <f>Normalização!L33</f>
        <v/>
      </c>
      <c r="E44" s="34" t="str">
        <f>IF(Entrada!A33="","",ROUND(Normalização!O33,3))</f>
        <v/>
      </c>
      <c r="F44" s="34" t="str">
        <f>IF(Entrada!A33="","",ROUND(Normalização!P33,3))</f>
        <v/>
      </c>
      <c r="G44" s="34" t="str">
        <f>IF(Entrada!A33="","",ROUND(Normalização!Q33,3))</f>
        <v/>
      </c>
      <c r="H44" s="57"/>
      <c r="I44" s="35" t="str">
        <f t="shared" si="0"/>
        <v/>
      </c>
      <c r="J44" s="35" t="str">
        <f t="shared" si="1"/>
        <v/>
      </c>
      <c r="K44" s="35" t="str">
        <f t="shared" si="2"/>
        <v/>
      </c>
      <c r="L44" s="35" t="str">
        <f t="shared" si="3"/>
        <v/>
      </c>
      <c r="M44" s="35" t="str">
        <f t="shared" si="4"/>
        <v/>
      </c>
      <c r="N44" s="35" t="str">
        <f t="shared" si="5"/>
        <v/>
      </c>
      <c r="O44" s="35" t="str">
        <f t="shared" si="6"/>
        <v/>
      </c>
      <c r="P44" s="35" t="str">
        <f t="shared" si="7"/>
        <v/>
      </c>
      <c r="Q44" s="32"/>
      <c r="R44" s="35" t="str">
        <f t="shared" si="8"/>
        <v/>
      </c>
      <c r="S44" s="35" t="str">
        <f t="shared" si="9"/>
        <v/>
      </c>
      <c r="T44" s="35" t="str">
        <f t="shared" si="10"/>
        <v/>
      </c>
      <c r="U44" s="35" t="str">
        <f t="shared" si="11"/>
        <v/>
      </c>
      <c r="V44" s="35" t="str">
        <f t="shared" si="12"/>
        <v/>
      </c>
      <c r="W44" s="35" t="str">
        <f t="shared" si="13"/>
        <v/>
      </c>
      <c r="X44" s="35" t="str">
        <f t="shared" si="14"/>
        <v/>
      </c>
      <c r="Y44" s="35" t="str">
        <f t="shared" si="15"/>
        <v/>
      </c>
    </row>
    <row r="45" spans="1:25" x14ac:dyDescent="0.25">
      <c r="A45" s="34" t="str">
        <f>IF(Entrada!A34="","",ROUND(Normalização!K34,3))</f>
        <v/>
      </c>
      <c r="B45" s="34" t="str">
        <f>Normalização!M34</f>
        <v/>
      </c>
      <c r="C45" s="34" t="str">
        <f>Normalização!N34</f>
        <v/>
      </c>
      <c r="D45" s="34" t="str">
        <f>Normalização!L34</f>
        <v/>
      </c>
      <c r="E45" s="34" t="str">
        <f>IF(Entrada!A34="","",ROUND(Normalização!O34,3))</f>
        <v/>
      </c>
      <c r="F45" s="34" t="str">
        <f>IF(Entrada!A34="","",ROUND(Normalização!P34,3))</f>
        <v/>
      </c>
      <c r="G45" s="34" t="str">
        <f>IF(Entrada!A34="","",ROUND(Normalização!Q34,3))</f>
        <v/>
      </c>
      <c r="H45" s="57"/>
      <c r="I45" s="35" t="str">
        <f t="shared" si="0"/>
        <v/>
      </c>
      <c r="J45" s="35" t="str">
        <f t="shared" si="1"/>
        <v/>
      </c>
      <c r="K45" s="35" t="str">
        <f t="shared" si="2"/>
        <v/>
      </c>
      <c r="L45" s="35" t="str">
        <f t="shared" si="3"/>
        <v/>
      </c>
      <c r="M45" s="35" t="str">
        <f t="shared" si="4"/>
        <v/>
      </c>
      <c r="N45" s="35" t="str">
        <f t="shared" si="5"/>
        <v/>
      </c>
      <c r="O45" s="35" t="str">
        <f t="shared" si="6"/>
        <v/>
      </c>
      <c r="P45" s="35" t="str">
        <f t="shared" si="7"/>
        <v/>
      </c>
      <c r="Q45" s="32"/>
      <c r="R45" s="35" t="str">
        <f t="shared" si="8"/>
        <v/>
      </c>
      <c r="S45" s="35" t="str">
        <f t="shared" si="9"/>
        <v/>
      </c>
      <c r="T45" s="35" t="str">
        <f t="shared" si="10"/>
        <v/>
      </c>
      <c r="U45" s="35" t="str">
        <f t="shared" si="11"/>
        <v/>
      </c>
      <c r="V45" s="35" t="str">
        <f t="shared" si="12"/>
        <v/>
      </c>
      <c r="W45" s="35" t="str">
        <f t="shared" si="13"/>
        <v/>
      </c>
      <c r="X45" s="35" t="str">
        <f t="shared" si="14"/>
        <v/>
      </c>
      <c r="Y45" s="35" t="str">
        <f t="shared" si="15"/>
        <v/>
      </c>
    </row>
    <row r="46" spans="1:25" x14ac:dyDescent="0.25">
      <c r="A46" s="34" t="str">
        <f>IF(Entrada!A35="","",ROUND(Normalização!K35,3))</f>
        <v/>
      </c>
      <c r="B46" s="34" t="str">
        <f>Normalização!M35</f>
        <v/>
      </c>
      <c r="C46" s="34" t="str">
        <f>Normalização!N35</f>
        <v/>
      </c>
      <c r="D46" s="34" t="str">
        <f>Normalização!L35</f>
        <v/>
      </c>
      <c r="E46" s="34" t="str">
        <f>IF(Entrada!A35="","",ROUND(Normalização!O35,3))</f>
        <v/>
      </c>
      <c r="F46" s="34" t="str">
        <f>IF(Entrada!A35="","",ROUND(Normalização!P35,3))</f>
        <v/>
      </c>
      <c r="G46" s="34" t="str">
        <f>IF(Entrada!A35="","",ROUND(Normalização!Q35,3))</f>
        <v/>
      </c>
      <c r="H46" s="57"/>
      <c r="I46" s="35" t="str">
        <f t="shared" si="0"/>
        <v/>
      </c>
      <c r="J46" s="35" t="str">
        <f t="shared" si="1"/>
        <v/>
      </c>
      <c r="K46" s="35" t="str">
        <f t="shared" si="2"/>
        <v/>
      </c>
      <c r="L46" s="35" t="str">
        <f t="shared" si="3"/>
        <v/>
      </c>
      <c r="M46" s="35" t="str">
        <f t="shared" si="4"/>
        <v/>
      </c>
      <c r="N46" s="35" t="str">
        <f t="shared" si="5"/>
        <v/>
      </c>
      <c r="O46" s="35" t="str">
        <f t="shared" si="6"/>
        <v/>
      </c>
      <c r="P46" s="35" t="str">
        <f t="shared" si="7"/>
        <v/>
      </c>
      <c r="Q46" s="32"/>
      <c r="R46" s="35" t="str">
        <f t="shared" si="8"/>
        <v/>
      </c>
      <c r="S46" s="35" t="str">
        <f t="shared" si="9"/>
        <v/>
      </c>
      <c r="T46" s="35" t="str">
        <f t="shared" si="10"/>
        <v/>
      </c>
      <c r="U46" s="35" t="str">
        <f t="shared" si="11"/>
        <v/>
      </c>
      <c r="V46" s="35" t="str">
        <f t="shared" si="12"/>
        <v/>
      </c>
      <c r="W46" s="35" t="str">
        <f t="shared" si="13"/>
        <v/>
      </c>
      <c r="X46" s="35" t="str">
        <f t="shared" si="14"/>
        <v/>
      </c>
      <c r="Y46" s="35" t="str">
        <f t="shared" si="15"/>
        <v/>
      </c>
    </row>
    <row r="47" spans="1:25" x14ac:dyDescent="0.25">
      <c r="A47" s="34" t="str">
        <f>IF(Entrada!A36="","",ROUND(Normalização!K36,3))</f>
        <v/>
      </c>
      <c r="B47" s="34" t="str">
        <f>Normalização!M36</f>
        <v/>
      </c>
      <c r="C47" s="34" t="str">
        <f>Normalização!N36</f>
        <v/>
      </c>
      <c r="D47" s="34" t="str">
        <f>Normalização!L36</f>
        <v/>
      </c>
      <c r="E47" s="34" t="str">
        <f>IF(Entrada!A36="","",ROUND(Normalização!O36,3))</f>
        <v/>
      </c>
      <c r="F47" s="34" t="str">
        <f>IF(Entrada!A36="","",ROUND(Normalização!P36,3))</f>
        <v/>
      </c>
      <c r="G47" s="34" t="str">
        <f>IF(Entrada!A36="","",ROUND(Normalização!Q36,3))</f>
        <v/>
      </c>
      <c r="H47" s="57"/>
      <c r="I47" s="35" t="str">
        <f t="shared" si="0"/>
        <v/>
      </c>
      <c r="J47" s="35" t="str">
        <f t="shared" si="1"/>
        <v/>
      </c>
      <c r="K47" s="35" t="str">
        <f t="shared" si="2"/>
        <v/>
      </c>
      <c r="L47" s="35" t="str">
        <f t="shared" si="3"/>
        <v/>
      </c>
      <c r="M47" s="35" t="str">
        <f t="shared" si="4"/>
        <v/>
      </c>
      <c r="N47" s="35" t="str">
        <f t="shared" si="5"/>
        <v/>
      </c>
      <c r="O47" s="35" t="str">
        <f t="shared" si="6"/>
        <v/>
      </c>
      <c r="P47" s="35" t="str">
        <f t="shared" si="7"/>
        <v/>
      </c>
      <c r="Q47" s="32"/>
      <c r="R47" s="35" t="str">
        <f t="shared" si="8"/>
        <v/>
      </c>
      <c r="S47" s="35" t="str">
        <f t="shared" si="9"/>
        <v/>
      </c>
      <c r="T47" s="35" t="str">
        <f t="shared" si="10"/>
        <v/>
      </c>
      <c r="U47" s="35" t="str">
        <f t="shared" si="11"/>
        <v/>
      </c>
      <c r="V47" s="35" t="str">
        <f t="shared" si="12"/>
        <v/>
      </c>
      <c r="W47" s="35" t="str">
        <f t="shared" si="13"/>
        <v/>
      </c>
      <c r="X47" s="35" t="str">
        <f t="shared" si="14"/>
        <v/>
      </c>
      <c r="Y47" s="35" t="str">
        <f t="shared" si="15"/>
        <v/>
      </c>
    </row>
    <row r="48" spans="1:25" x14ac:dyDescent="0.25">
      <c r="A48" s="34" t="str">
        <f>IF(Entrada!A37="","",ROUND(Normalização!K37,3))</f>
        <v/>
      </c>
      <c r="B48" s="34" t="str">
        <f>Normalização!M37</f>
        <v/>
      </c>
      <c r="C48" s="34" t="str">
        <f>Normalização!N37</f>
        <v/>
      </c>
      <c r="D48" s="34" t="str">
        <f>Normalização!L37</f>
        <v/>
      </c>
      <c r="E48" s="34" t="str">
        <f>IF(Entrada!A37="","",ROUND(Normalização!O37,3))</f>
        <v/>
      </c>
      <c r="F48" s="34" t="str">
        <f>IF(Entrada!A37="","",ROUND(Normalização!P37,3))</f>
        <v/>
      </c>
      <c r="G48" s="34" t="str">
        <f>IF(Entrada!A37="","",ROUND(Normalização!Q37,3))</f>
        <v/>
      </c>
      <c r="H48" s="57"/>
      <c r="I48" s="35" t="str">
        <f t="shared" ref="I48:I66" si="16">IF(A48="","",$B$4*A48+$C$4*B48+$D$4*C48+$E$4*D48+$F$4*E48+$G$4*F48+$H$4*G48+$I$4)</f>
        <v/>
      </c>
      <c r="J48" s="35" t="str">
        <f t="shared" ref="J48:J66" si="17">IF(A48="","",$B$5*A48+$C$5*B48+$D$5*C48+$E$5*D48+$F$5*E48+$G$5*F48+$H$5*G48+$I$5)</f>
        <v/>
      </c>
      <c r="K48" s="35" t="str">
        <f t="shared" ref="K48:K66" si="18">IF(A48="","",$B$6*A48+$C$6*B48+$D$6*C48+$E$6*D48+$F$6*E48+$G$6*F48+$H$6*G48+$I$6)</f>
        <v/>
      </c>
      <c r="L48" s="35" t="str">
        <f t="shared" ref="L48:L66" si="19">IF(A48="","",$B$7*A48+$C$7*B48+$D$7*C48+$E$7*D48+$F$7*E48+$G$7*F48+$H$7*G48+$I$7)</f>
        <v/>
      </c>
      <c r="M48" s="35" t="str">
        <f t="shared" ref="M48:M66" si="20">IF(A48="","",$B$8*A48+$C$8*B48+$D$8*C48+$E$8*D48+$F$8*E48+$G$8*F48+$H$8*G48+$I$8)</f>
        <v/>
      </c>
      <c r="N48" s="35" t="str">
        <f t="shared" ref="N48:N66" si="21">IF(A48="","",$B$9*A48+$C$9*B48+$D$9*C48+$E$9*D48+$F$9*E48+$G$9*F48+$H$9*G48+$I$9)</f>
        <v/>
      </c>
      <c r="O48" s="35" t="str">
        <f t="shared" ref="O48:O66" si="22">IF(A48="","",$B$10*A48+$C$10*B48+$D$10*C48+$E$10*D48+$F$10*E48+$G$10*F48+$H$10*G48+$I$10)</f>
        <v/>
      </c>
      <c r="P48" s="35" t="str">
        <f t="shared" ref="P48:P66" si="23">IF(A48="","",$B$11*A48+$C$11*B48+$D$11*C48+$E$11*D48+$F$11*E48+$G$11*F48+$H$11*G48+$I$11)</f>
        <v/>
      </c>
      <c r="Q48" s="32"/>
      <c r="R48" s="35" t="str">
        <f t="shared" ref="R48:R66" si="24">IF(A48="","",1/(1+EXP(-I48)))</f>
        <v/>
      </c>
      <c r="S48" s="35" t="str">
        <f t="shared" ref="S48:S66" si="25">IF(A48="","",1/(1+EXP(-J48)))</f>
        <v/>
      </c>
      <c r="T48" s="35" t="str">
        <f t="shared" ref="T48:T66" si="26">IF(A48="","",1/(1+EXP(-K48)))</f>
        <v/>
      </c>
      <c r="U48" s="35" t="str">
        <f t="shared" ref="U48:U66" si="27">IF(A48="","",1/(1+EXP(-L48)))</f>
        <v/>
      </c>
      <c r="V48" s="35" t="str">
        <f t="shared" si="12"/>
        <v/>
      </c>
      <c r="W48" s="35" t="str">
        <f t="shared" si="13"/>
        <v/>
      </c>
      <c r="X48" s="35" t="str">
        <f t="shared" si="14"/>
        <v/>
      </c>
      <c r="Y48" s="35" t="str">
        <f t="shared" si="15"/>
        <v/>
      </c>
    </row>
    <row r="49" spans="1:25" x14ac:dyDescent="0.25">
      <c r="A49" s="34" t="str">
        <f>IF(Entrada!A38="","",ROUND(Normalização!K38,3))</f>
        <v/>
      </c>
      <c r="B49" s="34" t="str">
        <f>Normalização!M38</f>
        <v/>
      </c>
      <c r="C49" s="34" t="str">
        <f>Normalização!N38</f>
        <v/>
      </c>
      <c r="D49" s="34" t="str">
        <f>Normalização!L38</f>
        <v/>
      </c>
      <c r="E49" s="34" t="str">
        <f>IF(Entrada!A38="","",ROUND(Normalização!O38,3))</f>
        <v/>
      </c>
      <c r="F49" s="34" t="str">
        <f>IF(Entrada!A38="","",ROUND(Normalização!P38,3))</f>
        <v/>
      </c>
      <c r="G49" s="34" t="str">
        <f>IF(Entrada!A38="","",ROUND(Normalização!Q38,3))</f>
        <v/>
      </c>
      <c r="H49" s="57"/>
      <c r="I49" s="35" t="str">
        <f t="shared" si="16"/>
        <v/>
      </c>
      <c r="J49" s="35" t="str">
        <f t="shared" si="17"/>
        <v/>
      </c>
      <c r="K49" s="35" t="str">
        <f t="shared" si="18"/>
        <v/>
      </c>
      <c r="L49" s="35" t="str">
        <f t="shared" si="19"/>
        <v/>
      </c>
      <c r="M49" s="35" t="str">
        <f t="shared" si="20"/>
        <v/>
      </c>
      <c r="N49" s="35" t="str">
        <f t="shared" si="21"/>
        <v/>
      </c>
      <c r="O49" s="35" t="str">
        <f t="shared" si="22"/>
        <v/>
      </c>
      <c r="P49" s="35" t="str">
        <f t="shared" si="23"/>
        <v/>
      </c>
      <c r="Q49" s="32"/>
      <c r="R49" s="35" t="str">
        <f t="shared" si="24"/>
        <v/>
      </c>
      <c r="S49" s="35" t="str">
        <f t="shared" si="25"/>
        <v/>
      </c>
      <c r="T49" s="35" t="str">
        <f t="shared" si="26"/>
        <v/>
      </c>
      <c r="U49" s="35" t="str">
        <f t="shared" si="27"/>
        <v/>
      </c>
      <c r="V49" s="35" t="str">
        <f t="shared" si="12"/>
        <v/>
      </c>
      <c r="W49" s="35" t="str">
        <f t="shared" si="13"/>
        <v/>
      </c>
      <c r="X49" s="35" t="str">
        <f t="shared" si="14"/>
        <v/>
      </c>
      <c r="Y49" s="35" t="str">
        <f t="shared" si="15"/>
        <v/>
      </c>
    </row>
    <row r="50" spans="1:25" x14ac:dyDescent="0.25">
      <c r="A50" s="34" t="str">
        <f>IF(Entrada!A39="","",ROUND(Normalização!K39,3))</f>
        <v/>
      </c>
      <c r="B50" s="34" t="str">
        <f>Normalização!M39</f>
        <v/>
      </c>
      <c r="C50" s="34" t="str">
        <f>Normalização!N39</f>
        <v/>
      </c>
      <c r="D50" s="34" t="str">
        <f>Normalização!L39</f>
        <v/>
      </c>
      <c r="E50" s="34" t="str">
        <f>IF(Entrada!A39="","",ROUND(Normalização!O39,3))</f>
        <v/>
      </c>
      <c r="F50" s="34" t="str">
        <f>IF(Entrada!A39="","",ROUND(Normalização!P39,3))</f>
        <v/>
      </c>
      <c r="G50" s="34" t="str">
        <f>IF(Entrada!A39="","",ROUND(Normalização!Q39,3))</f>
        <v/>
      </c>
      <c r="H50" s="57"/>
      <c r="I50" s="35" t="str">
        <f t="shared" si="16"/>
        <v/>
      </c>
      <c r="J50" s="35" t="str">
        <f t="shared" si="17"/>
        <v/>
      </c>
      <c r="K50" s="35" t="str">
        <f t="shared" si="18"/>
        <v/>
      </c>
      <c r="L50" s="35" t="str">
        <f t="shared" si="19"/>
        <v/>
      </c>
      <c r="M50" s="35" t="str">
        <f t="shared" si="20"/>
        <v/>
      </c>
      <c r="N50" s="35" t="str">
        <f t="shared" si="21"/>
        <v/>
      </c>
      <c r="O50" s="35" t="str">
        <f t="shared" si="22"/>
        <v/>
      </c>
      <c r="P50" s="35" t="str">
        <f t="shared" si="23"/>
        <v/>
      </c>
      <c r="Q50" s="32"/>
      <c r="R50" s="35" t="str">
        <f t="shared" si="24"/>
        <v/>
      </c>
      <c r="S50" s="35" t="str">
        <f t="shared" si="25"/>
        <v/>
      </c>
      <c r="T50" s="35" t="str">
        <f t="shared" si="26"/>
        <v/>
      </c>
      <c r="U50" s="35" t="str">
        <f t="shared" si="27"/>
        <v/>
      </c>
      <c r="V50" s="35" t="str">
        <f t="shared" si="12"/>
        <v/>
      </c>
      <c r="W50" s="35" t="str">
        <f t="shared" si="13"/>
        <v/>
      </c>
      <c r="X50" s="35" t="str">
        <f t="shared" si="14"/>
        <v/>
      </c>
      <c r="Y50" s="35" t="str">
        <f t="shared" si="15"/>
        <v/>
      </c>
    </row>
    <row r="51" spans="1:25" x14ac:dyDescent="0.25">
      <c r="A51" s="34" t="str">
        <f>IF(Entrada!A40="","",ROUND(Normalização!K40,3))</f>
        <v/>
      </c>
      <c r="B51" s="34" t="str">
        <f>Normalização!M40</f>
        <v/>
      </c>
      <c r="C51" s="34" t="str">
        <f>Normalização!N40</f>
        <v/>
      </c>
      <c r="D51" s="34" t="str">
        <f>Normalização!L40</f>
        <v/>
      </c>
      <c r="E51" s="34" t="str">
        <f>IF(Entrada!A40="","",ROUND(Normalização!O40,3))</f>
        <v/>
      </c>
      <c r="F51" s="34" t="str">
        <f>IF(Entrada!A40="","",ROUND(Normalização!P40,3))</f>
        <v/>
      </c>
      <c r="G51" s="34" t="str">
        <f>IF(Entrada!A40="","",ROUND(Normalização!Q40,3))</f>
        <v/>
      </c>
      <c r="H51" s="57"/>
      <c r="I51" s="35" t="str">
        <f t="shared" si="16"/>
        <v/>
      </c>
      <c r="J51" s="35" t="str">
        <f t="shared" si="17"/>
        <v/>
      </c>
      <c r="K51" s="35" t="str">
        <f t="shared" si="18"/>
        <v/>
      </c>
      <c r="L51" s="35" t="str">
        <f t="shared" si="19"/>
        <v/>
      </c>
      <c r="M51" s="35" t="str">
        <f t="shared" si="20"/>
        <v/>
      </c>
      <c r="N51" s="35" t="str">
        <f t="shared" si="21"/>
        <v/>
      </c>
      <c r="O51" s="35" t="str">
        <f t="shared" si="22"/>
        <v/>
      </c>
      <c r="P51" s="35" t="str">
        <f t="shared" si="23"/>
        <v/>
      </c>
      <c r="Q51" s="32"/>
      <c r="R51" s="35" t="str">
        <f t="shared" si="24"/>
        <v/>
      </c>
      <c r="S51" s="35" t="str">
        <f t="shared" si="25"/>
        <v/>
      </c>
      <c r="T51" s="35" t="str">
        <f t="shared" si="26"/>
        <v/>
      </c>
      <c r="U51" s="35" t="str">
        <f t="shared" si="27"/>
        <v/>
      </c>
      <c r="V51" s="35" t="str">
        <f t="shared" si="12"/>
        <v/>
      </c>
      <c r="W51" s="35" t="str">
        <f t="shared" si="13"/>
        <v/>
      </c>
      <c r="X51" s="35" t="str">
        <f t="shared" si="14"/>
        <v/>
      </c>
      <c r="Y51" s="35" t="str">
        <f t="shared" si="15"/>
        <v/>
      </c>
    </row>
    <row r="52" spans="1:25" x14ac:dyDescent="0.25">
      <c r="A52" s="34" t="str">
        <f>IF(Entrada!A41="","",ROUND(Normalização!K41,3))</f>
        <v/>
      </c>
      <c r="B52" s="34" t="str">
        <f>Normalização!M41</f>
        <v/>
      </c>
      <c r="C52" s="34" t="str">
        <f>Normalização!N41</f>
        <v/>
      </c>
      <c r="D52" s="34" t="str">
        <f>Normalização!L41</f>
        <v/>
      </c>
      <c r="E52" s="34" t="str">
        <f>IF(Entrada!A41="","",ROUND(Normalização!O41,3))</f>
        <v/>
      </c>
      <c r="F52" s="34" t="str">
        <f>IF(Entrada!A41="","",ROUND(Normalização!P41,3))</f>
        <v/>
      </c>
      <c r="G52" s="34" t="str">
        <f>IF(Entrada!A41="","",ROUND(Normalização!Q41,3))</f>
        <v/>
      </c>
      <c r="H52" s="57"/>
      <c r="I52" s="35" t="str">
        <f t="shared" si="16"/>
        <v/>
      </c>
      <c r="J52" s="35" t="str">
        <f t="shared" si="17"/>
        <v/>
      </c>
      <c r="K52" s="35" t="str">
        <f t="shared" si="18"/>
        <v/>
      </c>
      <c r="L52" s="35" t="str">
        <f t="shared" si="19"/>
        <v/>
      </c>
      <c r="M52" s="35" t="str">
        <f t="shared" si="20"/>
        <v/>
      </c>
      <c r="N52" s="35" t="str">
        <f t="shared" si="21"/>
        <v/>
      </c>
      <c r="O52" s="35" t="str">
        <f t="shared" si="22"/>
        <v/>
      </c>
      <c r="P52" s="35" t="str">
        <f t="shared" si="23"/>
        <v/>
      </c>
      <c r="Q52" s="32"/>
      <c r="R52" s="35" t="str">
        <f t="shared" si="24"/>
        <v/>
      </c>
      <c r="S52" s="35" t="str">
        <f t="shared" si="25"/>
        <v/>
      </c>
      <c r="T52" s="35" t="str">
        <f t="shared" si="26"/>
        <v/>
      </c>
      <c r="U52" s="35" t="str">
        <f t="shared" si="27"/>
        <v/>
      </c>
      <c r="V52" s="35" t="str">
        <f t="shared" si="12"/>
        <v/>
      </c>
      <c r="W52" s="35" t="str">
        <f t="shared" si="13"/>
        <v/>
      </c>
      <c r="X52" s="35" t="str">
        <f t="shared" si="14"/>
        <v/>
      </c>
      <c r="Y52" s="35" t="str">
        <f t="shared" si="15"/>
        <v/>
      </c>
    </row>
    <row r="53" spans="1:25" x14ac:dyDescent="0.25">
      <c r="A53" s="34" t="str">
        <f>IF(Entrada!A42="","",ROUND(Normalização!K42,3))</f>
        <v/>
      </c>
      <c r="B53" s="34" t="str">
        <f>Normalização!M42</f>
        <v/>
      </c>
      <c r="C53" s="34" t="str">
        <f>Normalização!N42</f>
        <v/>
      </c>
      <c r="D53" s="34" t="str">
        <f>Normalização!L42</f>
        <v/>
      </c>
      <c r="E53" s="34" t="str">
        <f>IF(Entrada!A42="","",ROUND(Normalização!O42,3))</f>
        <v/>
      </c>
      <c r="F53" s="34" t="str">
        <f>IF(Entrada!A42="","",ROUND(Normalização!P42,3))</f>
        <v/>
      </c>
      <c r="G53" s="34" t="str">
        <f>IF(Entrada!A42="","",ROUND(Normalização!Q42,3))</f>
        <v/>
      </c>
      <c r="H53" s="57"/>
      <c r="I53" s="35" t="str">
        <f t="shared" si="16"/>
        <v/>
      </c>
      <c r="J53" s="35" t="str">
        <f t="shared" si="17"/>
        <v/>
      </c>
      <c r="K53" s="35" t="str">
        <f t="shared" si="18"/>
        <v/>
      </c>
      <c r="L53" s="35" t="str">
        <f t="shared" si="19"/>
        <v/>
      </c>
      <c r="M53" s="35" t="str">
        <f t="shared" si="20"/>
        <v/>
      </c>
      <c r="N53" s="35" t="str">
        <f t="shared" si="21"/>
        <v/>
      </c>
      <c r="O53" s="35" t="str">
        <f t="shared" si="22"/>
        <v/>
      </c>
      <c r="P53" s="35" t="str">
        <f t="shared" si="23"/>
        <v/>
      </c>
      <c r="Q53" s="32"/>
      <c r="R53" s="35" t="str">
        <f t="shared" si="24"/>
        <v/>
      </c>
      <c r="S53" s="35" t="str">
        <f t="shared" si="25"/>
        <v/>
      </c>
      <c r="T53" s="35" t="str">
        <f t="shared" si="26"/>
        <v/>
      </c>
      <c r="U53" s="35" t="str">
        <f t="shared" si="27"/>
        <v/>
      </c>
      <c r="V53" s="35" t="str">
        <f t="shared" si="12"/>
        <v/>
      </c>
      <c r="W53" s="35" t="str">
        <f t="shared" si="13"/>
        <v/>
      </c>
      <c r="X53" s="35" t="str">
        <f t="shared" si="14"/>
        <v/>
      </c>
      <c r="Y53" s="35" t="str">
        <f t="shared" si="15"/>
        <v/>
      </c>
    </row>
    <row r="54" spans="1:25" x14ac:dyDescent="0.25">
      <c r="A54" s="34" t="str">
        <f>IF(Entrada!A43="","",ROUND(Normalização!K43,3))</f>
        <v/>
      </c>
      <c r="B54" s="34" t="str">
        <f>Normalização!M43</f>
        <v/>
      </c>
      <c r="C54" s="34" t="str">
        <f>Normalização!N43</f>
        <v/>
      </c>
      <c r="D54" s="34" t="str">
        <f>Normalização!L43</f>
        <v/>
      </c>
      <c r="E54" s="34" t="str">
        <f>IF(Entrada!A43="","",ROUND(Normalização!O43,3))</f>
        <v/>
      </c>
      <c r="F54" s="34" t="str">
        <f>IF(Entrada!A43="","",ROUND(Normalização!P43,3))</f>
        <v/>
      </c>
      <c r="G54" s="34" t="str">
        <f>IF(Entrada!A43="","",ROUND(Normalização!Q43,3))</f>
        <v/>
      </c>
      <c r="H54" s="57"/>
      <c r="I54" s="35" t="str">
        <f t="shared" si="16"/>
        <v/>
      </c>
      <c r="J54" s="35" t="str">
        <f t="shared" si="17"/>
        <v/>
      </c>
      <c r="K54" s="35" t="str">
        <f t="shared" si="18"/>
        <v/>
      </c>
      <c r="L54" s="35" t="str">
        <f t="shared" si="19"/>
        <v/>
      </c>
      <c r="M54" s="35" t="str">
        <f t="shared" si="20"/>
        <v/>
      </c>
      <c r="N54" s="35" t="str">
        <f t="shared" si="21"/>
        <v/>
      </c>
      <c r="O54" s="35" t="str">
        <f t="shared" si="22"/>
        <v/>
      </c>
      <c r="P54" s="35" t="str">
        <f t="shared" si="23"/>
        <v/>
      </c>
      <c r="Q54" s="32"/>
      <c r="R54" s="35" t="str">
        <f t="shared" si="24"/>
        <v/>
      </c>
      <c r="S54" s="35" t="str">
        <f t="shared" si="25"/>
        <v/>
      </c>
      <c r="T54" s="35" t="str">
        <f t="shared" si="26"/>
        <v/>
      </c>
      <c r="U54" s="35" t="str">
        <f t="shared" si="27"/>
        <v/>
      </c>
      <c r="V54" s="35" t="str">
        <f t="shared" si="12"/>
        <v/>
      </c>
      <c r="W54" s="35" t="str">
        <f t="shared" si="13"/>
        <v/>
      </c>
      <c r="X54" s="35" t="str">
        <f t="shared" si="14"/>
        <v/>
      </c>
      <c r="Y54" s="35" t="str">
        <f t="shared" si="15"/>
        <v/>
      </c>
    </row>
    <row r="55" spans="1:25" x14ac:dyDescent="0.25">
      <c r="A55" s="34" t="str">
        <f>IF(Entrada!A44="","",ROUND(Normalização!K44,3))</f>
        <v/>
      </c>
      <c r="B55" s="34" t="str">
        <f>Normalização!M44</f>
        <v/>
      </c>
      <c r="C55" s="34" t="str">
        <f>Normalização!N44</f>
        <v/>
      </c>
      <c r="D55" s="34" t="str">
        <f>Normalização!L44</f>
        <v/>
      </c>
      <c r="E55" s="34" t="str">
        <f>IF(Entrada!A44="","",ROUND(Normalização!O44,3))</f>
        <v/>
      </c>
      <c r="F55" s="34" t="str">
        <f>IF(Entrada!A44="","",ROUND(Normalização!P44,3))</f>
        <v/>
      </c>
      <c r="G55" s="34" t="str">
        <f>IF(Entrada!A44="","",ROUND(Normalização!Q44,3))</f>
        <v/>
      </c>
      <c r="H55" s="57"/>
      <c r="I55" s="35" t="str">
        <f t="shared" si="16"/>
        <v/>
      </c>
      <c r="J55" s="35" t="str">
        <f t="shared" si="17"/>
        <v/>
      </c>
      <c r="K55" s="35" t="str">
        <f t="shared" si="18"/>
        <v/>
      </c>
      <c r="L55" s="35" t="str">
        <f t="shared" si="19"/>
        <v/>
      </c>
      <c r="M55" s="35" t="str">
        <f t="shared" si="20"/>
        <v/>
      </c>
      <c r="N55" s="35" t="str">
        <f t="shared" si="21"/>
        <v/>
      </c>
      <c r="O55" s="35" t="str">
        <f t="shared" si="22"/>
        <v/>
      </c>
      <c r="P55" s="35" t="str">
        <f t="shared" si="23"/>
        <v/>
      </c>
      <c r="Q55" s="32"/>
      <c r="R55" s="35" t="str">
        <f t="shared" si="24"/>
        <v/>
      </c>
      <c r="S55" s="35" t="str">
        <f t="shared" si="25"/>
        <v/>
      </c>
      <c r="T55" s="35" t="str">
        <f t="shared" si="26"/>
        <v/>
      </c>
      <c r="U55" s="35" t="str">
        <f t="shared" si="27"/>
        <v/>
      </c>
      <c r="V55" s="35" t="str">
        <f t="shared" si="12"/>
        <v/>
      </c>
      <c r="W55" s="35" t="str">
        <f t="shared" si="13"/>
        <v/>
      </c>
      <c r="X55" s="35" t="str">
        <f t="shared" si="14"/>
        <v/>
      </c>
      <c r="Y55" s="35" t="str">
        <f t="shared" si="15"/>
        <v/>
      </c>
    </row>
    <row r="56" spans="1:25" x14ac:dyDescent="0.25">
      <c r="A56" s="34" t="str">
        <f>IF(Entrada!A45="","",ROUND(Normalização!K45,3))</f>
        <v/>
      </c>
      <c r="B56" s="34" t="str">
        <f>Normalização!M45</f>
        <v/>
      </c>
      <c r="C56" s="34" t="str">
        <f>Normalização!N45</f>
        <v/>
      </c>
      <c r="D56" s="34" t="str">
        <f>Normalização!L45</f>
        <v/>
      </c>
      <c r="E56" s="34" t="str">
        <f>IF(Entrada!A45="","",ROUND(Normalização!O45,3))</f>
        <v/>
      </c>
      <c r="F56" s="34" t="str">
        <f>IF(Entrada!A45="","",ROUND(Normalização!P45,3))</f>
        <v/>
      </c>
      <c r="G56" s="34" t="str">
        <f>IF(Entrada!A45="","",ROUND(Normalização!Q45,3))</f>
        <v/>
      </c>
      <c r="H56" s="57"/>
      <c r="I56" s="35" t="str">
        <f t="shared" si="16"/>
        <v/>
      </c>
      <c r="J56" s="35" t="str">
        <f t="shared" si="17"/>
        <v/>
      </c>
      <c r="K56" s="35" t="str">
        <f t="shared" si="18"/>
        <v/>
      </c>
      <c r="L56" s="35" t="str">
        <f t="shared" si="19"/>
        <v/>
      </c>
      <c r="M56" s="35" t="str">
        <f t="shared" si="20"/>
        <v/>
      </c>
      <c r="N56" s="35" t="str">
        <f t="shared" si="21"/>
        <v/>
      </c>
      <c r="O56" s="35" t="str">
        <f t="shared" si="22"/>
        <v/>
      </c>
      <c r="P56" s="35" t="str">
        <f t="shared" si="23"/>
        <v/>
      </c>
      <c r="Q56" s="32"/>
      <c r="R56" s="35" t="str">
        <f t="shared" si="24"/>
        <v/>
      </c>
      <c r="S56" s="35" t="str">
        <f t="shared" si="25"/>
        <v/>
      </c>
      <c r="T56" s="35" t="str">
        <f t="shared" si="26"/>
        <v/>
      </c>
      <c r="U56" s="35" t="str">
        <f t="shared" si="27"/>
        <v/>
      </c>
      <c r="V56" s="35" t="str">
        <f t="shared" si="12"/>
        <v/>
      </c>
      <c r="W56" s="35" t="str">
        <f t="shared" si="13"/>
        <v/>
      </c>
      <c r="X56" s="35" t="str">
        <f t="shared" si="14"/>
        <v/>
      </c>
      <c r="Y56" s="35" t="str">
        <f t="shared" si="15"/>
        <v/>
      </c>
    </row>
    <row r="57" spans="1:25" x14ac:dyDescent="0.25">
      <c r="A57" s="34" t="str">
        <f>IF(Entrada!A46="","",ROUND(Normalização!K46,3))</f>
        <v/>
      </c>
      <c r="B57" s="34" t="str">
        <f>Normalização!M46</f>
        <v/>
      </c>
      <c r="C57" s="34" t="str">
        <f>Normalização!N46</f>
        <v/>
      </c>
      <c r="D57" s="34" t="str">
        <f>Normalização!L46</f>
        <v/>
      </c>
      <c r="E57" s="34" t="str">
        <f>IF(Entrada!A46="","",ROUND(Normalização!O46,3))</f>
        <v/>
      </c>
      <c r="F57" s="34" t="str">
        <f>IF(Entrada!A46="","",ROUND(Normalização!P46,3))</f>
        <v/>
      </c>
      <c r="G57" s="34" t="str">
        <f>IF(Entrada!A46="","",ROUND(Normalização!Q46,3))</f>
        <v/>
      </c>
      <c r="H57" s="57"/>
      <c r="I57" s="35" t="str">
        <f t="shared" si="16"/>
        <v/>
      </c>
      <c r="J57" s="35" t="str">
        <f t="shared" si="17"/>
        <v/>
      </c>
      <c r="K57" s="35" t="str">
        <f t="shared" si="18"/>
        <v/>
      </c>
      <c r="L57" s="35" t="str">
        <f t="shared" si="19"/>
        <v/>
      </c>
      <c r="M57" s="35" t="str">
        <f t="shared" si="20"/>
        <v/>
      </c>
      <c r="N57" s="35" t="str">
        <f t="shared" si="21"/>
        <v/>
      </c>
      <c r="O57" s="35" t="str">
        <f t="shared" si="22"/>
        <v/>
      </c>
      <c r="P57" s="35" t="str">
        <f t="shared" si="23"/>
        <v/>
      </c>
      <c r="Q57" s="32"/>
      <c r="R57" s="35" t="str">
        <f t="shared" si="24"/>
        <v/>
      </c>
      <c r="S57" s="35" t="str">
        <f t="shared" si="25"/>
        <v/>
      </c>
      <c r="T57" s="35" t="str">
        <f t="shared" si="26"/>
        <v/>
      </c>
      <c r="U57" s="35" t="str">
        <f t="shared" si="27"/>
        <v/>
      </c>
      <c r="V57" s="35" t="str">
        <f t="shared" si="12"/>
        <v/>
      </c>
      <c r="W57" s="35" t="str">
        <f t="shared" si="13"/>
        <v/>
      </c>
      <c r="X57" s="35" t="str">
        <f t="shared" si="14"/>
        <v/>
      </c>
      <c r="Y57" s="35" t="str">
        <f t="shared" si="15"/>
        <v/>
      </c>
    </row>
    <row r="58" spans="1:25" x14ac:dyDescent="0.25">
      <c r="A58" s="34" t="str">
        <f>IF(Entrada!A47="","",ROUND(Normalização!K47,3))</f>
        <v/>
      </c>
      <c r="B58" s="34" t="str">
        <f>Normalização!M47</f>
        <v/>
      </c>
      <c r="C58" s="34" t="str">
        <f>Normalização!N47</f>
        <v/>
      </c>
      <c r="D58" s="34" t="str">
        <f>Normalização!L47</f>
        <v/>
      </c>
      <c r="E58" s="34" t="str">
        <f>IF(Entrada!A47="","",ROUND(Normalização!O47,3))</f>
        <v/>
      </c>
      <c r="F58" s="34" t="str">
        <f>IF(Entrada!A47="","",ROUND(Normalização!P47,3))</f>
        <v/>
      </c>
      <c r="G58" s="34" t="str">
        <f>IF(Entrada!A47="","",ROUND(Normalização!Q47,3))</f>
        <v/>
      </c>
      <c r="H58" s="57"/>
      <c r="I58" s="35" t="str">
        <f t="shared" si="16"/>
        <v/>
      </c>
      <c r="J58" s="35" t="str">
        <f t="shared" si="17"/>
        <v/>
      </c>
      <c r="K58" s="35" t="str">
        <f t="shared" si="18"/>
        <v/>
      </c>
      <c r="L58" s="35" t="str">
        <f t="shared" si="19"/>
        <v/>
      </c>
      <c r="M58" s="35" t="str">
        <f t="shared" si="20"/>
        <v/>
      </c>
      <c r="N58" s="35" t="str">
        <f t="shared" si="21"/>
        <v/>
      </c>
      <c r="O58" s="35" t="str">
        <f t="shared" si="22"/>
        <v/>
      </c>
      <c r="P58" s="35" t="str">
        <f t="shared" si="23"/>
        <v/>
      </c>
      <c r="Q58" s="32"/>
      <c r="R58" s="35" t="str">
        <f t="shared" si="24"/>
        <v/>
      </c>
      <c r="S58" s="35" t="str">
        <f t="shared" si="25"/>
        <v/>
      </c>
      <c r="T58" s="35" t="str">
        <f t="shared" si="26"/>
        <v/>
      </c>
      <c r="U58" s="35" t="str">
        <f t="shared" si="27"/>
        <v/>
      </c>
      <c r="V58" s="35" t="str">
        <f t="shared" si="12"/>
        <v/>
      </c>
      <c r="W58" s="35" t="str">
        <f t="shared" si="13"/>
        <v/>
      </c>
      <c r="X58" s="35" t="str">
        <f t="shared" si="14"/>
        <v/>
      </c>
      <c r="Y58" s="35" t="str">
        <f t="shared" si="15"/>
        <v/>
      </c>
    </row>
    <row r="59" spans="1:25" x14ac:dyDescent="0.25">
      <c r="A59" s="34" t="str">
        <f>IF(Entrada!A48="","",ROUND(Normalização!K48,3))</f>
        <v/>
      </c>
      <c r="B59" s="34" t="str">
        <f>Normalização!M48</f>
        <v/>
      </c>
      <c r="C59" s="34" t="str">
        <f>Normalização!N48</f>
        <v/>
      </c>
      <c r="D59" s="34" t="str">
        <f>Normalização!L48</f>
        <v/>
      </c>
      <c r="E59" s="34" t="str">
        <f>IF(Entrada!A48="","",ROUND(Normalização!O48,3))</f>
        <v/>
      </c>
      <c r="F59" s="34" t="str">
        <f>IF(Entrada!A48="","",ROUND(Normalização!P48,3))</f>
        <v/>
      </c>
      <c r="G59" s="34" t="str">
        <f>IF(Entrada!A48="","",ROUND(Normalização!Q48,3))</f>
        <v/>
      </c>
      <c r="H59" s="57"/>
      <c r="I59" s="35" t="str">
        <f t="shared" si="16"/>
        <v/>
      </c>
      <c r="J59" s="35" t="str">
        <f t="shared" si="17"/>
        <v/>
      </c>
      <c r="K59" s="35" t="str">
        <f t="shared" si="18"/>
        <v/>
      </c>
      <c r="L59" s="35" t="str">
        <f t="shared" si="19"/>
        <v/>
      </c>
      <c r="M59" s="35" t="str">
        <f t="shared" si="20"/>
        <v/>
      </c>
      <c r="N59" s="35" t="str">
        <f t="shared" si="21"/>
        <v/>
      </c>
      <c r="O59" s="35" t="str">
        <f t="shared" si="22"/>
        <v/>
      </c>
      <c r="P59" s="35" t="str">
        <f t="shared" si="23"/>
        <v/>
      </c>
      <c r="Q59" s="32"/>
      <c r="R59" s="35" t="str">
        <f t="shared" si="24"/>
        <v/>
      </c>
      <c r="S59" s="35" t="str">
        <f t="shared" si="25"/>
        <v/>
      </c>
      <c r="T59" s="35" t="str">
        <f t="shared" si="26"/>
        <v/>
      </c>
      <c r="U59" s="35" t="str">
        <f t="shared" si="27"/>
        <v/>
      </c>
      <c r="V59" s="35" t="str">
        <f t="shared" si="12"/>
        <v/>
      </c>
      <c r="W59" s="35" t="str">
        <f t="shared" si="13"/>
        <v/>
      </c>
      <c r="X59" s="35" t="str">
        <f t="shared" si="14"/>
        <v/>
      </c>
      <c r="Y59" s="35" t="str">
        <f t="shared" si="15"/>
        <v/>
      </c>
    </row>
    <row r="60" spans="1:25" x14ac:dyDescent="0.25">
      <c r="A60" s="34" t="str">
        <f>IF(Entrada!A49="","",ROUND(Normalização!K49,3))</f>
        <v/>
      </c>
      <c r="B60" s="34" t="str">
        <f>Normalização!M49</f>
        <v/>
      </c>
      <c r="C60" s="34" t="str">
        <f>Normalização!N49</f>
        <v/>
      </c>
      <c r="D60" s="34" t="str">
        <f>Normalização!L49</f>
        <v/>
      </c>
      <c r="E60" s="34" t="str">
        <f>IF(Entrada!A49="","",ROUND(Normalização!O49,3))</f>
        <v/>
      </c>
      <c r="F60" s="34" t="str">
        <f>IF(Entrada!A49="","",ROUND(Normalização!P49,3))</f>
        <v/>
      </c>
      <c r="G60" s="34" t="str">
        <f>IF(Entrada!A49="","",ROUND(Normalização!Q49,3))</f>
        <v/>
      </c>
      <c r="H60" s="57"/>
      <c r="I60" s="35" t="str">
        <f t="shared" si="16"/>
        <v/>
      </c>
      <c r="J60" s="35" t="str">
        <f t="shared" si="17"/>
        <v/>
      </c>
      <c r="K60" s="35" t="str">
        <f t="shared" si="18"/>
        <v/>
      </c>
      <c r="L60" s="35" t="str">
        <f t="shared" si="19"/>
        <v/>
      </c>
      <c r="M60" s="35" t="str">
        <f t="shared" si="20"/>
        <v/>
      </c>
      <c r="N60" s="35" t="str">
        <f t="shared" si="21"/>
        <v/>
      </c>
      <c r="O60" s="35" t="str">
        <f t="shared" si="22"/>
        <v/>
      </c>
      <c r="P60" s="35" t="str">
        <f t="shared" si="23"/>
        <v/>
      </c>
      <c r="Q60" s="32"/>
      <c r="R60" s="35" t="str">
        <f t="shared" si="24"/>
        <v/>
      </c>
      <c r="S60" s="35" t="str">
        <f t="shared" si="25"/>
        <v/>
      </c>
      <c r="T60" s="35" t="str">
        <f t="shared" si="26"/>
        <v/>
      </c>
      <c r="U60" s="35" t="str">
        <f t="shared" si="27"/>
        <v/>
      </c>
      <c r="V60" s="35" t="str">
        <f t="shared" si="12"/>
        <v/>
      </c>
      <c r="W60" s="35" t="str">
        <f t="shared" si="13"/>
        <v/>
      </c>
      <c r="X60" s="35" t="str">
        <f t="shared" si="14"/>
        <v/>
      </c>
      <c r="Y60" s="35" t="str">
        <f t="shared" si="15"/>
        <v/>
      </c>
    </row>
    <row r="61" spans="1:25" x14ac:dyDescent="0.25">
      <c r="A61" s="34" t="str">
        <f>IF(Entrada!A50="","",ROUND(Normalização!K50,3))</f>
        <v/>
      </c>
      <c r="B61" s="34" t="str">
        <f>Normalização!M50</f>
        <v/>
      </c>
      <c r="C61" s="34" t="str">
        <f>Normalização!N50</f>
        <v/>
      </c>
      <c r="D61" s="34" t="str">
        <f>Normalização!L50</f>
        <v/>
      </c>
      <c r="E61" s="34" t="str">
        <f>IF(Entrada!A50="","",ROUND(Normalização!O50,3))</f>
        <v/>
      </c>
      <c r="F61" s="34" t="str">
        <f>IF(Entrada!A50="","",ROUND(Normalização!P50,3))</f>
        <v/>
      </c>
      <c r="G61" s="34" t="str">
        <f>IF(Entrada!A50="","",ROUND(Normalização!Q50,3))</f>
        <v/>
      </c>
      <c r="H61" s="57"/>
      <c r="I61" s="35" t="str">
        <f t="shared" si="16"/>
        <v/>
      </c>
      <c r="J61" s="35" t="str">
        <f t="shared" si="17"/>
        <v/>
      </c>
      <c r="K61" s="35" t="str">
        <f t="shared" si="18"/>
        <v/>
      </c>
      <c r="L61" s="35" t="str">
        <f t="shared" si="19"/>
        <v/>
      </c>
      <c r="M61" s="35" t="str">
        <f t="shared" si="20"/>
        <v/>
      </c>
      <c r="N61" s="35" t="str">
        <f t="shared" si="21"/>
        <v/>
      </c>
      <c r="O61" s="35" t="str">
        <f t="shared" si="22"/>
        <v/>
      </c>
      <c r="P61" s="35" t="str">
        <f t="shared" si="23"/>
        <v/>
      </c>
      <c r="Q61" s="32"/>
      <c r="R61" s="35" t="str">
        <f t="shared" si="24"/>
        <v/>
      </c>
      <c r="S61" s="35" t="str">
        <f t="shared" si="25"/>
        <v/>
      </c>
      <c r="T61" s="35" t="str">
        <f t="shared" si="26"/>
        <v/>
      </c>
      <c r="U61" s="35" t="str">
        <f t="shared" si="27"/>
        <v/>
      </c>
      <c r="V61" s="35" t="str">
        <f t="shared" si="12"/>
        <v/>
      </c>
      <c r="W61" s="35" t="str">
        <f t="shared" si="13"/>
        <v/>
      </c>
      <c r="X61" s="35" t="str">
        <f t="shared" si="14"/>
        <v/>
      </c>
      <c r="Y61" s="35" t="str">
        <f t="shared" si="15"/>
        <v/>
      </c>
    </row>
    <row r="62" spans="1:25" x14ac:dyDescent="0.25">
      <c r="A62" s="34" t="str">
        <f>IF(Entrada!A51="","",ROUND(Normalização!K51,3))</f>
        <v/>
      </c>
      <c r="B62" s="34" t="str">
        <f>Normalização!M51</f>
        <v/>
      </c>
      <c r="C62" s="34" t="str">
        <f>Normalização!N51</f>
        <v/>
      </c>
      <c r="D62" s="34" t="str">
        <f>Normalização!L51</f>
        <v/>
      </c>
      <c r="E62" s="34" t="str">
        <f>IF(Entrada!A51="","",ROUND(Normalização!O51,3))</f>
        <v/>
      </c>
      <c r="F62" s="34" t="str">
        <f>IF(Entrada!A51="","",ROUND(Normalização!P51,3))</f>
        <v/>
      </c>
      <c r="G62" s="34" t="str">
        <f>IF(Entrada!A51="","",ROUND(Normalização!Q51,3))</f>
        <v/>
      </c>
      <c r="H62" s="57"/>
      <c r="I62" s="35" t="str">
        <f t="shared" si="16"/>
        <v/>
      </c>
      <c r="J62" s="35" t="str">
        <f t="shared" si="17"/>
        <v/>
      </c>
      <c r="K62" s="35" t="str">
        <f t="shared" si="18"/>
        <v/>
      </c>
      <c r="L62" s="35" t="str">
        <f t="shared" si="19"/>
        <v/>
      </c>
      <c r="M62" s="35" t="str">
        <f t="shared" si="20"/>
        <v/>
      </c>
      <c r="N62" s="35" t="str">
        <f t="shared" si="21"/>
        <v/>
      </c>
      <c r="O62" s="35" t="str">
        <f t="shared" si="22"/>
        <v/>
      </c>
      <c r="P62" s="35" t="str">
        <f t="shared" si="23"/>
        <v/>
      </c>
      <c r="Q62" s="32"/>
      <c r="R62" s="35" t="str">
        <f t="shared" si="24"/>
        <v/>
      </c>
      <c r="S62" s="35" t="str">
        <f t="shared" si="25"/>
        <v/>
      </c>
      <c r="T62" s="35" t="str">
        <f t="shared" si="26"/>
        <v/>
      </c>
      <c r="U62" s="35" t="str">
        <f t="shared" si="27"/>
        <v/>
      </c>
      <c r="V62" s="35" t="str">
        <f t="shared" si="12"/>
        <v/>
      </c>
      <c r="W62" s="35" t="str">
        <f t="shared" si="13"/>
        <v/>
      </c>
      <c r="X62" s="35" t="str">
        <f t="shared" si="14"/>
        <v/>
      </c>
      <c r="Y62" s="35" t="str">
        <f t="shared" si="15"/>
        <v/>
      </c>
    </row>
    <row r="63" spans="1:25" x14ac:dyDescent="0.25">
      <c r="A63" s="34" t="str">
        <f>IF(Entrada!A52="","",ROUND(Normalização!K52,3))</f>
        <v/>
      </c>
      <c r="B63" s="34" t="str">
        <f>Normalização!M52</f>
        <v/>
      </c>
      <c r="C63" s="34" t="str">
        <f>Normalização!N52</f>
        <v/>
      </c>
      <c r="D63" s="34" t="str">
        <f>Normalização!L52</f>
        <v/>
      </c>
      <c r="E63" s="34" t="str">
        <f>IF(Entrada!A52="","",ROUND(Normalização!O52,3))</f>
        <v/>
      </c>
      <c r="F63" s="34" t="str">
        <f>IF(Entrada!A52="","",ROUND(Normalização!P52,3))</f>
        <v/>
      </c>
      <c r="G63" s="34" t="str">
        <f>IF(Entrada!A52="","",ROUND(Normalização!Q52,3))</f>
        <v/>
      </c>
      <c r="H63" s="57"/>
      <c r="I63" s="35" t="str">
        <f t="shared" si="16"/>
        <v/>
      </c>
      <c r="J63" s="35" t="str">
        <f t="shared" si="17"/>
        <v/>
      </c>
      <c r="K63" s="35" t="str">
        <f t="shared" si="18"/>
        <v/>
      </c>
      <c r="L63" s="35" t="str">
        <f t="shared" si="19"/>
        <v/>
      </c>
      <c r="M63" s="35" t="str">
        <f t="shared" si="20"/>
        <v/>
      </c>
      <c r="N63" s="35" t="str">
        <f t="shared" si="21"/>
        <v/>
      </c>
      <c r="O63" s="35" t="str">
        <f t="shared" si="22"/>
        <v/>
      </c>
      <c r="P63" s="35" t="str">
        <f t="shared" si="23"/>
        <v/>
      </c>
      <c r="Q63" s="32"/>
      <c r="R63" s="35" t="str">
        <f t="shared" si="24"/>
        <v/>
      </c>
      <c r="S63" s="35" t="str">
        <f t="shared" si="25"/>
        <v/>
      </c>
      <c r="T63" s="35" t="str">
        <f t="shared" si="26"/>
        <v/>
      </c>
      <c r="U63" s="35" t="str">
        <f t="shared" si="27"/>
        <v/>
      </c>
      <c r="V63" s="35" t="str">
        <f t="shared" si="12"/>
        <v/>
      </c>
      <c r="W63" s="35" t="str">
        <f t="shared" si="13"/>
        <v/>
      </c>
      <c r="X63" s="35" t="str">
        <f t="shared" si="14"/>
        <v/>
      </c>
      <c r="Y63" s="35" t="str">
        <f t="shared" si="15"/>
        <v/>
      </c>
    </row>
    <row r="64" spans="1:25" x14ac:dyDescent="0.25">
      <c r="A64" s="34" t="str">
        <f>IF(Entrada!A53="","",ROUND(Normalização!K53,3))</f>
        <v/>
      </c>
      <c r="B64" s="34" t="str">
        <f>Normalização!M53</f>
        <v/>
      </c>
      <c r="C64" s="34" t="str">
        <f>Normalização!N53</f>
        <v/>
      </c>
      <c r="D64" s="34" t="str">
        <f>Normalização!L53</f>
        <v/>
      </c>
      <c r="E64" s="34" t="str">
        <f>IF(Entrada!A53="","",ROUND(Normalização!O53,3))</f>
        <v/>
      </c>
      <c r="F64" s="34" t="str">
        <f>IF(Entrada!A53="","",ROUND(Normalização!P53,3))</f>
        <v/>
      </c>
      <c r="G64" s="34" t="str">
        <f>IF(Entrada!A53="","",ROUND(Normalização!Q53,3))</f>
        <v/>
      </c>
      <c r="H64" s="57"/>
      <c r="I64" s="35" t="str">
        <f t="shared" si="16"/>
        <v/>
      </c>
      <c r="J64" s="35" t="str">
        <f t="shared" si="17"/>
        <v/>
      </c>
      <c r="K64" s="35" t="str">
        <f t="shared" si="18"/>
        <v/>
      </c>
      <c r="L64" s="35" t="str">
        <f t="shared" si="19"/>
        <v/>
      </c>
      <c r="M64" s="35" t="str">
        <f t="shared" si="20"/>
        <v/>
      </c>
      <c r="N64" s="35" t="str">
        <f t="shared" si="21"/>
        <v/>
      </c>
      <c r="O64" s="35" t="str">
        <f t="shared" si="22"/>
        <v/>
      </c>
      <c r="P64" s="35" t="str">
        <f t="shared" si="23"/>
        <v/>
      </c>
      <c r="Q64" s="32"/>
      <c r="R64" s="35" t="str">
        <f t="shared" si="24"/>
        <v/>
      </c>
      <c r="S64" s="35" t="str">
        <f t="shared" si="25"/>
        <v/>
      </c>
      <c r="T64" s="35" t="str">
        <f t="shared" si="26"/>
        <v/>
      </c>
      <c r="U64" s="35" t="str">
        <f t="shared" si="27"/>
        <v/>
      </c>
      <c r="V64" s="35" t="str">
        <f t="shared" si="12"/>
        <v/>
      </c>
      <c r="W64" s="35" t="str">
        <f t="shared" si="13"/>
        <v/>
      </c>
      <c r="X64" s="35" t="str">
        <f t="shared" si="14"/>
        <v/>
      </c>
      <c r="Y64" s="35" t="str">
        <f t="shared" si="15"/>
        <v/>
      </c>
    </row>
    <row r="65" spans="1:28" x14ac:dyDescent="0.25">
      <c r="A65" s="34" t="str">
        <f>IF(Entrada!A54="","",ROUND(Normalização!K54,3))</f>
        <v/>
      </c>
      <c r="B65" s="34" t="str">
        <f>Normalização!M54</f>
        <v/>
      </c>
      <c r="C65" s="34" t="str">
        <f>Normalização!N54</f>
        <v/>
      </c>
      <c r="D65" s="34" t="str">
        <f>Normalização!L54</f>
        <v/>
      </c>
      <c r="E65" s="34" t="str">
        <f>IF(Entrada!A54="","",ROUND(Normalização!O54,3))</f>
        <v/>
      </c>
      <c r="F65" s="34" t="str">
        <f>IF(Entrada!A54="","",ROUND(Normalização!P54,3))</f>
        <v/>
      </c>
      <c r="G65" s="34" t="str">
        <f>IF(Entrada!A54="","",ROUND(Normalização!Q54,3))</f>
        <v/>
      </c>
      <c r="H65" s="57"/>
      <c r="I65" s="35" t="str">
        <f t="shared" si="16"/>
        <v/>
      </c>
      <c r="J65" s="35" t="str">
        <f t="shared" si="17"/>
        <v/>
      </c>
      <c r="K65" s="35" t="str">
        <f t="shared" si="18"/>
        <v/>
      </c>
      <c r="L65" s="35" t="str">
        <f t="shared" si="19"/>
        <v/>
      </c>
      <c r="M65" s="35" t="str">
        <f t="shared" si="20"/>
        <v/>
      </c>
      <c r="N65" s="35" t="str">
        <f t="shared" si="21"/>
        <v/>
      </c>
      <c r="O65" s="35" t="str">
        <f t="shared" si="22"/>
        <v/>
      </c>
      <c r="P65" s="35" t="str">
        <f t="shared" si="23"/>
        <v/>
      </c>
      <c r="Q65" s="32"/>
      <c r="R65" s="35" t="str">
        <f t="shared" si="24"/>
        <v/>
      </c>
      <c r="S65" s="35" t="str">
        <f t="shared" si="25"/>
        <v/>
      </c>
      <c r="T65" s="35" t="str">
        <f t="shared" si="26"/>
        <v/>
      </c>
      <c r="U65" s="35" t="str">
        <f t="shared" si="27"/>
        <v/>
      </c>
      <c r="V65" s="35" t="str">
        <f t="shared" si="12"/>
        <v/>
      </c>
      <c r="W65" s="35" t="str">
        <f t="shared" si="13"/>
        <v/>
      </c>
      <c r="X65" s="35" t="str">
        <f t="shared" si="14"/>
        <v/>
      </c>
      <c r="Y65" s="35" t="str">
        <f t="shared" si="15"/>
        <v/>
      </c>
    </row>
    <row r="66" spans="1:28" x14ac:dyDescent="0.25">
      <c r="A66" s="34" t="str">
        <f>IF(Entrada!A55="","",ROUND(Normalização!K55,3))</f>
        <v/>
      </c>
      <c r="B66" s="34" t="str">
        <f>Normalização!M55</f>
        <v/>
      </c>
      <c r="C66" s="34" t="str">
        <f>Normalização!N55</f>
        <v/>
      </c>
      <c r="D66" s="34" t="str">
        <f>Normalização!L55</f>
        <v/>
      </c>
      <c r="E66" s="34" t="str">
        <f>IF(Entrada!A55="","",ROUND(Normalização!O55,3))</f>
        <v/>
      </c>
      <c r="F66" s="34" t="str">
        <f>IF(Entrada!A55="","",ROUND(Normalização!P55,3))</f>
        <v/>
      </c>
      <c r="G66" s="34" t="str">
        <f>IF(Entrada!A55="","",ROUND(Normalização!Q55,3))</f>
        <v/>
      </c>
      <c r="H66" s="57"/>
      <c r="I66" s="35" t="str">
        <f t="shared" si="16"/>
        <v/>
      </c>
      <c r="J66" s="35" t="str">
        <f t="shared" si="17"/>
        <v/>
      </c>
      <c r="K66" s="35" t="str">
        <f t="shared" si="18"/>
        <v/>
      </c>
      <c r="L66" s="35" t="str">
        <f t="shared" si="19"/>
        <v/>
      </c>
      <c r="M66" s="35" t="str">
        <f t="shared" si="20"/>
        <v/>
      </c>
      <c r="N66" s="35" t="str">
        <f t="shared" si="21"/>
        <v/>
      </c>
      <c r="O66" s="35" t="str">
        <f t="shared" si="22"/>
        <v/>
      </c>
      <c r="P66" s="35" t="str">
        <f t="shared" si="23"/>
        <v/>
      </c>
      <c r="Q66" s="32"/>
      <c r="R66" s="35" t="str">
        <f t="shared" si="24"/>
        <v/>
      </c>
      <c r="S66" s="35" t="str">
        <f t="shared" si="25"/>
        <v/>
      </c>
      <c r="T66" s="35" t="str">
        <f t="shared" si="26"/>
        <v/>
      </c>
      <c r="U66" s="35" t="str">
        <f t="shared" si="27"/>
        <v/>
      </c>
      <c r="V66" s="35" t="str">
        <f t="shared" si="12"/>
        <v/>
      </c>
      <c r="W66" s="35" t="str">
        <f t="shared" si="13"/>
        <v/>
      </c>
      <c r="X66" s="35" t="str">
        <f t="shared" si="14"/>
        <v/>
      </c>
      <c r="Y66" s="35" t="str">
        <f t="shared" si="15"/>
        <v/>
      </c>
    </row>
    <row r="67" spans="1:28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17"/>
      <c r="AB67" s="17"/>
    </row>
    <row r="68" spans="1:28" x14ac:dyDescent="0.25">
      <c r="A68" s="17"/>
      <c r="B68" s="17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</row>
    <row r="69" spans="1:28" x14ac:dyDescent="0.25">
      <c r="A69" s="17"/>
      <c r="B69" s="17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</row>
    <row r="70" spans="1:28" x14ac:dyDescent="0.25">
      <c r="A70" s="17"/>
      <c r="B70" s="17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17"/>
      <c r="AB70" s="17"/>
    </row>
    <row r="71" spans="1:28" x14ac:dyDescent="0.25">
      <c r="A71" s="17"/>
      <c r="B71" s="17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</row>
    <row r="72" spans="1:28" x14ac:dyDescent="0.25">
      <c r="A72" s="17"/>
      <c r="B72" s="17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17"/>
      <c r="AB72" s="17"/>
    </row>
    <row r="73" spans="1:28" x14ac:dyDescent="0.25">
      <c r="A73" s="17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17"/>
      <c r="AB73" s="1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AF8B8-5AAB-4075-913E-71D54C11C3EE}">
  <sheetPr codeName="Planilha6"/>
  <dimension ref="A1:P67"/>
  <sheetViews>
    <sheetView workbookViewId="0">
      <selection activeCell="O6" sqref="O6"/>
    </sheetView>
  </sheetViews>
  <sheetFormatPr defaultRowHeight="15" x14ac:dyDescent="0.25"/>
  <cols>
    <col min="1" max="17" width="10.7109375" style="14" customWidth="1"/>
    <col min="18" max="16384" width="9.140625" style="14"/>
  </cols>
  <sheetData>
    <row r="1" spans="1:16" ht="16.5" x14ac:dyDescent="0.25">
      <c r="A1" s="13" t="s">
        <v>35</v>
      </c>
    </row>
    <row r="2" spans="1:16" x14ac:dyDescent="0.25">
      <c r="A2" s="29"/>
    </row>
    <row r="3" spans="1:16" x14ac:dyDescent="0.25">
      <c r="A3" s="36" t="s">
        <v>34</v>
      </c>
      <c r="B3" s="39" t="s">
        <v>6</v>
      </c>
      <c r="C3" s="31"/>
      <c r="D3" s="31"/>
      <c r="E3" s="31"/>
      <c r="F3" s="31"/>
      <c r="G3" s="31"/>
      <c r="H3" s="31"/>
      <c r="I3" s="31"/>
    </row>
    <row r="4" spans="1:16" x14ac:dyDescent="0.25">
      <c r="A4" s="39">
        <v>1</v>
      </c>
      <c r="B4" s="36">
        <v>-5.9767000000000001</v>
      </c>
      <c r="C4" s="30"/>
      <c r="D4" s="30"/>
      <c r="E4" s="30"/>
      <c r="F4" s="30"/>
      <c r="G4" s="30"/>
      <c r="H4" s="30"/>
      <c r="I4" s="30"/>
    </row>
    <row r="5" spans="1:16" x14ac:dyDescent="0.25">
      <c r="A5" s="39">
        <v>2</v>
      </c>
      <c r="B5" s="36">
        <v>-4.9806999999999997</v>
      </c>
      <c r="C5" s="30"/>
      <c r="D5" s="30"/>
      <c r="E5" s="30"/>
      <c r="F5" s="30"/>
      <c r="G5" s="30"/>
      <c r="H5" s="30"/>
      <c r="I5" s="30"/>
      <c r="J5" s="41"/>
      <c r="K5" s="41"/>
      <c r="L5" s="41"/>
      <c r="M5" s="41"/>
    </row>
    <row r="6" spans="1:16" x14ac:dyDescent="0.25">
      <c r="A6" s="39">
        <v>3</v>
      </c>
      <c r="B6" s="36">
        <v>-5.7751000000000001</v>
      </c>
      <c r="C6" s="30"/>
      <c r="D6" s="30"/>
      <c r="E6" s="30"/>
      <c r="F6" s="30"/>
      <c r="G6" s="30"/>
      <c r="H6" s="30"/>
      <c r="I6" s="30"/>
      <c r="J6" s="41"/>
      <c r="K6" s="41"/>
      <c r="L6" s="41"/>
      <c r="M6" s="41"/>
    </row>
    <row r="7" spans="1:16" x14ac:dyDescent="0.25">
      <c r="A7" s="39">
        <v>4</v>
      </c>
      <c r="B7" s="36">
        <v>2.2273000000000001</v>
      </c>
      <c r="C7" s="30"/>
      <c r="D7" s="30"/>
      <c r="E7" s="30"/>
      <c r="F7" s="30"/>
      <c r="G7" s="30"/>
      <c r="H7" s="30"/>
      <c r="I7" s="30"/>
      <c r="J7" s="41"/>
      <c r="K7" s="41"/>
      <c r="L7" s="41"/>
      <c r="M7" s="41"/>
    </row>
    <row r="8" spans="1:16" x14ac:dyDescent="0.25">
      <c r="A8" s="39">
        <v>5</v>
      </c>
      <c r="B8" s="36">
        <v>-1.0019</v>
      </c>
      <c r="C8" s="30"/>
      <c r="D8" s="30"/>
      <c r="E8" s="30"/>
      <c r="F8" s="30"/>
      <c r="G8" s="30"/>
      <c r="H8" s="30"/>
      <c r="I8" s="30"/>
      <c r="J8" s="41"/>
      <c r="K8" s="41"/>
      <c r="L8" s="41"/>
      <c r="M8" s="41"/>
    </row>
    <row r="9" spans="1:16" x14ac:dyDescent="0.25">
      <c r="A9" s="39">
        <v>6</v>
      </c>
      <c r="B9" s="36">
        <v>-2.6587000000000001</v>
      </c>
      <c r="C9" s="30"/>
      <c r="D9" s="30"/>
      <c r="E9" s="30"/>
      <c r="F9" s="30"/>
      <c r="G9" s="30"/>
      <c r="H9" s="30"/>
      <c r="I9" s="30"/>
      <c r="J9" s="41"/>
      <c r="K9" s="41"/>
      <c r="L9" s="41"/>
      <c r="M9" s="41"/>
    </row>
    <row r="10" spans="1:16" x14ac:dyDescent="0.25">
      <c r="A10" s="39">
        <v>7</v>
      </c>
      <c r="B10" s="36">
        <v>0.50929999999999997</v>
      </c>
      <c r="C10" s="30"/>
      <c r="D10" s="30"/>
      <c r="E10" s="30"/>
      <c r="F10" s="30"/>
      <c r="G10" s="30"/>
      <c r="H10" s="30"/>
      <c r="I10" s="30"/>
      <c r="J10" s="41"/>
      <c r="K10" s="41"/>
      <c r="L10" s="41"/>
      <c r="M10" s="41"/>
    </row>
    <row r="11" spans="1:16" x14ac:dyDescent="0.25">
      <c r="A11" s="39">
        <v>8</v>
      </c>
      <c r="B11" s="36">
        <v>-0.97870000000000001</v>
      </c>
      <c r="C11" s="30"/>
      <c r="D11" s="30"/>
      <c r="E11" s="30"/>
      <c r="F11" s="30"/>
      <c r="G11" s="30"/>
      <c r="H11" s="30"/>
      <c r="I11" s="30"/>
      <c r="J11" s="41"/>
      <c r="K11" s="41"/>
      <c r="L11" s="41"/>
      <c r="M11" s="41"/>
    </row>
    <row r="12" spans="1:16" x14ac:dyDescent="0.25">
      <c r="A12" s="37" t="s">
        <v>33</v>
      </c>
      <c r="B12" s="36">
        <v>4.8567</v>
      </c>
      <c r="C12" s="30"/>
      <c r="D12" s="30"/>
      <c r="E12" s="30"/>
      <c r="F12" s="30"/>
      <c r="G12" s="30"/>
      <c r="H12" s="30"/>
      <c r="I12" s="30"/>
    </row>
    <row r="14" spans="1:16" ht="18.75" x14ac:dyDescent="0.35">
      <c r="M14" s="43" t="s">
        <v>36</v>
      </c>
      <c r="N14" s="43" t="s">
        <v>47</v>
      </c>
    </row>
    <row r="15" spans="1:16" x14ac:dyDescent="0.25">
      <c r="A15" s="22">
        <v>1</v>
      </c>
      <c r="B15" s="22">
        <v>2</v>
      </c>
      <c r="C15" s="22">
        <v>3</v>
      </c>
      <c r="D15" s="22">
        <v>4</v>
      </c>
      <c r="E15" s="22">
        <v>5</v>
      </c>
      <c r="F15" s="22">
        <v>6</v>
      </c>
      <c r="G15" s="22">
        <v>7</v>
      </c>
      <c r="H15" s="22">
        <v>8</v>
      </c>
      <c r="I15" s="40"/>
      <c r="J15" s="75" t="s">
        <v>6</v>
      </c>
      <c r="K15" s="75"/>
      <c r="L15" s="17"/>
      <c r="M15" s="44">
        <v>0</v>
      </c>
      <c r="N15" s="44">
        <v>0</v>
      </c>
      <c r="O15" s="17"/>
    </row>
    <row r="16" spans="1:16" x14ac:dyDescent="0.25">
      <c r="A16" s="42">
        <f>Camada1!R16</f>
        <v>0.96667808525022247</v>
      </c>
      <c r="B16" s="42">
        <f>Camada1!S16</f>
        <v>7.7036854353893958E-2</v>
      </c>
      <c r="C16" s="42">
        <f>Camada1!T16</f>
        <v>3.2532770820675738E-2</v>
      </c>
      <c r="D16" s="42">
        <f>Camada1!U16</f>
        <v>2.6455268805955744E-2</v>
      </c>
      <c r="E16" s="42">
        <f>Camada1!V16</f>
        <v>0.27078528909306582</v>
      </c>
      <c r="F16" s="42">
        <f>Camada1!W16</f>
        <v>1.3003634209886388E-2</v>
      </c>
      <c r="G16" s="42">
        <f>Camada1!X16</f>
        <v>0.28941789869979118</v>
      </c>
      <c r="H16" s="42">
        <f>Camada1!Y16</f>
        <v>0.11663985416803484</v>
      </c>
      <c r="I16" s="17"/>
      <c r="J16" s="35">
        <f>IF(A16="","",$B$4*A16+$B$5*B16+$B$6*C16+$B$7*D16+$B$8*E16+$B$9*F16+$B$10*G16+$B$11*H16+$B$12)</f>
        <v>-1.7061259900330441</v>
      </c>
      <c r="K16" s="35">
        <f t="shared" ref="K16:K47" si="0">IF(A16="","",1/(1+EXP(-J16)))</f>
        <v>0.15366686807694679</v>
      </c>
      <c r="L16" s="17"/>
      <c r="M16" s="44">
        <f>Entrada!A5</f>
        <v>1</v>
      </c>
      <c r="N16" s="45">
        <f>IF(A16="","",((K16-0.15)*(6179.8-0)/(0.85-0.15))+0)</f>
        <v>32.37215905987977</v>
      </c>
      <c r="O16" s="46"/>
      <c r="P16" s="17"/>
    </row>
    <row r="17" spans="1:16" x14ac:dyDescent="0.25">
      <c r="A17" s="42">
        <f>Camada1!R17</f>
        <v>0.96632669742346011</v>
      </c>
      <c r="B17" s="42">
        <f>Camada1!S17</f>
        <v>7.4480126120718373E-2</v>
      </c>
      <c r="C17" s="42">
        <f>Camada1!T17</f>
        <v>3.300787441912683E-2</v>
      </c>
      <c r="D17" s="42">
        <f>Camada1!U17</f>
        <v>2.6638022321766798E-2</v>
      </c>
      <c r="E17" s="42">
        <f>Camada1!V17</f>
        <v>0.27089752691973318</v>
      </c>
      <c r="F17" s="42">
        <f>Camada1!W17</f>
        <v>1.2851316818607359E-2</v>
      </c>
      <c r="G17" s="42">
        <f>Camada1!X17</f>
        <v>0.28916886411529874</v>
      </c>
      <c r="H17" s="42">
        <f>Camada1!Y17</f>
        <v>0.11684741857644325</v>
      </c>
      <c r="I17" s="17"/>
      <c r="J17" s="35">
        <f t="shared" ref="J17:J66" si="1">IF(A17="","",$B$4*A17+$B$5*B17+$B$6*C17+$B$7*D17+$B$8*E17+$B$9*F17+$B$10*G17+$B$11*H17+$B$12)</f>
        <v>-1.6936657394142385</v>
      </c>
      <c r="K17" s="35">
        <f t="shared" si="0"/>
        <v>0.15529436780963812</v>
      </c>
      <c r="L17" s="17"/>
      <c r="M17" s="44">
        <f>IF(Entrada!A6="","",SUM(Entrada!$A$5:A6))</f>
        <v>2</v>
      </c>
      <c r="N17" s="45">
        <f t="shared" ref="N17:N66" si="2">IF(A17="","",((K17-0.15)*(6179.8-0)/(0.85-0.15))+0)</f>
        <v>46.740191700002441</v>
      </c>
      <c r="O17" s="46"/>
      <c r="P17" s="17"/>
    </row>
    <row r="18" spans="1:16" x14ac:dyDescent="0.25">
      <c r="A18" s="42">
        <f>Camada1!R18</f>
        <v>0.9656131630574345</v>
      </c>
      <c r="B18" s="42">
        <f>Camada1!S18</f>
        <v>6.9599413021718168E-2</v>
      </c>
      <c r="C18" s="42">
        <f>Camada1!T18</f>
        <v>3.3978263482827321E-2</v>
      </c>
      <c r="D18" s="42">
        <f>Camada1!U18</f>
        <v>2.7007220167212357E-2</v>
      </c>
      <c r="E18" s="42">
        <f>Camada1!V18</f>
        <v>0.27112209026219442</v>
      </c>
      <c r="F18" s="42">
        <f>Camada1!W18</f>
        <v>1.2551945815843037E-2</v>
      </c>
      <c r="G18" s="42">
        <f>Camada1!X18</f>
        <v>0.28867117650592322</v>
      </c>
      <c r="H18" s="42">
        <f>Camada1!Y18</f>
        <v>0.11726350898019487</v>
      </c>
      <c r="I18" s="17"/>
      <c r="J18" s="35">
        <f t="shared" si="1"/>
        <v>-1.6699633226626096</v>
      </c>
      <c r="K18" s="35">
        <f t="shared" si="0"/>
        <v>0.15842906894737813</v>
      </c>
      <c r="L18" s="17"/>
      <c r="M18" s="44">
        <f>IF(Entrada!A7="","",SUM(Entrada!$A$5:A7))</f>
        <v>3</v>
      </c>
      <c r="N18" s="45">
        <f t="shared" si="2"/>
        <v>74.414228972867704</v>
      </c>
      <c r="O18" s="46"/>
      <c r="P18" s="17"/>
    </row>
    <row r="19" spans="1:16" x14ac:dyDescent="0.25">
      <c r="A19" s="42">
        <f>Camada1!R19</f>
        <v>0.96429190002404286</v>
      </c>
      <c r="B19" s="42">
        <f>Camada1!S19</f>
        <v>6.1553243534334924E-2</v>
      </c>
      <c r="C19" s="42">
        <f>Camada1!T19</f>
        <v>3.5794736335326455E-2</v>
      </c>
      <c r="D19" s="42">
        <f>Camada1!U19</f>
        <v>2.7684350709011186E-2</v>
      </c>
      <c r="E19" s="42">
        <f>Camada1!V19</f>
        <v>0.27152659876480906</v>
      </c>
      <c r="F19" s="42">
        <f>Camada1!W19</f>
        <v>1.203032992431385E-2</v>
      </c>
      <c r="G19" s="42">
        <f>Camada1!X19</f>
        <v>0.28777662272910459</v>
      </c>
      <c r="H19" s="42">
        <f>Camada1!Y19</f>
        <v>0.11801570973604378</v>
      </c>
      <c r="I19" s="17"/>
      <c r="J19" s="35">
        <f t="shared" si="1"/>
        <v>-1.6311833450560913</v>
      </c>
      <c r="K19" s="35">
        <f t="shared" si="0"/>
        <v>0.16366831929488013</v>
      </c>
      <c r="L19" s="17"/>
      <c r="M19" s="44">
        <f>IF(Entrada!A8="","",SUM(Entrada!$A$5:A8))</f>
        <v>4</v>
      </c>
      <c r="N19" s="45">
        <f t="shared" si="2"/>
        <v>120.66782796928608</v>
      </c>
      <c r="O19" s="46"/>
      <c r="P19" s="17"/>
    </row>
    <row r="20" spans="1:16" x14ac:dyDescent="0.25">
      <c r="A20" s="42">
        <f>Camada1!R20</f>
        <v>0.9626105614294761</v>
      </c>
      <c r="B20" s="42">
        <f>Camada1!S20</f>
        <v>5.2899948394487084E-2</v>
      </c>
      <c r="C20" s="42">
        <f>Camada1!T20</f>
        <v>3.8142035662131944E-2</v>
      </c>
      <c r="D20" s="42">
        <f>Camada1!U20</f>
        <v>2.8534375365474651E-2</v>
      </c>
      <c r="E20" s="42">
        <f>Camada1!V20</f>
        <v>0.27202151183099693</v>
      </c>
      <c r="F20" s="42">
        <f>Camada1!W20</f>
        <v>1.1421805891098024E-2</v>
      </c>
      <c r="G20" s="42">
        <f>Camada1!X20</f>
        <v>0.28668552591810786</v>
      </c>
      <c r="H20" s="42">
        <f>Camada1!Y20</f>
        <v>0.11894073864070637</v>
      </c>
      <c r="I20" s="17"/>
      <c r="J20" s="35">
        <f t="shared" si="1"/>
        <v>-1.5900366419485339</v>
      </c>
      <c r="K20" s="35">
        <f t="shared" si="0"/>
        <v>0.16937874173108522</v>
      </c>
      <c r="L20" s="17"/>
      <c r="M20" s="44">
        <f>IF(Entrada!A9="","",SUM(Entrada!$A$5:A9))</f>
        <v>5</v>
      </c>
      <c r="N20" s="45">
        <f t="shared" si="2"/>
        <v>171.08106878537214</v>
      </c>
      <c r="O20" s="46"/>
      <c r="P20" s="17"/>
    </row>
    <row r="21" spans="1:16" x14ac:dyDescent="0.25">
      <c r="A21" s="42">
        <f>Camada1!R21</f>
        <v>0.96019481643184756</v>
      </c>
      <c r="B21" s="42">
        <f>Camada1!S21</f>
        <v>4.293804632395859E-2</v>
      </c>
      <c r="C21" s="42">
        <f>Camada1!T21</f>
        <v>4.1582136825880127E-2</v>
      </c>
      <c r="D21" s="42">
        <f>Camada1!U21</f>
        <v>2.9734425626190719E-2</v>
      </c>
      <c r="E21" s="42">
        <f>Camada1!V21</f>
        <v>0.27269730309309453</v>
      </c>
      <c r="F21" s="42">
        <f>Camada1!W21</f>
        <v>1.0640767956334601E-2</v>
      </c>
      <c r="G21" s="42">
        <f>Camada1!X21</f>
        <v>0.2852016614794376</v>
      </c>
      <c r="H21" s="42">
        <f>Camada1!Y21</f>
        <v>0.12021224363310763</v>
      </c>
      <c r="I21" s="17"/>
      <c r="J21" s="35">
        <f t="shared" si="1"/>
        <v>-1.5437759532666133</v>
      </c>
      <c r="K21" s="35">
        <f t="shared" si="0"/>
        <v>0.1759870325623365</v>
      </c>
      <c r="L21" s="17"/>
      <c r="M21" s="44">
        <f>IF(Entrada!A10="","",SUM(Entrada!$A$5:A10))</f>
        <v>6</v>
      </c>
      <c r="N21" s="45">
        <f t="shared" si="2"/>
        <v>229.42094832675306</v>
      </c>
      <c r="O21" s="46"/>
      <c r="P21" s="17"/>
    </row>
    <row r="22" spans="1:16" x14ac:dyDescent="0.25">
      <c r="A22" s="42">
        <f>Camada1!R22</f>
        <v>0.95841550134991649</v>
      </c>
      <c r="B22" s="42">
        <f>Camada1!S22</f>
        <v>3.7058851985586366E-2</v>
      </c>
      <c r="C22" s="42">
        <f>Camada1!T22</f>
        <v>4.4164794380200906E-2</v>
      </c>
      <c r="D22" s="42">
        <f>Camada1!U22</f>
        <v>3.060342347783699E-2</v>
      </c>
      <c r="E22" s="42">
        <f>Camada1!V22</f>
        <v>0.27317098087789027</v>
      </c>
      <c r="F22" s="42">
        <f>Camada1!W22</f>
        <v>1.0125713939738266E-2</v>
      </c>
      <c r="G22" s="42">
        <f>Camada1!X22</f>
        <v>0.28416570750444486</v>
      </c>
      <c r="H22" s="42">
        <f>Camada1!Y22</f>
        <v>0.12110926547028808</v>
      </c>
      <c r="I22" s="17"/>
      <c r="J22" s="35">
        <f t="shared" si="1"/>
        <v>-1.517349334592466</v>
      </c>
      <c r="K22" s="35">
        <f t="shared" si="0"/>
        <v>0.17985217504851705</v>
      </c>
      <c r="L22" s="17"/>
      <c r="M22" s="44">
        <f>IF(Entrada!A11="","",SUM(Entrada!$A$5:A11))</f>
        <v>7</v>
      </c>
      <c r="N22" s="45">
        <f t="shared" si="2"/>
        <v>263.54353052117966</v>
      </c>
      <c r="O22" s="46"/>
      <c r="P22" s="17"/>
    </row>
    <row r="23" spans="1:16" x14ac:dyDescent="0.25">
      <c r="A23" s="42">
        <f>Camada1!R23</f>
        <v>0.95700901674222461</v>
      </c>
      <c r="B23" s="42">
        <f>Camada1!S23</f>
        <v>3.3107023466587962E-2</v>
      </c>
      <c r="C23" s="42">
        <f>Camada1!T23</f>
        <v>4.623450917694695E-2</v>
      </c>
      <c r="D23" s="42">
        <f>Camada1!U23</f>
        <v>3.128197586697895E-2</v>
      </c>
      <c r="E23" s="42">
        <f>Camada1!V23</f>
        <v>0.27353222273515693</v>
      </c>
      <c r="F23" s="42">
        <f>Camada1!W23</f>
        <v>9.7499250165433791E-3</v>
      </c>
      <c r="G23" s="42">
        <f>Camada1!X23</f>
        <v>0.28337793419368834</v>
      </c>
      <c r="H23" s="42">
        <f>Camada1!Y23</f>
        <v>0.12179657910621207</v>
      </c>
      <c r="I23" s="17"/>
      <c r="J23" s="35">
        <f t="shared" si="1"/>
        <v>-1.5001385009287933</v>
      </c>
      <c r="K23" s="35">
        <f t="shared" si="0"/>
        <v>0.18240486779279291</v>
      </c>
      <c r="L23" s="17"/>
      <c r="M23" s="44">
        <f>IF(Entrada!A12="","",SUM(Entrada!$A$5:A12))</f>
        <v>8</v>
      </c>
      <c r="N23" s="45">
        <f t="shared" si="2"/>
        <v>286.07943140843099</v>
      </c>
      <c r="O23" s="46"/>
      <c r="P23" s="17"/>
    </row>
    <row r="24" spans="1:16" x14ac:dyDescent="0.25">
      <c r="A24" s="42">
        <f>Camada1!R24</f>
        <v>0.9558329047094104</v>
      </c>
      <c r="B24" s="42">
        <f>Camada1!S24</f>
        <v>3.0198799536003892E-2</v>
      </c>
      <c r="C24" s="42">
        <f>Camada1!T24</f>
        <v>4.798379007539786E-2</v>
      </c>
      <c r="D24" s="42">
        <f>Camada1!U24</f>
        <v>3.1843999179378552E-2</v>
      </c>
      <c r="E24" s="42">
        <f>Camada1!V24</f>
        <v>0.27382595095289786</v>
      </c>
      <c r="F24" s="42">
        <f>Camada1!W24</f>
        <v>9.4547914200864315E-3</v>
      </c>
      <c r="G24" s="42">
        <f>Camada1!X24</f>
        <v>0.28273884150269257</v>
      </c>
      <c r="H24" s="42">
        <f>Camada1!Y24</f>
        <v>0.12235749281710954</v>
      </c>
      <c r="I24" s="17"/>
      <c r="J24" s="35">
        <f t="shared" si="1"/>
        <v>-1.4878587895689837</v>
      </c>
      <c r="K24" s="35">
        <f t="shared" si="0"/>
        <v>0.18424332891719808</v>
      </c>
      <c r="L24" s="17"/>
      <c r="M24" s="44">
        <f>IF(Entrada!A13="","",SUM(Entrada!$A$5:A13))</f>
        <v>9</v>
      </c>
      <c r="N24" s="45">
        <f t="shared" si="2"/>
        <v>302.30989148928677</v>
      </c>
      <c r="O24" s="46"/>
      <c r="P24" s="17"/>
    </row>
    <row r="25" spans="1:16" x14ac:dyDescent="0.25">
      <c r="A25" s="42">
        <f>Camada1!R25</f>
        <v>0.95217039561210515</v>
      </c>
      <c r="B25" s="42">
        <f>Camada1!S25</f>
        <v>2.7114882331141184E-2</v>
      </c>
      <c r="C25" s="42">
        <f>Camada1!T25</f>
        <v>5.0753210720920136E-2</v>
      </c>
      <c r="D25" s="42">
        <f>Camada1!U25</f>
        <v>3.1794150262895261E-2</v>
      </c>
      <c r="E25" s="42">
        <f>Camada1!V25</f>
        <v>0.27114754486330644</v>
      </c>
      <c r="F25" s="42">
        <f>Camada1!W25</f>
        <v>9.0214211673245448E-3</v>
      </c>
      <c r="G25" s="42">
        <f>Camada1!X25</f>
        <v>0.28171884535327835</v>
      </c>
      <c r="H25" s="42">
        <f>Camada1!Y25</f>
        <v>0.12397193057615066</v>
      </c>
      <c r="I25" s="17"/>
      <c r="J25" s="35">
        <f t="shared" si="1"/>
        <v>-1.4649775524079898</v>
      </c>
      <c r="K25" s="35">
        <f t="shared" si="0"/>
        <v>0.18770720182188996</v>
      </c>
      <c r="L25" s="17"/>
      <c r="M25" s="44">
        <f>IF(Entrada!A14="","",SUM(Entrada!$A$5:A14))</f>
        <v>10</v>
      </c>
      <c r="N25" s="45">
        <f t="shared" si="2"/>
        <v>332.88995116987951</v>
      </c>
      <c r="O25" s="46"/>
      <c r="P25" s="17"/>
    </row>
    <row r="26" spans="1:16" x14ac:dyDescent="0.25">
      <c r="A26" s="42">
        <f>Camada1!R26</f>
        <v>0.94906665173660698</v>
      </c>
      <c r="B26" s="42">
        <f>Camada1!S26</f>
        <v>2.5764664198715717E-2</v>
      </c>
      <c r="C26" s="42">
        <f>Camada1!T26</f>
        <v>5.2468253193837772E-2</v>
      </c>
      <c r="D26" s="42">
        <f>Camada1!U26</f>
        <v>3.1398421652558094E-2</v>
      </c>
      <c r="E26" s="42">
        <f>Camada1!V26</f>
        <v>0.26830709498278749</v>
      </c>
      <c r="F26" s="42">
        <f>Camada1!W26</f>
        <v>8.7722658961892821E-3</v>
      </c>
      <c r="G26" s="42">
        <f>Camada1!X26</f>
        <v>0.28109255010167167</v>
      </c>
      <c r="H26" s="42">
        <f>Camada1!Y26</f>
        <v>0.12525132208488829</v>
      </c>
      <c r="I26" s="17"/>
      <c r="J26" s="35">
        <f t="shared" si="1"/>
        <v>-1.4485511598408642</v>
      </c>
      <c r="K26" s="35">
        <f t="shared" si="0"/>
        <v>0.19022464407637388</v>
      </c>
      <c r="L26" s="17"/>
      <c r="M26" s="44">
        <f>IF(Entrada!A15="","",SUM(Entrada!$A$5:A15))</f>
        <v>11</v>
      </c>
      <c r="N26" s="45">
        <f t="shared" si="2"/>
        <v>355.11465066167904</v>
      </c>
      <c r="O26" s="46"/>
      <c r="P26" s="17"/>
    </row>
    <row r="27" spans="1:16" x14ac:dyDescent="0.25">
      <c r="A27" s="42">
        <f>Camada1!R27</f>
        <v>0.9457729710096594</v>
      </c>
      <c r="B27" s="42">
        <f>Camada1!S27</f>
        <v>2.4479989996765802E-2</v>
      </c>
      <c r="C27" s="42">
        <f>Camada1!T27</f>
        <v>5.4237938653707948E-2</v>
      </c>
      <c r="D27" s="42">
        <f>Camada1!U27</f>
        <v>3.1007460770635951E-2</v>
      </c>
      <c r="E27" s="42">
        <f>Camada1!V27</f>
        <v>0.26548556217634339</v>
      </c>
      <c r="F27" s="42">
        <f>Camada1!W27</f>
        <v>8.5299326105605019E-3</v>
      </c>
      <c r="G27" s="42">
        <f>Camada1!X27</f>
        <v>0.28046710351754695</v>
      </c>
      <c r="H27" s="42">
        <f>Camada1!Y27</f>
        <v>0.12654200970852442</v>
      </c>
      <c r="I27" s="17"/>
      <c r="J27" s="35">
        <f t="shared" si="1"/>
        <v>-1.4316686898113344</v>
      </c>
      <c r="K27" s="35">
        <f t="shared" si="0"/>
        <v>0.19283881617794449</v>
      </c>
      <c r="L27" s="17"/>
      <c r="M27" s="44">
        <f>IF(Entrada!A16="","",SUM(Entrada!$A$5:A16))</f>
        <v>12</v>
      </c>
      <c r="N27" s="45">
        <f t="shared" si="2"/>
        <v>378.19330888065917</v>
      </c>
      <c r="O27" s="46"/>
      <c r="P27" s="17"/>
    </row>
    <row r="28" spans="1:16" x14ac:dyDescent="0.25">
      <c r="A28" s="42">
        <f>Camada1!R28</f>
        <v>0.94216107644469427</v>
      </c>
      <c r="B28" s="42">
        <f>Camada1!S28</f>
        <v>2.3092504413306458E-2</v>
      </c>
      <c r="C28" s="42">
        <f>Camada1!T28</f>
        <v>5.6222642999784203E-2</v>
      </c>
      <c r="D28" s="42">
        <f>Camada1!U28</f>
        <v>3.0663226421940963E-2</v>
      </c>
      <c r="E28" s="42">
        <f>Camada1!V28</f>
        <v>0.26270506410507183</v>
      </c>
      <c r="F28" s="42">
        <f>Camada1!W28</f>
        <v>8.2746235200932532E-3</v>
      </c>
      <c r="G28" s="42">
        <f>Camada1!X28</f>
        <v>0.27979368900093271</v>
      </c>
      <c r="H28" s="42">
        <f>Camada1!Y28</f>
        <v>0.12788894925438335</v>
      </c>
      <c r="I28" s="17"/>
      <c r="J28" s="35">
        <f t="shared" si="1"/>
        <v>-1.4135960578036579</v>
      </c>
      <c r="K28" s="35">
        <f t="shared" si="0"/>
        <v>0.19566748316067867</v>
      </c>
      <c r="L28" s="17"/>
      <c r="M28" s="44">
        <f>IF(Entrada!A17="","",SUM(Entrada!$A$5:A17))</f>
        <v>13</v>
      </c>
      <c r="N28" s="45">
        <f t="shared" si="2"/>
        <v>403.16558919480303</v>
      </c>
      <c r="O28" s="46"/>
      <c r="P28" s="17"/>
    </row>
    <row r="29" spans="1:16" x14ac:dyDescent="0.25">
      <c r="A29" s="42">
        <f>Camada1!R29</f>
        <v>0.93794634525104603</v>
      </c>
      <c r="B29" s="42">
        <f>Camada1!S29</f>
        <v>2.131990054623804E-2</v>
      </c>
      <c r="C29" s="42">
        <f>Camada1!T29</f>
        <v>5.8771030403668732E-2</v>
      </c>
      <c r="D29" s="42">
        <f>Camada1!U29</f>
        <v>3.0447706895109124E-2</v>
      </c>
      <c r="E29" s="42">
        <f>Camada1!V29</f>
        <v>0.26000898543596984</v>
      </c>
      <c r="F29" s="42">
        <f>Camada1!W29</f>
        <v>7.9700663998482704E-3</v>
      </c>
      <c r="G29" s="42">
        <f>Camada1!X29</f>
        <v>0.27897505738439204</v>
      </c>
      <c r="H29" s="42">
        <f>Camada1!Y29</f>
        <v>0.12938409137902585</v>
      </c>
      <c r="I29" s="17"/>
      <c r="J29" s="35">
        <f t="shared" si="1"/>
        <v>-1.3931435819816818</v>
      </c>
      <c r="K29" s="35">
        <f t="shared" si="0"/>
        <v>0.19890637607896716</v>
      </c>
      <c r="L29" s="17"/>
      <c r="M29" s="44">
        <f>IF(Entrada!A18="","",SUM(Entrada!$A$5:A18))</f>
        <v>14</v>
      </c>
      <c r="N29" s="45">
        <f t="shared" si="2"/>
        <v>431.75946127543045</v>
      </c>
      <c r="O29" s="46"/>
      <c r="P29" s="17"/>
    </row>
    <row r="30" spans="1:16" x14ac:dyDescent="0.25">
      <c r="A30" s="42">
        <f>Camada1!R30</f>
        <v>0.93304047349664176</v>
      </c>
      <c r="B30" s="42">
        <f>Camada1!S30</f>
        <v>1.9262310971243653E-2</v>
      </c>
      <c r="C30" s="42">
        <f>Camada1!T30</f>
        <v>6.194798084747876E-2</v>
      </c>
      <c r="D30" s="42">
        <f>Camada1!U30</f>
        <v>3.0358312165610662E-2</v>
      </c>
      <c r="E30" s="42">
        <f>Camada1!V30</f>
        <v>0.25739609320435392</v>
      </c>
      <c r="F30" s="42">
        <f>Camada1!W30</f>
        <v>7.6222649660418256E-3</v>
      </c>
      <c r="G30" s="42">
        <f>Camada1!X30</f>
        <v>0.27801199912513386</v>
      </c>
      <c r="H30" s="42">
        <f>Camada1!Y30</f>
        <v>0.13103154780487697</v>
      </c>
      <c r="I30" s="17"/>
      <c r="J30" s="35">
        <f t="shared" si="1"/>
        <v>-1.3706810320365213</v>
      </c>
      <c r="K30" s="35">
        <f t="shared" si="0"/>
        <v>0.20250983774381165</v>
      </c>
      <c r="L30" s="17"/>
      <c r="M30" s="44">
        <f>IF(Entrada!A19="","",SUM(Entrada!$A$5:A19))</f>
        <v>15</v>
      </c>
      <c r="N30" s="45">
        <f t="shared" si="2"/>
        <v>463.57185041315324</v>
      </c>
      <c r="O30" s="46"/>
      <c r="P30" s="17"/>
    </row>
    <row r="31" spans="1:16" x14ac:dyDescent="0.25">
      <c r="A31" s="42" t="str">
        <f>Camada1!R31</f>
        <v/>
      </c>
      <c r="B31" s="42" t="str">
        <f>Camada1!S31</f>
        <v/>
      </c>
      <c r="C31" s="42" t="str">
        <f>Camada1!T31</f>
        <v/>
      </c>
      <c r="D31" s="42" t="str">
        <f>Camada1!U31</f>
        <v/>
      </c>
      <c r="E31" s="42" t="str">
        <f>Camada1!V31</f>
        <v/>
      </c>
      <c r="F31" s="42" t="str">
        <f>Camada1!W31</f>
        <v/>
      </c>
      <c r="G31" s="42" t="str">
        <f>Camada1!X31</f>
        <v/>
      </c>
      <c r="H31" s="42" t="str">
        <f>Camada1!Y31</f>
        <v/>
      </c>
      <c r="I31" s="17"/>
      <c r="J31" s="35" t="str">
        <f t="shared" si="1"/>
        <v/>
      </c>
      <c r="K31" s="35" t="str">
        <f t="shared" si="0"/>
        <v/>
      </c>
      <c r="L31" s="17"/>
      <c r="M31" s="44" t="str">
        <f>IF(Entrada!A20="","",SUM(Entrada!$A$5:A20))</f>
        <v/>
      </c>
      <c r="N31" s="45" t="str">
        <f t="shared" si="2"/>
        <v/>
      </c>
      <c r="O31" s="17"/>
      <c r="P31" s="17"/>
    </row>
    <row r="32" spans="1:16" x14ac:dyDescent="0.25">
      <c r="A32" s="42" t="str">
        <f>Camada1!R32</f>
        <v/>
      </c>
      <c r="B32" s="42" t="str">
        <f>Camada1!S32</f>
        <v/>
      </c>
      <c r="C32" s="42" t="str">
        <f>Camada1!T32</f>
        <v/>
      </c>
      <c r="D32" s="42" t="str">
        <f>Camada1!U32</f>
        <v/>
      </c>
      <c r="E32" s="42" t="str">
        <f>Camada1!V32</f>
        <v/>
      </c>
      <c r="F32" s="42" t="str">
        <f>Camada1!W32</f>
        <v/>
      </c>
      <c r="G32" s="42" t="str">
        <f>Camada1!X32</f>
        <v/>
      </c>
      <c r="H32" s="42" t="str">
        <f>Camada1!Y32</f>
        <v/>
      </c>
      <c r="I32" s="17"/>
      <c r="J32" s="35" t="str">
        <f t="shared" si="1"/>
        <v/>
      </c>
      <c r="K32" s="35" t="str">
        <f t="shared" si="0"/>
        <v/>
      </c>
      <c r="L32" s="17"/>
      <c r="M32" s="44" t="str">
        <f>IF(Entrada!A21="","",SUM(Entrada!$A$5:A21))</f>
        <v/>
      </c>
      <c r="N32" s="45" t="str">
        <f t="shared" si="2"/>
        <v/>
      </c>
      <c r="O32" s="17"/>
      <c r="P32" s="17"/>
    </row>
    <row r="33" spans="1:16" x14ac:dyDescent="0.25">
      <c r="A33" s="42" t="str">
        <f>Camada1!R33</f>
        <v/>
      </c>
      <c r="B33" s="42" t="str">
        <f>Camada1!S33</f>
        <v/>
      </c>
      <c r="C33" s="42" t="str">
        <f>Camada1!T33</f>
        <v/>
      </c>
      <c r="D33" s="42" t="str">
        <f>Camada1!U33</f>
        <v/>
      </c>
      <c r="E33" s="42" t="str">
        <f>Camada1!V33</f>
        <v/>
      </c>
      <c r="F33" s="42" t="str">
        <f>Camada1!W33</f>
        <v/>
      </c>
      <c r="G33" s="42" t="str">
        <f>Camada1!X33</f>
        <v/>
      </c>
      <c r="H33" s="42" t="str">
        <f>Camada1!Y33</f>
        <v/>
      </c>
      <c r="I33" s="17"/>
      <c r="J33" s="35" t="str">
        <f t="shared" si="1"/>
        <v/>
      </c>
      <c r="K33" s="35" t="str">
        <f t="shared" si="0"/>
        <v/>
      </c>
      <c r="L33" s="17"/>
      <c r="M33" s="44" t="str">
        <f>IF(Entrada!A22="","",SUM(Entrada!$A$5:A22))</f>
        <v/>
      </c>
      <c r="N33" s="45" t="str">
        <f t="shared" si="2"/>
        <v/>
      </c>
      <c r="O33" s="17"/>
      <c r="P33" s="17"/>
    </row>
    <row r="34" spans="1:16" x14ac:dyDescent="0.25">
      <c r="A34" s="42" t="str">
        <f>Camada1!R34</f>
        <v/>
      </c>
      <c r="B34" s="42" t="str">
        <f>Camada1!S34</f>
        <v/>
      </c>
      <c r="C34" s="42" t="str">
        <f>Camada1!T34</f>
        <v/>
      </c>
      <c r="D34" s="42" t="str">
        <f>Camada1!U34</f>
        <v/>
      </c>
      <c r="E34" s="42" t="str">
        <f>Camada1!V34</f>
        <v/>
      </c>
      <c r="F34" s="42" t="str">
        <f>Camada1!W34</f>
        <v/>
      </c>
      <c r="G34" s="42" t="str">
        <f>Camada1!X34</f>
        <v/>
      </c>
      <c r="H34" s="42" t="str">
        <f>Camada1!Y34</f>
        <v/>
      </c>
      <c r="I34" s="17"/>
      <c r="J34" s="35" t="str">
        <f t="shared" si="1"/>
        <v/>
      </c>
      <c r="K34" s="35" t="str">
        <f t="shared" si="0"/>
        <v/>
      </c>
      <c r="L34" s="17"/>
      <c r="M34" s="44" t="str">
        <f>IF(Entrada!A23="","",SUM(Entrada!$A$5:A23))</f>
        <v/>
      </c>
      <c r="N34" s="45" t="str">
        <f t="shared" si="2"/>
        <v/>
      </c>
      <c r="O34" s="17"/>
      <c r="P34" s="17"/>
    </row>
    <row r="35" spans="1:16" x14ac:dyDescent="0.25">
      <c r="A35" s="42" t="str">
        <f>Camada1!R35</f>
        <v/>
      </c>
      <c r="B35" s="42" t="str">
        <f>Camada1!S35</f>
        <v/>
      </c>
      <c r="C35" s="42" t="str">
        <f>Camada1!T35</f>
        <v/>
      </c>
      <c r="D35" s="42" t="str">
        <f>Camada1!U35</f>
        <v/>
      </c>
      <c r="E35" s="42" t="str">
        <f>Camada1!V35</f>
        <v/>
      </c>
      <c r="F35" s="42" t="str">
        <f>Camada1!W35</f>
        <v/>
      </c>
      <c r="G35" s="42" t="str">
        <f>Camada1!X35</f>
        <v/>
      </c>
      <c r="H35" s="42" t="str">
        <f>Camada1!Y35</f>
        <v/>
      </c>
      <c r="I35" s="17"/>
      <c r="J35" s="35" t="str">
        <f t="shared" si="1"/>
        <v/>
      </c>
      <c r="K35" s="35" t="str">
        <f t="shared" si="0"/>
        <v/>
      </c>
      <c r="L35" s="17"/>
      <c r="M35" s="44" t="str">
        <f>IF(Entrada!A24="","",SUM(Entrada!$A$5:A24))</f>
        <v/>
      </c>
      <c r="N35" s="45" t="str">
        <f t="shared" si="2"/>
        <v/>
      </c>
      <c r="O35" s="17"/>
      <c r="P35" s="17"/>
    </row>
    <row r="36" spans="1:16" x14ac:dyDescent="0.25">
      <c r="A36" s="42" t="str">
        <f>Camada1!R36</f>
        <v/>
      </c>
      <c r="B36" s="42" t="str">
        <f>Camada1!S36</f>
        <v/>
      </c>
      <c r="C36" s="42" t="str">
        <f>Camada1!T36</f>
        <v/>
      </c>
      <c r="D36" s="42" t="str">
        <f>Camada1!U36</f>
        <v/>
      </c>
      <c r="E36" s="42" t="str">
        <f>Camada1!V36</f>
        <v/>
      </c>
      <c r="F36" s="42" t="str">
        <f>Camada1!W36</f>
        <v/>
      </c>
      <c r="G36" s="42" t="str">
        <f>Camada1!X36</f>
        <v/>
      </c>
      <c r="H36" s="42" t="str">
        <f>Camada1!Y36</f>
        <v/>
      </c>
      <c r="I36" s="17"/>
      <c r="J36" s="35" t="str">
        <f t="shared" si="1"/>
        <v/>
      </c>
      <c r="K36" s="35" t="str">
        <f t="shared" si="0"/>
        <v/>
      </c>
      <c r="L36" s="17"/>
      <c r="M36" s="44" t="str">
        <f>IF(Entrada!A25="","",SUM(Entrada!$A$5:A25))</f>
        <v/>
      </c>
      <c r="N36" s="45" t="str">
        <f t="shared" si="2"/>
        <v/>
      </c>
      <c r="O36" s="17"/>
      <c r="P36" s="17"/>
    </row>
    <row r="37" spans="1:16" x14ac:dyDescent="0.25">
      <c r="A37" s="42" t="str">
        <f>Camada1!R37</f>
        <v/>
      </c>
      <c r="B37" s="42" t="str">
        <f>Camada1!S37</f>
        <v/>
      </c>
      <c r="C37" s="42" t="str">
        <f>Camada1!T37</f>
        <v/>
      </c>
      <c r="D37" s="42" t="str">
        <f>Camada1!U37</f>
        <v/>
      </c>
      <c r="E37" s="42" t="str">
        <f>Camada1!V37</f>
        <v/>
      </c>
      <c r="F37" s="42" t="str">
        <f>Camada1!W37</f>
        <v/>
      </c>
      <c r="G37" s="42" t="str">
        <f>Camada1!X37</f>
        <v/>
      </c>
      <c r="H37" s="42" t="str">
        <f>Camada1!Y37</f>
        <v/>
      </c>
      <c r="I37" s="17"/>
      <c r="J37" s="35" t="str">
        <f t="shared" si="1"/>
        <v/>
      </c>
      <c r="K37" s="35" t="str">
        <f t="shared" si="0"/>
        <v/>
      </c>
      <c r="L37" s="17"/>
      <c r="M37" s="44" t="str">
        <f>IF(Entrada!A26="","",SUM(Entrada!$A$5:A26))</f>
        <v/>
      </c>
      <c r="N37" s="45" t="str">
        <f t="shared" si="2"/>
        <v/>
      </c>
      <c r="O37" s="17"/>
      <c r="P37" s="17"/>
    </row>
    <row r="38" spans="1:16" x14ac:dyDescent="0.25">
      <c r="A38" s="42" t="str">
        <f>Camada1!R38</f>
        <v/>
      </c>
      <c r="B38" s="42" t="str">
        <f>Camada1!S38</f>
        <v/>
      </c>
      <c r="C38" s="42" t="str">
        <f>Camada1!T38</f>
        <v/>
      </c>
      <c r="D38" s="42" t="str">
        <f>Camada1!U38</f>
        <v/>
      </c>
      <c r="E38" s="42" t="str">
        <f>Camada1!V38</f>
        <v/>
      </c>
      <c r="F38" s="42" t="str">
        <f>Camada1!W38</f>
        <v/>
      </c>
      <c r="G38" s="42" t="str">
        <f>Camada1!X38</f>
        <v/>
      </c>
      <c r="H38" s="42" t="str">
        <f>Camada1!Y38</f>
        <v/>
      </c>
      <c r="I38" s="17"/>
      <c r="J38" s="35" t="str">
        <f t="shared" si="1"/>
        <v/>
      </c>
      <c r="K38" s="35" t="str">
        <f t="shared" si="0"/>
        <v/>
      </c>
      <c r="L38" s="17"/>
      <c r="M38" s="44" t="str">
        <f>IF(Entrada!A27="","",SUM(Entrada!$A$5:A27))</f>
        <v/>
      </c>
      <c r="N38" s="45" t="str">
        <f t="shared" si="2"/>
        <v/>
      </c>
      <c r="O38" s="17"/>
      <c r="P38" s="17"/>
    </row>
    <row r="39" spans="1:16" x14ac:dyDescent="0.25">
      <c r="A39" s="42" t="str">
        <f>Camada1!R39</f>
        <v/>
      </c>
      <c r="B39" s="42" t="str">
        <f>Camada1!S39</f>
        <v/>
      </c>
      <c r="C39" s="42" t="str">
        <f>Camada1!T39</f>
        <v/>
      </c>
      <c r="D39" s="42" t="str">
        <f>Camada1!U39</f>
        <v/>
      </c>
      <c r="E39" s="42" t="str">
        <f>Camada1!V39</f>
        <v/>
      </c>
      <c r="F39" s="42" t="str">
        <f>Camada1!W39</f>
        <v/>
      </c>
      <c r="G39" s="42" t="str">
        <f>Camada1!X39</f>
        <v/>
      </c>
      <c r="H39" s="42" t="str">
        <f>Camada1!Y39</f>
        <v/>
      </c>
      <c r="I39" s="17"/>
      <c r="J39" s="35" t="str">
        <f t="shared" si="1"/>
        <v/>
      </c>
      <c r="K39" s="35" t="str">
        <f t="shared" si="0"/>
        <v/>
      </c>
      <c r="L39" s="17"/>
      <c r="M39" s="44" t="str">
        <f>IF(Entrada!A28="","",SUM(Entrada!$A$5:A28))</f>
        <v/>
      </c>
      <c r="N39" s="45" t="str">
        <f t="shared" si="2"/>
        <v/>
      </c>
      <c r="O39" s="17"/>
      <c r="P39" s="17"/>
    </row>
    <row r="40" spans="1:16" x14ac:dyDescent="0.25">
      <c r="A40" s="42" t="str">
        <f>Camada1!R40</f>
        <v/>
      </c>
      <c r="B40" s="42" t="str">
        <f>Camada1!S40</f>
        <v/>
      </c>
      <c r="C40" s="42" t="str">
        <f>Camada1!T40</f>
        <v/>
      </c>
      <c r="D40" s="42" t="str">
        <f>Camada1!U40</f>
        <v/>
      </c>
      <c r="E40" s="42" t="str">
        <f>Camada1!V40</f>
        <v/>
      </c>
      <c r="F40" s="42" t="str">
        <f>Camada1!W40</f>
        <v/>
      </c>
      <c r="G40" s="42" t="str">
        <f>Camada1!X40</f>
        <v/>
      </c>
      <c r="H40" s="42" t="str">
        <f>Camada1!Y40</f>
        <v/>
      </c>
      <c r="I40" s="17"/>
      <c r="J40" s="35" t="str">
        <f t="shared" si="1"/>
        <v/>
      </c>
      <c r="K40" s="35" t="str">
        <f t="shared" si="0"/>
        <v/>
      </c>
      <c r="L40" s="17"/>
      <c r="M40" s="44" t="str">
        <f>IF(Entrada!A29="","",SUM(Entrada!$A$5:A29))</f>
        <v/>
      </c>
      <c r="N40" s="45" t="str">
        <f t="shared" si="2"/>
        <v/>
      </c>
      <c r="O40" s="17"/>
      <c r="P40" s="17"/>
    </row>
    <row r="41" spans="1:16" x14ac:dyDescent="0.25">
      <c r="A41" s="42" t="str">
        <f>Camada1!R41</f>
        <v/>
      </c>
      <c r="B41" s="42" t="str">
        <f>Camada1!S41</f>
        <v/>
      </c>
      <c r="C41" s="42" t="str">
        <f>Camada1!T41</f>
        <v/>
      </c>
      <c r="D41" s="42" t="str">
        <f>Camada1!U41</f>
        <v/>
      </c>
      <c r="E41" s="42" t="str">
        <f>Camada1!V41</f>
        <v/>
      </c>
      <c r="F41" s="42" t="str">
        <f>Camada1!W41</f>
        <v/>
      </c>
      <c r="G41" s="42" t="str">
        <f>Camada1!X41</f>
        <v/>
      </c>
      <c r="H41" s="42" t="str">
        <f>Camada1!Y41</f>
        <v/>
      </c>
      <c r="I41" s="17"/>
      <c r="J41" s="35" t="str">
        <f t="shared" si="1"/>
        <v/>
      </c>
      <c r="K41" s="35" t="str">
        <f t="shared" si="0"/>
        <v/>
      </c>
      <c r="L41" s="17"/>
      <c r="M41" s="44" t="str">
        <f>IF(Entrada!A30="","",SUM(Entrada!$A$5:A30))</f>
        <v/>
      </c>
      <c r="N41" s="45" t="str">
        <f t="shared" si="2"/>
        <v/>
      </c>
      <c r="O41" s="17"/>
      <c r="P41" s="17"/>
    </row>
    <row r="42" spans="1:16" x14ac:dyDescent="0.25">
      <c r="A42" s="42" t="str">
        <f>Camada1!R42</f>
        <v/>
      </c>
      <c r="B42" s="42" t="str">
        <f>Camada1!S42</f>
        <v/>
      </c>
      <c r="C42" s="42" t="str">
        <f>Camada1!T42</f>
        <v/>
      </c>
      <c r="D42" s="42" t="str">
        <f>Camada1!U42</f>
        <v/>
      </c>
      <c r="E42" s="42" t="str">
        <f>Camada1!V42</f>
        <v/>
      </c>
      <c r="F42" s="42" t="str">
        <f>Camada1!W42</f>
        <v/>
      </c>
      <c r="G42" s="42" t="str">
        <f>Camada1!X42</f>
        <v/>
      </c>
      <c r="H42" s="42" t="str">
        <f>Camada1!Y42</f>
        <v/>
      </c>
      <c r="I42" s="17"/>
      <c r="J42" s="35" t="str">
        <f t="shared" si="1"/>
        <v/>
      </c>
      <c r="K42" s="35" t="str">
        <f t="shared" si="0"/>
        <v/>
      </c>
      <c r="L42" s="17"/>
      <c r="M42" s="44" t="str">
        <f>IF(Entrada!A31="","",SUM(Entrada!$A$5:A31))</f>
        <v/>
      </c>
      <c r="N42" s="45" t="str">
        <f t="shared" si="2"/>
        <v/>
      </c>
      <c r="O42" s="17"/>
      <c r="P42" s="17"/>
    </row>
    <row r="43" spans="1:16" x14ac:dyDescent="0.25">
      <c r="A43" s="42" t="str">
        <f>Camada1!R43</f>
        <v/>
      </c>
      <c r="B43" s="42" t="str">
        <f>Camada1!S43</f>
        <v/>
      </c>
      <c r="C43" s="42" t="str">
        <f>Camada1!T43</f>
        <v/>
      </c>
      <c r="D43" s="42" t="str">
        <f>Camada1!U43</f>
        <v/>
      </c>
      <c r="E43" s="42" t="str">
        <f>Camada1!V43</f>
        <v/>
      </c>
      <c r="F43" s="42" t="str">
        <f>Camada1!W43</f>
        <v/>
      </c>
      <c r="G43" s="42" t="str">
        <f>Camada1!X43</f>
        <v/>
      </c>
      <c r="H43" s="42" t="str">
        <f>Camada1!Y43</f>
        <v/>
      </c>
      <c r="I43" s="17"/>
      <c r="J43" s="35" t="str">
        <f t="shared" si="1"/>
        <v/>
      </c>
      <c r="K43" s="35" t="str">
        <f t="shared" si="0"/>
        <v/>
      </c>
      <c r="L43" s="17"/>
      <c r="M43" s="44" t="str">
        <f>IF(Entrada!A32="","",SUM(Entrada!$A$5:A32))</f>
        <v/>
      </c>
      <c r="N43" s="45" t="str">
        <f t="shared" si="2"/>
        <v/>
      </c>
      <c r="O43" s="17"/>
      <c r="P43" s="17"/>
    </row>
    <row r="44" spans="1:16" x14ac:dyDescent="0.25">
      <c r="A44" s="42" t="str">
        <f>Camada1!R44</f>
        <v/>
      </c>
      <c r="B44" s="42" t="str">
        <f>Camada1!S44</f>
        <v/>
      </c>
      <c r="C44" s="42" t="str">
        <f>Camada1!T44</f>
        <v/>
      </c>
      <c r="D44" s="42" t="str">
        <f>Camada1!U44</f>
        <v/>
      </c>
      <c r="E44" s="42" t="str">
        <f>Camada1!V44</f>
        <v/>
      </c>
      <c r="F44" s="42" t="str">
        <f>Camada1!W44</f>
        <v/>
      </c>
      <c r="G44" s="42" t="str">
        <f>Camada1!X44</f>
        <v/>
      </c>
      <c r="H44" s="42" t="str">
        <f>Camada1!Y44</f>
        <v/>
      </c>
      <c r="I44" s="17"/>
      <c r="J44" s="35" t="str">
        <f t="shared" si="1"/>
        <v/>
      </c>
      <c r="K44" s="35" t="str">
        <f t="shared" si="0"/>
        <v/>
      </c>
      <c r="L44" s="17"/>
      <c r="M44" s="44" t="str">
        <f>IF(Entrada!A33="","",SUM(Entrada!$A$5:A33))</f>
        <v/>
      </c>
      <c r="N44" s="45" t="str">
        <f t="shared" si="2"/>
        <v/>
      </c>
      <c r="O44" s="17"/>
      <c r="P44" s="17"/>
    </row>
    <row r="45" spans="1:16" x14ac:dyDescent="0.25">
      <c r="A45" s="42" t="str">
        <f>Camada1!R45</f>
        <v/>
      </c>
      <c r="B45" s="42" t="str">
        <f>Camada1!S45</f>
        <v/>
      </c>
      <c r="C45" s="42" t="str">
        <f>Camada1!T45</f>
        <v/>
      </c>
      <c r="D45" s="42" t="str">
        <f>Camada1!U45</f>
        <v/>
      </c>
      <c r="E45" s="42" t="str">
        <f>Camada1!V45</f>
        <v/>
      </c>
      <c r="F45" s="42" t="str">
        <f>Camada1!W45</f>
        <v/>
      </c>
      <c r="G45" s="42" t="str">
        <f>Camada1!X45</f>
        <v/>
      </c>
      <c r="H45" s="42" t="str">
        <f>Camada1!Y45</f>
        <v/>
      </c>
      <c r="I45" s="17"/>
      <c r="J45" s="35" t="str">
        <f t="shared" si="1"/>
        <v/>
      </c>
      <c r="K45" s="35" t="str">
        <f t="shared" si="0"/>
        <v/>
      </c>
      <c r="L45" s="17"/>
      <c r="M45" s="44" t="str">
        <f>IF(Entrada!A34="","",SUM(Entrada!$A$5:A34))</f>
        <v/>
      </c>
      <c r="N45" s="45" t="str">
        <f t="shared" si="2"/>
        <v/>
      </c>
      <c r="O45" s="17"/>
      <c r="P45" s="17"/>
    </row>
    <row r="46" spans="1:16" x14ac:dyDescent="0.25">
      <c r="A46" s="42" t="str">
        <f>Camada1!R46</f>
        <v/>
      </c>
      <c r="B46" s="42" t="str">
        <f>Camada1!S46</f>
        <v/>
      </c>
      <c r="C46" s="42" t="str">
        <f>Camada1!T46</f>
        <v/>
      </c>
      <c r="D46" s="42" t="str">
        <f>Camada1!U46</f>
        <v/>
      </c>
      <c r="E46" s="42" t="str">
        <f>Camada1!V46</f>
        <v/>
      </c>
      <c r="F46" s="42" t="str">
        <f>Camada1!W46</f>
        <v/>
      </c>
      <c r="G46" s="42" t="str">
        <f>Camada1!X46</f>
        <v/>
      </c>
      <c r="H46" s="42" t="str">
        <f>Camada1!Y46</f>
        <v/>
      </c>
      <c r="I46" s="17"/>
      <c r="J46" s="35" t="str">
        <f t="shared" si="1"/>
        <v/>
      </c>
      <c r="K46" s="35" t="str">
        <f t="shared" si="0"/>
        <v/>
      </c>
      <c r="L46" s="17"/>
      <c r="M46" s="44" t="str">
        <f>IF(Entrada!A35="","",SUM(Entrada!$A$5:A35))</f>
        <v/>
      </c>
      <c r="N46" s="45" t="str">
        <f t="shared" si="2"/>
        <v/>
      </c>
      <c r="O46" s="17"/>
      <c r="P46" s="17"/>
    </row>
    <row r="47" spans="1:16" x14ac:dyDescent="0.25">
      <c r="A47" s="42" t="str">
        <f>Camada1!R47</f>
        <v/>
      </c>
      <c r="B47" s="42" t="str">
        <f>Camada1!S47</f>
        <v/>
      </c>
      <c r="C47" s="42" t="str">
        <f>Camada1!T47</f>
        <v/>
      </c>
      <c r="D47" s="42" t="str">
        <f>Camada1!U47</f>
        <v/>
      </c>
      <c r="E47" s="42" t="str">
        <f>Camada1!V47</f>
        <v/>
      </c>
      <c r="F47" s="42" t="str">
        <f>Camada1!W47</f>
        <v/>
      </c>
      <c r="G47" s="42" t="str">
        <f>Camada1!X47</f>
        <v/>
      </c>
      <c r="H47" s="42" t="str">
        <f>Camada1!Y47</f>
        <v/>
      </c>
      <c r="I47" s="17"/>
      <c r="J47" s="35" t="str">
        <f t="shared" si="1"/>
        <v/>
      </c>
      <c r="K47" s="35" t="str">
        <f t="shared" si="0"/>
        <v/>
      </c>
      <c r="L47" s="17"/>
      <c r="M47" s="44" t="str">
        <f>IF(Entrada!A36="","",SUM(Entrada!$A$5:A36))</f>
        <v/>
      </c>
      <c r="N47" s="45" t="str">
        <f t="shared" si="2"/>
        <v/>
      </c>
      <c r="O47" s="17"/>
      <c r="P47" s="17"/>
    </row>
    <row r="48" spans="1:16" x14ac:dyDescent="0.25">
      <c r="A48" s="42" t="str">
        <f>Camada1!R48</f>
        <v/>
      </c>
      <c r="B48" s="42" t="str">
        <f>Camada1!S48</f>
        <v/>
      </c>
      <c r="C48" s="42" t="str">
        <f>Camada1!T48</f>
        <v/>
      </c>
      <c r="D48" s="42" t="str">
        <f>Camada1!U48</f>
        <v/>
      </c>
      <c r="E48" s="42" t="str">
        <f>Camada1!V48</f>
        <v/>
      </c>
      <c r="F48" s="42" t="str">
        <f>Camada1!W48</f>
        <v/>
      </c>
      <c r="G48" s="42" t="str">
        <f>Camada1!X48</f>
        <v/>
      </c>
      <c r="H48" s="42" t="str">
        <f>Camada1!Y48</f>
        <v/>
      </c>
      <c r="I48" s="17"/>
      <c r="J48" s="35" t="str">
        <f t="shared" si="1"/>
        <v/>
      </c>
      <c r="K48" s="35" t="str">
        <f t="shared" ref="K48:K66" si="3">IF(A48="","",1/(1+EXP(-J48)))</f>
        <v/>
      </c>
      <c r="L48" s="17"/>
      <c r="M48" s="44" t="str">
        <f>IF(Entrada!A37="","",SUM(Entrada!$A$5:A37))</f>
        <v/>
      </c>
      <c r="N48" s="45" t="str">
        <f t="shared" si="2"/>
        <v/>
      </c>
      <c r="O48" s="17"/>
      <c r="P48" s="17"/>
    </row>
    <row r="49" spans="1:16" x14ac:dyDescent="0.25">
      <c r="A49" s="42" t="str">
        <f>Camada1!R49</f>
        <v/>
      </c>
      <c r="B49" s="42" t="str">
        <f>Camada1!S49</f>
        <v/>
      </c>
      <c r="C49" s="42" t="str">
        <f>Camada1!T49</f>
        <v/>
      </c>
      <c r="D49" s="42" t="str">
        <f>Camada1!U49</f>
        <v/>
      </c>
      <c r="E49" s="42" t="str">
        <f>Camada1!V49</f>
        <v/>
      </c>
      <c r="F49" s="42" t="str">
        <f>Camada1!W49</f>
        <v/>
      </c>
      <c r="G49" s="42" t="str">
        <f>Camada1!X49</f>
        <v/>
      </c>
      <c r="H49" s="42" t="str">
        <f>Camada1!Y49</f>
        <v/>
      </c>
      <c r="I49" s="17"/>
      <c r="J49" s="35" t="str">
        <f t="shared" si="1"/>
        <v/>
      </c>
      <c r="K49" s="35" t="str">
        <f t="shared" si="3"/>
        <v/>
      </c>
      <c r="L49" s="17"/>
      <c r="M49" s="44" t="str">
        <f>IF(Entrada!A38="","",SUM(Entrada!$A$5:A38))</f>
        <v/>
      </c>
      <c r="N49" s="45" t="str">
        <f t="shared" si="2"/>
        <v/>
      </c>
      <c r="O49" s="17"/>
      <c r="P49" s="17"/>
    </row>
    <row r="50" spans="1:16" x14ac:dyDescent="0.25">
      <c r="A50" s="42" t="str">
        <f>Camada1!R50</f>
        <v/>
      </c>
      <c r="B50" s="42" t="str">
        <f>Camada1!S50</f>
        <v/>
      </c>
      <c r="C50" s="42" t="str">
        <f>Camada1!T50</f>
        <v/>
      </c>
      <c r="D50" s="42" t="str">
        <f>Camada1!U50</f>
        <v/>
      </c>
      <c r="E50" s="42" t="str">
        <f>Camada1!V50</f>
        <v/>
      </c>
      <c r="F50" s="42" t="str">
        <f>Camada1!W50</f>
        <v/>
      </c>
      <c r="G50" s="42" t="str">
        <f>Camada1!X50</f>
        <v/>
      </c>
      <c r="H50" s="42" t="str">
        <f>Camada1!Y50</f>
        <v/>
      </c>
      <c r="I50" s="17"/>
      <c r="J50" s="35" t="str">
        <f t="shared" si="1"/>
        <v/>
      </c>
      <c r="K50" s="35" t="str">
        <f t="shared" si="3"/>
        <v/>
      </c>
      <c r="L50" s="17"/>
      <c r="M50" s="44" t="str">
        <f>IF(Entrada!A39="","",SUM(Entrada!$A$5:A39))</f>
        <v/>
      </c>
      <c r="N50" s="45" t="str">
        <f t="shared" si="2"/>
        <v/>
      </c>
      <c r="O50" s="17"/>
      <c r="P50" s="17"/>
    </row>
    <row r="51" spans="1:16" x14ac:dyDescent="0.25">
      <c r="A51" s="42" t="str">
        <f>Camada1!R51</f>
        <v/>
      </c>
      <c r="B51" s="42" t="str">
        <f>Camada1!S51</f>
        <v/>
      </c>
      <c r="C51" s="42" t="str">
        <f>Camada1!T51</f>
        <v/>
      </c>
      <c r="D51" s="42" t="str">
        <f>Camada1!U51</f>
        <v/>
      </c>
      <c r="E51" s="42" t="str">
        <f>Camada1!V51</f>
        <v/>
      </c>
      <c r="F51" s="42" t="str">
        <f>Camada1!W51</f>
        <v/>
      </c>
      <c r="G51" s="42" t="str">
        <f>Camada1!X51</f>
        <v/>
      </c>
      <c r="H51" s="42" t="str">
        <f>Camada1!Y51</f>
        <v/>
      </c>
      <c r="I51" s="17"/>
      <c r="J51" s="35" t="str">
        <f t="shared" si="1"/>
        <v/>
      </c>
      <c r="K51" s="35" t="str">
        <f t="shared" si="3"/>
        <v/>
      </c>
      <c r="L51" s="17"/>
      <c r="M51" s="44" t="str">
        <f>IF(Entrada!A39="","",SUM(Entrada!$A$5:A40))</f>
        <v/>
      </c>
      <c r="N51" s="45" t="str">
        <f t="shared" si="2"/>
        <v/>
      </c>
      <c r="O51" s="17"/>
      <c r="P51" s="17"/>
    </row>
    <row r="52" spans="1:16" x14ac:dyDescent="0.25">
      <c r="A52" s="42" t="str">
        <f>Camada1!R52</f>
        <v/>
      </c>
      <c r="B52" s="42" t="str">
        <f>Camada1!S52</f>
        <v/>
      </c>
      <c r="C52" s="42" t="str">
        <f>Camada1!T52</f>
        <v/>
      </c>
      <c r="D52" s="42" t="str">
        <f>Camada1!U52</f>
        <v/>
      </c>
      <c r="E52" s="42" t="str">
        <f>Camada1!V52</f>
        <v/>
      </c>
      <c r="F52" s="42" t="str">
        <f>Camada1!W52</f>
        <v/>
      </c>
      <c r="G52" s="42" t="str">
        <f>Camada1!X52</f>
        <v/>
      </c>
      <c r="H52" s="42" t="str">
        <f>Camada1!Y52</f>
        <v/>
      </c>
      <c r="I52" s="17"/>
      <c r="J52" s="35" t="str">
        <f t="shared" si="1"/>
        <v/>
      </c>
      <c r="K52" s="35" t="str">
        <f t="shared" si="3"/>
        <v/>
      </c>
      <c r="L52" s="17"/>
      <c r="M52" s="44" t="str">
        <f>IF(Entrada!A40="","",SUM(Entrada!$A$5:A41))</f>
        <v/>
      </c>
      <c r="N52" s="45" t="str">
        <f t="shared" si="2"/>
        <v/>
      </c>
      <c r="O52" s="17"/>
      <c r="P52" s="17"/>
    </row>
    <row r="53" spans="1:16" x14ac:dyDescent="0.25">
      <c r="A53" s="42" t="str">
        <f>Camada1!R53</f>
        <v/>
      </c>
      <c r="B53" s="42" t="str">
        <f>Camada1!S53</f>
        <v/>
      </c>
      <c r="C53" s="42" t="str">
        <f>Camada1!T53</f>
        <v/>
      </c>
      <c r="D53" s="42" t="str">
        <f>Camada1!U53</f>
        <v/>
      </c>
      <c r="E53" s="42" t="str">
        <f>Camada1!V53</f>
        <v/>
      </c>
      <c r="F53" s="42" t="str">
        <f>Camada1!W53</f>
        <v/>
      </c>
      <c r="G53" s="42" t="str">
        <f>Camada1!X53</f>
        <v/>
      </c>
      <c r="H53" s="42" t="str">
        <f>Camada1!Y53</f>
        <v/>
      </c>
      <c r="I53" s="17"/>
      <c r="J53" s="35" t="str">
        <f t="shared" si="1"/>
        <v/>
      </c>
      <c r="K53" s="35" t="str">
        <f t="shared" si="3"/>
        <v/>
      </c>
      <c r="L53" s="17"/>
      <c r="M53" s="44" t="str">
        <f>IF(Entrada!A41="","",SUM(Entrada!$A$5:A42))</f>
        <v/>
      </c>
      <c r="N53" s="45" t="str">
        <f t="shared" si="2"/>
        <v/>
      </c>
      <c r="O53" s="17"/>
      <c r="P53" s="17"/>
    </row>
    <row r="54" spans="1:16" x14ac:dyDescent="0.25">
      <c r="A54" s="42" t="str">
        <f>Camada1!R54</f>
        <v/>
      </c>
      <c r="B54" s="42" t="str">
        <f>Camada1!S54</f>
        <v/>
      </c>
      <c r="C54" s="42" t="str">
        <f>Camada1!T54</f>
        <v/>
      </c>
      <c r="D54" s="42" t="str">
        <f>Camada1!U54</f>
        <v/>
      </c>
      <c r="E54" s="42" t="str">
        <f>Camada1!V54</f>
        <v/>
      </c>
      <c r="F54" s="42" t="str">
        <f>Camada1!W54</f>
        <v/>
      </c>
      <c r="G54" s="42" t="str">
        <f>Camada1!X54</f>
        <v/>
      </c>
      <c r="H54" s="42" t="str">
        <f>Camada1!Y54</f>
        <v/>
      </c>
      <c r="I54" s="17"/>
      <c r="J54" s="35" t="str">
        <f t="shared" si="1"/>
        <v/>
      </c>
      <c r="K54" s="35" t="str">
        <f t="shared" si="3"/>
        <v/>
      </c>
      <c r="L54" s="17"/>
      <c r="M54" s="44" t="str">
        <f>IF(Entrada!A42="","",SUM(Entrada!$A$5:A43))</f>
        <v/>
      </c>
      <c r="N54" s="45" t="str">
        <f t="shared" si="2"/>
        <v/>
      </c>
      <c r="O54" s="17"/>
      <c r="P54" s="17"/>
    </row>
    <row r="55" spans="1:16" x14ac:dyDescent="0.25">
      <c r="A55" s="42" t="str">
        <f>Camada1!R55</f>
        <v/>
      </c>
      <c r="B55" s="42" t="str">
        <f>Camada1!S55</f>
        <v/>
      </c>
      <c r="C55" s="42" t="str">
        <f>Camada1!T55</f>
        <v/>
      </c>
      <c r="D55" s="42" t="str">
        <f>Camada1!U55</f>
        <v/>
      </c>
      <c r="E55" s="42" t="str">
        <f>Camada1!V55</f>
        <v/>
      </c>
      <c r="F55" s="42" t="str">
        <f>Camada1!W55</f>
        <v/>
      </c>
      <c r="G55" s="42" t="str">
        <f>Camada1!X55</f>
        <v/>
      </c>
      <c r="H55" s="42" t="str">
        <f>Camada1!Y55</f>
        <v/>
      </c>
      <c r="I55" s="17"/>
      <c r="J55" s="35" t="str">
        <f t="shared" si="1"/>
        <v/>
      </c>
      <c r="K55" s="35" t="str">
        <f t="shared" si="3"/>
        <v/>
      </c>
      <c r="L55" s="17"/>
      <c r="M55" s="44" t="str">
        <f>IF(Entrada!A43="","",SUM(Entrada!$A$5:A44))</f>
        <v/>
      </c>
      <c r="N55" s="45" t="str">
        <f t="shared" si="2"/>
        <v/>
      </c>
      <c r="O55" s="17"/>
      <c r="P55" s="17"/>
    </row>
    <row r="56" spans="1:16" x14ac:dyDescent="0.25">
      <c r="A56" s="42" t="str">
        <f>Camada1!R56</f>
        <v/>
      </c>
      <c r="B56" s="42" t="str">
        <f>Camada1!S56</f>
        <v/>
      </c>
      <c r="C56" s="42" t="str">
        <f>Camada1!T56</f>
        <v/>
      </c>
      <c r="D56" s="42" t="str">
        <f>Camada1!U56</f>
        <v/>
      </c>
      <c r="E56" s="42" t="str">
        <f>Camada1!V56</f>
        <v/>
      </c>
      <c r="F56" s="42" t="str">
        <f>Camada1!W56</f>
        <v/>
      </c>
      <c r="G56" s="42" t="str">
        <f>Camada1!X56</f>
        <v/>
      </c>
      <c r="H56" s="42" t="str">
        <f>Camada1!Y56</f>
        <v/>
      </c>
      <c r="I56" s="17"/>
      <c r="J56" s="35" t="str">
        <f t="shared" si="1"/>
        <v/>
      </c>
      <c r="K56" s="35" t="str">
        <f t="shared" si="3"/>
        <v/>
      </c>
      <c r="L56" s="17"/>
      <c r="M56" s="44" t="str">
        <f>IF(Entrada!A44="","",SUM(Entrada!$A$5:A45))</f>
        <v/>
      </c>
      <c r="N56" s="45" t="str">
        <f t="shared" si="2"/>
        <v/>
      </c>
      <c r="O56" s="17"/>
      <c r="P56" s="17"/>
    </row>
    <row r="57" spans="1:16" x14ac:dyDescent="0.25">
      <c r="A57" s="42" t="str">
        <f>Camada1!R57</f>
        <v/>
      </c>
      <c r="B57" s="42" t="str">
        <f>Camada1!S57</f>
        <v/>
      </c>
      <c r="C57" s="42" t="str">
        <f>Camada1!T57</f>
        <v/>
      </c>
      <c r="D57" s="42" t="str">
        <f>Camada1!U57</f>
        <v/>
      </c>
      <c r="E57" s="42" t="str">
        <f>Camada1!V57</f>
        <v/>
      </c>
      <c r="F57" s="42" t="str">
        <f>Camada1!W57</f>
        <v/>
      </c>
      <c r="G57" s="42" t="str">
        <f>Camada1!X57</f>
        <v/>
      </c>
      <c r="H57" s="42" t="str">
        <f>Camada1!Y57</f>
        <v/>
      </c>
      <c r="I57" s="17"/>
      <c r="J57" s="35" t="str">
        <f t="shared" si="1"/>
        <v/>
      </c>
      <c r="K57" s="35" t="str">
        <f t="shared" si="3"/>
        <v/>
      </c>
      <c r="L57" s="17"/>
      <c r="M57" s="44" t="str">
        <f>IF(Entrada!A45="","",SUM(Entrada!$A$5:A46))</f>
        <v/>
      </c>
      <c r="N57" s="45" t="str">
        <f t="shared" si="2"/>
        <v/>
      </c>
      <c r="O57" s="17"/>
      <c r="P57" s="17"/>
    </row>
    <row r="58" spans="1:16" x14ac:dyDescent="0.25">
      <c r="A58" s="42" t="str">
        <f>Camada1!R58</f>
        <v/>
      </c>
      <c r="B58" s="42" t="str">
        <f>Camada1!S58</f>
        <v/>
      </c>
      <c r="C58" s="42" t="str">
        <f>Camada1!T58</f>
        <v/>
      </c>
      <c r="D58" s="42" t="str">
        <f>Camada1!U58</f>
        <v/>
      </c>
      <c r="E58" s="42" t="str">
        <f>Camada1!V58</f>
        <v/>
      </c>
      <c r="F58" s="42" t="str">
        <f>Camada1!W58</f>
        <v/>
      </c>
      <c r="G58" s="42" t="str">
        <f>Camada1!X58</f>
        <v/>
      </c>
      <c r="H58" s="42" t="str">
        <f>Camada1!Y58</f>
        <v/>
      </c>
      <c r="I58" s="17"/>
      <c r="J58" s="35" t="str">
        <f t="shared" si="1"/>
        <v/>
      </c>
      <c r="K58" s="35" t="str">
        <f t="shared" si="3"/>
        <v/>
      </c>
      <c r="L58" s="17"/>
      <c r="M58" s="44" t="str">
        <f>IF(Entrada!A46="","",SUM(Entrada!$A$5:A47))</f>
        <v/>
      </c>
      <c r="N58" s="45" t="str">
        <f t="shared" si="2"/>
        <v/>
      </c>
      <c r="O58" s="17"/>
      <c r="P58" s="17"/>
    </row>
    <row r="59" spans="1:16" x14ac:dyDescent="0.25">
      <c r="A59" s="42" t="str">
        <f>Camada1!R59</f>
        <v/>
      </c>
      <c r="B59" s="42" t="str">
        <f>Camada1!S59</f>
        <v/>
      </c>
      <c r="C59" s="42" t="str">
        <f>Camada1!T59</f>
        <v/>
      </c>
      <c r="D59" s="42" t="str">
        <f>Camada1!U59</f>
        <v/>
      </c>
      <c r="E59" s="42" t="str">
        <f>Camada1!V59</f>
        <v/>
      </c>
      <c r="F59" s="42" t="str">
        <f>Camada1!W59</f>
        <v/>
      </c>
      <c r="G59" s="42" t="str">
        <f>Camada1!X59</f>
        <v/>
      </c>
      <c r="H59" s="42" t="str">
        <f>Camada1!Y59</f>
        <v/>
      </c>
      <c r="I59" s="17"/>
      <c r="J59" s="35" t="str">
        <f t="shared" si="1"/>
        <v/>
      </c>
      <c r="K59" s="35" t="str">
        <f t="shared" si="3"/>
        <v/>
      </c>
      <c r="L59" s="17"/>
      <c r="M59" s="44" t="str">
        <f>IF(Entrada!A47="","",SUM(Entrada!$A$5:A48))</f>
        <v/>
      </c>
      <c r="N59" s="45" t="str">
        <f t="shared" si="2"/>
        <v/>
      </c>
      <c r="O59" s="17"/>
      <c r="P59" s="17"/>
    </row>
    <row r="60" spans="1:16" x14ac:dyDescent="0.25">
      <c r="A60" s="42" t="str">
        <f>Camada1!R60</f>
        <v/>
      </c>
      <c r="B60" s="42" t="str">
        <f>Camada1!S60</f>
        <v/>
      </c>
      <c r="C60" s="42" t="str">
        <f>Camada1!T60</f>
        <v/>
      </c>
      <c r="D60" s="42" t="str">
        <f>Camada1!U60</f>
        <v/>
      </c>
      <c r="E60" s="42" t="str">
        <f>Camada1!V60</f>
        <v/>
      </c>
      <c r="F60" s="42" t="str">
        <f>Camada1!W60</f>
        <v/>
      </c>
      <c r="G60" s="42" t="str">
        <f>Camada1!X60</f>
        <v/>
      </c>
      <c r="H60" s="42" t="str">
        <f>Camada1!Y60</f>
        <v/>
      </c>
      <c r="I60" s="17"/>
      <c r="J60" s="35" t="str">
        <f t="shared" si="1"/>
        <v/>
      </c>
      <c r="K60" s="35" t="str">
        <f t="shared" si="3"/>
        <v/>
      </c>
      <c r="L60" s="17"/>
      <c r="M60" s="44" t="str">
        <f>IF(Entrada!A48="","",SUM(Entrada!$A$5:A49))</f>
        <v/>
      </c>
      <c r="N60" s="45" t="str">
        <f t="shared" si="2"/>
        <v/>
      </c>
      <c r="O60" s="17"/>
      <c r="P60" s="17"/>
    </row>
    <row r="61" spans="1:16" x14ac:dyDescent="0.25">
      <c r="A61" s="42" t="str">
        <f>Camada1!R61</f>
        <v/>
      </c>
      <c r="B61" s="42" t="str">
        <f>Camada1!S61</f>
        <v/>
      </c>
      <c r="C61" s="42" t="str">
        <f>Camada1!T61</f>
        <v/>
      </c>
      <c r="D61" s="42" t="str">
        <f>Camada1!U61</f>
        <v/>
      </c>
      <c r="E61" s="42" t="str">
        <f>Camada1!V61</f>
        <v/>
      </c>
      <c r="F61" s="42" t="str">
        <f>Camada1!W61</f>
        <v/>
      </c>
      <c r="G61" s="42" t="str">
        <f>Camada1!X61</f>
        <v/>
      </c>
      <c r="H61" s="42" t="str">
        <f>Camada1!Y61</f>
        <v/>
      </c>
      <c r="I61" s="17"/>
      <c r="J61" s="35" t="str">
        <f t="shared" si="1"/>
        <v/>
      </c>
      <c r="K61" s="35" t="str">
        <f t="shared" si="3"/>
        <v/>
      </c>
      <c r="L61" s="17"/>
      <c r="M61" s="44" t="str">
        <f>IF(Entrada!A49="","",SUM(Entrada!$A$5:A50))</f>
        <v/>
      </c>
      <c r="N61" s="45" t="str">
        <f t="shared" si="2"/>
        <v/>
      </c>
      <c r="O61" s="17"/>
      <c r="P61" s="17"/>
    </row>
    <row r="62" spans="1:16" x14ac:dyDescent="0.25">
      <c r="A62" s="42" t="str">
        <f>Camada1!R62</f>
        <v/>
      </c>
      <c r="B62" s="42" t="str">
        <f>Camada1!S62</f>
        <v/>
      </c>
      <c r="C62" s="42" t="str">
        <f>Camada1!T62</f>
        <v/>
      </c>
      <c r="D62" s="42" t="str">
        <f>Camada1!U62</f>
        <v/>
      </c>
      <c r="E62" s="42" t="str">
        <f>Camada1!V62</f>
        <v/>
      </c>
      <c r="F62" s="42" t="str">
        <f>Camada1!W62</f>
        <v/>
      </c>
      <c r="G62" s="42" t="str">
        <f>Camada1!X62</f>
        <v/>
      </c>
      <c r="H62" s="42" t="str">
        <f>Camada1!Y62</f>
        <v/>
      </c>
      <c r="I62" s="17"/>
      <c r="J62" s="35" t="str">
        <f t="shared" si="1"/>
        <v/>
      </c>
      <c r="K62" s="35" t="str">
        <f t="shared" si="3"/>
        <v/>
      </c>
      <c r="L62" s="17"/>
      <c r="M62" s="44" t="str">
        <f>IF(Entrada!A50="","",SUM(Entrada!$A$5:A51))</f>
        <v/>
      </c>
      <c r="N62" s="45" t="str">
        <f t="shared" si="2"/>
        <v/>
      </c>
      <c r="O62" s="17"/>
      <c r="P62" s="17"/>
    </row>
    <row r="63" spans="1:16" x14ac:dyDescent="0.25">
      <c r="A63" s="42" t="str">
        <f>Camada1!R63</f>
        <v/>
      </c>
      <c r="B63" s="42" t="str">
        <f>Camada1!S63</f>
        <v/>
      </c>
      <c r="C63" s="42" t="str">
        <f>Camada1!T63</f>
        <v/>
      </c>
      <c r="D63" s="42" t="str">
        <f>Camada1!U63</f>
        <v/>
      </c>
      <c r="E63" s="42" t="str">
        <f>Camada1!V63</f>
        <v/>
      </c>
      <c r="F63" s="42" t="str">
        <f>Camada1!W63</f>
        <v/>
      </c>
      <c r="G63" s="42" t="str">
        <f>Camada1!X63</f>
        <v/>
      </c>
      <c r="H63" s="42" t="str">
        <f>Camada1!Y63</f>
        <v/>
      </c>
      <c r="I63" s="17"/>
      <c r="J63" s="35" t="str">
        <f t="shared" si="1"/>
        <v/>
      </c>
      <c r="K63" s="35" t="str">
        <f t="shared" si="3"/>
        <v/>
      </c>
      <c r="L63" s="17"/>
      <c r="M63" s="44" t="str">
        <f>IF(Entrada!A51="","",SUM(Entrada!$A$5:A52))</f>
        <v/>
      </c>
      <c r="N63" s="45" t="str">
        <f t="shared" si="2"/>
        <v/>
      </c>
      <c r="O63" s="17"/>
      <c r="P63" s="17"/>
    </row>
    <row r="64" spans="1:16" x14ac:dyDescent="0.25">
      <c r="A64" s="42" t="str">
        <f>Camada1!R64</f>
        <v/>
      </c>
      <c r="B64" s="42" t="str">
        <f>Camada1!S64</f>
        <v/>
      </c>
      <c r="C64" s="42" t="str">
        <f>Camada1!T64</f>
        <v/>
      </c>
      <c r="D64" s="42" t="str">
        <f>Camada1!U64</f>
        <v/>
      </c>
      <c r="E64" s="42" t="str">
        <f>Camada1!V64</f>
        <v/>
      </c>
      <c r="F64" s="42" t="str">
        <f>Camada1!W64</f>
        <v/>
      </c>
      <c r="G64" s="42" t="str">
        <f>Camada1!X64</f>
        <v/>
      </c>
      <c r="H64" s="42" t="str">
        <f>Camada1!Y64</f>
        <v/>
      </c>
      <c r="I64" s="17"/>
      <c r="J64" s="35" t="str">
        <f t="shared" si="1"/>
        <v/>
      </c>
      <c r="K64" s="35" t="str">
        <f t="shared" si="3"/>
        <v/>
      </c>
      <c r="L64" s="17"/>
      <c r="M64" s="44" t="str">
        <f>IF(Entrada!A52="","",SUM(Entrada!$A$5:A53))</f>
        <v/>
      </c>
      <c r="N64" s="45" t="str">
        <f t="shared" si="2"/>
        <v/>
      </c>
      <c r="O64" s="17"/>
      <c r="P64" s="17"/>
    </row>
    <row r="65" spans="1:16" x14ac:dyDescent="0.25">
      <c r="A65" s="42" t="str">
        <f>Camada1!R65</f>
        <v/>
      </c>
      <c r="B65" s="42" t="str">
        <f>Camada1!S65</f>
        <v/>
      </c>
      <c r="C65" s="42" t="str">
        <f>Camada1!T65</f>
        <v/>
      </c>
      <c r="D65" s="42" t="str">
        <f>Camada1!U65</f>
        <v/>
      </c>
      <c r="E65" s="42" t="str">
        <f>Camada1!V65</f>
        <v/>
      </c>
      <c r="F65" s="42" t="str">
        <f>Camada1!W65</f>
        <v/>
      </c>
      <c r="G65" s="42" t="str">
        <f>Camada1!X65</f>
        <v/>
      </c>
      <c r="H65" s="42" t="str">
        <f>Camada1!Y65</f>
        <v/>
      </c>
      <c r="I65" s="17"/>
      <c r="J65" s="35" t="str">
        <f t="shared" si="1"/>
        <v/>
      </c>
      <c r="K65" s="35" t="str">
        <f t="shared" si="3"/>
        <v/>
      </c>
      <c r="L65" s="17"/>
      <c r="M65" s="44" t="str">
        <f>IF(Entrada!A53="","",SUM(Entrada!$A$5:A54))</f>
        <v/>
      </c>
      <c r="N65" s="45" t="str">
        <f t="shared" si="2"/>
        <v/>
      </c>
      <c r="O65" s="17"/>
      <c r="P65" s="17"/>
    </row>
    <row r="66" spans="1:16" x14ac:dyDescent="0.25">
      <c r="A66" s="42" t="str">
        <f>Camada1!R66</f>
        <v/>
      </c>
      <c r="B66" s="42" t="str">
        <f>Camada1!S66</f>
        <v/>
      </c>
      <c r="C66" s="42" t="str">
        <f>Camada1!T66</f>
        <v/>
      </c>
      <c r="D66" s="42" t="str">
        <f>Camada1!U66</f>
        <v/>
      </c>
      <c r="E66" s="42" t="str">
        <f>Camada1!V66</f>
        <v/>
      </c>
      <c r="F66" s="42" t="str">
        <f>Camada1!W66</f>
        <v/>
      </c>
      <c r="G66" s="42" t="str">
        <f>Camada1!X66</f>
        <v/>
      </c>
      <c r="H66" s="42" t="str">
        <f>Camada1!Y66</f>
        <v/>
      </c>
      <c r="I66" s="17"/>
      <c r="J66" s="35" t="str">
        <f t="shared" si="1"/>
        <v/>
      </c>
      <c r="K66" s="35" t="str">
        <f t="shared" si="3"/>
        <v/>
      </c>
      <c r="L66" s="17"/>
      <c r="M66" s="44" t="str">
        <f>IF(Entrada!A54="","",SUM(Entrada!$A$5:A55))</f>
        <v/>
      </c>
      <c r="N66" s="45" t="str">
        <f t="shared" si="2"/>
        <v/>
      </c>
      <c r="O66" s="17"/>
      <c r="P66" s="17"/>
    </row>
    <row r="67" spans="1:16" x14ac:dyDescent="0.25">
      <c r="A67" s="17"/>
      <c r="B67" s="17"/>
      <c r="C67" s="17"/>
      <c r="D67" s="17"/>
      <c r="E67" s="17"/>
      <c r="F67" s="17"/>
      <c r="G67" s="17"/>
      <c r="H67" s="17"/>
      <c r="I67" s="17"/>
      <c r="J67" s="17"/>
      <c r="K67" s="17"/>
      <c r="L67" s="17"/>
      <c r="O67" s="17"/>
      <c r="P67" s="17"/>
    </row>
  </sheetData>
  <mergeCells count="1">
    <mergeCell ref="J15:K1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3870B-DABB-4A46-B500-CBBDF4E759EA}">
  <sheetPr codeName="Planilha5"/>
  <dimension ref="A1:H51"/>
  <sheetViews>
    <sheetView workbookViewId="0">
      <selection activeCell="B4" sqref="B4"/>
    </sheetView>
  </sheetViews>
  <sheetFormatPr defaultRowHeight="15" x14ac:dyDescent="0.25"/>
  <cols>
    <col min="1" max="8" width="10.7109375" style="14" customWidth="1"/>
    <col min="9" max="16384" width="9.140625" style="14"/>
  </cols>
  <sheetData>
    <row r="1" spans="1:8" ht="16.5" x14ac:dyDescent="0.25">
      <c r="A1" s="13" t="s">
        <v>49</v>
      </c>
    </row>
    <row r="3" spans="1:8" ht="18.75" x14ac:dyDescent="0.35">
      <c r="A3" s="76" t="s">
        <v>36</v>
      </c>
      <c r="B3" s="72" t="s">
        <v>50</v>
      </c>
      <c r="C3" s="72"/>
      <c r="D3" s="72"/>
      <c r="E3" s="72"/>
      <c r="F3" s="72"/>
      <c r="G3" s="72"/>
      <c r="H3" s="72"/>
    </row>
    <row r="4" spans="1:8" x14ac:dyDescent="0.25">
      <c r="A4" s="77"/>
      <c r="B4" s="18">
        <v>1</v>
      </c>
      <c r="C4" s="18">
        <v>2</v>
      </c>
      <c r="D4" s="18">
        <v>3</v>
      </c>
      <c r="E4" s="18">
        <v>4</v>
      </c>
      <c r="F4" s="18">
        <v>5</v>
      </c>
      <c r="G4" s="18">
        <v>6</v>
      </c>
      <c r="H4" s="18">
        <v>7</v>
      </c>
    </row>
    <row r="5" spans="1:8" x14ac:dyDescent="0.25">
      <c r="A5" s="59">
        <v>0</v>
      </c>
      <c r="B5" s="59">
        <v>0</v>
      </c>
      <c r="C5" s="59">
        <v>0</v>
      </c>
      <c r="D5" s="59">
        <v>0</v>
      </c>
      <c r="E5" s="59">
        <v>0</v>
      </c>
      <c r="F5" s="59">
        <v>0</v>
      </c>
      <c r="G5" s="59">
        <v>0</v>
      </c>
      <c r="H5" s="59">
        <v>0</v>
      </c>
    </row>
    <row r="6" spans="1:8" x14ac:dyDescent="0.25">
      <c r="A6" s="59">
        <v>1</v>
      </c>
      <c r="B6" s="60">
        <v>-38.363174239521065</v>
      </c>
      <c r="C6" s="59">
        <v>7.769995257750705</v>
      </c>
      <c r="D6" s="60">
        <v>37.308376328535388</v>
      </c>
      <c r="E6" s="60">
        <v>50.795944537108369</v>
      </c>
      <c r="F6" s="60">
        <v>48.851023831409002</v>
      </c>
      <c r="G6" s="60">
        <v>32.37215905987977</v>
      </c>
      <c r="H6" s="59">
        <v>2.9576092663643379</v>
      </c>
    </row>
    <row r="7" spans="1:8" x14ac:dyDescent="0.25">
      <c r="A7" s="59">
        <v>2</v>
      </c>
      <c r="B7" s="60">
        <v>-34.82858098359312</v>
      </c>
      <c r="C7" s="60">
        <v>12.130688352458277</v>
      </c>
      <c r="D7" s="60">
        <v>43.066773572299752</v>
      </c>
      <c r="E7" s="60">
        <v>58.629303373416626</v>
      </c>
      <c r="F7" s="60">
        <v>59.531837660319752</v>
      </c>
      <c r="G7" s="60">
        <v>46.740191700002441</v>
      </c>
      <c r="H7" s="60">
        <v>21.864933777272348</v>
      </c>
    </row>
    <row r="8" spans="1:8" x14ac:dyDescent="0.25">
      <c r="A8" s="59">
        <v>3</v>
      </c>
      <c r="B8" s="60">
        <v>-28.225443808319021</v>
      </c>
      <c r="C8" s="60">
        <v>20.277197804956756</v>
      </c>
      <c r="D8" s="60">
        <v>53.879466722518849</v>
      </c>
      <c r="E8" s="60">
        <v>73.450432008807454</v>
      </c>
      <c r="F8" s="60">
        <v>79.915152579269559</v>
      </c>
      <c r="G8" s="60">
        <v>74.414228972867704</v>
      </c>
      <c r="H8" s="60">
        <v>58.647979836650158</v>
      </c>
    </row>
    <row r="9" spans="1:8" x14ac:dyDescent="0.25">
      <c r="A9" s="59">
        <v>4</v>
      </c>
      <c r="B9" s="60">
        <v>-17.84702404579695</v>
      </c>
      <c r="C9" s="60">
        <v>33.085784440565646</v>
      </c>
      <c r="D9" s="60">
        <v>71.067040443606686</v>
      </c>
      <c r="E9" s="60">
        <v>97.380529804223002</v>
      </c>
      <c r="F9" s="60">
        <v>113.38998063016018</v>
      </c>
      <c r="G9" s="60">
        <v>120.66782796928608</v>
      </c>
      <c r="H9" s="60">
        <v>121.27459314898134</v>
      </c>
    </row>
    <row r="10" spans="1:8" x14ac:dyDescent="0.25">
      <c r="A10" s="59">
        <v>5</v>
      </c>
      <c r="B10" s="59">
        <v>-7.6472376353082732</v>
      </c>
      <c r="C10" s="60">
        <v>45.695872305064434</v>
      </c>
      <c r="D10" s="60">
        <v>88.337626064477604</v>
      </c>
      <c r="E10" s="60">
        <v>122.08641985624442</v>
      </c>
      <c r="F10" s="60">
        <v>148.91405093759303</v>
      </c>
      <c r="G10" s="60">
        <v>171.08106878537214</v>
      </c>
      <c r="H10" s="60">
        <v>191.37930528892525</v>
      </c>
    </row>
    <row r="11" spans="1:8" x14ac:dyDescent="0.25">
      <c r="A11" s="59">
        <v>6</v>
      </c>
      <c r="B11" s="59">
        <v>2.1881206182563822</v>
      </c>
      <c r="C11" s="60">
        <v>57.941966828471564</v>
      </c>
      <c r="D11" s="60">
        <v>105.82744992287083</v>
      </c>
      <c r="E11" s="60">
        <v>148.36911476146014</v>
      </c>
      <c r="F11" s="60">
        <v>188.43754187761641</v>
      </c>
      <c r="G11" s="60">
        <v>229.42094832675306</v>
      </c>
      <c r="H11" s="60">
        <v>275.48977655428564</v>
      </c>
    </row>
    <row r="12" spans="1:8" x14ac:dyDescent="0.25">
      <c r="A12" s="59">
        <v>7</v>
      </c>
      <c r="B12" s="59">
        <v>6.487005131808492</v>
      </c>
      <c r="C12" s="60">
        <v>63.40665159564692</v>
      </c>
      <c r="D12" s="60">
        <v>114.2847227499141</v>
      </c>
      <c r="E12" s="60">
        <v>162.13287439664566</v>
      </c>
      <c r="F12" s="60">
        <v>210.46807084198261</v>
      </c>
      <c r="G12" s="60">
        <v>263.54353052117966</v>
      </c>
      <c r="H12" s="60">
        <v>326.67095889597505</v>
      </c>
    </row>
    <row r="13" spans="1:8" x14ac:dyDescent="0.25">
      <c r="A13" s="59">
        <v>8</v>
      </c>
      <c r="B13" s="59">
        <v>8.4268947552225075</v>
      </c>
      <c r="C13" s="60">
        <v>65.984134065392041</v>
      </c>
      <c r="D13" s="60">
        <v>118.81011432407497</v>
      </c>
      <c r="E13" s="60">
        <v>170.2751203665855</v>
      </c>
      <c r="F13" s="60">
        <v>224.38721744076156</v>
      </c>
      <c r="G13" s="60">
        <v>286.07943140843099</v>
      </c>
      <c r="H13" s="60">
        <v>361.59434454226039</v>
      </c>
    </row>
    <row r="14" spans="1:8" x14ac:dyDescent="0.25">
      <c r="A14" s="59">
        <v>9</v>
      </c>
      <c r="B14" s="59">
        <v>9.1919370764054449</v>
      </c>
      <c r="C14" s="60">
        <v>67.124189276196049</v>
      </c>
      <c r="D14" s="60">
        <v>121.3407682842097</v>
      </c>
      <c r="E14" s="60">
        <v>175.49408718336963</v>
      </c>
      <c r="F14" s="60">
        <v>233.98676746219303</v>
      </c>
      <c r="G14" s="60">
        <v>302.30989148928677</v>
      </c>
      <c r="H14" s="60">
        <v>387.48764826856814</v>
      </c>
    </row>
    <row r="15" spans="1:8" x14ac:dyDescent="0.25">
      <c r="A15" s="59">
        <v>10</v>
      </c>
      <c r="B15" s="59">
        <v>9.2056465871394924</v>
      </c>
      <c r="C15" s="60">
        <v>67.426360645775205</v>
      </c>
      <c r="D15" s="60">
        <v>123.05163330173437</v>
      </c>
      <c r="E15" s="60">
        <v>180.04837839405411</v>
      </c>
      <c r="F15" s="60">
        <v>243.26701019161331</v>
      </c>
      <c r="G15" s="60">
        <v>318.84323189306451</v>
      </c>
      <c r="H15" s="60">
        <v>414.72025427861422</v>
      </c>
    </row>
    <row r="16" spans="1:8" x14ac:dyDescent="0.25">
      <c r="A16" s="59">
        <v>11</v>
      </c>
      <c r="B16" s="59">
        <v>8.9026381606641802</v>
      </c>
      <c r="C16" s="60">
        <v>67.209214144169025</v>
      </c>
      <c r="D16" s="60">
        <v>123.42511630657073</v>
      </c>
      <c r="E16" s="60">
        <v>181.65987111517384</v>
      </c>
      <c r="F16" s="60">
        <v>246.96959245855552</v>
      </c>
      <c r="G16" s="60">
        <v>325.78975516766019</v>
      </c>
      <c r="H16" s="60">
        <v>426.49607325807057</v>
      </c>
    </row>
    <row r="17" spans="1:8" x14ac:dyDescent="0.25">
      <c r="A17" s="59">
        <v>12</v>
      </c>
      <c r="B17" s="59">
        <v>8.4072551544382659</v>
      </c>
      <c r="C17" s="60">
        <v>66.770733321314651</v>
      </c>
      <c r="D17" s="60">
        <v>123.53732995829391</v>
      </c>
      <c r="E17" s="60">
        <v>182.95651827505267</v>
      </c>
      <c r="F17" s="60">
        <v>250.28782072212567</v>
      </c>
      <c r="G17" s="60">
        <v>332.26525196471829</v>
      </c>
      <c r="H17" s="60">
        <v>437.69814255328276</v>
      </c>
    </row>
    <row r="18" spans="1:8" x14ac:dyDescent="0.25">
      <c r="A18" s="59">
        <v>13</v>
      </c>
      <c r="B18" s="59">
        <v>7.6094683313994631</v>
      </c>
      <c r="C18" s="60">
        <v>66.004341735587133</v>
      </c>
      <c r="D18" s="60">
        <v>123.35367595721694</v>
      </c>
      <c r="E18" s="60">
        <v>184.06362250520885</v>
      </c>
      <c r="F18" s="60">
        <v>253.62322061438442</v>
      </c>
      <c r="G18" s="60">
        <v>339.10573570110688</v>
      </c>
      <c r="H18" s="60">
        <v>449.81647284208668</v>
      </c>
    </row>
    <row r="19" spans="1:8" x14ac:dyDescent="0.25">
      <c r="A19" s="59">
        <v>14</v>
      </c>
      <c r="B19" s="59">
        <v>6.1166857479130625</v>
      </c>
      <c r="C19" s="60">
        <v>64.499733685823713</v>
      </c>
      <c r="D19" s="60">
        <v>122.57362164360086</v>
      </c>
      <c r="E19" s="60">
        <v>184.95429837482064</v>
      </c>
      <c r="F19" s="60">
        <v>257.44103184196143</v>
      </c>
      <c r="G19" s="60">
        <v>347.56945041781864</v>
      </c>
      <c r="H19" s="60">
        <v>465.32585202416828</v>
      </c>
    </row>
    <row r="20" spans="1:8" x14ac:dyDescent="0.25">
      <c r="A20" s="59">
        <v>15</v>
      </c>
      <c r="B20" s="59">
        <v>3.5689179118758321</v>
      </c>
      <c r="C20" s="60">
        <v>61.852025047298994</v>
      </c>
      <c r="D20" s="60">
        <v>120.72871053615485</v>
      </c>
      <c r="E20" s="60">
        <v>185.07267127307935</v>
      </c>
      <c r="F20" s="60">
        <v>261.06875120898115</v>
      </c>
      <c r="G20" s="60">
        <v>356.83295083941493</v>
      </c>
      <c r="H20" s="60">
        <v>483.21368113336808</v>
      </c>
    </row>
    <row r="27" spans="1:8" ht="33" x14ac:dyDescent="0.25">
      <c r="A27" s="65" t="s">
        <v>10</v>
      </c>
      <c r="B27" s="65" t="s">
        <v>52</v>
      </c>
      <c r="C27" s="65" t="s">
        <v>53</v>
      </c>
      <c r="D27" s="65" t="s">
        <v>54</v>
      </c>
      <c r="E27" s="65" t="s">
        <v>51</v>
      </c>
    </row>
    <row r="28" spans="1:8" x14ac:dyDescent="0.25">
      <c r="A28" s="60">
        <v>1</v>
      </c>
      <c r="B28" s="60">
        <v>250</v>
      </c>
      <c r="C28" s="60">
        <v>15</v>
      </c>
      <c r="D28" s="60">
        <v>0</v>
      </c>
      <c r="E28" s="60">
        <v>61</v>
      </c>
    </row>
    <row r="29" spans="1:8" x14ac:dyDescent="0.25">
      <c r="A29" s="60">
        <v>3</v>
      </c>
      <c r="B29" s="60">
        <v>250</v>
      </c>
      <c r="C29" s="60">
        <v>15</v>
      </c>
      <c r="D29" s="60">
        <v>0</v>
      </c>
      <c r="E29" s="60">
        <v>168</v>
      </c>
    </row>
    <row r="30" spans="1:8" ht="15.75" thickBot="1" x14ac:dyDescent="0.3">
      <c r="A30" s="63">
        <v>6</v>
      </c>
      <c r="B30" s="63">
        <v>250</v>
      </c>
      <c r="C30" s="63">
        <v>15</v>
      </c>
      <c r="D30" s="63">
        <v>0</v>
      </c>
      <c r="E30" s="63">
        <v>328</v>
      </c>
    </row>
    <row r="31" spans="1:8" x14ac:dyDescent="0.25">
      <c r="A31" s="64">
        <v>1</v>
      </c>
      <c r="B31" s="64">
        <v>500</v>
      </c>
      <c r="C31" s="64">
        <v>15</v>
      </c>
      <c r="D31" s="64">
        <v>0</v>
      </c>
      <c r="E31" s="64">
        <v>4</v>
      </c>
    </row>
    <row r="32" spans="1:8" x14ac:dyDescent="0.25">
      <c r="A32" s="60">
        <v>3</v>
      </c>
      <c r="B32" s="60">
        <v>500</v>
      </c>
      <c r="C32" s="60">
        <v>15</v>
      </c>
      <c r="D32" s="60">
        <v>0</v>
      </c>
      <c r="E32" s="60">
        <v>121</v>
      </c>
    </row>
    <row r="33" spans="1:5" ht="15.75" thickBot="1" x14ac:dyDescent="0.3">
      <c r="A33" s="62">
        <v>6</v>
      </c>
      <c r="B33" s="62">
        <v>500</v>
      </c>
      <c r="C33" s="62">
        <v>15</v>
      </c>
      <c r="D33" s="62">
        <v>0</v>
      </c>
      <c r="E33" s="62">
        <v>357</v>
      </c>
    </row>
    <row r="34" spans="1:5" x14ac:dyDescent="0.25">
      <c r="A34" s="61">
        <v>1</v>
      </c>
      <c r="B34" s="61">
        <v>250</v>
      </c>
      <c r="C34" s="61">
        <v>10</v>
      </c>
      <c r="D34" s="61">
        <v>0</v>
      </c>
      <c r="E34" s="61">
        <v>53</v>
      </c>
    </row>
    <row r="35" spans="1:5" x14ac:dyDescent="0.25">
      <c r="A35" s="60">
        <v>3</v>
      </c>
      <c r="B35" s="60">
        <v>250</v>
      </c>
      <c r="C35" s="60">
        <v>10</v>
      </c>
      <c r="D35" s="60">
        <v>0</v>
      </c>
      <c r="E35" s="60">
        <v>157</v>
      </c>
    </row>
    <row r="36" spans="1:5" ht="15.75" thickBot="1" x14ac:dyDescent="0.3">
      <c r="A36" s="60">
        <v>6</v>
      </c>
      <c r="B36" s="60">
        <v>250</v>
      </c>
      <c r="C36" s="60">
        <v>10</v>
      </c>
      <c r="D36" s="60">
        <v>0</v>
      </c>
      <c r="E36" s="60">
        <v>289</v>
      </c>
    </row>
    <row r="37" spans="1:5" x14ac:dyDescent="0.25">
      <c r="A37" s="64">
        <v>1</v>
      </c>
      <c r="B37" s="64">
        <v>500</v>
      </c>
      <c r="C37" s="64">
        <v>10</v>
      </c>
      <c r="D37" s="64">
        <v>0</v>
      </c>
      <c r="E37" s="64">
        <v>9</v>
      </c>
    </row>
    <row r="38" spans="1:5" x14ac:dyDescent="0.25">
      <c r="A38" s="60">
        <v>3</v>
      </c>
      <c r="B38" s="60">
        <v>500</v>
      </c>
      <c r="C38" s="60">
        <v>10</v>
      </c>
      <c r="D38" s="60">
        <v>0</v>
      </c>
      <c r="E38" s="60">
        <v>123</v>
      </c>
    </row>
    <row r="39" spans="1:5" ht="15.75" thickBot="1" x14ac:dyDescent="0.3">
      <c r="A39" s="62">
        <v>6</v>
      </c>
      <c r="B39" s="62">
        <v>500</v>
      </c>
      <c r="C39" s="62">
        <v>10</v>
      </c>
      <c r="D39" s="62">
        <v>0</v>
      </c>
      <c r="E39" s="62">
        <v>319</v>
      </c>
    </row>
    <row r="40" spans="1:5" x14ac:dyDescent="0.25">
      <c r="A40" s="60">
        <v>1</v>
      </c>
      <c r="B40" s="60">
        <v>250</v>
      </c>
      <c r="C40" s="60">
        <v>15</v>
      </c>
      <c r="D40" s="60">
        <v>10</v>
      </c>
      <c r="E40" s="60">
        <v>63</v>
      </c>
    </row>
    <row r="41" spans="1:5" x14ac:dyDescent="0.25">
      <c r="A41" s="60">
        <v>3</v>
      </c>
      <c r="B41" s="60">
        <v>250</v>
      </c>
      <c r="C41" s="60">
        <v>15</v>
      </c>
      <c r="D41" s="60">
        <v>10</v>
      </c>
      <c r="E41" s="60">
        <v>181</v>
      </c>
    </row>
    <row r="42" spans="1:5" ht="15.75" thickBot="1" x14ac:dyDescent="0.3">
      <c r="A42" s="60">
        <v>6</v>
      </c>
      <c r="B42" s="60">
        <v>250</v>
      </c>
      <c r="C42" s="60">
        <v>15</v>
      </c>
      <c r="D42" s="60">
        <v>10</v>
      </c>
      <c r="E42" s="60">
        <v>384</v>
      </c>
    </row>
    <row r="43" spans="1:5" x14ac:dyDescent="0.25">
      <c r="A43" s="64">
        <v>1</v>
      </c>
      <c r="B43" s="64">
        <v>500</v>
      </c>
      <c r="C43" s="64">
        <v>15</v>
      </c>
      <c r="D43" s="64">
        <v>10</v>
      </c>
      <c r="E43" s="64">
        <v>5</v>
      </c>
    </row>
    <row r="44" spans="1:5" x14ac:dyDescent="0.25">
      <c r="A44" s="60">
        <v>3</v>
      </c>
      <c r="B44" s="60">
        <v>500</v>
      </c>
      <c r="C44" s="60">
        <v>15</v>
      </c>
      <c r="D44" s="60">
        <v>10</v>
      </c>
      <c r="E44" s="60">
        <v>142</v>
      </c>
    </row>
    <row r="45" spans="1:5" ht="15.75" thickBot="1" x14ac:dyDescent="0.3">
      <c r="A45" s="62">
        <v>6</v>
      </c>
      <c r="B45" s="62">
        <v>500</v>
      </c>
      <c r="C45" s="62">
        <v>15</v>
      </c>
      <c r="D45" s="62">
        <v>10</v>
      </c>
      <c r="E45" s="62">
        <v>464</v>
      </c>
    </row>
    <row r="46" spans="1:5" x14ac:dyDescent="0.25">
      <c r="A46" s="60">
        <v>1</v>
      </c>
      <c r="B46" s="60">
        <v>250</v>
      </c>
      <c r="C46" s="60">
        <v>10</v>
      </c>
      <c r="D46" s="60">
        <v>10</v>
      </c>
      <c r="E46" s="60">
        <v>53</v>
      </c>
    </row>
    <row r="47" spans="1:5" x14ac:dyDescent="0.25">
      <c r="A47" s="60">
        <v>3</v>
      </c>
      <c r="B47" s="60">
        <v>250</v>
      </c>
      <c r="C47" s="60">
        <v>10</v>
      </c>
      <c r="D47" s="60">
        <v>10</v>
      </c>
      <c r="E47" s="60">
        <v>159</v>
      </c>
    </row>
    <row r="48" spans="1:5" ht="15.75" thickBot="1" x14ac:dyDescent="0.3">
      <c r="A48" s="60">
        <v>6</v>
      </c>
      <c r="B48" s="60">
        <v>250</v>
      </c>
      <c r="C48" s="60">
        <v>10</v>
      </c>
      <c r="D48" s="60">
        <v>10</v>
      </c>
      <c r="E48" s="60">
        <v>296</v>
      </c>
    </row>
    <row r="49" spans="1:5" x14ac:dyDescent="0.25">
      <c r="A49" s="64">
        <v>1</v>
      </c>
      <c r="B49" s="64">
        <v>500</v>
      </c>
      <c r="C49" s="64">
        <v>10</v>
      </c>
      <c r="D49" s="64">
        <v>10</v>
      </c>
      <c r="E49" s="64">
        <v>10</v>
      </c>
    </row>
    <row r="50" spans="1:5" x14ac:dyDescent="0.25">
      <c r="A50" s="60">
        <v>3</v>
      </c>
      <c r="B50" s="60">
        <v>500</v>
      </c>
      <c r="C50" s="60">
        <v>10</v>
      </c>
      <c r="D50" s="60">
        <v>10</v>
      </c>
      <c r="E50" s="60">
        <v>126</v>
      </c>
    </row>
    <row r="51" spans="1:5" ht="15.75" thickBot="1" x14ac:dyDescent="0.3">
      <c r="A51" s="62">
        <v>6</v>
      </c>
      <c r="B51" s="62">
        <v>500</v>
      </c>
      <c r="C51" s="62">
        <v>10</v>
      </c>
      <c r="D51" s="62">
        <v>10</v>
      </c>
      <c r="E51" s="62">
        <v>333</v>
      </c>
    </row>
  </sheetData>
  <mergeCells count="2">
    <mergeCell ref="B3:H3"/>
    <mergeCell ref="A3:A4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Início</vt:lpstr>
      <vt:lpstr>Manual</vt:lpstr>
      <vt:lpstr>Entrada</vt:lpstr>
      <vt:lpstr>Normalização</vt:lpstr>
      <vt:lpstr>Camada1</vt:lpstr>
      <vt:lpstr>Saída</vt:lpstr>
      <vt:lpstr>Gráficos</vt:lpstr>
      <vt:lpstr>Entrada!Area_de_impressao</vt:lpstr>
      <vt:lpstr>Início!Area_de_impressao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Luciana Barbosa</dc:creator>
  <cp:lastModifiedBy>Luciana Barbosa</cp:lastModifiedBy>
  <dcterms:created xsi:type="dcterms:W3CDTF">2023-07-05T23:05:43Z</dcterms:created>
  <dcterms:modified xsi:type="dcterms:W3CDTF">2023-07-30T22:23:24Z</dcterms:modified>
</cp:coreProperties>
</file>