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nglu\Desktop\Meu Drive\Defesa\Planilhas_Modelos\Versão_Final\"/>
    </mc:Choice>
  </mc:AlternateContent>
  <xr:revisionPtr revIDLastSave="0" documentId="13_ncr:1_{BA121CF7-5E7B-4169-AFD1-DFD0A0D3EF72}" xr6:coauthVersionLast="47" xr6:coauthVersionMax="47" xr10:uidLastSave="{00000000-0000-0000-0000-000000000000}"/>
  <bookViews>
    <workbookView xWindow="-120" yWindow="-120" windowWidth="20730" windowHeight="11160" xr2:uid="{8E96E5DB-4D04-4C39-AFAB-07688FC31B6D}"/>
  </bookViews>
  <sheets>
    <sheet name="Início" sheetId="7" r:id="rId1"/>
    <sheet name="Manual" sheetId="8" r:id="rId2"/>
    <sheet name="Entrada" sheetId="1" r:id="rId3"/>
    <sheet name="Normalização" sheetId="2" r:id="rId4"/>
    <sheet name="Camada1" sheetId="4" r:id="rId5"/>
    <sheet name="Camada2" sheetId="5" r:id="rId6"/>
    <sheet name="Saída" sheetId="6" r:id="rId7"/>
    <sheet name="Gráficos" sheetId="11" r:id="rId8"/>
  </sheets>
  <externalReferences>
    <externalReference r:id="rId9"/>
  </externalReferences>
  <definedNames>
    <definedName name="_xlnm.Print_Area" localSheetId="2">Entrada!$C$12</definedName>
    <definedName name="_xlnm.Print_Area" localSheetId="0">Início!$M$7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1" l="1"/>
  <c r="G10" i="6"/>
  <c r="G11" i="6"/>
  <c r="A5" i="2"/>
  <c r="G12" i="6" l="1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H60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A26" i="4"/>
  <c r="P26" i="4" s="1"/>
  <c r="B26" i="4"/>
  <c r="C26" i="4"/>
  <c r="D26" i="4"/>
  <c r="E26" i="4"/>
  <c r="F26" i="4"/>
  <c r="G26" i="4"/>
  <c r="H26" i="4"/>
  <c r="A27" i="4"/>
  <c r="P27" i="4" s="1"/>
  <c r="B27" i="4"/>
  <c r="C27" i="4"/>
  <c r="D27" i="4"/>
  <c r="E27" i="4"/>
  <c r="F27" i="4"/>
  <c r="G27" i="4"/>
  <c r="H27" i="4"/>
  <c r="A28" i="4"/>
  <c r="P28" i="4" s="1"/>
  <c r="B28" i="4"/>
  <c r="C28" i="4"/>
  <c r="D28" i="4"/>
  <c r="E28" i="4"/>
  <c r="F28" i="4"/>
  <c r="G28" i="4"/>
  <c r="H28" i="4"/>
  <c r="A29" i="4"/>
  <c r="P29" i="4" s="1"/>
  <c r="B29" i="4"/>
  <c r="C29" i="4"/>
  <c r="D29" i="4"/>
  <c r="E29" i="4"/>
  <c r="F29" i="4"/>
  <c r="G29" i="4"/>
  <c r="H29" i="4"/>
  <c r="A30" i="4"/>
  <c r="P30" i="4" s="1"/>
  <c r="B30" i="4"/>
  <c r="C30" i="4"/>
  <c r="D30" i="4"/>
  <c r="E30" i="4"/>
  <c r="F30" i="4"/>
  <c r="G30" i="4"/>
  <c r="H30" i="4"/>
  <c r="A31" i="4"/>
  <c r="P31" i="4" s="1"/>
  <c r="B31" i="4"/>
  <c r="C31" i="4"/>
  <c r="D31" i="4"/>
  <c r="E31" i="4"/>
  <c r="F31" i="4"/>
  <c r="G31" i="4"/>
  <c r="H31" i="4"/>
  <c r="A32" i="4"/>
  <c r="P32" i="4" s="1"/>
  <c r="B32" i="4"/>
  <c r="C32" i="4"/>
  <c r="D32" i="4"/>
  <c r="E32" i="4"/>
  <c r="F32" i="4"/>
  <c r="G32" i="4"/>
  <c r="H32" i="4"/>
  <c r="A33" i="4"/>
  <c r="P33" i="4" s="1"/>
  <c r="B33" i="4"/>
  <c r="C33" i="4"/>
  <c r="D33" i="4"/>
  <c r="E33" i="4"/>
  <c r="F33" i="4"/>
  <c r="G33" i="4"/>
  <c r="H33" i="4"/>
  <c r="A34" i="4"/>
  <c r="P34" i="4" s="1"/>
  <c r="B34" i="4"/>
  <c r="C34" i="4"/>
  <c r="D34" i="4"/>
  <c r="E34" i="4"/>
  <c r="F34" i="4"/>
  <c r="G34" i="4"/>
  <c r="H34" i="4"/>
  <c r="A35" i="4"/>
  <c r="P35" i="4" s="1"/>
  <c r="B35" i="4"/>
  <c r="C35" i="4"/>
  <c r="D35" i="4"/>
  <c r="E35" i="4"/>
  <c r="F35" i="4"/>
  <c r="G35" i="4"/>
  <c r="H35" i="4"/>
  <c r="A36" i="4"/>
  <c r="P36" i="4" s="1"/>
  <c r="B36" i="4"/>
  <c r="C36" i="4"/>
  <c r="D36" i="4"/>
  <c r="E36" i="4"/>
  <c r="F36" i="4"/>
  <c r="G36" i="4"/>
  <c r="H36" i="4"/>
  <c r="A37" i="4"/>
  <c r="P37" i="4" s="1"/>
  <c r="B37" i="4"/>
  <c r="C37" i="4"/>
  <c r="D37" i="4"/>
  <c r="E37" i="4"/>
  <c r="F37" i="4"/>
  <c r="G37" i="4"/>
  <c r="H37" i="4"/>
  <c r="A38" i="4"/>
  <c r="P38" i="4" s="1"/>
  <c r="B38" i="4"/>
  <c r="C38" i="4"/>
  <c r="D38" i="4"/>
  <c r="E38" i="4"/>
  <c r="F38" i="4"/>
  <c r="G38" i="4"/>
  <c r="H38" i="4"/>
  <c r="A39" i="4"/>
  <c r="P39" i="4" s="1"/>
  <c r="B39" i="4"/>
  <c r="C39" i="4"/>
  <c r="D39" i="4"/>
  <c r="E39" i="4"/>
  <c r="F39" i="4"/>
  <c r="G39" i="4"/>
  <c r="H39" i="4"/>
  <c r="A40" i="4"/>
  <c r="P40" i="4" s="1"/>
  <c r="B40" i="4"/>
  <c r="C40" i="4"/>
  <c r="D40" i="4"/>
  <c r="E40" i="4"/>
  <c r="F40" i="4"/>
  <c r="G40" i="4"/>
  <c r="H40" i="4"/>
  <c r="A41" i="4"/>
  <c r="P41" i="4" s="1"/>
  <c r="B41" i="4"/>
  <c r="C41" i="4"/>
  <c r="D41" i="4"/>
  <c r="E41" i="4"/>
  <c r="F41" i="4"/>
  <c r="G41" i="4"/>
  <c r="H41" i="4"/>
  <c r="A42" i="4"/>
  <c r="P42" i="4" s="1"/>
  <c r="B42" i="4"/>
  <c r="C42" i="4"/>
  <c r="D42" i="4"/>
  <c r="E42" i="4"/>
  <c r="F42" i="4"/>
  <c r="G42" i="4"/>
  <c r="H42" i="4"/>
  <c r="A43" i="4"/>
  <c r="P43" i="4" s="1"/>
  <c r="B43" i="4"/>
  <c r="C43" i="4"/>
  <c r="D43" i="4"/>
  <c r="E43" i="4"/>
  <c r="F43" i="4"/>
  <c r="G43" i="4"/>
  <c r="H43" i="4"/>
  <c r="A44" i="4"/>
  <c r="P44" i="4" s="1"/>
  <c r="B44" i="4"/>
  <c r="C44" i="4"/>
  <c r="D44" i="4"/>
  <c r="E44" i="4"/>
  <c r="F44" i="4"/>
  <c r="G44" i="4"/>
  <c r="H44" i="4"/>
  <c r="A45" i="4"/>
  <c r="P45" i="4" s="1"/>
  <c r="B45" i="4"/>
  <c r="C45" i="4"/>
  <c r="D45" i="4"/>
  <c r="E45" i="4"/>
  <c r="F45" i="4"/>
  <c r="G45" i="4"/>
  <c r="H45" i="4"/>
  <c r="A46" i="4"/>
  <c r="P46" i="4" s="1"/>
  <c r="B46" i="4"/>
  <c r="C46" i="4"/>
  <c r="D46" i="4"/>
  <c r="E46" i="4"/>
  <c r="F46" i="4"/>
  <c r="G46" i="4"/>
  <c r="H46" i="4"/>
  <c r="A47" i="4"/>
  <c r="P47" i="4" s="1"/>
  <c r="B47" i="4"/>
  <c r="C47" i="4"/>
  <c r="D47" i="4"/>
  <c r="E47" i="4"/>
  <c r="F47" i="4"/>
  <c r="G47" i="4"/>
  <c r="H47" i="4"/>
  <c r="A48" i="4"/>
  <c r="P48" i="4" s="1"/>
  <c r="B48" i="4"/>
  <c r="C48" i="4"/>
  <c r="D48" i="4"/>
  <c r="E48" i="4"/>
  <c r="F48" i="4"/>
  <c r="G48" i="4"/>
  <c r="H48" i="4"/>
  <c r="A49" i="4"/>
  <c r="P49" i="4" s="1"/>
  <c r="B49" i="4"/>
  <c r="C49" i="4"/>
  <c r="D49" i="4"/>
  <c r="E49" i="4"/>
  <c r="F49" i="4"/>
  <c r="G49" i="4"/>
  <c r="H49" i="4"/>
  <c r="A50" i="4"/>
  <c r="P50" i="4" s="1"/>
  <c r="B50" i="4"/>
  <c r="C50" i="4"/>
  <c r="D50" i="4"/>
  <c r="E50" i="4"/>
  <c r="F50" i="4"/>
  <c r="G50" i="4"/>
  <c r="H50" i="4"/>
  <c r="A51" i="4"/>
  <c r="P51" i="4" s="1"/>
  <c r="B51" i="4"/>
  <c r="C51" i="4"/>
  <c r="D51" i="4"/>
  <c r="E51" i="4"/>
  <c r="F51" i="4"/>
  <c r="G51" i="4"/>
  <c r="H51" i="4"/>
  <c r="A52" i="4"/>
  <c r="P52" i="4" s="1"/>
  <c r="B52" i="4"/>
  <c r="C52" i="4"/>
  <c r="D52" i="4"/>
  <c r="E52" i="4"/>
  <c r="F52" i="4"/>
  <c r="G52" i="4"/>
  <c r="H52" i="4"/>
  <c r="A53" i="4"/>
  <c r="P53" i="4" s="1"/>
  <c r="B53" i="4"/>
  <c r="C53" i="4"/>
  <c r="D53" i="4"/>
  <c r="E53" i="4"/>
  <c r="F53" i="4"/>
  <c r="G53" i="4"/>
  <c r="H53" i="4"/>
  <c r="A54" i="4"/>
  <c r="P54" i="4" s="1"/>
  <c r="B54" i="4"/>
  <c r="C54" i="4"/>
  <c r="D54" i="4"/>
  <c r="E54" i="4"/>
  <c r="F54" i="4"/>
  <c r="G54" i="4"/>
  <c r="H54" i="4"/>
  <c r="A55" i="4"/>
  <c r="P55" i="4" s="1"/>
  <c r="B55" i="4"/>
  <c r="C55" i="4"/>
  <c r="D55" i="4"/>
  <c r="E55" i="4"/>
  <c r="F55" i="4"/>
  <c r="G55" i="4"/>
  <c r="H55" i="4"/>
  <c r="A56" i="4"/>
  <c r="P56" i="4" s="1"/>
  <c r="B56" i="4"/>
  <c r="C56" i="4"/>
  <c r="D56" i="4"/>
  <c r="E56" i="4"/>
  <c r="F56" i="4"/>
  <c r="G56" i="4"/>
  <c r="H56" i="4"/>
  <c r="A57" i="4"/>
  <c r="P57" i="4" s="1"/>
  <c r="B57" i="4"/>
  <c r="C57" i="4"/>
  <c r="D57" i="4"/>
  <c r="E57" i="4"/>
  <c r="F57" i="4"/>
  <c r="G57" i="4"/>
  <c r="H57" i="4"/>
  <c r="A58" i="4"/>
  <c r="P58" i="4" s="1"/>
  <c r="B58" i="4"/>
  <c r="C58" i="4"/>
  <c r="D58" i="4"/>
  <c r="E58" i="4"/>
  <c r="F58" i="4"/>
  <c r="G58" i="4"/>
  <c r="H58" i="4"/>
  <c r="A59" i="4"/>
  <c r="P59" i="4" s="1"/>
  <c r="B59" i="4"/>
  <c r="C59" i="4"/>
  <c r="D59" i="4"/>
  <c r="E59" i="4"/>
  <c r="F59" i="4"/>
  <c r="G59" i="4"/>
  <c r="H59" i="4"/>
  <c r="A60" i="4"/>
  <c r="P60" i="4" s="1"/>
  <c r="B60" i="4"/>
  <c r="C60" i="4"/>
  <c r="D60" i="4"/>
  <c r="E60" i="4"/>
  <c r="F60" i="4"/>
  <c r="G60" i="4"/>
  <c r="H60" i="4"/>
  <c r="A61" i="4"/>
  <c r="P61" i="4" s="1"/>
  <c r="B61" i="4"/>
  <c r="C61" i="4"/>
  <c r="D61" i="4"/>
  <c r="E61" i="4"/>
  <c r="F61" i="4"/>
  <c r="G61" i="4"/>
  <c r="H61" i="4"/>
  <c r="N6" i="2"/>
  <c r="C12" i="4" s="1"/>
  <c r="R6" i="2"/>
  <c r="G12" i="4" s="1"/>
  <c r="Q8" i="2"/>
  <c r="F14" i="4" s="1"/>
  <c r="N9" i="2"/>
  <c r="C15" i="4" s="1"/>
  <c r="P10" i="2"/>
  <c r="E16" i="4" s="1"/>
  <c r="P11" i="2"/>
  <c r="E17" i="4" s="1"/>
  <c r="N12" i="2"/>
  <c r="C18" i="4" s="1"/>
  <c r="R12" i="2"/>
  <c r="G18" i="4" s="1"/>
  <c r="O13" i="2"/>
  <c r="D19" i="4" s="1"/>
  <c r="S13" i="2"/>
  <c r="H19" i="4" s="1"/>
  <c r="Q14" i="2"/>
  <c r="F20" i="4" s="1"/>
  <c r="P16" i="2"/>
  <c r="E22" i="4" s="1"/>
  <c r="Q17" i="2"/>
  <c r="F23" i="4" s="1"/>
  <c r="S18" i="2"/>
  <c r="H24" i="4" s="1"/>
  <c r="L20" i="2"/>
  <c r="M20" i="2"/>
  <c r="N20" i="2"/>
  <c r="O20" i="2"/>
  <c r="P20" i="2"/>
  <c r="Q20" i="2"/>
  <c r="R20" i="2"/>
  <c r="S20" i="2"/>
  <c r="L21" i="2"/>
  <c r="M21" i="2"/>
  <c r="N21" i="2"/>
  <c r="O21" i="2"/>
  <c r="P21" i="2"/>
  <c r="Q21" i="2"/>
  <c r="R21" i="2"/>
  <c r="S21" i="2"/>
  <c r="L22" i="2"/>
  <c r="M22" i="2"/>
  <c r="N22" i="2"/>
  <c r="O22" i="2"/>
  <c r="P22" i="2"/>
  <c r="Q22" i="2"/>
  <c r="R22" i="2"/>
  <c r="S22" i="2"/>
  <c r="L23" i="2"/>
  <c r="M23" i="2"/>
  <c r="N23" i="2"/>
  <c r="O23" i="2"/>
  <c r="P23" i="2"/>
  <c r="Q23" i="2"/>
  <c r="R23" i="2"/>
  <c r="S23" i="2"/>
  <c r="L24" i="2"/>
  <c r="M24" i="2"/>
  <c r="N24" i="2"/>
  <c r="O24" i="2"/>
  <c r="P24" i="2"/>
  <c r="Q24" i="2"/>
  <c r="R24" i="2"/>
  <c r="S24" i="2"/>
  <c r="L25" i="2"/>
  <c r="M25" i="2"/>
  <c r="N25" i="2"/>
  <c r="O25" i="2"/>
  <c r="P25" i="2"/>
  <c r="Q25" i="2"/>
  <c r="R25" i="2"/>
  <c r="S25" i="2"/>
  <c r="L26" i="2"/>
  <c r="M26" i="2"/>
  <c r="N26" i="2"/>
  <c r="O26" i="2"/>
  <c r="P26" i="2"/>
  <c r="Q26" i="2"/>
  <c r="R26" i="2"/>
  <c r="S26" i="2"/>
  <c r="L27" i="2"/>
  <c r="M27" i="2"/>
  <c r="N27" i="2"/>
  <c r="O27" i="2"/>
  <c r="P27" i="2"/>
  <c r="Q27" i="2"/>
  <c r="R27" i="2"/>
  <c r="S27" i="2"/>
  <c r="L28" i="2"/>
  <c r="M28" i="2"/>
  <c r="N28" i="2"/>
  <c r="O28" i="2"/>
  <c r="P28" i="2"/>
  <c r="Q28" i="2"/>
  <c r="R28" i="2"/>
  <c r="S28" i="2"/>
  <c r="L29" i="2"/>
  <c r="M29" i="2"/>
  <c r="N29" i="2"/>
  <c r="O29" i="2"/>
  <c r="P29" i="2"/>
  <c r="Q29" i="2"/>
  <c r="R29" i="2"/>
  <c r="S29" i="2"/>
  <c r="L30" i="2"/>
  <c r="M30" i="2"/>
  <c r="N30" i="2"/>
  <c r="O30" i="2"/>
  <c r="P30" i="2"/>
  <c r="Q30" i="2"/>
  <c r="R30" i="2"/>
  <c r="S30" i="2"/>
  <c r="L31" i="2"/>
  <c r="M31" i="2"/>
  <c r="N31" i="2"/>
  <c r="O31" i="2"/>
  <c r="P31" i="2"/>
  <c r="Q31" i="2"/>
  <c r="R31" i="2"/>
  <c r="S31" i="2"/>
  <c r="L32" i="2"/>
  <c r="M32" i="2"/>
  <c r="N32" i="2"/>
  <c r="O32" i="2"/>
  <c r="P32" i="2"/>
  <c r="Q32" i="2"/>
  <c r="R32" i="2"/>
  <c r="S32" i="2"/>
  <c r="L33" i="2"/>
  <c r="M33" i="2"/>
  <c r="N33" i="2"/>
  <c r="O33" i="2"/>
  <c r="P33" i="2"/>
  <c r="Q33" i="2"/>
  <c r="R33" i="2"/>
  <c r="S33" i="2"/>
  <c r="L34" i="2"/>
  <c r="M34" i="2"/>
  <c r="N34" i="2"/>
  <c r="O34" i="2"/>
  <c r="P34" i="2"/>
  <c r="Q34" i="2"/>
  <c r="R34" i="2"/>
  <c r="S34" i="2"/>
  <c r="L35" i="2"/>
  <c r="M35" i="2"/>
  <c r="N35" i="2"/>
  <c r="O35" i="2"/>
  <c r="P35" i="2"/>
  <c r="Q35" i="2"/>
  <c r="R35" i="2"/>
  <c r="S35" i="2"/>
  <c r="L36" i="2"/>
  <c r="M36" i="2"/>
  <c r="N36" i="2"/>
  <c r="O36" i="2"/>
  <c r="P36" i="2"/>
  <c r="Q36" i="2"/>
  <c r="R36" i="2"/>
  <c r="S36" i="2"/>
  <c r="L37" i="2"/>
  <c r="M37" i="2"/>
  <c r="N37" i="2"/>
  <c r="O37" i="2"/>
  <c r="P37" i="2"/>
  <c r="Q37" i="2"/>
  <c r="R37" i="2"/>
  <c r="S37" i="2"/>
  <c r="L38" i="2"/>
  <c r="M38" i="2"/>
  <c r="N38" i="2"/>
  <c r="O38" i="2"/>
  <c r="P38" i="2"/>
  <c r="Q38" i="2"/>
  <c r="R38" i="2"/>
  <c r="S38" i="2"/>
  <c r="L39" i="2"/>
  <c r="M39" i="2"/>
  <c r="N39" i="2"/>
  <c r="O39" i="2"/>
  <c r="P39" i="2"/>
  <c r="Q39" i="2"/>
  <c r="R39" i="2"/>
  <c r="S39" i="2"/>
  <c r="L40" i="2"/>
  <c r="M40" i="2"/>
  <c r="N40" i="2"/>
  <c r="O40" i="2"/>
  <c r="P40" i="2"/>
  <c r="Q40" i="2"/>
  <c r="R40" i="2"/>
  <c r="S40" i="2"/>
  <c r="L41" i="2"/>
  <c r="M41" i="2"/>
  <c r="N41" i="2"/>
  <c r="O41" i="2"/>
  <c r="P41" i="2"/>
  <c r="Q41" i="2"/>
  <c r="R41" i="2"/>
  <c r="S41" i="2"/>
  <c r="L42" i="2"/>
  <c r="M42" i="2"/>
  <c r="N42" i="2"/>
  <c r="O42" i="2"/>
  <c r="P42" i="2"/>
  <c r="Q42" i="2"/>
  <c r="R42" i="2"/>
  <c r="S42" i="2"/>
  <c r="L43" i="2"/>
  <c r="M43" i="2"/>
  <c r="N43" i="2"/>
  <c r="O43" i="2"/>
  <c r="P43" i="2"/>
  <c r="Q43" i="2"/>
  <c r="R43" i="2"/>
  <c r="S43" i="2"/>
  <c r="L44" i="2"/>
  <c r="M44" i="2"/>
  <c r="N44" i="2"/>
  <c r="O44" i="2"/>
  <c r="P44" i="2"/>
  <c r="Q44" i="2"/>
  <c r="R44" i="2"/>
  <c r="S44" i="2"/>
  <c r="L45" i="2"/>
  <c r="M45" i="2"/>
  <c r="N45" i="2"/>
  <c r="O45" i="2"/>
  <c r="P45" i="2"/>
  <c r="Q45" i="2"/>
  <c r="R45" i="2"/>
  <c r="S45" i="2"/>
  <c r="L46" i="2"/>
  <c r="M46" i="2"/>
  <c r="N46" i="2"/>
  <c r="O46" i="2"/>
  <c r="P46" i="2"/>
  <c r="Q46" i="2"/>
  <c r="R46" i="2"/>
  <c r="S46" i="2"/>
  <c r="L47" i="2"/>
  <c r="M47" i="2"/>
  <c r="N47" i="2"/>
  <c r="O47" i="2"/>
  <c r="P47" i="2"/>
  <c r="Q47" i="2"/>
  <c r="R47" i="2"/>
  <c r="S47" i="2"/>
  <c r="L48" i="2"/>
  <c r="M48" i="2"/>
  <c r="N48" i="2"/>
  <c r="O48" i="2"/>
  <c r="P48" i="2"/>
  <c r="Q48" i="2"/>
  <c r="R48" i="2"/>
  <c r="S48" i="2"/>
  <c r="L49" i="2"/>
  <c r="M49" i="2"/>
  <c r="N49" i="2"/>
  <c r="O49" i="2"/>
  <c r="P49" i="2"/>
  <c r="Q49" i="2"/>
  <c r="R49" i="2"/>
  <c r="S49" i="2"/>
  <c r="L50" i="2"/>
  <c r="M50" i="2"/>
  <c r="N50" i="2"/>
  <c r="O50" i="2"/>
  <c r="P50" i="2"/>
  <c r="Q50" i="2"/>
  <c r="R50" i="2"/>
  <c r="S50" i="2"/>
  <c r="L51" i="2"/>
  <c r="M51" i="2"/>
  <c r="N51" i="2"/>
  <c r="O51" i="2"/>
  <c r="P51" i="2"/>
  <c r="Q51" i="2"/>
  <c r="R51" i="2"/>
  <c r="S51" i="2"/>
  <c r="L52" i="2"/>
  <c r="M52" i="2"/>
  <c r="N52" i="2"/>
  <c r="O52" i="2"/>
  <c r="P52" i="2"/>
  <c r="Q52" i="2"/>
  <c r="R52" i="2"/>
  <c r="S52" i="2"/>
  <c r="L53" i="2"/>
  <c r="M53" i="2"/>
  <c r="N53" i="2"/>
  <c r="O53" i="2"/>
  <c r="P53" i="2"/>
  <c r="Q53" i="2"/>
  <c r="R53" i="2"/>
  <c r="S53" i="2"/>
  <c r="L54" i="2"/>
  <c r="M54" i="2"/>
  <c r="N54" i="2"/>
  <c r="O54" i="2"/>
  <c r="P54" i="2"/>
  <c r="Q54" i="2"/>
  <c r="R54" i="2"/>
  <c r="S54" i="2"/>
  <c r="L55" i="2"/>
  <c r="M55" i="2"/>
  <c r="N55" i="2"/>
  <c r="O55" i="2"/>
  <c r="P55" i="2"/>
  <c r="Q55" i="2"/>
  <c r="R55" i="2"/>
  <c r="S55" i="2"/>
  <c r="F7" i="2"/>
  <c r="Q7" i="2" s="1"/>
  <c r="F13" i="4" s="1"/>
  <c r="G7" i="2"/>
  <c r="R7" i="2" s="1"/>
  <c r="G13" i="4" s="1"/>
  <c r="F8" i="2"/>
  <c r="G8" i="2"/>
  <c r="R8" i="2" s="1"/>
  <c r="G14" i="4" s="1"/>
  <c r="F9" i="2"/>
  <c r="Q9" i="2" s="1"/>
  <c r="F15" i="4" s="1"/>
  <c r="G9" i="2"/>
  <c r="R9" i="2" s="1"/>
  <c r="G15" i="4" s="1"/>
  <c r="F10" i="2"/>
  <c r="Q10" i="2" s="1"/>
  <c r="F16" i="4" s="1"/>
  <c r="G10" i="2"/>
  <c r="R10" i="2" s="1"/>
  <c r="G16" i="4" s="1"/>
  <c r="F11" i="2"/>
  <c r="Q11" i="2" s="1"/>
  <c r="F17" i="4" s="1"/>
  <c r="G11" i="2"/>
  <c r="R11" i="2" s="1"/>
  <c r="G17" i="4" s="1"/>
  <c r="F12" i="2"/>
  <c r="Q12" i="2" s="1"/>
  <c r="F18" i="4" s="1"/>
  <c r="G12" i="2"/>
  <c r="F13" i="2"/>
  <c r="Q13" i="2" s="1"/>
  <c r="F19" i="4" s="1"/>
  <c r="G13" i="2"/>
  <c r="R13" i="2" s="1"/>
  <c r="G19" i="4" s="1"/>
  <c r="F14" i="2"/>
  <c r="G14" i="2"/>
  <c r="R14" i="2" s="1"/>
  <c r="G20" i="4" s="1"/>
  <c r="F15" i="2"/>
  <c r="Q15" i="2" s="1"/>
  <c r="F21" i="4" s="1"/>
  <c r="G15" i="2"/>
  <c r="R15" i="2" s="1"/>
  <c r="G21" i="4" s="1"/>
  <c r="F16" i="2"/>
  <c r="Q16" i="2" s="1"/>
  <c r="F22" i="4" s="1"/>
  <c r="G16" i="2"/>
  <c r="R16" i="2" s="1"/>
  <c r="G22" i="4" s="1"/>
  <c r="F17" i="2"/>
  <c r="G17" i="2"/>
  <c r="R17" i="2" s="1"/>
  <c r="G23" i="4" s="1"/>
  <c r="F18" i="2"/>
  <c r="Q18" i="2" s="1"/>
  <c r="F24" i="4" s="1"/>
  <c r="G18" i="2"/>
  <c r="R18" i="2" s="1"/>
  <c r="G24" i="4" s="1"/>
  <c r="F19" i="2"/>
  <c r="Q19" i="2" s="1"/>
  <c r="F25" i="4" s="1"/>
  <c r="G19" i="2"/>
  <c r="R19" i="2" s="1"/>
  <c r="G25" i="4" s="1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G6" i="2"/>
  <c r="F6" i="2"/>
  <c r="Q6" i="2" s="1"/>
  <c r="F12" i="4" s="1"/>
  <c r="H6" i="2"/>
  <c r="S6" i="2" s="1"/>
  <c r="H12" i="4" s="1"/>
  <c r="H7" i="2"/>
  <c r="S7" i="2" s="1"/>
  <c r="H13" i="4" s="1"/>
  <c r="H8" i="2"/>
  <c r="S8" i="2" s="1"/>
  <c r="H14" i="4" s="1"/>
  <c r="H9" i="2"/>
  <c r="S9" i="2" s="1"/>
  <c r="H15" i="4" s="1"/>
  <c r="H10" i="2"/>
  <c r="S10" i="2" s="1"/>
  <c r="H16" i="4" s="1"/>
  <c r="H11" i="2"/>
  <c r="S11" i="2" s="1"/>
  <c r="H17" i="4" s="1"/>
  <c r="H12" i="2"/>
  <c r="S12" i="2" s="1"/>
  <c r="H18" i="4" s="1"/>
  <c r="H13" i="2"/>
  <c r="H14" i="2"/>
  <c r="S14" i="2" s="1"/>
  <c r="H20" i="4" s="1"/>
  <c r="H15" i="2"/>
  <c r="S15" i="2" s="1"/>
  <c r="H21" i="4" s="1"/>
  <c r="H16" i="2"/>
  <c r="S16" i="2" s="1"/>
  <c r="H22" i="4" s="1"/>
  <c r="H17" i="2"/>
  <c r="S17" i="2" s="1"/>
  <c r="H23" i="4" s="1"/>
  <c r="H18" i="2"/>
  <c r="H19" i="2"/>
  <c r="S19" i="2" s="1"/>
  <c r="H25" i="4" s="1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" i="2"/>
  <c r="S5" i="2" s="1"/>
  <c r="H11" i="4" s="1"/>
  <c r="E7" i="2"/>
  <c r="P7" i="2" s="1"/>
  <c r="E13" i="4" s="1"/>
  <c r="E8" i="2"/>
  <c r="P8" i="2" s="1"/>
  <c r="E14" i="4" s="1"/>
  <c r="E9" i="2"/>
  <c r="P9" i="2" s="1"/>
  <c r="E15" i="4" s="1"/>
  <c r="E10" i="2"/>
  <c r="E11" i="2"/>
  <c r="E12" i="2"/>
  <c r="P12" i="2" s="1"/>
  <c r="E18" i="4" s="1"/>
  <c r="E13" i="2"/>
  <c r="P13" i="2" s="1"/>
  <c r="E19" i="4" s="1"/>
  <c r="E14" i="2"/>
  <c r="P14" i="2" s="1"/>
  <c r="E20" i="4" s="1"/>
  <c r="E15" i="2"/>
  <c r="P15" i="2" s="1"/>
  <c r="E21" i="4" s="1"/>
  <c r="E16" i="2"/>
  <c r="E17" i="2"/>
  <c r="P17" i="2" s="1"/>
  <c r="E23" i="4" s="1"/>
  <c r="E18" i="2"/>
  <c r="P18" i="2" s="1"/>
  <c r="E24" i="4" s="1"/>
  <c r="E19" i="2"/>
  <c r="P19" i="2" s="1"/>
  <c r="E25" i="4" s="1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6" i="2"/>
  <c r="P6" i="2" s="1"/>
  <c r="E12" i="4" s="1"/>
  <c r="D7" i="2"/>
  <c r="O7" i="2" s="1"/>
  <c r="D13" i="4" s="1"/>
  <c r="D8" i="2"/>
  <c r="O8" i="2" s="1"/>
  <c r="D14" i="4" s="1"/>
  <c r="D9" i="2"/>
  <c r="O9" i="2" s="1"/>
  <c r="D15" i="4" s="1"/>
  <c r="D10" i="2"/>
  <c r="O10" i="2" s="1"/>
  <c r="D16" i="4" s="1"/>
  <c r="D11" i="2"/>
  <c r="O11" i="2" s="1"/>
  <c r="D17" i="4" s="1"/>
  <c r="D12" i="2"/>
  <c r="O12" i="2" s="1"/>
  <c r="D18" i="4" s="1"/>
  <c r="D13" i="2"/>
  <c r="D14" i="2"/>
  <c r="O14" i="2" s="1"/>
  <c r="D20" i="4" s="1"/>
  <c r="D15" i="2"/>
  <c r="O15" i="2" s="1"/>
  <c r="D21" i="4" s="1"/>
  <c r="D16" i="2"/>
  <c r="O16" i="2" s="1"/>
  <c r="D22" i="4" s="1"/>
  <c r="D17" i="2"/>
  <c r="O17" i="2" s="1"/>
  <c r="D23" i="4" s="1"/>
  <c r="D18" i="2"/>
  <c r="O18" i="2" s="1"/>
  <c r="D24" i="4" s="1"/>
  <c r="D19" i="2"/>
  <c r="O19" i="2" s="1"/>
  <c r="D25" i="4" s="1"/>
  <c r="D20" i="2"/>
  <c r="D6" i="2"/>
  <c r="O6" i="2" s="1"/>
  <c r="D12" i="4" s="1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" i="2"/>
  <c r="O5" i="2" s="1"/>
  <c r="D11" i="4" s="1"/>
  <c r="C6" i="2"/>
  <c r="C7" i="2"/>
  <c r="N7" i="2" s="1"/>
  <c r="C13" i="4" s="1"/>
  <c r="C8" i="2"/>
  <c r="N8" i="2" s="1"/>
  <c r="C14" i="4" s="1"/>
  <c r="C9" i="2"/>
  <c r="C10" i="2"/>
  <c r="N10" i="2" s="1"/>
  <c r="C16" i="4" s="1"/>
  <c r="C11" i="2"/>
  <c r="N11" i="2" s="1"/>
  <c r="C17" i="4" s="1"/>
  <c r="C12" i="2"/>
  <c r="C13" i="2"/>
  <c r="N13" i="2" s="1"/>
  <c r="C19" i="4" s="1"/>
  <c r="C14" i="2"/>
  <c r="N14" i="2" s="1"/>
  <c r="C20" i="4" s="1"/>
  <c r="C15" i="2"/>
  <c r="N15" i="2" s="1"/>
  <c r="C21" i="4" s="1"/>
  <c r="C16" i="2"/>
  <c r="N16" i="2" s="1"/>
  <c r="C22" i="4" s="1"/>
  <c r="C17" i="2"/>
  <c r="N17" i="2" s="1"/>
  <c r="C23" i="4" s="1"/>
  <c r="C18" i="2"/>
  <c r="N18" i="2" s="1"/>
  <c r="C24" i="4" s="1"/>
  <c r="C19" i="2"/>
  <c r="N19" i="2" s="1"/>
  <c r="C25" i="4" s="1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" i="2"/>
  <c r="N5" i="2" s="1"/>
  <c r="C11" i="4" s="1"/>
  <c r="B6" i="2"/>
  <c r="M6" i="2" s="1"/>
  <c r="B12" i="4" s="1"/>
  <c r="B7" i="2"/>
  <c r="M7" i="2" s="1"/>
  <c r="B13" i="4" s="1"/>
  <c r="B8" i="2"/>
  <c r="M8" i="2" s="1"/>
  <c r="B14" i="4" s="1"/>
  <c r="B9" i="2"/>
  <c r="M9" i="2" s="1"/>
  <c r="B15" i="4" s="1"/>
  <c r="B10" i="2"/>
  <c r="M10" i="2" s="1"/>
  <c r="B16" i="4" s="1"/>
  <c r="B11" i="2"/>
  <c r="M11" i="2" s="1"/>
  <c r="B17" i="4" s="1"/>
  <c r="B12" i="2"/>
  <c r="M12" i="2" s="1"/>
  <c r="B18" i="4" s="1"/>
  <c r="B13" i="2"/>
  <c r="M13" i="2" s="1"/>
  <c r="B19" i="4" s="1"/>
  <c r="B14" i="2"/>
  <c r="M14" i="2" s="1"/>
  <c r="B20" i="4" s="1"/>
  <c r="B15" i="2"/>
  <c r="M15" i="2" s="1"/>
  <c r="B21" i="4" s="1"/>
  <c r="B16" i="2"/>
  <c r="M16" i="2" s="1"/>
  <c r="B22" i="4" s="1"/>
  <c r="B17" i="2"/>
  <c r="M17" i="2" s="1"/>
  <c r="B23" i="4" s="1"/>
  <c r="B18" i="2"/>
  <c r="M18" i="2" s="1"/>
  <c r="B24" i="4" s="1"/>
  <c r="B19" i="2"/>
  <c r="M19" i="2" s="1"/>
  <c r="B25" i="4" s="1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" i="2"/>
  <c r="M5" i="2" s="1"/>
  <c r="B11" i="4" s="1"/>
  <c r="A6" i="2"/>
  <c r="L6" i="2" s="1"/>
  <c r="A12" i="4" s="1"/>
  <c r="A7" i="2"/>
  <c r="L7" i="2" s="1"/>
  <c r="A13" i="4" s="1"/>
  <c r="A8" i="2"/>
  <c r="L8" i="2" s="1"/>
  <c r="A14" i="4" s="1"/>
  <c r="A9" i="2"/>
  <c r="L9" i="2" s="1"/>
  <c r="A15" i="4" s="1"/>
  <c r="A10" i="2"/>
  <c r="L10" i="2" s="1"/>
  <c r="A16" i="4" s="1"/>
  <c r="A11" i="2"/>
  <c r="L11" i="2" s="1"/>
  <c r="A17" i="4" s="1"/>
  <c r="A12" i="2"/>
  <c r="L12" i="2" s="1"/>
  <c r="A18" i="4" s="1"/>
  <c r="A13" i="2"/>
  <c r="L13" i="2" s="1"/>
  <c r="A19" i="4" s="1"/>
  <c r="A14" i="2"/>
  <c r="L14" i="2" s="1"/>
  <c r="A20" i="4" s="1"/>
  <c r="A15" i="2"/>
  <c r="L15" i="2" s="1"/>
  <c r="A21" i="4" s="1"/>
  <c r="A16" i="2"/>
  <c r="L16" i="2" s="1"/>
  <c r="A22" i="4" s="1"/>
  <c r="A17" i="2"/>
  <c r="L17" i="2" s="1"/>
  <c r="A23" i="4" s="1"/>
  <c r="A18" i="2"/>
  <c r="L18" i="2" s="1"/>
  <c r="A24" i="4" s="1"/>
  <c r="A19" i="2"/>
  <c r="L19" i="2" s="1"/>
  <c r="A25" i="4" s="1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L5" i="2"/>
  <c r="A11" i="4" s="1"/>
  <c r="K30" i="4" l="1"/>
  <c r="K26" i="4"/>
  <c r="K38" i="4"/>
  <c r="K34" i="4"/>
  <c r="M36" i="4"/>
  <c r="M32" i="4"/>
  <c r="M28" i="4"/>
  <c r="K36" i="4"/>
  <c r="K32" i="4"/>
  <c r="K28" i="4"/>
  <c r="K40" i="4"/>
  <c r="M34" i="4"/>
  <c r="M30" i="4"/>
  <c r="M26" i="4"/>
  <c r="M61" i="4"/>
  <c r="M59" i="4"/>
  <c r="M57" i="4"/>
  <c r="M55" i="4"/>
  <c r="M53" i="4"/>
  <c r="M51" i="4"/>
  <c r="M49" i="4"/>
  <c r="M47" i="4"/>
  <c r="M45" i="4"/>
  <c r="M43" i="4"/>
  <c r="M41" i="4"/>
  <c r="M39" i="4"/>
  <c r="M37" i="4"/>
  <c r="M35" i="4"/>
  <c r="M33" i="4"/>
  <c r="M31" i="4"/>
  <c r="M29" i="4"/>
  <c r="M27" i="4"/>
  <c r="K17" i="4"/>
  <c r="P17" i="4" s="1"/>
  <c r="K61" i="4"/>
  <c r="K59" i="4"/>
  <c r="K57" i="4"/>
  <c r="K55" i="4"/>
  <c r="K53" i="4"/>
  <c r="K51" i="4"/>
  <c r="K49" i="4"/>
  <c r="K47" i="4"/>
  <c r="K45" i="4"/>
  <c r="K43" i="4"/>
  <c r="K41" i="4"/>
  <c r="K39" i="4"/>
  <c r="K37" i="4"/>
  <c r="K35" i="4"/>
  <c r="K33" i="4"/>
  <c r="K31" i="4"/>
  <c r="K29" i="4"/>
  <c r="K27" i="4"/>
  <c r="M60" i="4"/>
  <c r="M58" i="4"/>
  <c r="M56" i="4"/>
  <c r="M54" i="4"/>
  <c r="M52" i="4"/>
  <c r="M50" i="4"/>
  <c r="M48" i="4"/>
  <c r="M46" i="4"/>
  <c r="M44" i="4"/>
  <c r="M42" i="4"/>
  <c r="M40" i="4"/>
  <c r="M38" i="4"/>
  <c r="K60" i="4"/>
  <c r="K58" i="4"/>
  <c r="K56" i="4"/>
  <c r="K54" i="4"/>
  <c r="K52" i="4"/>
  <c r="K50" i="4"/>
  <c r="K48" i="4"/>
  <c r="K46" i="4"/>
  <c r="K44" i="4"/>
  <c r="K42" i="4"/>
  <c r="K21" i="4"/>
  <c r="P21" i="4" s="1"/>
  <c r="K13" i="4"/>
  <c r="P13" i="4" s="1"/>
  <c r="K15" i="4"/>
  <c r="P15" i="4" s="1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R61" i="4"/>
  <c r="R60" i="4"/>
  <c r="R59" i="4"/>
  <c r="R58" i="4"/>
  <c r="R57" i="4"/>
  <c r="R56" i="4"/>
  <c r="R55" i="4"/>
  <c r="R54" i="4"/>
  <c r="R53" i="4"/>
  <c r="R52" i="4"/>
  <c r="R51" i="4"/>
  <c r="R50" i="4"/>
  <c r="R49" i="4"/>
  <c r="R48" i="4"/>
  <c r="R47" i="4"/>
  <c r="R46" i="4"/>
  <c r="R45" i="4"/>
  <c r="R44" i="4"/>
  <c r="R43" i="4"/>
  <c r="R42" i="4"/>
  <c r="R41" i="4"/>
  <c r="R40" i="4"/>
  <c r="R39" i="4"/>
  <c r="R38" i="4"/>
  <c r="R37" i="4"/>
  <c r="R36" i="4"/>
  <c r="R35" i="4"/>
  <c r="R34" i="4"/>
  <c r="R33" i="4"/>
  <c r="R32" i="4"/>
  <c r="R31" i="4"/>
  <c r="R30" i="4"/>
  <c r="R29" i="4"/>
  <c r="R28" i="4"/>
  <c r="R27" i="4"/>
  <c r="R26" i="4"/>
  <c r="K19" i="4"/>
  <c r="P19" i="4" s="1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L12" i="4"/>
  <c r="Q12" i="4" s="1"/>
  <c r="M12" i="4"/>
  <c r="R12" i="4" s="1"/>
  <c r="J12" i="4"/>
  <c r="O12" i="4" s="1"/>
  <c r="K12" i="4"/>
  <c r="P12" i="4" s="1"/>
  <c r="L25" i="4"/>
  <c r="Q25" i="4" s="1"/>
  <c r="M25" i="4"/>
  <c r="R25" i="4" s="1"/>
  <c r="J25" i="4"/>
  <c r="O25" i="4" s="1"/>
  <c r="K25" i="4"/>
  <c r="P25" i="4" s="1"/>
  <c r="L24" i="4"/>
  <c r="Q24" i="4" s="1"/>
  <c r="M24" i="4"/>
  <c r="R24" i="4" s="1"/>
  <c r="J24" i="4"/>
  <c r="O24" i="4" s="1"/>
  <c r="K24" i="4"/>
  <c r="P24" i="4" s="1"/>
  <c r="L16" i="4"/>
  <c r="Q16" i="4" s="1"/>
  <c r="M16" i="4"/>
  <c r="R16" i="4" s="1"/>
  <c r="J16" i="4"/>
  <c r="O16" i="4" s="1"/>
  <c r="K16" i="4"/>
  <c r="P16" i="4" s="1"/>
  <c r="L23" i="4"/>
  <c r="Q23" i="4" s="1"/>
  <c r="M23" i="4"/>
  <c r="R23" i="4" s="1"/>
  <c r="J23" i="4"/>
  <c r="O23" i="4" s="1"/>
  <c r="K23" i="4"/>
  <c r="P23" i="4" s="1"/>
  <c r="L18" i="4"/>
  <c r="Q18" i="4" s="1"/>
  <c r="M18" i="4"/>
  <c r="R18" i="4" s="1"/>
  <c r="J18" i="4"/>
  <c r="O18" i="4" s="1"/>
  <c r="K18" i="4"/>
  <c r="P18" i="4" s="1"/>
  <c r="L14" i="4"/>
  <c r="Q14" i="4" s="1"/>
  <c r="M14" i="4"/>
  <c r="R14" i="4" s="1"/>
  <c r="J14" i="4"/>
  <c r="O14" i="4" s="1"/>
  <c r="K14" i="4"/>
  <c r="P14" i="4" s="1"/>
  <c r="L20" i="4"/>
  <c r="Q20" i="4" s="1"/>
  <c r="M20" i="4"/>
  <c r="R20" i="4" s="1"/>
  <c r="J20" i="4"/>
  <c r="O20" i="4" s="1"/>
  <c r="K20" i="4"/>
  <c r="P20" i="4" s="1"/>
  <c r="L22" i="4"/>
  <c r="Q22" i="4" s="1"/>
  <c r="M22" i="4"/>
  <c r="R22" i="4" s="1"/>
  <c r="J22" i="4"/>
  <c r="O22" i="4" s="1"/>
  <c r="K22" i="4"/>
  <c r="P22" i="4" s="1"/>
  <c r="L17" i="4"/>
  <c r="Q17" i="4" s="1"/>
  <c r="M17" i="4"/>
  <c r="R17" i="4" s="1"/>
  <c r="J17" i="4"/>
  <c r="O17" i="4" s="1"/>
  <c r="L13" i="4"/>
  <c r="Q13" i="4" s="1"/>
  <c r="M13" i="4"/>
  <c r="R13" i="4" s="1"/>
  <c r="J13" i="4"/>
  <c r="O13" i="4" s="1"/>
  <c r="L21" i="4"/>
  <c r="Q21" i="4" s="1"/>
  <c r="M21" i="4"/>
  <c r="R21" i="4" s="1"/>
  <c r="J21" i="4"/>
  <c r="O21" i="4" s="1"/>
  <c r="L19" i="4"/>
  <c r="Q19" i="4" s="1"/>
  <c r="M19" i="4"/>
  <c r="R19" i="4" s="1"/>
  <c r="J19" i="4"/>
  <c r="O19" i="4" s="1"/>
  <c r="L15" i="4"/>
  <c r="Q15" i="4" s="1"/>
  <c r="M15" i="4"/>
  <c r="R15" i="4" s="1"/>
  <c r="J15" i="4"/>
  <c r="O15" i="4" s="1"/>
  <c r="G5" i="2" l="1"/>
  <c r="R5" i="2" s="1"/>
  <c r="G11" i="4" s="1"/>
  <c r="F5" i="2"/>
  <c r="Q5" i="2" s="1"/>
  <c r="F11" i="4" s="1"/>
  <c r="E5" i="2"/>
  <c r="P5" i="2" s="1"/>
  <c r="E11" i="4" s="1"/>
  <c r="K11" i="4" l="1"/>
  <c r="P11" i="4" s="1"/>
  <c r="L11" i="4"/>
  <c r="Q11" i="4" s="1"/>
  <c r="J11" i="4"/>
  <c r="O11" i="4" s="1"/>
  <c r="M11" i="4"/>
  <c r="R11" i="4" s="1"/>
  <c r="C5" i="1"/>
  <c r="C6" i="1" l="1"/>
  <c r="C26" i="5"/>
  <c r="D26" i="5"/>
  <c r="B26" i="5"/>
  <c r="A26" i="5"/>
  <c r="J26" i="5" l="1"/>
  <c r="B26" i="6" s="1"/>
  <c r="G26" i="5"/>
  <c r="F26" i="5"/>
  <c r="I26" i="5"/>
  <c r="A26" i="6" s="1"/>
  <c r="C7" i="1"/>
  <c r="E26" i="6" l="1"/>
  <c r="H26" i="6"/>
  <c r="D26" i="6"/>
  <c r="C8" i="1"/>
  <c r="D12" i="5"/>
  <c r="B10" i="5"/>
  <c r="D10" i="5"/>
  <c r="A10" i="5"/>
  <c r="C10" i="5"/>
  <c r="A11" i="5"/>
  <c r="D11" i="5"/>
  <c r="C11" i="5"/>
  <c r="B11" i="5"/>
  <c r="B12" i="5"/>
  <c r="F10" i="5" l="1"/>
  <c r="I10" i="5" s="1"/>
  <c r="A10" i="6" s="1"/>
  <c r="G10" i="5"/>
  <c r="J10" i="5" s="1"/>
  <c r="B10" i="6" s="1"/>
  <c r="G11" i="5"/>
  <c r="J11" i="5" s="1"/>
  <c r="B11" i="6" s="1"/>
  <c r="F11" i="5"/>
  <c r="I11" i="5" s="1"/>
  <c r="A11" i="6" s="1"/>
  <c r="C12" i="5"/>
  <c r="A12" i="5"/>
  <c r="C9" i="1"/>
  <c r="D10" i="6" l="1"/>
  <c r="E10" i="6" s="1"/>
  <c r="H10" i="6" s="1"/>
  <c r="D11" i="6"/>
  <c r="E11" i="6" s="1"/>
  <c r="H11" i="6" s="1"/>
  <c r="G12" i="5"/>
  <c r="J12" i="5" s="1"/>
  <c r="B12" i="6" s="1"/>
  <c r="F12" i="5"/>
  <c r="I12" i="5" s="1"/>
  <c r="A12" i="6" s="1"/>
  <c r="D13" i="5"/>
  <c r="B13" i="5"/>
  <c r="A13" i="5"/>
  <c r="C13" i="5"/>
  <c r="C10" i="1"/>
  <c r="D12" i="6" l="1"/>
  <c r="E12" i="6" s="1"/>
  <c r="H12" i="6" s="1"/>
  <c r="G13" i="5"/>
  <c r="J13" i="5" s="1"/>
  <c r="B13" i="6" s="1"/>
  <c r="F13" i="5"/>
  <c r="I13" i="5" s="1"/>
  <c r="A13" i="6" s="1"/>
  <c r="C14" i="5"/>
  <c r="A14" i="5"/>
  <c r="D14" i="5"/>
  <c r="B14" i="5"/>
  <c r="C11" i="1"/>
  <c r="D13" i="6" l="1"/>
  <c r="E13" i="6" s="1"/>
  <c r="H13" i="6" s="1"/>
  <c r="G14" i="5"/>
  <c r="J14" i="5" s="1"/>
  <c r="B14" i="6" s="1"/>
  <c r="F14" i="5"/>
  <c r="I14" i="5" s="1"/>
  <c r="A14" i="6" s="1"/>
  <c r="C12" i="1"/>
  <c r="B15" i="5"/>
  <c r="C15" i="5"/>
  <c r="D15" i="5"/>
  <c r="A15" i="5"/>
  <c r="D14" i="6" l="1"/>
  <c r="E14" i="6" s="1"/>
  <c r="H14" i="6" s="1"/>
  <c r="G15" i="5"/>
  <c r="J15" i="5" s="1"/>
  <c r="B15" i="6" s="1"/>
  <c r="F15" i="5"/>
  <c r="I15" i="5" s="1"/>
  <c r="A15" i="6" s="1"/>
  <c r="C13" i="1"/>
  <c r="A16" i="5"/>
  <c r="B16" i="5"/>
  <c r="C16" i="5"/>
  <c r="D16" i="5"/>
  <c r="D15" i="6" l="1"/>
  <c r="E15" i="6" s="1"/>
  <c r="H15" i="6" s="1"/>
  <c r="G16" i="5"/>
  <c r="J16" i="5" s="1"/>
  <c r="B16" i="6" s="1"/>
  <c r="F16" i="5"/>
  <c r="I16" i="5" s="1"/>
  <c r="A16" i="6" s="1"/>
  <c r="B17" i="5"/>
  <c r="C17" i="5"/>
  <c r="A17" i="5"/>
  <c r="D17" i="5"/>
  <c r="C14" i="1"/>
  <c r="D16" i="6" l="1"/>
  <c r="E16" i="6" s="1"/>
  <c r="H16" i="6" s="1"/>
  <c r="G17" i="5"/>
  <c r="J17" i="5" s="1"/>
  <c r="B17" i="6" s="1"/>
  <c r="F17" i="5"/>
  <c r="I17" i="5" s="1"/>
  <c r="A17" i="6" s="1"/>
  <c r="C15" i="1"/>
  <c r="A18" i="5"/>
  <c r="C18" i="5"/>
  <c r="B18" i="5"/>
  <c r="D18" i="5"/>
  <c r="D17" i="6" l="1"/>
  <c r="E17" i="6" s="1"/>
  <c r="H17" i="6" s="1"/>
  <c r="G18" i="5"/>
  <c r="J18" i="5" s="1"/>
  <c r="B18" i="6" s="1"/>
  <c r="F18" i="5"/>
  <c r="I18" i="5"/>
  <c r="A18" i="6" s="1"/>
  <c r="C16" i="1"/>
  <c r="D19" i="5"/>
  <c r="B19" i="5"/>
  <c r="C19" i="5"/>
  <c r="A19" i="5"/>
  <c r="D20" i="5"/>
  <c r="C20" i="5"/>
  <c r="A20" i="5"/>
  <c r="B20" i="5"/>
  <c r="G19" i="5" l="1"/>
  <c r="J19" i="5" s="1"/>
  <c r="B19" i="6" s="1"/>
  <c r="F19" i="5"/>
  <c r="I19" i="5" s="1"/>
  <c r="A19" i="6" s="1"/>
  <c r="G20" i="5"/>
  <c r="J20" i="5" s="1"/>
  <c r="B20" i="6" s="1"/>
  <c r="F20" i="5"/>
  <c r="I20" i="5" s="1"/>
  <c r="A20" i="6" s="1"/>
  <c r="D18" i="6"/>
  <c r="E18" i="6" s="1"/>
  <c r="H18" i="6" s="1"/>
  <c r="C17" i="1"/>
  <c r="D20" i="6" l="1"/>
  <c r="E20" i="6" s="1"/>
  <c r="H20" i="6" s="1"/>
  <c r="D19" i="6"/>
  <c r="E19" i="6" s="1"/>
  <c r="H19" i="6" s="1"/>
  <c r="A21" i="5"/>
  <c r="B21" i="5"/>
  <c r="D21" i="5"/>
  <c r="C21" i="5"/>
  <c r="C18" i="1"/>
  <c r="G21" i="5" l="1"/>
  <c r="J21" i="5" s="1"/>
  <c r="B21" i="6" s="1"/>
  <c r="F21" i="5"/>
  <c r="I21" i="5" s="1"/>
  <c r="A21" i="6" s="1"/>
  <c r="C19" i="1"/>
  <c r="B22" i="5"/>
  <c r="D22" i="5"/>
  <c r="A22" i="5"/>
  <c r="C22" i="5"/>
  <c r="D21" i="6" l="1"/>
  <c r="E21" i="6" s="1"/>
  <c r="H21" i="6" s="1"/>
  <c r="G22" i="5"/>
  <c r="J22" i="5" s="1"/>
  <c r="B22" i="6" s="1"/>
  <c r="F22" i="5"/>
  <c r="I22" i="5"/>
  <c r="A22" i="6" s="1"/>
  <c r="A23" i="5"/>
  <c r="B23" i="5"/>
  <c r="C23" i="5"/>
  <c r="D23" i="5"/>
  <c r="D22" i="6" l="1"/>
  <c r="E22" i="6" s="1"/>
  <c r="H22" i="6" s="1"/>
  <c r="G23" i="5"/>
  <c r="J23" i="5" s="1"/>
  <c r="B23" i="6" s="1"/>
  <c r="F23" i="5"/>
  <c r="I23" i="5" s="1"/>
  <c r="A23" i="6" s="1"/>
  <c r="B24" i="5"/>
  <c r="D24" i="5"/>
  <c r="A24" i="5"/>
  <c r="C24" i="5"/>
  <c r="D23" i="6" l="1"/>
  <c r="E23" i="6" s="1"/>
  <c r="H23" i="6" s="1"/>
  <c r="G24" i="5"/>
  <c r="J24" i="5" s="1"/>
  <c r="B24" i="6" s="1"/>
  <c r="F24" i="5"/>
  <c r="I24" i="5" s="1"/>
  <c r="A24" i="6" s="1"/>
  <c r="A25" i="5"/>
  <c r="C25" i="5"/>
  <c r="D25" i="5"/>
  <c r="B25" i="5"/>
  <c r="D24" i="6" l="1"/>
  <c r="E24" i="6" s="1"/>
  <c r="H24" i="6" s="1"/>
  <c r="J25" i="5"/>
  <c r="B25" i="6" s="1"/>
  <c r="G25" i="5"/>
  <c r="I25" i="5"/>
  <c r="A25" i="6" s="1"/>
  <c r="F25" i="5"/>
  <c r="B27" i="5"/>
  <c r="D27" i="5"/>
  <c r="A27" i="5"/>
  <c r="C27" i="5"/>
  <c r="J27" i="5" l="1"/>
  <c r="B27" i="6" s="1"/>
  <c r="G27" i="5"/>
  <c r="F27" i="5"/>
  <c r="I27" i="5"/>
  <c r="A27" i="6" s="1"/>
  <c r="H25" i="6"/>
  <c r="E25" i="6"/>
  <c r="D25" i="6"/>
  <c r="B28" i="5"/>
  <c r="A28" i="5"/>
  <c r="C28" i="5"/>
  <c r="D28" i="5"/>
  <c r="E27" i="6" l="1"/>
  <c r="D27" i="6"/>
  <c r="J28" i="5"/>
  <c r="G28" i="5"/>
  <c r="I28" i="5"/>
  <c r="A28" i="6" s="1"/>
  <c r="F28" i="5"/>
  <c r="C29" i="5"/>
  <c r="D29" i="5"/>
  <c r="A29" i="5"/>
  <c r="B29" i="5"/>
  <c r="B28" i="6"/>
  <c r="E28" i="6" l="1"/>
  <c r="H27" i="6"/>
  <c r="D28" i="6"/>
  <c r="J29" i="5"/>
  <c r="B29" i="6" s="1"/>
  <c r="G29" i="5"/>
  <c r="I29" i="5"/>
  <c r="A29" i="6" s="1"/>
  <c r="F29" i="5"/>
  <c r="A30" i="5"/>
  <c r="C30" i="5"/>
  <c r="B30" i="5"/>
  <c r="D30" i="5"/>
  <c r="E29" i="6" l="1"/>
  <c r="D29" i="6"/>
  <c r="H28" i="6"/>
  <c r="J30" i="5"/>
  <c r="B30" i="6" s="1"/>
  <c r="G30" i="5"/>
  <c r="F30" i="5"/>
  <c r="I30" i="5"/>
  <c r="A30" i="6" s="1"/>
  <c r="D31" i="5"/>
  <c r="C31" i="5"/>
  <c r="A31" i="5"/>
  <c r="B31" i="5"/>
  <c r="H29" i="6" l="1"/>
  <c r="E30" i="6"/>
  <c r="D30" i="6"/>
  <c r="J31" i="5"/>
  <c r="B31" i="6" s="1"/>
  <c r="G31" i="5"/>
  <c r="F31" i="5"/>
  <c r="I31" i="5"/>
  <c r="A31" i="6" s="1"/>
  <c r="C32" i="5"/>
  <c r="A32" i="5"/>
  <c r="D32" i="5"/>
  <c r="B32" i="5"/>
  <c r="E31" i="6" l="1"/>
  <c r="H30" i="6"/>
  <c r="D31" i="6"/>
  <c r="J32" i="5"/>
  <c r="B32" i="6" s="1"/>
  <c r="G32" i="5"/>
  <c r="I32" i="5"/>
  <c r="A32" i="6" s="1"/>
  <c r="F32" i="5"/>
  <c r="C33" i="5"/>
  <c r="A33" i="5"/>
  <c r="B33" i="5"/>
  <c r="D33" i="5"/>
  <c r="E32" i="6" l="1"/>
  <c r="H31" i="6"/>
  <c r="D32" i="6"/>
  <c r="J33" i="5"/>
  <c r="B33" i="6" s="1"/>
  <c r="G33" i="5"/>
  <c r="I33" i="5"/>
  <c r="A33" i="6" s="1"/>
  <c r="F33" i="5"/>
  <c r="C34" i="5"/>
  <c r="D34" i="5"/>
  <c r="B34" i="5"/>
  <c r="A34" i="5"/>
  <c r="E33" i="6" l="1"/>
  <c r="H32" i="6"/>
  <c r="D33" i="6"/>
  <c r="J34" i="5"/>
  <c r="B34" i="6" s="1"/>
  <c r="G34" i="5"/>
  <c r="F34" i="5"/>
  <c r="I34" i="5"/>
  <c r="A34" i="6" s="1"/>
  <c r="D35" i="5"/>
  <c r="A35" i="5"/>
  <c r="B35" i="5"/>
  <c r="C35" i="5"/>
  <c r="H33" i="6" l="1"/>
  <c r="E34" i="6"/>
  <c r="D34" i="6"/>
  <c r="J35" i="5"/>
  <c r="B35" i="6" s="1"/>
  <c r="G35" i="5"/>
  <c r="F35" i="5"/>
  <c r="I35" i="5"/>
  <c r="A36" i="5"/>
  <c r="D36" i="5"/>
  <c r="B36" i="5"/>
  <c r="C36" i="5"/>
  <c r="A35" i="6"/>
  <c r="J36" i="5" l="1"/>
  <c r="G36" i="5"/>
  <c r="I36" i="5"/>
  <c r="F36" i="5"/>
  <c r="E35" i="6"/>
  <c r="D35" i="6"/>
  <c r="H34" i="6"/>
  <c r="A37" i="5"/>
  <c r="D37" i="5"/>
  <c r="C37" i="5"/>
  <c r="B37" i="5"/>
  <c r="A36" i="6"/>
  <c r="B36" i="6"/>
  <c r="E36" i="6" l="1"/>
  <c r="H35" i="6"/>
  <c r="D36" i="6"/>
  <c r="J37" i="5"/>
  <c r="B37" i="6" s="1"/>
  <c r="G37" i="5"/>
  <c r="I37" i="5"/>
  <c r="A37" i="6" s="1"/>
  <c r="F37" i="5"/>
  <c r="C38" i="5"/>
  <c r="B38" i="5"/>
  <c r="A38" i="5"/>
  <c r="D38" i="5"/>
  <c r="E37" i="6" l="1"/>
  <c r="D37" i="6"/>
  <c r="H36" i="6"/>
  <c r="J38" i="5"/>
  <c r="B38" i="6" s="1"/>
  <c r="G38" i="5"/>
  <c r="F38" i="5"/>
  <c r="I38" i="5"/>
  <c r="A38" i="6" s="1"/>
  <c r="A39" i="5"/>
  <c r="D39" i="5"/>
  <c r="C39" i="5"/>
  <c r="B39" i="5"/>
  <c r="H37" i="6" l="1"/>
  <c r="E38" i="6"/>
  <c r="D38" i="6"/>
  <c r="J39" i="5"/>
  <c r="B39" i="6" s="1"/>
  <c r="G39" i="5"/>
  <c r="F39" i="5"/>
  <c r="I39" i="5"/>
  <c r="A39" i="6"/>
  <c r="D40" i="5"/>
  <c r="C40" i="5"/>
  <c r="B40" i="5"/>
  <c r="A40" i="5"/>
  <c r="J40" i="5" l="1"/>
  <c r="B40" i="6" s="1"/>
  <c r="G40" i="5"/>
  <c r="I40" i="5"/>
  <c r="F40" i="5"/>
  <c r="E39" i="6"/>
  <c r="H38" i="6"/>
  <c r="D39" i="6"/>
  <c r="D41" i="5"/>
  <c r="C41" i="5"/>
  <c r="B41" i="5"/>
  <c r="A41" i="5"/>
  <c r="A40" i="6"/>
  <c r="E40" i="6" l="1"/>
  <c r="H39" i="6"/>
  <c r="D40" i="6"/>
  <c r="J41" i="5"/>
  <c r="B41" i="6" s="1"/>
  <c r="G41" i="5"/>
  <c r="I41" i="5"/>
  <c r="A41" i="6" s="1"/>
  <c r="F41" i="5"/>
  <c r="C42" i="5"/>
  <c r="A42" i="5"/>
  <c r="B42" i="5"/>
  <c r="D42" i="5"/>
  <c r="E41" i="6" l="1"/>
  <c r="H40" i="6"/>
  <c r="D41" i="6"/>
  <c r="J42" i="5"/>
  <c r="B42" i="6" s="1"/>
  <c r="G42" i="5"/>
  <c r="F42" i="5"/>
  <c r="I42" i="5"/>
  <c r="A42" i="6" s="1"/>
  <c r="D43" i="5"/>
  <c r="C43" i="5"/>
  <c r="B43" i="5"/>
  <c r="A43" i="5"/>
  <c r="H41" i="6" l="1"/>
  <c r="E42" i="6"/>
  <c r="D42" i="6"/>
  <c r="J43" i="5"/>
  <c r="B43" i="6" s="1"/>
  <c r="G43" i="5"/>
  <c r="F43" i="5"/>
  <c r="I43" i="5"/>
  <c r="A43" i="6" s="1"/>
  <c r="D44" i="5"/>
  <c r="B44" i="5"/>
  <c r="C44" i="5"/>
  <c r="A44" i="5"/>
  <c r="J44" i="5" l="1"/>
  <c r="B44" i="6" s="1"/>
  <c r="G44" i="5"/>
  <c r="I44" i="5"/>
  <c r="A44" i="6" s="1"/>
  <c r="F44" i="5"/>
  <c r="E43" i="6"/>
  <c r="D43" i="6"/>
  <c r="H42" i="6"/>
  <c r="B45" i="5"/>
  <c r="D45" i="5"/>
  <c r="A45" i="5"/>
  <c r="C45" i="5"/>
  <c r="E44" i="6" l="1"/>
  <c r="H43" i="6"/>
  <c r="D44" i="6"/>
  <c r="J45" i="5"/>
  <c r="B45" i="6" s="1"/>
  <c r="G45" i="5"/>
  <c r="I45" i="5"/>
  <c r="A45" i="6" s="1"/>
  <c r="F45" i="5"/>
  <c r="A46" i="5"/>
  <c r="C46" i="5"/>
  <c r="D46" i="5"/>
  <c r="B46" i="5"/>
  <c r="E45" i="6" l="1"/>
  <c r="D45" i="6"/>
  <c r="H44" i="6"/>
  <c r="J46" i="5"/>
  <c r="B46" i="6" s="1"/>
  <c r="G46" i="5"/>
  <c r="F46" i="5"/>
  <c r="I46" i="5"/>
  <c r="D47" i="5"/>
  <c r="A47" i="5"/>
  <c r="C47" i="5"/>
  <c r="B47" i="5"/>
  <c r="A46" i="6"/>
  <c r="H45" i="6" l="1"/>
  <c r="E46" i="6"/>
  <c r="D46" i="6"/>
  <c r="J47" i="5"/>
  <c r="B47" i="6" s="1"/>
  <c r="G47" i="5"/>
  <c r="F47" i="5"/>
  <c r="I47" i="5"/>
  <c r="A47" i="6" s="1"/>
  <c r="B48" i="5"/>
  <c r="C48" i="5"/>
  <c r="A48" i="5"/>
  <c r="D48" i="5"/>
  <c r="J48" i="5" l="1"/>
  <c r="B48" i="6" s="1"/>
  <c r="G48" i="5"/>
  <c r="I48" i="5"/>
  <c r="F48" i="5"/>
  <c r="E47" i="6"/>
  <c r="H46" i="6"/>
  <c r="D47" i="6"/>
  <c r="A48" i="6"/>
  <c r="A49" i="5"/>
  <c r="C49" i="5"/>
  <c r="B49" i="5"/>
  <c r="D49" i="5"/>
  <c r="E48" i="6" l="1"/>
  <c r="H47" i="6"/>
  <c r="D48" i="6"/>
  <c r="J49" i="5"/>
  <c r="B49" i="6" s="1"/>
  <c r="G49" i="5"/>
  <c r="I49" i="5"/>
  <c r="A49" i="6" s="1"/>
  <c r="F49" i="5"/>
  <c r="D50" i="5"/>
  <c r="C50" i="5"/>
  <c r="B50" i="5"/>
  <c r="A50" i="5"/>
  <c r="E49" i="6" l="1"/>
  <c r="H48" i="6"/>
  <c r="D49" i="6"/>
  <c r="J50" i="5"/>
  <c r="B50" i="6" s="1"/>
  <c r="G50" i="5"/>
  <c r="F50" i="5"/>
  <c r="I50" i="5"/>
  <c r="A50" i="6" s="1"/>
  <c r="D51" i="5"/>
  <c r="C51" i="5"/>
  <c r="A51" i="5"/>
  <c r="B51" i="5"/>
  <c r="H49" i="6" l="1"/>
  <c r="E50" i="6"/>
  <c r="D50" i="6"/>
  <c r="J51" i="5"/>
  <c r="B51" i="6" s="1"/>
  <c r="G51" i="5"/>
  <c r="F51" i="5"/>
  <c r="I51" i="5"/>
  <c r="C52" i="5"/>
  <c r="A52" i="5"/>
  <c r="B52" i="5"/>
  <c r="D52" i="5"/>
  <c r="A51" i="6"/>
  <c r="E51" i="6" l="1"/>
  <c r="D51" i="6"/>
  <c r="H50" i="6"/>
  <c r="J52" i="5"/>
  <c r="B52" i="6" s="1"/>
  <c r="G52" i="5"/>
  <c r="I52" i="5"/>
  <c r="A52" i="6" s="1"/>
  <c r="F52" i="5"/>
  <c r="A53" i="5"/>
  <c r="D53" i="5"/>
  <c r="C53" i="5"/>
  <c r="B53" i="5"/>
  <c r="E52" i="6" l="1"/>
  <c r="H51" i="6"/>
  <c r="D52" i="6"/>
  <c r="J53" i="5"/>
  <c r="B53" i="6" s="1"/>
  <c r="G53" i="5"/>
  <c r="I53" i="5"/>
  <c r="F53" i="5"/>
  <c r="B54" i="5"/>
  <c r="A54" i="5"/>
  <c r="C54" i="5"/>
  <c r="D54" i="5"/>
  <c r="A53" i="6"/>
  <c r="E53" i="6" l="1"/>
  <c r="D53" i="6"/>
  <c r="H52" i="6"/>
  <c r="J54" i="5"/>
  <c r="B54" i="6" s="1"/>
  <c r="G54" i="5"/>
  <c r="F54" i="5"/>
  <c r="I54" i="5"/>
  <c r="A54" i="6" s="1"/>
  <c r="A55" i="5"/>
  <c r="B55" i="5"/>
  <c r="D55" i="5"/>
  <c r="C55" i="5"/>
  <c r="H53" i="6" l="1"/>
  <c r="E54" i="6"/>
  <c r="D54" i="6"/>
  <c r="J55" i="5"/>
  <c r="B55" i="6" s="1"/>
  <c r="G55" i="5"/>
  <c r="F55" i="5"/>
  <c r="I55" i="5"/>
  <c r="A55" i="6" s="1"/>
  <c r="B56" i="5"/>
  <c r="C56" i="5"/>
  <c r="D56" i="5"/>
  <c r="A56" i="5"/>
  <c r="E55" i="6" l="1"/>
  <c r="H54" i="6"/>
  <c r="D55" i="6"/>
  <c r="J56" i="5"/>
  <c r="B56" i="6" s="1"/>
  <c r="G56" i="5"/>
  <c r="I56" i="5"/>
  <c r="A56" i="6" s="1"/>
  <c r="F56" i="5"/>
  <c r="D57" i="5"/>
  <c r="C57" i="5"/>
  <c r="A57" i="5"/>
  <c r="B57" i="5"/>
  <c r="J57" i="5" l="1"/>
  <c r="B57" i="6" s="1"/>
  <c r="G57" i="5"/>
  <c r="I57" i="5"/>
  <c r="F57" i="5"/>
  <c r="E56" i="6"/>
  <c r="H55" i="6"/>
  <c r="D56" i="6"/>
  <c r="A57" i="6"/>
  <c r="A58" i="5"/>
  <c r="C58" i="5"/>
  <c r="D58" i="5"/>
  <c r="B58" i="5"/>
  <c r="J58" i="5" l="1"/>
  <c r="B58" i="6" s="1"/>
  <c r="F58" i="5"/>
  <c r="G58" i="5"/>
  <c r="I58" i="5"/>
  <c r="A58" i="6" s="1"/>
  <c r="E57" i="6"/>
  <c r="H56" i="6"/>
  <c r="D57" i="6"/>
  <c r="C59" i="5"/>
  <c r="B59" i="5"/>
  <c r="D59" i="5"/>
  <c r="A59" i="5"/>
  <c r="J59" i="5" l="1"/>
  <c r="F59" i="5"/>
  <c r="I59" i="5"/>
  <c r="A59" i="6" s="1"/>
  <c r="G59" i="5"/>
  <c r="H57" i="6"/>
  <c r="E58" i="6"/>
  <c r="D58" i="6"/>
  <c r="D60" i="5"/>
  <c r="C60" i="5"/>
  <c r="B60" i="5"/>
  <c r="A60" i="5"/>
  <c r="B59" i="6"/>
  <c r="E59" i="6" l="1"/>
  <c r="D59" i="6"/>
  <c r="H58" i="6"/>
  <c r="J60" i="5"/>
  <c r="B60" i="6" s="1"/>
  <c r="I60" i="5"/>
  <c r="A60" i="6" s="1"/>
  <c r="F60" i="5"/>
  <c r="G60" i="5"/>
  <c r="E60" i="6" l="1"/>
  <c r="H59" i="6"/>
  <c r="D60" i="6"/>
</calcChain>
</file>

<file path=xl/sharedStrings.xml><?xml version="1.0" encoding="utf-8"?>
<sst xmlns="http://schemas.openxmlformats.org/spreadsheetml/2006/main" count="96" uniqueCount="61">
  <si>
    <t>NA</t>
  </si>
  <si>
    <t>TC</t>
  </si>
  <si>
    <t>D (mm)</t>
  </si>
  <si>
    <t>NFac</t>
  </si>
  <si>
    <t>Areia</t>
  </si>
  <si>
    <t>Silte</t>
  </si>
  <si>
    <t>Argila</t>
  </si>
  <si>
    <t>Saída</t>
  </si>
  <si>
    <t>LUCIANA BARBOSA AMANCIO</t>
  </si>
  <si>
    <t>lucianab@ufpi.edu.br</t>
  </si>
  <si>
    <t>Sondagem SPT</t>
  </si>
  <si>
    <t>Tipo de Estaca</t>
  </si>
  <si>
    <t>Tipo de Carregamento</t>
  </si>
  <si>
    <t>∆L</t>
  </si>
  <si>
    <t>N</t>
  </si>
  <si>
    <t>VARIÁVEIS DE ENTRADA</t>
  </si>
  <si>
    <t>TE</t>
  </si>
  <si>
    <t>TRATAMENTO DE DADOS</t>
  </si>
  <si>
    <t>L (m)</t>
  </si>
  <si>
    <t>Dados da Estaca</t>
  </si>
  <si>
    <t>Tipo</t>
  </si>
  <si>
    <t>Cravada de Concreto</t>
  </si>
  <si>
    <t>Cravada Metálica</t>
  </si>
  <si>
    <t>Injetadas</t>
  </si>
  <si>
    <t>Hélice Contínua</t>
  </si>
  <si>
    <t>Escavada Convencional</t>
  </si>
  <si>
    <t>Valor</t>
  </si>
  <si>
    <t>Escavada c/ deslocamento</t>
  </si>
  <si>
    <t>Escavada c/ estabilizante</t>
  </si>
  <si>
    <t>Carregamento Lento - SML</t>
  </si>
  <si>
    <t>Carregamento Rápido - QML</t>
  </si>
  <si>
    <t>%Ar</t>
  </si>
  <si>
    <t>%Sil</t>
  </si>
  <si>
    <t>%Arg</t>
  </si>
  <si>
    <t>ORIGINAL</t>
  </si>
  <si>
    <t>NORMALIZADO</t>
  </si>
  <si>
    <t>1ª CAMADA OCULTA</t>
  </si>
  <si>
    <t>Ɵ</t>
  </si>
  <si>
    <t>-</t>
  </si>
  <si>
    <t>2ª CAMADA OCULTA</t>
  </si>
  <si>
    <t>SAÍDA</t>
  </si>
  <si>
    <t>z (m)</t>
  </si>
  <si>
    <t>AUTORA:</t>
  </si>
  <si>
    <r>
      <t>Na célula</t>
    </r>
    <r>
      <rPr>
        <b/>
        <sz val="11"/>
        <color theme="1"/>
        <rFont val="Lucida Sans Unicode"/>
        <family val="2"/>
      </rPr>
      <t xml:space="preserve"> Tipo</t>
    </r>
    <r>
      <rPr>
        <sz val="11"/>
        <color theme="1"/>
        <rFont val="Lucida Sans Unicode"/>
        <family val="2"/>
      </rPr>
      <t>, o usuário deve inserir o valor que corresponde ao tipo de estaca escolhido. Para isso, deve utilizar a Tabela.</t>
    </r>
  </si>
  <si>
    <r>
      <t>Para utilizar essa ferramenta é necessário inserir os dados na aba "</t>
    </r>
    <r>
      <rPr>
        <b/>
        <sz val="11"/>
        <color theme="1"/>
        <rFont val="Lucida Sans Unicode"/>
        <family val="2"/>
      </rPr>
      <t>Entrada</t>
    </r>
    <r>
      <rPr>
        <sz val="11"/>
        <color theme="1"/>
        <rFont val="Lucida Sans Unicode"/>
        <family val="2"/>
      </rPr>
      <t xml:space="preserve">". O usuário encontrará as células de </t>
    </r>
    <r>
      <rPr>
        <b/>
        <sz val="11"/>
        <color theme="1"/>
        <rFont val="Lucida Sans Unicode"/>
        <family val="2"/>
      </rPr>
      <t>cor branca</t>
    </r>
    <r>
      <rPr>
        <sz val="11"/>
        <color theme="1"/>
        <rFont val="Lucida Sans Unicode"/>
        <family val="2"/>
      </rPr>
      <t xml:space="preserve"> onde deve digitar as informações descritas a seguir.</t>
    </r>
  </si>
  <si>
    <r>
      <t xml:space="preserve">Na coluna </t>
    </r>
    <r>
      <rPr>
        <b/>
        <sz val="11"/>
        <color theme="1"/>
        <rFont val="Lucida Sans Unicode"/>
        <family val="2"/>
      </rPr>
      <t>N</t>
    </r>
    <r>
      <rPr>
        <sz val="11"/>
        <color theme="1"/>
        <rFont val="Lucida Sans Unicode"/>
        <family val="2"/>
      </rPr>
      <t>, o usuário deve inserir os valores de Nspt (golpes/30cm).</t>
    </r>
  </si>
  <si>
    <r>
      <t xml:space="preserve">Na coluna </t>
    </r>
    <r>
      <rPr>
        <b/>
        <sz val="11"/>
        <color theme="1"/>
        <rFont val="Lucida Sans Unicode"/>
        <family val="2"/>
      </rPr>
      <t>NA</t>
    </r>
    <r>
      <rPr>
        <sz val="11"/>
        <color theme="1"/>
        <rFont val="Lucida Sans Unicode"/>
        <family val="2"/>
      </rPr>
      <t xml:space="preserve">, o usuário deve inserir </t>
    </r>
    <r>
      <rPr>
        <b/>
        <sz val="11"/>
        <color theme="1"/>
        <rFont val="Lucida Sans Unicode"/>
        <family val="2"/>
      </rPr>
      <t>1</t>
    </r>
    <r>
      <rPr>
        <sz val="11"/>
        <color theme="1"/>
        <rFont val="Lucida Sans Unicode"/>
        <family val="2"/>
      </rPr>
      <t xml:space="preserve"> para os trechos com a presença de água e </t>
    </r>
    <r>
      <rPr>
        <b/>
        <sz val="11"/>
        <color theme="1"/>
        <rFont val="Lucida Sans Unicode"/>
        <family val="2"/>
      </rPr>
      <t>0</t>
    </r>
    <r>
      <rPr>
        <sz val="11"/>
        <color theme="1"/>
        <rFont val="Lucida Sans Unicode"/>
        <family val="2"/>
      </rPr>
      <t xml:space="preserve"> quando NÃO há presença de água.</t>
    </r>
  </si>
  <si>
    <r>
      <t xml:space="preserve">Na coluna </t>
    </r>
    <r>
      <rPr>
        <b/>
        <sz val="11"/>
        <color theme="1"/>
        <rFont val="Lucida Sans Unicode"/>
        <family val="2"/>
      </rPr>
      <t>Areia</t>
    </r>
    <r>
      <rPr>
        <sz val="11"/>
        <color theme="1"/>
        <rFont val="Lucida Sans Unicode"/>
        <family val="2"/>
      </rPr>
      <t xml:space="preserve">, o usuário deve inserir </t>
    </r>
    <r>
      <rPr>
        <b/>
        <sz val="11"/>
        <color theme="1"/>
        <rFont val="Lucida Sans Unicode"/>
        <family val="2"/>
      </rPr>
      <t>1</t>
    </r>
    <r>
      <rPr>
        <sz val="11"/>
        <color theme="1"/>
        <rFont val="Lucida Sans Unicode"/>
        <family val="2"/>
      </rPr>
      <t xml:space="preserve"> se o tipo de solo é AREIA, caso contrário digite </t>
    </r>
    <r>
      <rPr>
        <b/>
        <sz val="11"/>
        <color theme="1"/>
        <rFont val="Lucida Sans Unicode"/>
        <family val="2"/>
      </rPr>
      <t>0.</t>
    </r>
  </si>
  <si>
    <r>
      <t xml:space="preserve">Na coluna </t>
    </r>
    <r>
      <rPr>
        <b/>
        <sz val="11"/>
        <color theme="1"/>
        <rFont val="Lucida Sans Unicode"/>
        <family val="2"/>
      </rPr>
      <t>Silte</t>
    </r>
    <r>
      <rPr>
        <sz val="11"/>
        <color theme="1"/>
        <rFont val="Lucida Sans Unicode"/>
        <family val="2"/>
      </rPr>
      <t xml:space="preserve">, o usuário deve inserir </t>
    </r>
    <r>
      <rPr>
        <b/>
        <sz val="11"/>
        <color theme="1"/>
        <rFont val="Lucida Sans Unicode"/>
        <family val="2"/>
      </rPr>
      <t>1</t>
    </r>
    <r>
      <rPr>
        <sz val="11"/>
        <color theme="1"/>
        <rFont val="Lucida Sans Unicode"/>
        <family val="2"/>
      </rPr>
      <t xml:space="preserve"> se o tipo de solo é SILTE, caso contrário digite </t>
    </r>
    <r>
      <rPr>
        <b/>
        <sz val="11"/>
        <color theme="1"/>
        <rFont val="Lucida Sans Unicode"/>
        <family val="2"/>
      </rPr>
      <t>0.</t>
    </r>
  </si>
  <si>
    <r>
      <t xml:space="preserve">Na coluna </t>
    </r>
    <r>
      <rPr>
        <b/>
        <sz val="11"/>
        <color theme="1"/>
        <rFont val="Lucida Sans Unicode"/>
        <family val="2"/>
      </rPr>
      <t>Argila</t>
    </r>
    <r>
      <rPr>
        <sz val="11"/>
        <color theme="1"/>
        <rFont val="Lucida Sans Unicode"/>
        <family val="2"/>
      </rPr>
      <t xml:space="preserve">, o usuário deve inserir </t>
    </r>
    <r>
      <rPr>
        <b/>
        <sz val="11"/>
        <color theme="1"/>
        <rFont val="Lucida Sans Unicode"/>
        <family val="2"/>
      </rPr>
      <t>1</t>
    </r>
    <r>
      <rPr>
        <sz val="11"/>
        <color theme="1"/>
        <rFont val="Lucida Sans Unicode"/>
        <family val="2"/>
      </rPr>
      <t xml:space="preserve"> se o tipo de solo é ARGILA, caso contrário digite </t>
    </r>
    <r>
      <rPr>
        <b/>
        <sz val="11"/>
        <color theme="1"/>
        <rFont val="Lucida Sans Unicode"/>
        <family val="2"/>
      </rPr>
      <t>0.</t>
    </r>
  </si>
  <si>
    <r>
      <t xml:space="preserve">Na coluna </t>
    </r>
    <r>
      <rPr>
        <b/>
        <sz val="11"/>
        <color theme="1"/>
        <rFont val="Lucida Sans Unicode"/>
        <family val="2"/>
      </rPr>
      <t>∆L</t>
    </r>
    <r>
      <rPr>
        <sz val="11"/>
        <color theme="1"/>
        <rFont val="Lucida Sans Unicode"/>
        <family val="2"/>
      </rPr>
      <t>, o usuário deve inserir os comprimentos dos trechos referentes ao número de golpes Nspt, em metros.</t>
    </r>
  </si>
  <si>
    <r>
      <t>Na célula</t>
    </r>
    <r>
      <rPr>
        <b/>
        <sz val="11"/>
        <color theme="1"/>
        <rFont val="Lucida Sans Unicode"/>
        <family val="2"/>
      </rPr>
      <t xml:space="preserve"> D (mm)</t>
    </r>
    <r>
      <rPr>
        <sz val="11"/>
        <color theme="1"/>
        <rFont val="Lucida Sans Unicode"/>
        <family val="2"/>
      </rPr>
      <t>, o usuário deve inserir o diâmetro da estaca, em mm.</t>
    </r>
  </si>
  <si>
    <r>
      <t>Na célula</t>
    </r>
    <r>
      <rPr>
        <b/>
        <sz val="11"/>
        <color theme="1"/>
        <rFont val="Lucida Sans Unicode"/>
        <family val="2"/>
      </rPr>
      <t xml:space="preserve"> Tipo de Carregamento</t>
    </r>
    <r>
      <rPr>
        <sz val="11"/>
        <color theme="1"/>
        <rFont val="Lucida Sans Unicode"/>
        <family val="2"/>
      </rPr>
      <t>, o usuário deve inserir o tipo de carregamento aplicado no ensaio de prova de carga estática. Digitar 1 p/ SML e 2 p/ QML.</t>
    </r>
  </si>
  <si>
    <r>
      <t>RL</t>
    </r>
    <r>
      <rPr>
        <b/>
        <vertAlign val="subscript"/>
        <sz val="11"/>
        <color theme="1"/>
        <rFont val="Lucida Sans Unicode"/>
        <family val="2"/>
      </rPr>
      <t>A</t>
    </r>
    <r>
      <rPr>
        <b/>
        <sz val="11"/>
        <color theme="1"/>
        <rFont val="Lucida Sans Unicode"/>
        <family val="2"/>
      </rPr>
      <t xml:space="preserve"> (kN)</t>
    </r>
  </si>
  <si>
    <r>
      <t>Na aba "</t>
    </r>
    <r>
      <rPr>
        <b/>
        <sz val="11"/>
        <color theme="1"/>
        <rFont val="Lucida Sans Unicode"/>
        <family val="2"/>
      </rPr>
      <t>Gráficos</t>
    </r>
    <r>
      <rPr>
        <sz val="11"/>
        <color theme="1"/>
        <rFont val="Lucida Sans Unicode"/>
        <family val="2"/>
      </rPr>
      <t>" o usuário encontrará gráficos contendo algumas das comparações possíveis de serem realizadas por meio deste modelo neural.</t>
    </r>
  </si>
  <si>
    <t>GRÁFICOS</t>
  </si>
  <si>
    <t>D 
(mm)</t>
  </si>
  <si>
    <t>L 
(m)</t>
  </si>
  <si>
    <t>NA 
(m)</t>
  </si>
  <si>
    <r>
      <t>RL</t>
    </r>
    <r>
      <rPr>
        <b/>
        <vertAlign val="subscript"/>
        <sz val="11"/>
        <color theme="1"/>
        <rFont val="Lucida Sans Unicode"/>
        <family val="2"/>
      </rPr>
      <t>A</t>
    </r>
    <r>
      <rPr>
        <b/>
        <sz val="11"/>
        <color theme="1"/>
        <rFont val="Lucida Sans Unicode"/>
        <family val="2"/>
      </rPr>
      <t xml:space="preserve"> (kN) / Tipos de Estaca</t>
    </r>
  </si>
  <si>
    <r>
      <t>RL</t>
    </r>
    <r>
      <rPr>
        <b/>
        <vertAlign val="subscript"/>
        <sz val="11"/>
        <color theme="1"/>
        <rFont val="Lucida Sans Unicode"/>
        <family val="2"/>
      </rPr>
      <t>A</t>
    </r>
    <r>
      <rPr>
        <b/>
        <sz val="11"/>
        <color theme="1"/>
        <rFont val="Lucida Sans Unicode"/>
        <family val="2"/>
      </rPr>
      <t xml:space="preserve"> 
(kN)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</si>
</sst>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#,##0_ ;\-#,##0\ "/>
    <numFmt numFmtId="165" formatCode="#,##0.0_ ;\-#,##0.0\ "/>
    <numFmt numFmtId="166" formatCode="#,##0.00_ ;\-#,##0.00\ "/>
    <numFmt numFmtId="167" formatCode="0.0"/>
    <numFmt numFmtId="168" formatCode="#,##0.000_ ;\-#,##0.000\ "/>
    <numFmt numFmtId="169" formatCode="0.000"/>
    <numFmt numFmtId="170" formatCode="0.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0"/>
      <color rgb="FF000000"/>
      <name val="Verdana"/>
      <family val="2"/>
    </font>
    <font>
      <sz val="11"/>
      <color theme="1"/>
      <name val="Lucida Sans Unicode"/>
      <family val="2"/>
    </font>
    <font>
      <b/>
      <sz val="8"/>
      <color rgb="FF000000"/>
      <name val="Lucida Sans Unicode"/>
      <family val="2"/>
    </font>
    <font>
      <b/>
      <sz val="8"/>
      <color theme="1"/>
      <name val="Lucida Sans Unicode"/>
      <family val="2"/>
    </font>
    <font>
      <sz val="10"/>
      <color rgb="FF000000"/>
      <name val="Lucida Sans Unicode"/>
      <family val="2"/>
    </font>
    <font>
      <sz val="10"/>
      <color theme="1"/>
      <name val="Lucida Sans Unicode"/>
      <family val="2"/>
    </font>
    <font>
      <sz val="9"/>
      <color theme="1"/>
      <name val="Lucida Sans Unicode"/>
      <family val="2"/>
    </font>
    <font>
      <b/>
      <sz val="11"/>
      <color theme="1"/>
      <name val="Lucida Sans Unicode"/>
      <family val="2"/>
    </font>
    <font>
      <b/>
      <sz val="12"/>
      <color theme="1"/>
      <name val="Lucida Sans Unicode"/>
      <family val="2"/>
    </font>
    <font>
      <b/>
      <sz val="11"/>
      <name val="Lucida Sans Unicode"/>
      <family val="2"/>
    </font>
    <font>
      <b/>
      <i/>
      <sz val="14"/>
      <color theme="1"/>
      <name val="Calibri"/>
      <family val="2"/>
    </font>
    <font>
      <b/>
      <i/>
      <sz val="11"/>
      <color theme="1"/>
      <name val="Lucida Sans Unicode"/>
      <family val="2"/>
    </font>
    <font>
      <b/>
      <sz val="10"/>
      <color rgb="FF000000"/>
      <name val="Lucida Sans Unicode"/>
      <family val="2"/>
    </font>
    <font>
      <sz val="10"/>
      <color theme="1"/>
      <name val="Calibri"/>
      <family val="2"/>
      <scheme val="minor"/>
    </font>
    <font>
      <b/>
      <vertAlign val="subscript"/>
      <sz val="11"/>
      <color theme="1"/>
      <name val="Lucida Sans Unicode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1">
    <xf numFmtId="0" fontId="0" fillId="0" borderId="0" xfId="0"/>
    <xf numFmtId="0" fontId="5" fillId="4" borderId="0" xfId="0" applyFont="1" applyFill="1"/>
    <xf numFmtId="0" fontId="7" fillId="4" borderId="0" xfId="0" applyFont="1" applyFill="1"/>
    <xf numFmtId="0" fontId="7" fillId="4" borderId="0" xfId="0" applyFont="1" applyFill="1" applyAlignment="1">
      <alignment horizontal="center"/>
    </xf>
    <xf numFmtId="0" fontId="9" fillId="4" borderId="0" xfId="0" applyFont="1" applyFill="1"/>
    <xf numFmtId="0" fontId="9" fillId="4" borderId="0" xfId="0" applyFont="1" applyFill="1" applyAlignment="1">
      <alignment horizontal="center"/>
    </xf>
    <xf numFmtId="0" fontId="10" fillId="4" borderId="0" xfId="0" applyFont="1" applyFill="1"/>
    <xf numFmtId="0" fontId="10" fillId="4" borderId="0" xfId="0" applyFont="1" applyFill="1" applyAlignment="1">
      <alignment horizontal="center"/>
    </xf>
    <xf numFmtId="167" fontId="5" fillId="4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2" fillId="6" borderId="0" xfId="0" applyFont="1" applyFill="1"/>
    <xf numFmtId="0" fontId="0" fillId="6" borderId="0" xfId="0" applyFill="1"/>
    <xf numFmtId="49" fontId="3" fillId="6" borderId="0" xfId="0" applyNumberFormat="1" applyFont="1" applyFill="1" applyAlignment="1">
      <alignment horizontal="center" vertical="center" wrapText="1"/>
    </xf>
    <xf numFmtId="167" fontId="4" fillId="6" borderId="0" xfId="0" applyNumberFormat="1" applyFont="1" applyFill="1" applyAlignment="1">
      <alignment horizontal="center"/>
    </xf>
    <xf numFmtId="0" fontId="5" fillId="6" borderId="0" xfId="0" applyFont="1" applyFill="1"/>
    <xf numFmtId="0" fontId="11" fillId="6" borderId="1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11" fillId="6" borderId="0" xfId="0" applyFont="1" applyFill="1"/>
    <xf numFmtId="9" fontId="0" fillId="6" borderId="0" xfId="0" applyNumberFormat="1" applyFill="1"/>
    <xf numFmtId="0" fontId="11" fillId="5" borderId="1" xfId="0" applyFont="1" applyFill="1" applyBorder="1" applyAlignment="1">
      <alignment horizontal="center"/>
    </xf>
    <xf numFmtId="2" fontId="13" fillId="5" borderId="1" xfId="0" applyNumberFormat="1" applyFont="1" applyFill="1" applyBorder="1" applyAlignment="1">
      <alignment horizontal="center" vertical="center" wrapText="1"/>
    </xf>
    <xf numFmtId="164" fontId="5" fillId="5" borderId="1" xfId="1" applyNumberFormat="1" applyFont="1" applyFill="1" applyBorder="1" applyAlignment="1">
      <alignment horizontal="center" vertical="center"/>
    </xf>
    <xf numFmtId="165" fontId="5" fillId="5" borderId="1" xfId="1" applyNumberFormat="1" applyFont="1" applyFill="1" applyBorder="1" applyAlignment="1">
      <alignment horizontal="center" vertical="center"/>
    </xf>
    <xf numFmtId="166" fontId="5" fillId="5" borderId="1" xfId="1" applyNumberFormat="1" applyFont="1" applyFill="1" applyBorder="1" applyAlignment="1">
      <alignment horizontal="center"/>
    </xf>
    <xf numFmtId="166" fontId="5" fillId="5" borderId="1" xfId="1" applyNumberFormat="1" applyFont="1" applyFill="1" applyBorder="1" applyAlignment="1">
      <alignment horizontal="center" vertical="center"/>
    </xf>
    <xf numFmtId="2" fontId="13" fillId="2" borderId="1" xfId="0" applyNumberFormat="1" applyFont="1" applyFill="1" applyBorder="1" applyAlignment="1">
      <alignment horizontal="center" vertical="center" wrapText="1"/>
    </xf>
    <xf numFmtId="169" fontId="5" fillId="2" borderId="1" xfId="0" applyNumberFormat="1" applyFont="1" applyFill="1" applyBorder="1" applyAlignment="1">
      <alignment horizontal="center"/>
    </xf>
    <xf numFmtId="0" fontId="2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/>
    <xf numFmtId="170" fontId="5" fillId="6" borderId="0" xfId="0" applyNumberFormat="1" applyFont="1" applyFill="1" applyAlignment="1">
      <alignment horizontal="center"/>
    </xf>
    <xf numFmtId="0" fontId="14" fillId="2" borderId="1" xfId="0" applyFont="1" applyFill="1" applyBorder="1" applyAlignment="1">
      <alignment horizontal="center"/>
    </xf>
    <xf numFmtId="168" fontId="5" fillId="5" borderId="1" xfId="1" applyNumberFormat="1" applyFont="1" applyFill="1" applyBorder="1" applyAlignment="1">
      <alignment horizontal="center" vertical="center"/>
    </xf>
    <xf numFmtId="169" fontId="5" fillId="7" borderId="1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center"/>
    </xf>
    <xf numFmtId="170" fontId="5" fillId="5" borderId="1" xfId="0" applyNumberFormat="1" applyFont="1" applyFill="1" applyBorder="1" applyAlignment="1">
      <alignment horizontal="center"/>
    </xf>
    <xf numFmtId="170" fontId="5" fillId="7" borderId="1" xfId="0" applyNumberFormat="1" applyFont="1" applyFill="1" applyBorder="1" applyAlignment="1">
      <alignment horizontal="center"/>
    </xf>
    <xf numFmtId="169" fontId="5" fillId="6" borderId="0" xfId="0" applyNumberFormat="1" applyFont="1" applyFill="1" applyAlignment="1">
      <alignment horizontal="center"/>
    </xf>
    <xf numFmtId="170" fontId="5" fillId="5" borderId="1" xfId="0" applyNumberFormat="1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/>
    </xf>
    <xf numFmtId="167" fontId="5" fillId="8" borderId="1" xfId="0" applyNumberFormat="1" applyFont="1" applyFill="1" applyBorder="1" applyAlignment="1">
      <alignment horizontal="center"/>
    </xf>
    <xf numFmtId="1" fontId="5" fillId="8" borderId="1" xfId="0" applyNumberFormat="1" applyFont="1" applyFill="1" applyBorder="1" applyAlignment="1">
      <alignment horizontal="center"/>
    </xf>
    <xf numFmtId="1" fontId="5" fillId="6" borderId="0" xfId="0" applyNumberFormat="1" applyFont="1" applyFill="1"/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8" fillId="3" borderId="0" xfId="0" applyFont="1" applyFill="1"/>
    <xf numFmtId="0" fontId="16" fillId="3" borderId="0" xfId="0" applyFont="1" applyFill="1" applyAlignment="1">
      <alignment horizontal="center"/>
    </xf>
    <xf numFmtId="0" fontId="17" fillId="0" borderId="0" xfId="0" applyFont="1" applyAlignment="1">
      <alignment horizontal="center"/>
    </xf>
    <xf numFmtId="0" fontId="5" fillId="6" borderId="0" xfId="0" applyFont="1" applyFill="1" applyAlignment="1">
      <alignment horizontal="left" vertical="center" wrapText="1"/>
    </xf>
    <xf numFmtId="0" fontId="5" fillId="6" borderId="0" xfId="0" applyFont="1" applyFill="1" applyAlignment="1">
      <alignment vertical="center" wrapText="1"/>
    </xf>
    <xf numFmtId="0" fontId="11" fillId="6" borderId="0" xfId="0" applyFont="1" applyFill="1" applyAlignment="1">
      <alignment horizontal="center"/>
    </xf>
    <xf numFmtId="167" fontId="5" fillId="6" borderId="0" xfId="0" applyNumberFormat="1" applyFont="1" applyFill="1" applyAlignment="1">
      <alignment horizontal="center"/>
    </xf>
    <xf numFmtId="167" fontId="5" fillId="0" borderId="1" xfId="0" applyNumberFormat="1" applyFon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0" fontId="11" fillId="6" borderId="1" xfId="0" applyFont="1" applyFill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1" fontId="5" fillId="0" borderId="11" xfId="0" applyNumberFormat="1" applyFont="1" applyBorder="1" applyAlignment="1">
      <alignment horizontal="center"/>
    </xf>
    <xf numFmtId="0" fontId="11" fillId="6" borderId="0" xfId="0" applyFont="1" applyFill="1" applyAlignment="1">
      <alignment horizontal="center"/>
    </xf>
    <xf numFmtId="0" fontId="5" fillId="6" borderId="0" xfId="0" applyFont="1" applyFill="1" applyAlignment="1">
      <alignment horizontal="left" vertical="center" wrapText="1"/>
    </xf>
    <xf numFmtId="0" fontId="5" fillId="6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/>
    </xf>
    <xf numFmtId="0" fontId="11" fillId="2" borderId="1" xfId="0" applyFont="1" applyFill="1" applyBorder="1" applyAlignment="1">
      <alignment horizontal="left"/>
    </xf>
    <xf numFmtId="0" fontId="11" fillId="6" borderId="1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FFCCFF"/>
      <color rgb="FFCCFFCC"/>
      <color rgb="FFFFFFCC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56746590944287"/>
          <c:y val="0.19458315802127787"/>
          <c:w val="0.59290486576295565"/>
          <c:h val="0.75977640199555208"/>
        </c:manualLayout>
      </c:layout>
      <c:scatterChart>
        <c:scatterStyle val="lineMarker"/>
        <c:varyColors val="0"/>
        <c:ser>
          <c:idx val="0"/>
          <c:order val="0"/>
          <c:tx>
            <c:strRef>
              <c:f>Entrada!$I$9</c:f>
              <c:strCache>
                <c:ptCount val="1"/>
                <c:pt idx="0">
                  <c:v>Cravada de Concreto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Gráficos!$B$5:$B$20</c:f>
              <c:numCache>
                <c:formatCode>0</c:formatCode>
                <c:ptCount val="16"/>
                <c:pt idx="0" formatCode="0.0">
                  <c:v>0</c:v>
                </c:pt>
                <c:pt idx="1">
                  <c:v>57.241189036260124</c:v>
                </c:pt>
                <c:pt idx="2">
                  <c:v>95.118577303879945</c:v>
                </c:pt>
                <c:pt idx="3">
                  <c:v>175.20355663759887</c:v>
                </c:pt>
                <c:pt idx="4">
                  <c:v>308.697557755942</c:v>
                </c:pt>
                <c:pt idx="5">
                  <c:v>459.02063492676075</c:v>
                </c:pt>
                <c:pt idx="6">
                  <c:v>622.388790553288</c:v>
                </c:pt>
                <c:pt idx="7">
                  <c:v>715.48738737816757</c:v>
                </c:pt>
                <c:pt idx="8">
                  <c:v>775.65230082519702</c:v>
                </c:pt>
                <c:pt idx="9">
                  <c:v>817.17978197659613</c:v>
                </c:pt>
                <c:pt idx="10">
                  <c:v>856.68585078924082</c:v>
                </c:pt>
                <c:pt idx="11">
                  <c:v>873.06106496133668</c:v>
                </c:pt>
                <c:pt idx="12">
                  <c:v>888.04163294199486</c:v>
                </c:pt>
                <c:pt idx="13">
                  <c:v>903.14536168372149</c:v>
                </c:pt>
                <c:pt idx="14">
                  <c:v>921.75603704129242</c:v>
                </c:pt>
                <c:pt idx="15">
                  <c:v>941.73846700935326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CB-45C4-8A1A-14BBED0BD049}"/>
            </c:ext>
          </c:extLst>
        </c:ser>
        <c:ser>
          <c:idx val="1"/>
          <c:order val="1"/>
          <c:tx>
            <c:strRef>
              <c:f>Entrada!$I$10</c:f>
              <c:strCache>
                <c:ptCount val="1"/>
                <c:pt idx="0">
                  <c:v>Cravada Metálica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Gráficos!$C$5:$C$20</c:f>
              <c:numCache>
                <c:formatCode>0.0</c:formatCode>
                <c:ptCount val="16"/>
                <c:pt idx="0">
                  <c:v>0</c:v>
                </c:pt>
                <c:pt idx="1">
                  <c:v>61.563289529551987</c:v>
                </c:pt>
                <c:pt idx="2" formatCode="0">
                  <c:v>98.368822791782833</c:v>
                </c:pt>
                <c:pt idx="3" formatCode="0">
                  <c:v>176.02888028432753</c:v>
                </c:pt>
                <c:pt idx="4" formatCode="0">
                  <c:v>305.04025027616456</c:v>
                </c:pt>
                <c:pt idx="5" formatCode="0">
                  <c:v>449.74049297236769</c:v>
                </c:pt>
                <c:pt idx="6" formatCode="0">
                  <c:v>606.44435193173081</c:v>
                </c:pt>
                <c:pt idx="7" formatCode="0">
                  <c:v>695.56358883535438</c:v>
                </c:pt>
                <c:pt idx="8" formatCode="0">
                  <c:v>753.12321514759594</c:v>
                </c:pt>
                <c:pt idx="9" formatCode="0">
                  <c:v>792.85544799961735</c:v>
                </c:pt>
                <c:pt idx="10" formatCode="0">
                  <c:v>830.67392408326646</c:v>
                </c:pt>
                <c:pt idx="11" formatCode="0">
                  <c:v>846.36133442247251</c:v>
                </c:pt>
                <c:pt idx="12" formatCode="0">
                  <c:v>860.72214613061169</c:v>
                </c:pt>
                <c:pt idx="13" formatCode="0">
                  <c:v>875.21351428934918</c:v>
                </c:pt>
                <c:pt idx="14" formatCode="0">
                  <c:v>893.09403929859775</c:v>
                </c:pt>
                <c:pt idx="15" formatCode="0">
                  <c:v>912.33855172962888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CB-45C4-8A1A-14BBED0BD049}"/>
            </c:ext>
          </c:extLst>
        </c:ser>
        <c:ser>
          <c:idx val="2"/>
          <c:order val="2"/>
          <c:tx>
            <c:strRef>
              <c:f>Entrada!$I$11</c:f>
              <c:strCache>
                <c:ptCount val="1"/>
                <c:pt idx="0">
                  <c:v>Injetadas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Gráficos!$D$5:$D$20</c:f>
              <c:numCache>
                <c:formatCode>0</c:formatCode>
                <c:ptCount val="16"/>
                <c:pt idx="0" formatCode="0.0">
                  <c:v>0</c:v>
                </c:pt>
                <c:pt idx="1">
                  <c:v>67.125431534084555</c:v>
                </c:pt>
                <c:pt idx="2">
                  <c:v>102.91390903905378</c:v>
                </c:pt>
                <c:pt idx="3">
                  <c:v>178.27974677268546</c:v>
                </c:pt>
                <c:pt idx="4">
                  <c:v>303.07082340073356</c:v>
                </c:pt>
                <c:pt idx="5">
                  <c:v>442.50761521433475</c:v>
                </c:pt>
                <c:pt idx="6">
                  <c:v>593.00688781428448</c:v>
                </c:pt>
                <c:pt idx="7">
                  <c:v>678.43520107883649</c:v>
                </c:pt>
                <c:pt idx="8">
                  <c:v>733.58307821009544</c:v>
                </c:pt>
                <c:pt idx="9">
                  <c:v>771.65531085963778</c:v>
                </c:pt>
                <c:pt idx="10">
                  <c:v>807.9145352252649</c:v>
                </c:pt>
                <c:pt idx="11">
                  <c:v>822.96672442960198</c:v>
                </c:pt>
                <c:pt idx="12">
                  <c:v>836.75526189717539</c:v>
                </c:pt>
                <c:pt idx="13">
                  <c:v>850.68124371835881</c:v>
                </c:pt>
                <c:pt idx="14">
                  <c:v>867.88762217425528</c:v>
                </c:pt>
                <c:pt idx="15">
                  <c:v>886.45060320082825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CB-45C4-8A1A-14BBED0BD049}"/>
            </c:ext>
          </c:extLst>
        </c:ser>
        <c:ser>
          <c:idx val="3"/>
          <c:order val="3"/>
          <c:tx>
            <c:strRef>
              <c:f>Entrada!$I$12</c:f>
              <c:strCache>
                <c:ptCount val="1"/>
                <c:pt idx="0">
                  <c:v>Escavada c/ deslocamento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Gráficos!$E$5:$E$20</c:f>
              <c:numCache>
                <c:formatCode>0</c:formatCode>
                <c:ptCount val="16"/>
                <c:pt idx="0" formatCode="0.0">
                  <c:v>0</c:v>
                </c:pt>
                <c:pt idx="1">
                  <c:v>73.897560103435751</c:v>
                </c:pt>
                <c:pt idx="2">
                  <c:v>108.70121121112984</c:v>
                </c:pt>
                <c:pt idx="3">
                  <c:v>181.85247849997589</c:v>
                </c:pt>
                <c:pt idx="4">
                  <c:v>302.590737868384</c:v>
                </c:pt>
                <c:pt idx="5">
                  <c:v>437.00291595522793</c:v>
                </c:pt>
                <c:pt idx="6">
                  <c:v>581.61176993160507</c:v>
                </c:pt>
                <c:pt idx="7">
                  <c:v>663.54921211271812</c:v>
                </c:pt>
                <c:pt idx="8">
                  <c:v>716.42035260405044</c:v>
                </c:pt>
                <c:pt idx="9">
                  <c:v>752.92715267357812</c:v>
                </c:pt>
                <c:pt idx="10">
                  <c:v>787.71690575912157</c:v>
                </c:pt>
                <c:pt idx="11">
                  <c:v>802.17063048185855</c:v>
                </c:pt>
                <c:pt idx="12">
                  <c:v>815.42004739853326</c:v>
                </c:pt>
                <c:pt idx="13">
                  <c:v>828.8133827285717</c:v>
                </c:pt>
                <c:pt idx="14">
                  <c:v>845.38451527078178</c:v>
                </c:pt>
                <c:pt idx="15">
                  <c:v>863.30484899918611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CB-45C4-8A1A-14BBED0BD049}"/>
            </c:ext>
          </c:extLst>
        </c:ser>
        <c:ser>
          <c:idx val="4"/>
          <c:order val="4"/>
          <c:tx>
            <c:strRef>
              <c:f>Entrada!$I$13</c:f>
              <c:strCache>
                <c:ptCount val="1"/>
                <c:pt idx="0">
                  <c:v>Hélice Contínua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Gráficos!$F$5:$F$20</c:f>
              <c:numCache>
                <c:formatCode>0</c:formatCode>
                <c:ptCount val="16"/>
                <c:pt idx="0" formatCode="0.0">
                  <c:v>0</c:v>
                </c:pt>
                <c:pt idx="1">
                  <c:v>81.723212818682214</c:v>
                </c:pt>
                <c:pt idx="2">
                  <c:v>115.57884495679599</c:v>
                </c:pt>
                <c:pt idx="3">
                  <c:v>186.60537083616774</c:v>
                </c:pt>
                <c:pt idx="4">
                  <c:v>303.47611571135349</c:v>
                </c:pt>
                <c:pt idx="5">
                  <c:v>433.12270689518675</c:v>
                </c:pt>
                <c:pt idx="6">
                  <c:v>572.17603102674582</c:v>
                </c:pt>
                <c:pt idx="7">
                  <c:v>650.83339080231588</c:v>
                </c:pt>
                <c:pt idx="8">
                  <c:v>701.56915216998652</c:v>
                </c:pt>
                <c:pt idx="9">
                  <c:v>736.60911535771652</c:v>
                </c:pt>
                <c:pt idx="10">
                  <c:v>770.02266863267084</c:v>
                </c:pt>
                <c:pt idx="11">
                  <c:v>783.91601125089232</c:v>
                </c:pt>
                <c:pt idx="12">
                  <c:v>796.66059818249994</c:v>
                </c:pt>
                <c:pt idx="13">
                  <c:v>809.55508674385885</c:v>
                </c:pt>
                <c:pt idx="14">
                  <c:v>825.53103364435049</c:v>
                </c:pt>
                <c:pt idx="15">
                  <c:v>842.84860999493492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CB-45C4-8A1A-14BBED0BD049}"/>
            </c:ext>
          </c:extLst>
        </c:ser>
        <c:ser>
          <c:idx val="5"/>
          <c:order val="5"/>
          <c:tx>
            <c:strRef>
              <c:f>Entrada!$I$14</c:f>
              <c:strCache>
                <c:ptCount val="1"/>
                <c:pt idx="0">
                  <c:v>Escavada Convencional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Gráficos!$G$5:$G$20</c:f>
              <c:numCache>
                <c:formatCode>0</c:formatCode>
                <c:ptCount val="16"/>
                <c:pt idx="0" formatCode="0.0">
                  <c:v>0</c:v>
                </c:pt>
                <c:pt idx="1">
                  <c:v>90.42086785190078</c:v>
                </c:pt>
                <c:pt idx="2">
                  <c:v>123.36919938139646</c:v>
                </c:pt>
                <c:pt idx="3">
                  <c:v>192.36922680421452</c:v>
                </c:pt>
                <c:pt idx="4">
                  <c:v>305.57163213420648</c:v>
                </c:pt>
                <c:pt idx="5">
                  <c:v>430.7260542400353</c:v>
                </c:pt>
                <c:pt idx="6">
                  <c:v>564.57185155110562</c:v>
                </c:pt>
                <c:pt idx="7">
                  <c:v>640.16589256774739</c:v>
                </c:pt>
                <c:pt idx="8">
                  <c:v>688.91082397867217</c:v>
                </c:pt>
                <c:pt idx="9">
                  <c:v>722.5844072146524</c:v>
                </c:pt>
                <c:pt idx="10">
                  <c:v>754.71651279001298</c:v>
                </c:pt>
                <c:pt idx="11">
                  <c:v>768.08807692998005</c:v>
                </c:pt>
                <c:pt idx="12">
                  <c:v>780.36254846629936</c:v>
                </c:pt>
                <c:pt idx="13">
                  <c:v>792.79236144435549</c:v>
                </c:pt>
                <c:pt idx="14">
                  <c:v>808.21355313785182</c:v>
                </c:pt>
                <c:pt idx="15">
                  <c:v>824.96853025965061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CB-45C4-8A1A-14BBED0BD049}"/>
            </c:ext>
          </c:extLst>
        </c:ser>
        <c:ser>
          <c:idx val="6"/>
          <c:order val="6"/>
          <c:tx>
            <c:strRef>
              <c:f>Entrada!$I$15</c:f>
              <c:strCache>
                <c:ptCount val="1"/>
                <c:pt idx="0">
                  <c:v>Escavada c/ estabilizante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Gráficos!$H$5:$H$20</c:f>
              <c:numCache>
                <c:formatCode>0.0</c:formatCode>
                <c:ptCount val="16"/>
                <c:pt idx="0">
                  <c:v>0</c:v>
                </c:pt>
                <c:pt idx="1">
                  <c:v>100.04784986966432</c:v>
                </c:pt>
                <c:pt idx="2" formatCode="0">
                  <c:v>132.11071886916366</c:v>
                </c:pt>
                <c:pt idx="3" formatCode="0">
                  <c:v>199.14001925393285</c:v>
                </c:pt>
                <c:pt idx="4" formatCode="0">
                  <c:v>308.79513881081363</c:v>
                </c:pt>
                <c:pt idx="5" formatCode="0">
                  <c:v>429.63282443553823</c:v>
                </c:pt>
                <c:pt idx="6" formatCode="0">
                  <c:v>558.50237420194435</c:v>
                </c:pt>
                <c:pt idx="7" formatCode="0">
                  <c:v>631.17969117724851</c:v>
                </c:pt>
                <c:pt idx="8" formatCode="0">
                  <c:v>678.03215010724603</c:v>
                </c:pt>
                <c:pt idx="9" formatCode="0">
                  <c:v>710.40783124318182</c:v>
                </c:pt>
                <c:pt idx="10" formatCode="0">
                  <c:v>741.32303236265875</c:v>
                </c:pt>
                <c:pt idx="11" formatCode="0">
                  <c:v>754.19905557105267</c:v>
                </c:pt>
                <c:pt idx="12" formatCode="0">
                  <c:v>766.02694869433606</c:v>
                </c:pt>
                <c:pt idx="13" formatCode="0">
                  <c:v>778.01517213457544</c:v>
                </c:pt>
                <c:pt idx="14" formatCode="0">
                  <c:v>792.90874963068632</c:v>
                </c:pt>
                <c:pt idx="15" formatCode="0">
                  <c:v>809.12773014095774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CB-45C4-8A1A-14BBED0BD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530704"/>
        <c:axId val="580527824"/>
      </c:scatterChart>
      <c:valAx>
        <c:axId val="580530704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Carga Lateral Aparente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580527824"/>
        <c:crosses val="autoZero"/>
        <c:crossBetween val="midCat"/>
      </c:valAx>
      <c:valAx>
        <c:axId val="5805278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z (m)</a:t>
                </a:r>
              </a:p>
            </c:rich>
          </c:tx>
          <c:layout>
            <c:manualLayout>
              <c:xMode val="edge"/>
              <c:yMode val="edge"/>
              <c:x val="2.0313939797741792E-2"/>
              <c:y val="0.446897076796698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580530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073829320154814"/>
          <c:y val="0.29331463338075109"/>
          <c:w val="0.26818137599968356"/>
          <c:h val="0.467654024163010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r>
              <a:rPr lang="pt-BR" sz="1100" b="1">
                <a:solidFill>
                  <a:sysClr val="windowText" lastClr="000000"/>
                </a:solidFill>
              </a:rPr>
              <a:t>Carga</a:t>
            </a:r>
            <a:r>
              <a:rPr lang="pt-BR" sz="1100" b="1" baseline="0">
                <a:solidFill>
                  <a:sysClr val="windowText" lastClr="000000"/>
                </a:solidFill>
              </a:rPr>
              <a:t> Lateral Aparente x Tipo de Estaca x Comprimento </a:t>
            </a:r>
            <a:endParaRPr lang="pt-BR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4134817563388993"/>
          <c:y val="6.09887011986749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263285271159286"/>
          <c:y val="6.2136976467685123E-2"/>
          <c:w val="0.70452855730695996"/>
          <c:h val="0.7831051887744801"/>
        </c:manualLayout>
      </c:layout>
      <c:bar3DChart>
        <c:barDir val="col"/>
        <c:grouping val="standard"/>
        <c:varyColors val="0"/>
        <c:ser>
          <c:idx val="0"/>
          <c:order val="0"/>
          <c:tx>
            <c:v>L = 10 m</c:v>
          </c:tx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(Entrada!$I$9,Entrada!$I$11,Entrada!$I$13)</c:f>
              <c:strCache>
                <c:ptCount val="3"/>
                <c:pt idx="0">
                  <c:v>Cravada de Concreto</c:v>
                </c:pt>
                <c:pt idx="1">
                  <c:v>Injetadas</c:v>
                </c:pt>
                <c:pt idx="2">
                  <c:v>Hélice Contínua</c:v>
                </c:pt>
              </c:strCache>
            </c:strRef>
          </c:cat>
          <c:val>
            <c:numRef>
              <c:f>Gráficos!$E$37:$E$39</c:f>
              <c:numCache>
                <c:formatCode>0</c:formatCode>
                <c:ptCount val="3"/>
                <c:pt idx="0">
                  <c:v>857</c:v>
                </c:pt>
                <c:pt idx="1">
                  <c:v>808</c:v>
                </c:pt>
                <c:pt idx="2">
                  <c:v>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86-4B65-8A61-6173B01B66E0}"/>
            </c:ext>
          </c:extLst>
        </c:ser>
        <c:ser>
          <c:idx val="1"/>
          <c:order val="1"/>
          <c:tx>
            <c:v>L = 15 m</c:v>
          </c:tx>
          <c:spPr>
            <a:pattFill prst="dashUp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(Entrada!$I$9,Entrada!$I$11,Entrada!$I$13)</c:f>
              <c:strCache>
                <c:ptCount val="3"/>
                <c:pt idx="0">
                  <c:v>Cravada de Concreto</c:v>
                </c:pt>
                <c:pt idx="1">
                  <c:v>Injetadas</c:v>
                </c:pt>
                <c:pt idx="2">
                  <c:v>Hélice Contínua</c:v>
                </c:pt>
              </c:strCache>
            </c:strRef>
          </c:cat>
          <c:val>
            <c:numRef>
              <c:f>Gráficos!$E$31:$E$33</c:f>
              <c:numCache>
                <c:formatCode>0</c:formatCode>
                <c:ptCount val="3"/>
                <c:pt idx="0">
                  <c:v>942</c:v>
                </c:pt>
                <c:pt idx="1">
                  <c:v>886</c:v>
                </c:pt>
                <c:pt idx="2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86-4B65-8A61-6173B01B6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0530704"/>
        <c:axId val="580526384"/>
        <c:axId val="607548160"/>
      </c:bar3DChart>
      <c:catAx>
        <c:axId val="58053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580526384"/>
        <c:crosses val="autoZero"/>
        <c:auto val="1"/>
        <c:lblAlgn val="ctr"/>
        <c:lblOffset val="100"/>
        <c:noMultiLvlLbl val="0"/>
      </c:catAx>
      <c:valAx>
        <c:axId val="58052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Carga Lateral Aparente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580530704"/>
        <c:crosses val="autoZero"/>
        <c:crossBetween val="between"/>
        <c:majorUnit val="250"/>
      </c:valAx>
      <c:serAx>
        <c:axId val="607548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580526384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3828504657711"/>
          <c:y val="0.16341452314952429"/>
          <c:w val="0.77851569042149493"/>
          <c:h val="0.67366809298981756"/>
        </c:manualLayout>
      </c:layout>
      <c:barChart>
        <c:barDir val="col"/>
        <c:grouping val="clustered"/>
        <c:varyColors val="0"/>
        <c:ser>
          <c:idx val="0"/>
          <c:order val="0"/>
          <c:tx>
            <c:v>D = 250 mm</c:v>
          </c:tx>
          <c:spPr>
            <a:pattFill prst="ltHorz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(Entrada!$I$9,Entrada!$I$11,Entrada!$I$14)</c:f>
              <c:strCache>
                <c:ptCount val="3"/>
                <c:pt idx="0">
                  <c:v>Cravada de Concreto</c:v>
                </c:pt>
                <c:pt idx="1">
                  <c:v>Injetadas</c:v>
                </c:pt>
                <c:pt idx="2">
                  <c:v>Escavada Convencional</c:v>
                </c:pt>
              </c:strCache>
            </c:strRef>
          </c:cat>
          <c:val>
            <c:numRef>
              <c:f>Gráficos!$E$28:$E$30</c:f>
              <c:numCache>
                <c:formatCode>0</c:formatCode>
                <c:ptCount val="3"/>
                <c:pt idx="0">
                  <c:v>531</c:v>
                </c:pt>
                <c:pt idx="1">
                  <c:v>522</c:v>
                </c:pt>
                <c:pt idx="2">
                  <c:v>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8C-41DB-B6D4-9556956C74FB}"/>
            </c:ext>
          </c:extLst>
        </c:ser>
        <c:ser>
          <c:idx val="1"/>
          <c:order val="1"/>
          <c:tx>
            <c:v>D = 500 mm</c:v>
          </c:tx>
          <c:spPr>
            <a:pattFill prst="openDmnd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(Entrada!$I$9,Entrada!$I$11,Entrada!$I$14)</c:f>
              <c:strCache>
                <c:ptCount val="3"/>
                <c:pt idx="0">
                  <c:v>Cravada de Concreto</c:v>
                </c:pt>
                <c:pt idx="1">
                  <c:v>Injetadas</c:v>
                </c:pt>
                <c:pt idx="2">
                  <c:v>Escavada Convencional</c:v>
                </c:pt>
              </c:strCache>
            </c:strRef>
          </c:cat>
          <c:val>
            <c:numRef>
              <c:f>Gráficos!$E$31:$E$33</c:f>
              <c:numCache>
                <c:formatCode>0</c:formatCode>
                <c:ptCount val="3"/>
                <c:pt idx="0">
                  <c:v>942</c:v>
                </c:pt>
                <c:pt idx="1">
                  <c:v>886</c:v>
                </c:pt>
                <c:pt idx="2">
                  <c:v>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8C-41DB-B6D4-9556956C74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18761608"/>
        <c:axId val="618760888"/>
      </c:barChart>
      <c:catAx>
        <c:axId val="618761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618760888"/>
        <c:crosses val="autoZero"/>
        <c:auto val="1"/>
        <c:lblAlgn val="ctr"/>
        <c:lblOffset val="100"/>
        <c:noMultiLvlLbl val="0"/>
      </c:catAx>
      <c:valAx>
        <c:axId val="61876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100" b="1"/>
                  <a:t>Carga Lateral Aparente (kN)</a:t>
                </a:r>
              </a:p>
            </c:rich>
          </c:tx>
          <c:layout>
            <c:manualLayout>
              <c:xMode val="edge"/>
              <c:yMode val="edge"/>
              <c:x val="2.8860022301752667E-2"/>
              <c:y val="0.13272804170505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618761608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95155083988346"/>
          <c:y val="3.0153830910427368E-2"/>
          <c:w val="0.5292382703893217"/>
          <c:h val="0.100468133225524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60162935218827"/>
          <c:y val="3.7441934604011268E-2"/>
          <c:w val="0.48362259969774141"/>
          <c:h val="0.74836816966431419"/>
        </c:manualLayout>
      </c:layout>
      <c:lineChart>
        <c:grouping val="standard"/>
        <c:varyColors val="0"/>
        <c:ser>
          <c:idx val="0"/>
          <c:order val="0"/>
          <c:tx>
            <c:v>Sem NA e L = 10 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(Gráficos!$B$28,Gráficos!$B$31)</c:f>
              <c:numCache>
                <c:formatCode>0</c:formatCode>
                <c:ptCount val="2"/>
                <c:pt idx="0">
                  <c:v>250</c:v>
                </c:pt>
                <c:pt idx="1">
                  <c:v>500</c:v>
                </c:pt>
              </c:numCache>
            </c:numRef>
          </c:cat>
          <c:val>
            <c:numRef>
              <c:f>(Gráficos!$E$36,Gráficos!$E$39)</c:f>
              <c:numCache>
                <c:formatCode>0</c:formatCode>
                <c:ptCount val="2"/>
                <c:pt idx="0">
                  <c:v>471</c:v>
                </c:pt>
                <c:pt idx="1">
                  <c:v>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12-4756-B361-F35F19C88135}"/>
            </c:ext>
          </c:extLst>
        </c:ser>
        <c:ser>
          <c:idx val="1"/>
          <c:order val="1"/>
          <c:tx>
            <c:v>NA = 10 m e L = 10 m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(Gráficos!$B$28,Gráficos!$B$31)</c:f>
              <c:numCache>
                <c:formatCode>0</c:formatCode>
                <c:ptCount val="2"/>
                <c:pt idx="0">
                  <c:v>250</c:v>
                </c:pt>
                <c:pt idx="1">
                  <c:v>500</c:v>
                </c:pt>
              </c:numCache>
            </c:numRef>
          </c:cat>
          <c:val>
            <c:numRef>
              <c:f>(Gráficos!$E$48,Gráficos!$E$51)</c:f>
              <c:numCache>
                <c:formatCode>0</c:formatCode>
                <c:ptCount val="2"/>
                <c:pt idx="0">
                  <c:v>471</c:v>
                </c:pt>
                <c:pt idx="1">
                  <c:v>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12-4756-B361-F35F19C88135}"/>
            </c:ext>
          </c:extLst>
        </c:ser>
        <c:ser>
          <c:idx val="2"/>
          <c:order val="2"/>
          <c:tx>
            <c:v>Sem NA e L = 15 m</c:v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(Gráficos!$E$30,Gráficos!$E$33)</c:f>
              <c:numCache>
                <c:formatCode>0</c:formatCode>
                <c:ptCount val="2"/>
                <c:pt idx="0">
                  <c:v>517</c:v>
                </c:pt>
                <c:pt idx="1">
                  <c:v>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12-4756-B361-F35F19C88135}"/>
            </c:ext>
          </c:extLst>
        </c:ser>
        <c:ser>
          <c:idx val="3"/>
          <c:order val="3"/>
          <c:tx>
            <c:v>NA = 10 m e L = 15 m</c:v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(Gráficos!$E$42,Gráficos!$E$45)</c:f>
              <c:numCache>
                <c:formatCode>0</c:formatCode>
                <c:ptCount val="2"/>
                <c:pt idx="0">
                  <c:v>584</c:v>
                </c:pt>
                <c:pt idx="1">
                  <c:v>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12-4756-B361-F35F19C881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18761608"/>
        <c:axId val="618760888"/>
      </c:lineChart>
      <c:catAx>
        <c:axId val="618761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100" b="1"/>
                  <a:t>Diâmetro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618760888"/>
        <c:crosses val="autoZero"/>
        <c:auto val="1"/>
        <c:lblAlgn val="ctr"/>
        <c:lblOffset val="100"/>
        <c:noMultiLvlLbl val="0"/>
      </c:catAx>
      <c:valAx>
        <c:axId val="618760888"/>
        <c:scaling>
          <c:orientation val="minMax"/>
          <c:min val="40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100" b="1"/>
                  <a:t>Carga Lateral Aparente (kN)</a:t>
                </a:r>
              </a:p>
            </c:rich>
          </c:tx>
          <c:layout>
            <c:manualLayout>
              <c:xMode val="edge"/>
              <c:yMode val="edge"/>
              <c:x val="1.891930525708458E-2"/>
              <c:y val="3.628324263539988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618761608"/>
        <c:crosses val="autoZero"/>
        <c:crossBetween val="between"/>
        <c:majorUnit val="6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8825413272495"/>
          <c:y val="0.23695180999404958"/>
          <c:w val="0.32179927912701273"/>
          <c:h val="0.348909287882286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Entrad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Gr&#225;fico!A1"/><Relationship Id="rId2" Type="http://schemas.openxmlformats.org/officeDocument/2006/relationships/hyperlink" Target="#Sa&#237;da!A1"/><Relationship Id="rId1" Type="http://schemas.openxmlformats.org/officeDocument/2006/relationships/hyperlink" Target="#Manual!A1"/><Relationship Id="rId4" Type="http://schemas.openxmlformats.org/officeDocument/2006/relationships/hyperlink" Target="#Gr&#225;fico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ntrada!A1"/><Relationship Id="rId1" Type="http://schemas.openxmlformats.org/officeDocument/2006/relationships/hyperlink" Target="#Sa&#237;da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Entrada!A1"/><Relationship Id="rId1" Type="http://schemas.openxmlformats.org/officeDocument/2006/relationships/hyperlink" Target="#Sa&#237;da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Entrada!A1"/><Relationship Id="rId1" Type="http://schemas.openxmlformats.org/officeDocument/2006/relationships/hyperlink" Target="#Sa&#237;d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Gr&#225;ficos!A1"/><Relationship Id="rId1" Type="http://schemas.openxmlformats.org/officeDocument/2006/relationships/hyperlink" Target="#Gr&#225;fico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hyperlink" Target="#Sa&#237;da!A1"/><Relationship Id="rId1" Type="http://schemas.openxmlformats.org/officeDocument/2006/relationships/hyperlink" Target="#Entrada!A1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178664</xdr:colOff>
      <xdr:row>21</xdr:row>
      <xdr:rowOff>180975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7D77056-B704-4720-8A49-705AFFA6E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Texturizer/>
                  </a14:imgEffect>
                  <a14:imgEffect>
                    <a14:saturation sat="9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274664" cy="4181475"/>
        </a:xfrm>
        <a:prstGeom prst="rect">
          <a:avLst/>
        </a:prstGeom>
      </xdr:spPr>
    </xdr:pic>
    <xdr:clientData/>
  </xdr:twoCellAnchor>
  <xdr:twoCellAnchor>
    <xdr:from>
      <xdr:col>7</xdr:col>
      <xdr:colOff>390525</xdr:colOff>
      <xdr:row>18</xdr:row>
      <xdr:rowOff>66675</xdr:rowOff>
    </xdr:from>
    <xdr:to>
      <xdr:col>9</xdr:col>
      <xdr:colOff>600075</xdr:colOff>
      <xdr:row>20</xdr:row>
      <xdr:rowOff>153675</xdr:rowOff>
    </xdr:to>
    <xdr:grpSp>
      <xdr:nvGrpSpPr>
        <xdr:cNvPr id="3" name="Agrupar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679F7A-F1D2-48F4-8E39-719364434471}"/>
            </a:ext>
          </a:extLst>
        </xdr:cNvPr>
        <xdr:cNvGrpSpPr/>
      </xdr:nvGrpSpPr>
      <xdr:grpSpPr>
        <a:xfrm>
          <a:off x="4657725" y="349567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6C0E56E1-C240-8992-4564-539FD89CF611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CA08E120-B9D3-5FE7-0815-E4735E5E1BCB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171450</xdr:colOff>
      <xdr:row>2</xdr:row>
      <xdr:rowOff>114299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E8FC63A-A606-4376-94C6-56228E669F72}"/>
            </a:ext>
          </a:extLst>
        </xdr:cNvPr>
        <xdr:cNvSpPr/>
      </xdr:nvSpPr>
      <xdr:spPr>
        <a:xfrm>
          <a:off x="0" y="0"/>
          <a:ext cx="6267450" cy="495299"/>
        </a:xfrm>
        <a:prstGeom prst="rect">
          <a:avLst/>
        </a:prstGeom>
        <a:solidFill>
          <a:schemeClr val="tx2">
            <a:alpha val="65000"/>
          </a:schemeClr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0</xdr:colOff>
      <xdr:row>0</xdr:row>
      <xdr:rowOff>18988</xdr:rowOff>
    </xdr:from>
    <xdr:ext cx="6257925" cy="400174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57B7D82B-B210-458B-9F64-5AF6191F3609}"/>
            </a:ext>
          </a:extLst>
        </xdr:cNvPr>
        <xdr:cNvSpPr/>
      </xdr:nvSpPr>
      <xdr:spPr>
        <a:xfrm>
          <a:off x="0" y="18988"/>
          <a:ext cx="6257925" cy="400174"/>
        </a:xfrm>
        <a:prstGeom prst="rect">
          <a:avLst/>
        </a:prstGeom>
        <a:noFill/>
        <a:ln>
          <a:noFill/>
        </a:ln>
        <a:effectLst/>
      </xdr:spPr>
      <xdr:txBody>
        <a:bodyPr wrap="square" lIns="91440" tIns="45720" rIns="91440" bIns="45720" anchor="ctr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MODELO</a:t>
          </a:r>
          <a:r>
            <a:rPr lang="pt-BR" sz="20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 NEURAL: Carga Lateral Aparente</a:t>
          </a:r>
          <a:endParaRPr lang="pt-BR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" panose="020B0502040204020203" pitchFamily="34" charset="0"/>
            <a:ea typeface="Roboto" panose="02000000000000000000" pitchFamily="2" charset="0"/>
            <a:cs typeface="Biome" panose="020B05030302040208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581025</xdr:colOff>
      <xdr:row>2</xdr:row>
      <xdr:rowOff>114299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849EAFE-0CF2-4B0C-B76B-EA767E203431}"/>
            </a:ext>
          </a:extLst>
        </xdr:cNvPr>
        <xdr:cNvSpPr/>
      </xdr:nvSpPr>
      <xdr:spPr>
        <a:xfrm>
          <a:off x="0" y="0"/>
          <a:ext cx="6677025" cy="495299"/>
        </a:xfrm>
        <a:prstGeom prst="rect">
          <a:avLst/>
        </a:prstGeom>
        <a:solidFill>
          <a:schemeClr val="tx2">
            <a:alpha val="65000"/>
          </a:schemeClr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238125</xdr:colOff>
      <xdr:row>0</xdr:row>
      <xdr:rowOff>0</xdr:rowOff>
    </xdr:from>
    <xdr:to>
      <xdr:col>10</xdr:col>
      <xdr:colOff>342900</xdr:colOff>
      <xdr:row>2</xdr:row>
      <xdr:rowOff>95250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1434FA9-96C1-487A-AAC5-F135CC11C12E}"/>
            </a:ext>
          </a:extLst>
        </xdr:cNvPr>
        <xdr:cNvSpPr/>
      </xdr:nvSpPr>
      <xdr:spPr>
        <a:xfrm>
          <a:off x="238125" y="0"/>
          <a:ext cx="6200775" cy="476250"/>
        </a:xfrm>
        <a:prstGeom prst="rect">
          <a:avLst/>
        </a:prstGeom>
        <a:noFill/>
        <a:ln>
          <a:noFill/>
        </a:ln>
        <a:effectLst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Manual</a:t>
          </a:r>
          <a:r>
            <a:rPr lang="pt-BR" sz="20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 de Instruções</a:t>
          </a:r>
          <a:endParaRPr lang="pt-BR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" panose="020B0502040204020203" pitchFamily="34" charset="0"/>
            <a:ea typeface="Roboto" panose="02000000000000000000" pitchFamily="2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3</xdr:col>
      <xdr:colOff>257175</xdr:colOff>
      <xdr:row>27</xdr:row>
      <xdr:rowOff>9525</xdr:rowOff>
    </xdr:from>
    <xdr:to>
      <xdr:col>5</xdr:col>
      <xdr:colOff>466725</xdr:colOff>
      <xdr:row>29</xdr:row>
      <xdr:rowOff>96525</xdr:rowOff>
    </xdr:to>
    <xdr:grpSp>
      <xdr:nvGrpSpPr>
        <xdr:cNvPr id="4" name="Agrupar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2324DD-ADF2-4D09-A144-1C5DDE4563F0}"/>
            </a:ext>
          </a:extLst>
        </xdr:cNvPr>
        <xdr:cNvGrpSpPr/>
      </xdr:nvGrpSpPr>
      <xdr:grpSpPr>
        <a:xfrm>
          <a:off x="2085975" y="6477000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284E7A2-17D1-7DA2-9332-96B2DAB872A3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5772100E-F87F-14E2-6323-486D0521DA10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13</xdr:row>
      <xdr:rowOff>38100</xdr:rowOff>
    </xdr:from>
    <xdr:to>
      <xdr:col>15</xdr:col>
      <xdr:colOff>209550</xdr:colOff>
      <xdr:row>15</xdr:row>
      <xdr:rowOff>125100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DD41D1-4660-4360-8AFC-0DDB6144A615}"/>
            </a:ext>
          </a:extLst>
        </xdr:cNvPr>
        <xdr:cNvGrpSpPr/>
      </xdr:nvGrpSpPr>
      <xdr:grpSpPr>
        <a:xfrm>
          <a:off x="8210550" y="2533650"/>
          <a:ext cx="1362075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3C0A9F8F-2405-7A3F-245A-6F3611A50CCE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73654901-EF13-3B98-63DF-F08F9E1BC1C7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MANUAL</a:t>
            </a:r>
          </a:p>
        </xdr:txBody>
      </xdr:sp>
    </xdr:grpSp>
    <xdr:clientData/>
  </xdr:twoCellAnchor>
  <xdr:twoCellAnchor>
    <xdr:from>
      <xdr:col>15</xdr:col>
      <xdr:colOff>647700</xdr:colOff>
      <xdr:row>13</xdr:row>
      <xdr:rowOff>47625</xdr:rowOff>
    </xdr:from>
    <xdr:to>
      <xdr:col>17</xdr:col>
      <xdr:colOff>485774</xdr:colOff>
      <xdr:row>15</xdr:row>
      <xdr:rowOff>134625</xdr:rowOff>
    </xdr:to>
    <xdr:grpSp>
      <xdr:nvGrpSpPr>
        <xdr:cNvPr id="5" name="Agrupar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F4CA316-C002-4E81-AD0B-5D6C8A4520C4}"/>
            </a:ext>
          </a:extLst>
        </xdr:cNvPr>
        <xdr:cNvGrpSpPr/>
      </xdr:nvGrpSpPr>
      <xdr:grpSpPr>
        <a:xfrm>
          <a:off x="10010775" y="2543175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BB023629-5721-DB01-7EBB-C7C742DEA526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DA1C99CE-06C9-623E-256A-10670F95FB0E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14</xdr:col>
      <xdr:colOff>342900</xdr:colOff>
      <xdr:row>17</xdr:row>
      <xdr:rowOff>66675</xdr:rowOff>
    </xdr:from>
    <xdr:to>
      <xdr:col>16</xdr:col>
      <xdr:colOff>457200</xdr:colOff>
      <xdr:row>19</xdr:row>
      <xdr:rowOff>153675</xdr:rowOff>
    </xdr:to>
    <xdr:grpSp>
      <xdr:nvGrpSpPr>
        <xdr:cNvPr id="8" name="Agrupar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B37347-25A9-4CCB-89C7-8F17231ED2EC}"/>
            </a:ext>
          </a:extLst>
        </xdr:cNvPr>
        <xdr:cNvGrpSpPr/>
      </xdr:nvGrpSpPr>
      <xdr:grpSpPr>
        <a:xfrm>
          <a:off x="9096375" y="332422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A9C19572-98CF-C85E-9D86-EE2190055174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B074666D-B0DA-1833-A0BE-50325C0B1278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GRÁFICOS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8</xdr:col>
      <xdr:colOff>200025</xdr:colOff>
      <xdr:row>17</xdr:row>
      <xdr:rowOff>66675</xdr:rowOff>
    </xdr:from>
    <xdr:to>
      <xdr:col>10</xdr:col>
      <xdr:colOff>276225</xdr:colOff>
      <xdr:row>20</xdr:row>
      <xdr:rowOff>66675</xdr:rowOff>
    </xdr:to>
    <xdr:sp macro="" textlink="">
      <xdr:nvSpPr>
        <xdr:cNvPr id="11" name="Texto Explicativo: Linha Dobrada com Borda e Ênfase 10">
          <a:extLst>
            <a:ext uri="{FF2B5EF4-FFF2-40B4-BE49-F238E27FC236}">
              <a16:creationId xmlns:a16="http://schemas.microsoft.com/office/drawing/2014/main" id="{EA3E7FDD-10D3-4BC1-B58C-F6AB3DBDC46D}"/>
            </a:ext>
          </a:extLst>
        </xdr:cNvPr>
        <xdr:cNvSpPr/>
      </xdr:nvSpPr>
      <xdr:spPr>
        <a:xfrm>
          <a:off x="5076825" y="3324225"/>
          <a:ext cx="1514475" cy="571500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-29758"/>
            <a:gd name="adj6" fmla="val -44674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É possível </a:t>
          </a:r>
          <a:r>
            <a:rPr lang="pt-BR" sz="1200" baseline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inserir até 50 trechos!</a:t>
          </a:r>
          <a:endParaRPr lang="pt-BR" sz="1200">
            <a:solidFill>
              <a:sysClr val="windowText" lastClr="000000"/>
            </a:solidFill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9</xdr:row>
      <xdr:rowOff>133350</xdr:rowOff>
    </xdr:from>
    <xdr:to>
      <xdr:col>10</xdr:col>
      <xdr:colOff>304799</xdr:colOff>
      <xdr:row>12</xdr:row>
      <xdr:rowOff>29850</xdr:rowOff>
    </xdr:to>
    <xdr:grpSp>
      <xdr:nvGrpSpPr>
        <xdr:cNvPr id="8" name="Agrupar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C7DAD3-8783-4D28-8928-66AB5FF842CC}"/>
            </a:ext>
          </a:extLst>
        </xdr:cNvPr>
        <xdr:cNvGrpSpPr/>
      </xdr:nvGrpSpPr>
      <xdr:grpSpPr>
        <a:xfrm>
          <a:off x="5495925" y="1866900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EB319FCC-2B61-6365-4ED7-A1D1314B3CD4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225D3DA1-7458-5EAC-D671-909E9DB05951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8</xdr:col>
      <xdr:colOff>200025</xdr:colOff>
      <xdr:row>5</xdr:row>
      <xdr:rowOff>142875</xdr:rowOff>
    </xdr:from>
    <xdr:to>
      <xdr:col>10</xdr:col>
      <xdr:colOff>409575</xdr:colOff>
      <xdr:row>8</xdr:row>
      <xdr:rowOff>39375</xdr:rowOff>
    </xdr:to>
    <xdr:grpSp>
      <xdr:nvGrpSpPr>
        <xdr:cNvPr id="11" name="Agrupar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FAD814-B7C7-44DA-BF97-4F076EF8B996}"/>
            </a:ext>
          </a:extLst>
        </xdr:cNvPr>
        <xdr:cNvGrpSpPr/>
      </xdr:nvGrpSpPr>
      <xdr:grpSpPr>
        <a:xfrm>
          <a:off x="5381625" y="111442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25CE5BF7-C75E-2176-3060-85AC77AB01C0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2864E56A-EAFB-2B99-F714-BC359DB0DD93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476250</xdr:colOff>
      <xdr:row>1</xdr:row>
      <xdr:rowOff>152400</xdr:rowOff>
    </xdr:from>
    <xdr:to>
      <xdr:col>15</xdr:col>
      <xdr:colOff>466724</xdr:colOff>
      <xdr:row>4</xdr:row>
      <xdr:rowOff>1275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A1FE3C-FC56-4A79-AA4F-B2C07B7FE6F6}"/>
            </a:ext>
          </a:extLst>
        </xdr:cNvPr>
        <xdr:cNvGrpSpPr/>
      </xdr:nvGrpSpPr>
      <xdr:grpSpPr>
        <a:xfrm>
          <a:off x="9344025" y="361950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03CB9EAC-589E-0C4A-BFCD-D4A7E07ACF29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8520D2C9-C088-2080-6D3C-1408F574FFF1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10</xdr:col>
      <xdr:colOff>561975</xdr:colOff>
      <xdr:row>1</xdr:row>
      <xdr:rowOff>152400</xdr:rowOff>
    </xdr:from>
    <xdr:to>
      <xdr:col>13</xdr:col>
      <xdr:colOff>161925</xdr:colOff>
      <xdr:row>4</xdr:row>
      <xdr:rowOff>1275</xdr:rowOff>
    </xdr:to>
    <xdr:grpSp>
      <xdr:nvGrpSpPr>
        <xdr:cNvPr id="8" name="Agrupar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9714046-5BD5-4424-883F-E3A4E82B09A0}"/>
            </a:ext>
          </a:extLst>
        </xdr:cNvPr>
        <xdr:cNvGrpSpPr/>
      </xdr:nvGrpSpPr>
      <xdr:grpSpPr>
        <a:xfrm>
          <a:off x="7600950" y="361950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4C552039-F176-C044-DDDD-D360AFA6B167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E241F2D2-EB92-A056-8AA6-1F8171EDD386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2</xdr:row>
      <xdr:rowOff>76200</xdr:rowOff>
    </xdr:from>
    <xdr:to>
      <xdr:col>11</xdr:col>
      <xdr:colOff>152399</xdr:colOff>
      <xdr:row>4</xdr:row>
      <xdr:rowOff>163200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1FCEC0-3B9B-4C1E-8967-513EE07399E3}"/>
            </a:ext>
          </a:extLst>
        </xdr:cNvPr>
        <xdr:cNvGrpSpPr/>
      </xdr:nvGrpSpPr>
      <xdr:grpSpPr>
        <a:xfrm>
          <a:off x="6800850" y="476250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9BE1D8B2-B9C9-1AF9-CCBC-FFC5C8085AC2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EAF334E2-A46D-9ED8-F6BD-F5788B9CE23A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7</xdr:col>
      <xdr:colOff>47625</xdr:colOff>
      <xdr:row>2</xdr:row>
      <xdr:rowOff>85725</xdr:rowOff>
    </xdr:from>
    <xdr:to>
      <xdr:col>9</xdr:col>
      <xdr:colOff>47625</xdr:colOff>
      <xdr:row>4</xdr:row>
      <xdr:rowOff>172725</xdr:rowOff>
    </xdr:to>
    <xdr:grpSp>
      <xdr:nvGrpSpPr>
        <xdr:cNvPr id="8" name="Agrupar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A88657-DEBE-4993-BD41-68530AB6C17B}"/>
            </a:ext>
          </a:extLst>
        </xdr:cNvPr>
        <xdr:cNvGrpSpPr/>
      </xdr:nvGrpSpPr>
      <xdr:grpSpPr>
        <a:xfrm>
          <a:off x="5048250" y="48577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15D4852E-1753-CF2E-CF22-048FF7903E8D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8307E1A9-AA24-B538-0206-C60AC95FFAE0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266700</xdr:colOff>
      <xdr:row>12</xdr:row>
      <xdr:rowOff>95250</xdr:rowOff>
    </xdr:from>
    <xdr:to>
      <xdr:col>11</xdr:col>
      <xdr:colOff>266700</xdr:colOff>
      <xdr:row>14</xdr:row>
      <xdr:rowOff>182250</xdr:rowOff>
    </xdr:to>
    <xdr:grpSp>
      <xdr:nvGrpSpPr>
        <xdr:cNvPr id="9" name="Agrupar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063A73-2AC1-4DB4-BA95-3AD67BD8E473}"/>
            </a:ext>
          </a:extLst>
        </xdr:cNvPr>
        <xdr:cNvGrpSpPr/>
      </xdr:nvGrpSpPr>
      <xdr:grpSpPr>
        <a:xfrm>
          <a:off x="6696075" y="244792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50733B8E-1C4F-8B2F-A9C7-468296EC7962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E7A3537-4906-37CE-ECC9-94C57DC36303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GRÁFICOS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9</xdr:col>
      <xdr:colOff>257175</xdr:colOff>
      <xdr:row>7</xdr:row>
      <xdr:rowOff>219075</xdr:rowOff>
    </xdr:from>
    <xdr:to>
      <xdr:col>11</xdr:col>
      <xdr:colOff>257175</xdr:colOff>
      <xdr:row>10</xdr:row>
      <xdr:rowOff>67950</xdr:rowOff>
    </xdr:to>
    <xdr:grpSp>
      <xdr:nvGrpSpPr>
        <xdr:cNvPr id="12" name="Agrupar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B909972-6972-420B-ADDC-6CDE1A9726F6}"/>
            </a:ext>
          </a:extLst>
        </xdr:cNvPr>
        <xdr:cNvGrpSpPr/>
      </xdr:nvGrpSpPr>
      <xdr:grpSpPr>
        <a:xfrm>
          <a:off x="6686550" y="157162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91FDF982-D670-44FC-411A-665131EDCD49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45BD069-6E48-0DDB-2062-ED4DC32D08DA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8</xdr:col>
      <xdr:colOff>685800</xdr:colOff>
      <xdr:row>0</xdr:row>
      <xdr:rowOff>180975</xdr:rowOff>
    </xdr:from>
    <xdr:to>
      <xdr:col>13</xdr:col>
      <xdr:colOff>47625</xdr:colOff>
      <xdr:row>5</xdr:row>
      <xdr:rowOff>66675</xdr:rowOff>
    </xdr:to>
    <xdr:sp macro="" textlink="">
      <xdr:nvSpPr>
        <xdr:cNvPr id="2" name="Texto Explicativo: Linha Dobrada com Borda e Ênfase 1">
          <a:extLst>
            <a:ext uri="{FF2B5EF4-FFF2-40B4-BE49-F238E27FC236}">
              <a16:creationId xmlns:a16="http://schemas.microsoft.com/office/drawing/2014/main" id="{504068DD-9258-4192-B864-DEE9BC2A7E48}"/>
            </a:ext>
          </a:extLst>
        </xdr:cNvPr>
        <xdr:cNvSpPr/>
      </xdr:nvSpPr>
      <xdr:spPr>
        <a:xfrm>
          <a:off x="6400800" y="180975"/>
          <a:ext cx="2724150" cy="857250"/>
        </a:xfrm>
        <a:prstGeom prst="accentBorderCallout2">
          <a:avLst>
            <a:gd name="adj1" fmla="val 18750"/>
            <a:gd name="adj2" fmla="val -5186"/>
            <a:gd name="adj3" fmla="val 18750"/>
            <a:gd name="adj4" fmla="val -16667"/>
            <a:gd name="adj5" fmla="val 126563"/>
            <a:gd name="adj6" fmla="val -42255"/>
          </a:avLst>
        </a:prstGeom>
        <a:solidFill>
          <a:srgbClr val="FFCC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Parcela lateral da capacidade de carga de estaca isolada,</a:t>
          </a:r>
          <a:r>
            <a:rPr lang="pt-BR" sz="1200" baseline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 sem</a:t>
          </a:r>
          <a:r>
            <a:rPr lang="pt-BR" sz="12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 considerar as cargas residuais.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542926</xdr:colOff>
      <xdr:row>21</xdr:row>
      <xdr:rowOff>123825</xdr:rowOff>
    </xdr:from>
    <xdr:to>
      <xdr:col>2</xdr:col>
      <xdr:colOff>276226</xdr:colOff>
      <xdr:row>24</xdr:row>
      <xdr:rowOff>20325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876C56-FC41-4ADD-AA46-311D598130AF}"/>
            </a:ext>
          </a:extLst>
        </xdr:cNvPr>
        <xdr:cNvGrpSpPr/>
      </xdr:nvGrpSpPr>
      <xdr:grpSpPr>
        <a:xfrm>
          <a:off x="542926" y="4191000"/>
          <a:ext cx="11620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CFE34F97-2380-3EC9-9215-11C85C5C049F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C8E920C-AF39-6AA6-9CC5-CB1A1A511110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3</xdr:col>
      <xdr:colOff>552450</xdr:colOff>
      <xdr:row>21</xdr:row>
      <xdr:rowOff>133350</xdr:rowOff>
    </xdr:from>
    <xdr:to>
      <xdr:col>5</xdr:col>
      <xdr:colOff>152400</xdr:colOff>
      <xdr:row>24</xdr:row>
      <xdr:rowOff>29850</xdr:rowOff>
    </xdr:to>
    <xdr:grpSp>
      <xdr:nvGrpSpPr>
        <xdr:cNvPr id="5" name="Agrupar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642EE7A-9411-413E-A0F6-BAF4210149F8}"/>
            </a:ext>
          </a:extLst>
        </xdr:cNvPr>
        <xdr:cNvGrpSpPr/>
      </xdr:nvGrpSpPr>
      <xdr:grpSpPr>
        <a:xfrm>
          <a:off x="2695575" y="4200525"/>
          <a:ext cx="1028700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39C52D13-919E-9183-5E85-6510917ADD65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CF868EBD-C355-BAC1-27DC-AD5BE32ED3F2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8</xdr:col>
      <xdr:colOff>295274</xdr:colOff>
      <xdr:row>0</xdr:row>
      <xdr:rowOff>133349</xdr:rowOff>
    </xdr:from>
    <xdr:to>
      <xdr:col>19</xdr:col>
      <xdr:colOff>466725</xdr:colOff>
      <xdr:row>19</xdr:row>
      <xdr:rowOff>190499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358D08-2D26-48D2-8FF5-B5E9E9670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257175</xdr:colOff>
      <xdr:row>5</xdr:row>
      <xdr:rowOff>0</xdr:rowOff>
    </xdr:from>
    <xdr:to>
      <xdr:col>16</xdr:col>
      <xdr:colOff>114300</xdr:colOff>
      <xdr:row>7</xdr:row>
      <xdr:rowOff>152400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C426BD6-57C5-4BB2-9152-AFF7B53B6262}"/>
            </a:ext>
          </a:extLst>
        </xdr:cNvPr>
        <xdr:cNvSpPr txBox="1"/>
      </xdr:nvSpPr>
      <xdr:spPr>
        <a:xfrm>
          <a:off x="9629775" y="1019175"/>
          <a:ext cx="1076325" cy="53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>
              <a:latin typeface="Lucida Sans Unicode" panose="020B0602030504020204" pitchFamily="34" charset="0"/>
              <a:cs typeface="Lucida Sans Unicode" panose="020B0602030504020204" pitchFamily="34" charset="0"/>
            </a:rPr>
            <a:t>L = 15 m</a:t>
          </a:r>
          <a:r>
            <a:rPr lang="pt-BR" sz="1100" baseline="0">
              <a:latin typeface="Lucida Sans Unicode" panose="020B0602030504020204" pitchFamily="34" charset="0"/>
              <a:cs typeface="Lucida Sans Unicode" panose="020B0602030504020204" pitchFamily="34" charset="0"/>
            </a:rPr>
            <a:t>               D = 500 mm</a:t>
          </a:r>
          <a:endParaRPr lang="pt-BR" sz="110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5</xdr:col>
      <xdr:colOff>419100</xdr:colOff>
      <xdr:row>23</xdr:row>
      <xdr:rowOff>57150</xdr:rowOff>
    </xdr:from>
    <xdr:to>
      <xdr:col>13</xdr:col>
      <xdr:colOff>361950</xdr:colOff>
      <xdr:row>39</xdr:row>
      <xdr:rowOff>85725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C47867F-E227-40B0-BD81-8BBB0F2C4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485775</xdr:colOff>
      <xdr:row>28</xdr:row>
      <xdr:rowOff>28575</xdr:rowOff>
    </xdr:from>
    <xdr:to>
      <xdr:col>14</xdr:col>
      <xdr:colOff>523875</xdr:colOff>
      <xdr:row>30</xdr:row>
      <xdr:rowOff>171450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D07C2D78-E166-4E2A-9849-1A3296B75F29}"/>
            </a:ext>
          </a:extLst>
        </xdr:cNvPr>
        <xdr:cNvSpPr txBox="1"/>
      </xdr:nvSpPr>
      <xdr:spPr>
        <a:xfrm>
          <a:off x="8639175" y="5657850"/>
          <a:ext cx="1257300" cy="53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>
              <a:latin typeface="Lucida Sans Unicode" panose="020B0602030504020204" pitchFamily="34" charset="0"/>
              <a:cs typeface="Lucida Sans Unicode" panose="020B0602030504020204" pitchFamily="34" charset="0"/>
            </a:rPr>
            <a:t>NA</a:t>
          </a:r>
          <a:r>
            <a:rPr lang="pt-BR" sz="1000" baseline="0">
              <a:latin typeface="Lucida Sans Unicode" panose="020B0602030504020204" pitchFamily="34" charset="0"/>
              <a:cs typeface="Lucida Sans Unicode" panose="020B0602030504020204" pitchFamily="34" charset="0"/>
            </a:rPr>
            <a:t> ñ encontrado               D = 500 mm</a:t>
          </a:r>
          <a:endParaRPr lang="pt-BR" sz="100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5</xdr:col>
      <xdr:colOff>457198</xdr:colOff>
      <xdr:row>41</xdr:row>
      <xdr:rowOff>133350</xdr:rowOff>
    </xdr:from>
    <xdr:to>
      <xdr:col>12</xdr:col>
      <xdr:colOff>276224</xdr:colOff>
      <xdr:row>57</xdr:row>
      <xdr:rowOff>57149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62D6E14D-9320-41FA-AB70-120E7EA00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257175</xdr:colOff>
      <xdr:row>47</xdr:row>
      <xdr:rowOff>66674</xdr:rowOff>
    </xdr:from>
    <xdr:to>
      <xdr:col>14</xdr:col>
      <xdr:colOff>266700</xdr:colOff>
      <xdr:row>49</xdr:row>
      <xdr:rowOff>161925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25148B90-F007-4BA7-8B9A-BF854972D1FB}"/>
            </a:ext>
          </a:extLst>
        </xdr:cNvPr>
        <xdr:cNvSpPr txBox="1"/>
      </xdr:nvSpPr>
      <xdr:spPr>
        <a:xfrm>
          <a:off x="8410575" y="9372599"/>
          <a:ext cx="1228725" cy="485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>
              <a:latin typeface="Lucida Sans Unicode" panose="020B0602030504020204" pitchFamily="34" charset="0"/>
              <a:cs typeface="Lucida Sans Unicode" panose="020B0602030504020204" pitchFamily="34" charset="0"/>
            </a:rPr>
            <a:t>NA</a:t>
          </a:r>
          <a:r>
            <a:rPr lang="pt-BR" sz="1000" baseline="0">
              <a:latin typeface="Lucida Sans Unicode" panose="020B0602030504020204" pitchFamily="34" charset="0"/>
              <a:cs typeface="Lucida Sans Unicode" panose="020B0602030504020204" pitchFamily="34" charset="0"/>
            </a:rPr>
            <a:t> ñ encontrado   L = 15 m </a:t>
          </a:r>
          <a:endParaRPr lang="pt-BR" sz="100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5</xdr:col>
      <xdr:colOff>447676</xdr:colOff>
      <xdr:row>59</xdr:row>
      <xdr:rowOff>161924</xdr:rowOff>
    </xdr:from>
    <xdr:to>
      <xdr:col>14</xdr:col>
      <xdr:colOff>47625</xdr:colOff>
      <xdr:row>74</xdr:row>
      <xdr:rowOff>171450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753D055C-FF74-40B3-9D8A-BA588342F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95250</xdr:colOff>
      <xdr:row>61</xdr:row>
      <xdr:rowOff>66675</xdr:rowOff>
    </xdr:from>
    <xdr:to>
      <xdr:col>13</xdr:col>
      <xdr:colOff>504825</xdr:colOff>
      <xdr:row>62</xdr:row>
      <xdr:rowOff>133350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2D3208C3-3833-48C2-8760-8718E15EE2EE}"/>
            </a:ext>
          </a:extLst>
        </xdr:cNvPr>
        <xdr:cNvSpPr txBox="1"/>
      </xdr:nvSpPr>
      <xdr:spPr>
        <a:xfrm>
          <a:off x="7639050" y="12058650"/>
          <a:ext cx="1628775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>
              <a:latin typeface="Lucida Sans Unicode" panose="020B0602030504020204" pitchFamily="34" charset="0"/>
              <a:cs typeface="Lucida Sans Unicode" panose="020B0602030504020204" pitchFamily="34" charset="0"/>
            </a:rPr>
            <a:t>Escavada Convencional</a:t>
          </a:r>
        </a:p>
      </xdr:txBody>
    </xdr:sp>
    <xdr:clientData/>
  </xdr:twoCellAnchor>
  <xdr:twoCellAnchor>
    <xdr:from>
      <xdr:col>6</xdr:col>
      <xdr:colOff>352425</xdr:colOff>
      <xdr:row>40</xdr:row>
      <xdr:rowOff>114300</xdr:rowOff>
    </xdr:from>
    <xdr:to>
      <xdr:col>12</xdr:col>
      <xdr:colOff>581025</xdr:colOff>
      <xdr:row>41</xdr:row>
      <xdr:rowOff>180975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7D39ECBD-236B-4E89-B7FA-926D278442B3}"/>
            </a:ext>
          </a:extLst>
        </xdr:cNvPr>
        <xdr:cNvSpPr txBox="1"/>
      </xdr:nvSpPr>
      <xdr:spPr>
        <a:xfrm>
          <a:off x="4638675" y="8067675"/>
          <a:ext cx="40957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latin typeface="Lucida Sans Unicode" panose="020B0602030504020204" pitchFamily="34" charset="0"/>
              <a:cs typeface="Lucida Sans Unicode" panose="020B0602030504020204" pitchFamily="34" charset="0"/>
            </a:rPr>
            <a:t>Carga Lateral Aparente x Diâmetro x Tipo de Estaca</a:t>
          </a:r>
        </a:p>
      </xdr:txBody>
    </xdr:sp>
    <xdr:clientData/>
  </xdr:twoCellAnchor>
  <xdr:twoCellAnchor>
    <xdr:from>
      <xdr:col>5</xdr:col>
      <xdr:colOff>666750</xdr:colOff>
      <xdr:row>58</xdr:row>
      <xdr:rowOff>85725</xdr:rowOff>
    </xdr:from>
    <xdr:to>
      <xdr:col>12</xdr:col>
      <xdr:colOff>342900</xdr:colOff>
      <xdr:row>59</xdr:row>
      <xdr:rowOff>152400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BECB233A-EF91-446B-A11F-62DE9B8D8E31}"/>
            </a:ext>
          </a:extLst>
        </xdr:cNvPr>
        <xdr:cNvSpPr txBox="1"/>
      </xdr:nvSpPr>
      <xdr:spPr>
        <a:xfrm>
          <a:off x="4238625" y="11506200"/>
          <a:ext cx="42576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latin typeface="Lucida Sans Unicode" panose="020B0602030504020204" pitchFamily="34" charset="0"/>
              <a:cs typeface="Lucida Sans Unicode" panose="020B0602030504020204" pitchFamily="34" charset="0"/>
            </a:rPr>
            <a:t>Carga Lateral Aparente x Diâmetro x NA x Comprimento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nglu\Desktop\Meu%20Drive\Defesa\Planilhas_Modelos\Vers&#227;o_Final\Modelo_Lateral_Com_Residual_Isolada.xlsm" TargetMode="External"/><Relationship Id="rId1" Type="http://schemas.openxmlformats.org/officeDocument/2006/relationships/externalLinkPath" Target="Modelo_Lateral_Com_Residual_Isolad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ício"/>
      <sheetName val="Manual"/>
      <sheetName val="Entrada"/>
      <sheetName val="Normalização"/>
      <sheetName val="Camada1"/>
      <sheetName val="Saída"/>
      <sheetName val="Gráficos"/>
    </sheetNames>
    <sheetDataSet>
      <sheetData sheetId="0"/>
      <sheetData sheetId="1"/>
      <sheetData sheetId="2">
        <row r="9">
          <cell r="I9" t="str">
            <v>Cravada de Concreto</v>
          </cell>
        </row>
        <row r="11">
          <cell r="I11" t="str">
            <v>Injetadas</v>
          </cell>
        </row>
        <row r="14">
          <cell r="I14" t="str">
            <v>Escavada Convencional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C3D03-0023-4502-9D15-B085BA82887D}">
  <sheetPr codeName="Planilha3"/>
  <dimension ref="B19:N33"/>
  <sheetViews>
    <sheetView showGridLines="0" tabSelected="1" zoomScaleNormal="100" workbookViewId="0">
      <selection activeCell="L11" sqref="L11"/>
    </sheetView>
  </sheetViews>
  <sheetFormatPr defaultRowHeight="15" x14ac:dyDescent="0.25"/>
  <sheetData>
    <row r="19" spans="2:14" x14ac:dyDescent="0.25">
      <c r="M19" s="54" t="s">
        <v>42</v>
      </c>
      <c r="N19" s="54"/>
    </row>
    <row r="20" spans="2:14" x14ac:dyDescent="0.25">
      <c r="M20" s="51" t="s">
        <v>8</v>
      </c>
      <c r="N20" s="51"/>
    </row>
    <row r="21" spans="2:14" x14ac:dyDescent="0.25">
      <c r="M21" s="55" t="s">
        <v>9</v>
      </c>
      <c r="N21" s="55"/>
    </row>
    <row r="31" spans="2:14" x14ac:dyDescent="0.25">
      <c r="B31" s="52"/>
      <c r="C31" s="52"/>
      <c r="D31" s="52"/>
      <c r="E31" s="1"/>
      <c r="F31" s="1"/>
      <c r="G31" s="1"/>
      <c r="H31" s="2"/>
      <c r="I31" s="3"/>
      <c r="J31" s="3"/>
    </row>
    <row r="32" spans="2:14" x14ac:dyDescent="0.25">
      <c r="B32" s="53"/>
      <c r="C32" s="53"/>
      <c r="D32" s="53"/>
      <c r="E32" s="1"/>
      <c r="F32" s="1"/>
      <c r="G32" s="1"/>
      <c r="H32" s="4"/>
      <c r="I32" s="5"/>
      <c r="J32" s="5"/>
    </row>
    <row r="33" spans="5:10" x14ac:dyDescent="0.25">
      <c r="E33" s="1"/>
      <c r="F33" s="1"/>
      <c r="G33" s="1"/>
      <c r="H33" s="6"/>
      <c r="I33" s="7"/>
      <c r="J33" s="7"/>
    </row>
  </sheetData>
  <dataValidations count="1">
    <dataValidation allowBlank="1" showInputMessage="1" showErrorMessage="1" errorTitle="ATENÇÃO!!!!" error="NÃO utilize essa ferramenta para dimensionar fundações." sqref="N13" xr:uid="{641CE07C-56C1-4694-812A-C536B8A1F86C}"/>
  </dataValidations>
  <pageMargins left="0.511811024" right="0.511811024" top="0.78740157499999996" bottom="0.78740157499999996" header="0.31496062000000002" footer="0.31496062000000002"/>
  <pageSetup paperSize="9"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BF836-4228-4DDD-8D1C-55A198B9DBB1}">
  <sheetPr codeName="Planilha7"/>
  <dimension ref="A5:V25"/>
  <sheetViews>
    <sheetView topLeftCell="A15" workbookViewId="0">
      <selection activeCell="N5" sqref="N5"/>
    </sheetView>
  </sheetViews>
  <sheetFormatPr defaultRowHeight="15" x14ac:dyDescent="0.25"/>
  <cols>
    <col min="1" max="16384" width="9.140625" style="15"/>
  </cols>
  <sheetData>
    <row r="5" spans="1:20" ht="31.5" customHeight="1" x14ac:dyDescent="0.25">
      <c r="A5" s="68" t="s">
        <v>44</v>
      </c>
      <c r="B5" s="68"/>
      <c r="C5" s="68"/>
      <c r="D5" s="68"/>
      <c r="E5" s="68"/>
      <c r="F5" s="68"/>
      <c r="G5" s="68"/>
      <c r="H5" s="68"/>
      <c r="I5" s="68"/>
      <c r="J5" s="68"/>
      <c r="K5" s="68"/>
      <c r="N5" s="58"/>
      <c r="O5" s="58"/>
      <c r="P5" s="58"/>
      <c r="Q5" s="58"/>
      <c r="R5" s="58"/>
      <c r="S5" s="58"/>
      <c r="T5" s="58"/>
    </row>
    <row r="6" spans="1:20" ht="16.5" x14ac:dyDescent="0.25">
      <c r="A6" s="14"/>
      <c r="B6" s="18"/>
      <c r="C6" s="18"/>
      <c r="D6" s="18"/>
      <c r="E6" s="18"/>
      <c r="F6" s="18"/>
      <c r="G6" s="18"/>
      <c r="H6" s="18"/>
      <c r="I6" s="18"/>
      <c r="J6" s="18"/>
      <c r="K6" s="18"/>
    </row>
    <row r="7" spans="1:20" ht="34.5" customHeight="1" x14ac:dyDescent="0.25">
      <c r="A7" s="68" t="s">
        <v>50</v>
      </c>
      <c r="B7" s="68"/>
      <c r="C7" s="68"/>
      <c r="D7" s="68"/>
      <c r="E7" s="68"/>
      <c r="F7" s="68"/>
      <c r="G7" s="68"/>
      <c r="H7" s="68"/>
      <c r="I7" s="68"/>
      <c r="J7" s="68"/>
      <c r="K7" s="68"/>
    </row>
    <row r="8" spans="1:20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</row>
    <row r="9" spans="1:20" x14ac:dyDescent="0.25">
      <c r="A9" s="68" t="s">
        <v>45</v>
      </c>
      <c r="B9" s="68"/>
      <c r="C9" s="68"/>
      <c r="D9" s="68"/>
      <c r="E9" s="68"/>
      <c r="F9" s="68"/>
      <c r="G9" s="68"/>
      <c r="H9" s="68"/>
      <c r="I9" s="68"/>
      <c r="J9" s="68"/>
      <c r="K9" s="68"/>
    </row>
    <row r="10" spans="1:20" x14ac:dyDescent="0.2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</row>
    <row r="11" spans="1:20" ht="30.75" customHeight="1" x14ac:dyDescent="0.25">
      <c r="A11" s="68" t="s">
        <v>46</v>
      </c>
      <c r="B11" s="68"/>
      <c r="C11" s="68"/>
      <c r="D11" s="68"/>
      <c r="E11" s="68"/>
      <c r="F11" s="68"/>
      <c r="G11" s="68"/>
      <c r="H11" s="68"/>
      <c r="I11" s="68"/>
      <c r="J11" s="68"/>
      <c r="K11" s="68"/>
    </row>
    <row r="12" spans="1:20" x14ac:dyDescent="0.25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</row>
    <row r="13" spans="1:20" x14ac:dyDescent="0.25">
      <c r="A13" s="68" t="s">
        <v>47</v>
      </c>
      <c r="B13" s="68"/>
      <c r="C13" s="68"/>
      <c r="D13" s="68"/>
      <c r="E13" s="68"/>
      <c r="F13" s="68"/>
      <c r="G13" s="68"/>
      <c r="H13" s="68"/>
      <c r="I13" s="68"/>
      <c r="J13" s="68"/>
      <c r="K13" s="68"/>
    </row>
    <row r="14" spans="1:20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</row>
    <row r="15" spans="1:20" x14ac:dyDescent="0.25">
      <c r="A15" s="68" t="s">
        <v>48</v>
      </c>
      <c r="B15" s="68"/>
      <c r="C15" s="68"/>
      <c r="D15" s="68"/>
      <c r="E15" s="68"/>
      <c r="F15" s="68"/>
      <c r="G15" s="68"/>
      <c r="H15" s="68"/>
      <c r="I15" s="68"/>
      <c r="J15" s="68"/>
      <c r="K15" s="68"/>
    </row>
    <row r="16" spans="1:20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</row>
    <row r="17" spans="1:22" x14ac:dyDescent="0.25">
      <c r="A17" s="68" t="s">
        <v>49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</row>
    <row r="18" spans="1:22" x14ac:dyDescent="0.25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</row>
    <row r="19" spans="1:22" x14ac:dyDescent="0.25">
      <c r="A19" s="69" t="s">
        <v>51</v>
      </c>
      <c r="B19" s="69"/>
      <c r="C19" s="69"/>
      <c r="D19" s="69"/>
      <c r="E19" s="69"/>
      <c r="F19" s="69"/>
      <c r="G19" s="69"/>
      <c r="H19" s="69"/>
      <c r="I19" s="69"/>
      <c r="J19" s="69"/>
      <c r="K19" s="69"/>
      <c r="O19" s="58"/>
      <c r="P19" s="58"/>
      <c r="Q19" s="58"/>
      <c r="R19" s="20"/>
      <c r="S19" s="67"/>
      <c r="T19" s="67"/>
      <c r="U19" s="67"/>
      <c r="V19" s="20"/>
    </row>
    <row r="20" spans="1:22" x14ac:dyDescent="0.25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O20" s="42"/>
      <c r="P20" s="59"/>
      <c r="Q20" s="20"/>
      <c r="S20" s="18"/>
      <c r="T20" s="18"/>
    </row>
    <row r="21" spans="1:22" ht="33" customHeight="1" x14ac:dyDescent="0.25">
      <c r="A21" s="68" t="s">
        <v>43</v>
      </c>
      <c r="B21" s="68"/>
      <c r="C21" s="68"/>
      <c r="D21" s="68"/>
      <c r="E21" s="68"/>
      <c r="F21" s="68"/>
      <c r="G21" s="68"/>
      <c r="H21" s="68"/>
      <c r="I21" s="68"/>
      <c r="J21" s="68"/>
      <c r="K21" s="68"/>
    </row>
    <row r="22" spans="1:22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</row>
    <row r="23" spans="1:22" ht="34.5" customHeight="1" x14ac:dyDescent="0.25">
      <c r="A23" s="68" t="s">
        <v>52</v>
      </c>
      <c r="B23" s="68"/>
      <c r="C23" s="68"/>
      <c r="D23" s="68"/>
      <c r="E23" s="68"/>
      <c r="F23" s="68"/>
      <c r="G23" s="68"/>
      <c r="H23" s="68"/>
      <c r="I23" s="68"/>
      <c r="J23" s="68"/>
      <c r="K23" s="68"/>
    </row>
    <row r="24" spans="1:22" x14ac:dyDescent="0.25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</row>
    <row r="25" spans="1:22" ht="28.5" customHeight="1" x14ac:dyDescent="0.25">
      <c r="A25" s="68" t="s">
        <v>54</v>
      </c>
      <c r="B25" s="68"/>
      <c r="C25" s="68"/>
      <c r="D25" s="68"/>
      <c r="E25" s="68"/>
      <c r="F25" s="68"/>
      <c r="G25" s="68"/>
      <c r="H25" s="68"/>
      <c r="I25" s="68"/>
      <c r="J25" s="68"/>
      <c r="K25" s="68"/>
    </row>
  </sheetData>
  <mergeCells count="12">
    <mergeCell ref="A25:K25"/>
    <mergeCell ref="A9:K9"/>
    <mergeCell ref="A11:K11"/>
    <mergeCell ref="A13:K13"/>
    <mergeCell ref="A15:K15"/>
    <mergeCell ref="A17:K17"/>
    <mergeCell ref="S19:U19"/>
    <mergeCell ref="A23:K23"/>
    <mergeCell ref="A5:K5"/>
    <mergeCell ref="A7:K7"/>
    <mergeCell ref="A19:K19"/>
    <mergeCell ref="A21:K2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D53D1-BC4A-49B9-81BA-27747F953F9A}">
  <sheetPr codeName="Planilha1"/>
  <dimension ref="A1:R55"/>
  <sheetViews>
    <sheetView showGridLines="0" zoomScaleNormal="100" workbookViewId="0">
      <selection activeCell="L18" sqref="L18"/>
    </sheetView>
  </sheetViews>
  <sheetFormatPr defaultRowHeight="15" x14ac:dyDescent="0.25"/>
  <cols>
    <col min="1" max="8" width="9.140625" style="15"/>
    <col min="9" max="9" width="12.42578125" style="15" bestFit="1" customWidth="1"/>
    <col min="10" max="15" width="9.140625" style="15"/>
    <col min="16" max="16" width="10.5703125" style="15" customWidth="1"/>
    <col min="17" max="17" width="10" style="15" customWidth="1"/>
    <col min="18" max="18" width="11.28515625" style="15" customWidth="1"/>
    <col min="19" max="16384" width="9.140625" style="15"/>
  </cols>
  <sheetData>
    <row r="1" spans="1:18" ht="16.5" x14ac:dyDescent="0.25">
      <c r="A1" s="14" t="s">
        <v>15</v>
      </c>
      <c r="B1" s="18"/>
      <c r="C1" s="18"/>
      <c r="D1" s="18"/>
      <c r="E1" s="18"/>
      <c r="F1" s="18"/>
      <c r="G1" s="18"/>
    </row>
    <row r="2" spans="1:18" x14ac:dyDescent="0.25">
      <c r="A2" s="18"/>
      <c r="B2" s="18"/>
      <c r="C2" s="18"/>
      <c r="D2" s="18"/>
      <c r="E2" s="18"/>
      <c r="F2" s="18"/>
      <c r="G2" s="18"/>
    </row>
    <row r="3" spans="1:18" x14ac:dyDescent="0.25">
      <c r="A3" s="72" t="s">
        <v>10</v>
      </c>
      <c r="B3" s="72"/>
      <c r="C3" s="72"/>
      <c r="D3" s="72"/>
      <c r="E3" s="72"/>
      <c r="F3" s="72"/>
      <c r="G3" s="72"/>
      <c r="H3" s="20"/>
      <c r="I3" s="72" t="s">
        <v>19</v>
      </c>
      <c r="J3" s="72"/>
      <c r="K3" s="72"/>
      <c r="L3" s="20"/>
      <c r="M3" s="21"/>
      <c r="N3" s="21"/>
      <c r="O3" s="21"/>
    </row>
    <row r="4" spans="1:18" x14ac:dyDescent="0.25">
      <c r="A4" s="19" t="s">
        <v>13</v>
      </c>
      <c r="B4" s="19" t="s">
        <v>14</v>
      </c>
      <c r="C4" s="19" t="s">
        <v>3</v>
      </c>
      <c r="D4" s="19" t="s">
        <v>0</v>
      </c>
      <c r="E4" s="19" t="s">
        <v>4</v>
      </c>
      <c r="F4" s="19" t="s">
        <v>5</v>
      </c>
      <c r="G4" s="19" t="s">
        <v>6</v>
      </c>
      <c r="H4" s="20"/>
      <c r="I4" s="19" t="s">
        <v>2</v>
      </c>
      <c r="J4" s="19" t="s">
        <v>18</v>
      </c>
      <c r="K4" s="19" t="s">
        <v>20</v>
      </c>
      <c r="L4" s="20"/>
      <c r="M4" s="72" t="s">
        <v>12</v>
      </c>
      <c r="N4" s="72"/>
      <c r="O4" s="72"/>
      <c r="P4" s="13">
        <v>1</v>
      </c>
    </row>
    <row r="5" spans="1:18" x14ac:dyDescent="0.25">
      <c r="A5" s="8">
        <v>1</v>
      </c>
      <c r="B5" s="9">
        <v>4</v>
      </c>
      <c r="C5" s="10">
        <f>B5*A5</f>
        <v>4</v>
      </c>
      <c r="D5" s="9">
        <v>0</v>
      </c>
      <c r="E5" s="9">
        <v>1</v>
      </c>
      <c r="F5" s="9">
        <v>0</v>
      </c>
      <c r="G5" s="9">
        <v>0</v>
      </c>
      <c r="I5" s="9">
        <v>500</v>
      </c>
      <c r="J5" s="10">
        <f>SUM(A5:A54)</f>
        <v>15</v>
      </c>
      <c r="K5" s="9">
        <v>6</v>
      </c>
      <c r="M5" s="18"/>
      <c r="N5" s="18"/>
    </row>
    <row r="6" spans="1:18" x14ac:dyDescent="0.25">
      <c r="A6" s="8">
        <v>1</v>
      </c>
      <c r="B6" s="9">
        <v>5</v>
      </c>
      <c r="C6" s="10">
        <f>A6*B6+C5</f>
        <v>9</v>
      </c>
      <c r="D6" s="9">
        <v>0</v>
      </c>
      <c r="E6" s="9">
        <v>1</v>
      </c>
      <c r="F6" s="9">
        <v>0</v>
      </c>
      <c r="G6" s="9">
        <v>0</v>
      </c>
      <c r="M6" s="22"/>
    </row>
    <row r="7" spans="1:18" x14ac:dyDescent="0.25">
      <c r="A7" s="8">
        <v>1</v>
      </c>
      <c r="B7" s="9">
        <v>10</v>
      </c>
      <c r="C7" s="10">
        <f t="shared" ref="C7:C19" si="0">A7*B7+C6</f>
        <v>19</v>
      </c>
      <c r="D7" s="9">
        <v>0</v>
      </c>
      <c r="E7" s="9">
        <v>1</v>
      </c>
      <c r="F7" s="9">
        <v>0</v>
      </c>
      <c r="G7" s="9">
        <v>0</v>
      </c>
      <c r="M7" s="22"/>
    </row>
    <row r="8" spans="1:18" x14ac:dyDescent="0.25">
      <c r="A8" s="8">
        <v>1</v>
      </c>
      <c r="B8" s="9">
        <v>18</v>
      </c>
      <c r="C8" s="10">
        <f t="shared" si="0"/>
        <v>37</v>
      </c>
      <c r="D8" s="9">
        <v>0</v>
      </c>
      <c r="E8" s="9">
        <v>1</v>
      </c>
      <c r="F8" s="9">
        <v>0</v>
      </c>
      <c r="G8" s="9">
        <v>0</v>
      </c>
      <c r="I8" s="71" t="s">
        <v>11</v>
      </c>
      <c r="J8" s="71"/>
      <c r="K8" s="71"/>
      <c r="L8" s="11" t="s">
        <v>26</v>
      </c>
      <c r="N8" s="73" t="s">
        <v>12</v>
      </c>
      <c r="O8" s="74"/>
      <c r="P8" s="74"/>
      <c r="Q8" s="74"/>
      <c r="R8" s="75"/>
    </row>
    <row r="9" spans="1:18" x14ac:dyDescent="0.25">
      <c r="A9" s="8">
        <v>1</v>
      </c>
      <c r="B9" s="9">
        <v>22</v>
      </c>
      <c r="C9" s="10">
        <f t="shared" si="0"/>
        <v>59</v>
      </c>
      <c r="D9" s="9">
        <v>0</v>
      </c>
      <c r="E9" s="9">
        <v>1</v>
      </c>
      <c r="F9" s="9">
        <v>0</v>
      </c>
      <c r="G9" s="9">
        <v>0</v>
      </c>
      <c r="I9" s="70" t="s">
        <v>21</v>
      </c>
      <c r="J9" s="70"/>
      <c r="K9" s="70"/>
      <c r="L9" s="12">
        <v>1</v>
      </c>
      <c r="N9" s="70" t="s">
        <v>29</v>
      </c>
      <c r="O9" s="70"/>
      <c r="P9" s="70"/>
      <c r="Q9" s="70"/>
      <c r="R9" s="12">
        <v>1</v>
      </c>
    </row>
    <row r="10" spans="1:18" x14ac:dyDescent="0.25">
      <c r="A10" s="8">
        <v>1</v>
      </c>
      <c r="B10" s="9">
        <v>30</v>
      </c>
      <c r="C10" s="10">
        <f t="shared" si="0"/>
        <v>89</v>
      </c>
      <c r="D10" s="9">
        <v>0</v>
      </c>
      <c r="E10" s="9">
        <v>1</v>
      </c>
      <c r="F10" s="9">
        <v>0</v>
      </c>
      <c r="G10" s="9">
        <v>0</v>
      </c>
      <c r="I10" s="70" t="s">
        <v>22</v>
      </c>
      <c r="J10" s="70"/>
      <c r="K10" s="70"/>
      <c r="L10" s="12">
        <v>2</v>
      </c>
      <c r="N10" s="70" t="s">
        <v>30</v>
      </c>
      <c r="O10" s="70"/>
      <c r="P10" s="70"/>
      <c r="Q10" s="70"/>
      <c r="R10" s="12">
        <v>2</v>
      </c>
    </row>
    <row r="11" spans="1:18" x14ac:dyDescent="0.25">
      <c r="A11" s="8">
        <v>1</v>
      </c>
      <c r="B11" s="9">
        <v>21</v>
      </c>
      <c r="C11" s="10">
        <f t="shared" si="0"/>
        <v>110</v>
      </c>
      <c r="D11" s="9">
        <v>0</v>
      </c>
      <c r="E11" s="9">
        <v>1</v>
      </c>
      <c r="F11" s="9">
        <v>0</v>
      </c>
      <c r="G11" s="9">
        <v>0</v>
      </c>
      <c r="I11" s="70" t="s">
        <v>23</v>
      </c>
      <c r="J11" s="70"/>
      <c r="K11" s="70"/>
      <c r="L11" s="12">
        <v>3</v>
      </c>
    </row>
    <row r="12" spans="1:18" x14ac:dyDescent="0.25">
      <c r="A12" s="8">
        <v>1</v>
      </c>
      <c r="B12" s="9">
        <v>16</v>
      </c>
      <c r="C12" s="10">
        <f t="shared" si="0"/>
        <v>126</v>
      </c>
      <c r="D12" s="9">
        <v>0</v>
      </c>
      <c r="E12" s="9">
        <v>1</v>
      </c>
      <c r="F12" s="9">
        <v>0</v>
      </c>
      <c r="G12" s="9">
        <v>0</v>
      </c>
      <c r="I12" s="70" t="s">
        <v>27</v>
      </c>
      <c r="J12" s="70"/>
      <c r="K12" s="70"/>
      <c r="L12" s="12">
        <v>4</v>
      </c>
    </row>
    <row r="13" spans="1:18" x14ac:dyDescent="0.25">
      <c r="A13" s="8">
        <v>1</v>
      </c>
      <c r="B13" s="9">
        <v>13</v>
      </c>
      <c r="C13" s="10">
        <f t="shared" si="0"/>
        <v>139</v>
      </c>
      <c r="D13" s="9">
        <v>0</v>
      </c>
      <c r="E13" s="9">
        <v>1</v>
      </c>
      <c r="F13" s="9">
        <v>0</v>
      </c>
      <c r="G13" s="9">
        <v>0</v>
      </c>
      <c r="I13" s="70" t="s">
        <v>24</v>
      </c>
      <c r="J13" s="70"/>
      <c r="K13" s="70"/>
      <c r="L13" s="12">
        <v>5</v>
      </c>
    </row>
    <row r="14" spans="1:18" x14ac:dyDescent="0.25">
      <c r="A14" s="8">
        <v>1</v>
      </c>
      <c r="B14" s="9">
        <v>15</v>
      </c>
      <c r="C14" s="10">
        <f t="shared" si="0"/>
        <v>154</v>
      </c>
      <c r="D14" s="9">
        <v>0</v>
      </c>
      <c r="E14" s="9">
        <v>1</v>
      </c>
      <c r="F14" s="9">
        <v>0</v>
      </c>
      <c r="G14" s="9">
        <v>0</v>
      </c>
      <c r="I14" s="70" t="s">
        <v>25</v>
      </c>
      <c r="J14" s="70"/>
      <c r="K14" s="70"/>
      <c r="L14" s="12">
        <v>6</v>
      </c>
    </row>
    <row r="15" spans="1:18" x14ac:dyDescent="0.25">
      <c r="A15" s="8">
        <v>1</v>
      </c>
      <c r="B15" s="9">
        <v>7</v>
      </c>
      <c r="C15" s="10">
        <f t="shared" si="0"/>
        <v>161</v>
      </c>
      <c r="D15" s="9">
        <v>1</v>
      </c>
      <c r="E15" s="9">
        <v>1</v>
      </c>
      <c r="F15" s="9">
        <v>0</v>
      </c>
      <c r="G15" s="9">
        <v>0</v>
      </c>
      <c r="I15" s="70" t="s">
        <v>28</v>
      </c>
      <c r="J15" s="70"/>
      <c r="K15" s="70"/>
      <c r="L15" s="12">
        <v>7</v>
      </c>
    </row>
    <row r="16" spans="1:18" x14ac:dyDescent="0.25">
      <c r="A16" s="8">
        <v>1</v>
      </c>
      <c r="B16" s="9">
        <v>7</v>
      </c>
      <c r="C16" s="10">
        <f t="shared" si="0"/>
        <v>168</v>
      </c>
      <c r="D16" s="9">
        <v>1</v>
      </c>
      <c r="E16" s="9">
        <v>1</v>
      </c>
      <c r="F16" s="9">
        <v>0</v>
      </c>
      <c r="G16" s="9">
        <v>0</v>
      </c>
    </row>
    <row r="17" spans="1:7" x14ac:dyDescent="0.25">
      <c r="A17" s="8">
        <v>1</v>
      </c>
      <c r="B17" s="9">
        <v>8</v>
      </c>
      <c r="C17" s="10">
        <f t="shared" si="0"/>
        <v>176</v>
      </c>
      <c r="D17" s="9">
        <v>1</v>
      </c>
      <c r="E17" s="9">
        <v>1</v>
      </c>
      <c r="F17" s="9">
        <v>0</v>
      </c>
      <c r="G17" s="9">
        <v>0</v>
      </c>
    </row>
    <row r="18" spans="1:7" x14ac:dyDescent="0.25">
      <c r="A18" s="8">
        <v>1</v>
      </c>
      <c r="B18" s="9">
        <v>11</v>
      </c>
      <c r="C18" s="10">
        <f t="shared" si="0"/>
        <v>187</v>
      </c>
      <c r="D18" s="9">
        <v>1</v>
      </c>
      <c r="E18" s="9">
        <v>1</v>
      </c>
      <c r="F18" s="9">
        <v>0</v>
      </c>
      <c r="G18" s="9">
        <v>0</v>
      </c>
    </row>
    <row r="19" spans="1:7" x14ac:dyDescent="0.25">
      <c r="A19" s="8">
        <v>1</v>
      </c>
      <c r="B19" s="9">
        <v>14</v>
      </c>
      <c r="C19" s="10">
        <f t="shared" si="0"/>
        <v>201</v>
      </c>
      <c r="D19" s="9">
        <v>1</v>
      </c>
      <c r="E19" s="9">
        <v>1</v>
      </c>
      <c r="F19" s="9">
        <v>0</v>
      </c>
      <c r="G19" s="9">
        <v>0</v>
      </c>
    </row>
    <row r="20" spans="1:7" x14ac:dyDescent="0.25">
      <c r="A20" s="8"/>
      <c r="B20" s="9"/>
      <c r="C20" s="10"/>
      <c r="D20" s="9"/>
      <c r="E20" s="9"/>
      <c r="F20" s="9"/>
      <c r="G20" s="9"/>
    </row>
    <row r="21" spans="1:7" x14ac:dyDescent="0.25">
      <c r="A21" s="8"/>
      <c r="B21" s="9"/>
      <c r="C21" s="10"/>
      <c r="D21" s="9"/>
      <c r="E21" s="9"/>
      <c r="F21" s="9"/>
      <c r="G21" s="9"/>
    </row>
    <row r="22" spans="1:7" x14ac:dyDescent="0.25">
      <c r="A22" s="8"/>
      <c r="B22" s="9"/>
      <c r="C22" s="10"/>
      <c r="D22" s="9"/>
      <c r="E22" s="9"/>
      <c r="F22" s="9"/>
      <c r="G22" s="9"/>
    </row>
    <row r="23" spans="1:7" x14ac:dyDescent="0.25">
      <c r="A23" s="8"/>
      <c r="B23" s="9"/>
      <c r="C23" s="10"/>
      <c r="D23" s="9"/>
      <c r="E23" s="9"/>
      <c r="F23" s="9"/>
      <c r="G23" s="9"/>
    </row>
    <row r="24" spans="1:7" x14ac:dyDescent="0.25">
      <c r="A24" s="8"/>
      <c r="B24" s="9"/>
      <c r="C24" s="10"/>
      <c r="D24" s="9"/>
      <c r="E24" s="9"/>
      <c r="F24" s="9"/>
      <c r="G24" s="9"/>
    </row>
    <row r="25" spans="1:7" x14ac:dyDescent="0.25">
      <c r="A25" s="8"/>
      <c r="B25" s="9"/>
      <c r="C25" s="10"/>
      <c r="D25" s="9"/>
      <c r="E25" s="9"/>
      <c r="F25" s="9"/>
      <c r="G25" s="9"/>
    </row>
    <row r="26" spans="1:7" x14ac:dyDescent="0.25">
      <c r="A26" s="8"/>
      <c r="B26" s="9"/>
      <c r="C26" s="10"/>
      <c r="D26" s="9"/>
      <c r="E26" s="9"/>
      <c r="F26" s="9"/>
      <c r="G26" s="9"/>
    </row>
    <row r="27" spans="1:7" x14ac:dyDescent="0.25">
      <c r="A27" s="8"/>
      <c r="B27" s="9"/>
      <c r="C27" s="10"/>
      <c r="D27" s="9"/>
      <c r="E27" s="9"/>
      <c r="F27" s="9"/>
      <c r="G27" s="9"/>
    </row>
    <row r="28" spans="1:7" x14ac:dyDescent="0.25">
      <c r="A28" s="8"/>
      <c r="B28" s="9"/>
      <c r="C28" s="10"/>
      <c r="D28" s="9"/>
      <c r="E28" s="9"/>
      <c r="F28" s="9"/>
      <c r="G28" s="9"/>
    </row>
    <row r="29" spans="1:7" x14ac:dyDescent="0.25">
      <c r="A29" s="8"/>
      <c r="B29" s="9"/>
      <c r="C29" s="10"/>
      <c r="D29" s="9"/>
      <c r="E29" s="9"/>
      <c r="F29" s="9"/>
      <c r="G29" s="9"/>
    </row>
    <row r="30" spans="1:7" x14ac:dyDescent="0.25">
      <c r="A30" s="8"/>
      <c r="B30" s="9"/>
      <c r="C30" s="10"/>
      <c r="D30" s="9"/>
      <c r="E30" s="9"/>
      <c r="F30" s="9"/>
      <c r="G30" s="9"/>
    </row>
    <row r="31" spans="1:7" x14ac:dyDescent="0.25">
      <c r="A31" s="8"/>
      <c r="B31" s="9"/>
      <c r="C31" s="10"/>
      <c r="D31" s="9"/>
      <c r="E31" s="9"/>
      <c r="F31" s="9"/>
      <c r="G31" s="9"/>
    </row>
    <row r="32" spans="1:7" x14ac:dyDescent="0.25">
      <c r="A32" s="8"/>
      <c r="B32" s="9"/>
      <c r="C32" s="10"/>
      <c r="D32" s="9"/>
      <c r="E32" s="9"/>
      <c r="F32" s="9"/>
      <c r="G32" s="9"/>
    </row>
    <row r="33" spans="1:7" x14ac:dyDescent="0.25">
      <c r="A33" s="8"/>
      <c r="B33" s="9"/>
      <c r="C33" s="10"/>
      <c r="D33" s="9"/>
      <c r="E33" s="9"/>
      <c r="F33" s="9"/>
      <c r="G33" s="9"/>
    </row>
    <row r="34" spans="1:7" x14ac:dyDescent="0.25">
      <c r="A34" s="8"/>
      <c r="B34" s="9"/>
      <c r="C34" s="10"/>
      <c r="D34" s="9"/>
      <c r="E34" s="9"/>
      <c r="F34" s="9"/>
      <c r="G34" s="9"/>
    </row>
    <row r="35" spans="1:7" x14ac:dyDescent="0.25">
      <c r="A35" s="8"/>
      <c r="B35" s="9"/>
      <c r="C35" s="10"/>
      <c r="D35" s="9"/>
      <c r="E35" s="9"/>
      <c r="F35" s="9"/>
      <c r="G35" s="9"/>
    </row>
    <row r="36" spans="1:7" x14ac:dyDescent="0.25">
      <c r="A36" s="8"/>
      <c r="B36" s="9"/>
      <c r="C36" s="10"/>
      <c r="D36" s="9"/>
      <c r="E36" s="9"/>
      <c r="F36" s="9"/>
      <c r="G36" s="9"/>
    </row>
    <row r="37" spans="1:7" x14ac:dyDescent="0.25">
      <c r="A37" s="8"/>
      <c r="B37" s="9"/>
      <c r="C37" s="10"/>
      <c r="D37" s="9"/>
      <c r="E37" s="9"/>
      <c r="F37" s="9"/>
      <c r="G37" s="9"/>
    </row>
    <row r="38" spans="1:7" x14ac:dyDescent="0.25">
      <c r="A38" s="8"/>
      <c r="B38" s="9"/>
      <c r="C38" s="10"/>
      <c r="D38" s="9"/>
      <c r="E38" s="9"/>
      <c r="F38" s="9"/>
      <c r="G38" s="9"/>
    </row>
    <row r="39" spans="1:7" x14ac:dyDescent="0.25">
      <c r="A39" s="8"/>
      <c r="B39" s="9"/>
      <c r="C39" s="10"/>
      <c r="D39" s="9"/>
      <c r="E39" s="9"/>
      <c r="F39" s="9"/>
      <c r="G39" s="9"/>
    </row>
    <row r="40" spans="1:7" x14ac:dyDescent="0.25">
      <c r="A40" s="8"/>
      <c r="B40" s="9"/>
      <c r="C40" s="10"/>
      <c r="D40" s="9"/>
      <c r="E40" s="9"/>
      <c r="F40" s="9"/>
      <c r="G40" s="9"/>
    </row>
    <row r="41" spans="1:7" x14ac:dyDescent="0.25">
      <c r="A41" s="8"/>
      <c r="B41" s="9"/>
      <c r="C41" s="10"/>
      <c r="D41" s="9"/>
      <c r="E41" s="9"/>
      <c r="F41" s="9"/>
      <c r="G41" s="9"/>
    </row>
    <row r="42" spans="1:7" x14ac:dyDescent="0.25">
      <c r="A42" s="8"/>
      <c r="B42" s="9"/>
      <c r="C42" s="10"/>
      <c r="D42" s="9"/>
      <c r="E42" s="9"/>
      <c r="F42" s="9"/>
      <c r="G42" s="9"/>
    </row>
    <row r="43" spans="1:7" x14ac:dyDescent="0.25">
      <c r="A43" s="8"/>
      <c r="B43" s="9"/>
      <c r="C43" s="10"/>
      <c r="D43" s="9"/>
      <c r="E43" s="9"/>
      <c r="F43" s="9"/>
      <c r="G43" s="9"/>
    </row>
    <row r="44" spans="1:7" x14ac:dyDescent="0.25">
      <c r="A44" s="8"/>
      <c r="B44" s="9"/>
      <c r="C44" s="10"/>
      <c r="D44" s="9"/>
      <c r="E44" s="9"/>
      <c r="F44" s="9"/>
      <c r="G44" s="9"/>
    </row>
    <row r="45" spans="1:7" x14ac:dyDescent="0.25">
      <c r="A45" s="8"/>
      <c r="B45" s="9"/>
      <c r="C45" s="10"/>
      <c r="D45" s="9"/>
      <c r="E45" s="9"/>
      <c r="F45" s="9"/>
      <c r="G45" s="9"/>
    </row>
    <row r="46" spans="1:7" x14ac:dyDescent="0.25">
      <c r="A46" s="8"/>
      <c r="B46" s="9"/>
      <c r="C46" s="10"/>
      <c r="D46" s="9"/>
      <c r="E46" s="9"/>
      <c r="F46" s="9"/>
      <c r="G46" s="9"/>
    </row>
    <row r="47" spans="1:7" x14ac:dyDescent="0.25">
      <c r="A47" s="8"/>
      <c r="B47" s="9"/>
      <c r="C47" s="10"/>
      <c r="D47" s="9"/>
      <c r="E47" s="9"/>
      <c r="F47" s="9"/>
      <c r="G47" s="9"/>
    </row>
    <row r="48" spans="1:7" x14ac:dyDescent="0.25">
      <c r="A48" s="8"/>
      <c r="B48" s="9"/>
      <c r="C48" s="10"/>
      <c r="D48" s="9"/>
      <c r="E48" s="9"/>
      <c r="F48" s="9"/>
      <c r="G48" s="9"/>
    </row>
    <row r="49" spans="1:7" x14ac:dyDescent="0.25">
      <c r="A49" s="8"/>
      <c r="B49" s="9"/>
      <c r="C49" s="10"/>
      <c r="D49" s="9"/>
      <c r="E49" s="9"/>
      <c r="F49" s="9"/>
      <c r="G49" s="9"/>
    </row>
    <row r="50" spans="1:7" x14ac:dyDescent="0.25">
      <c r="A50" s="8"/>
      <c r="B50" s="9"/>
      <c r="C50" s="10"/>
      <c r="D50" s="9"/>
      <c r="E50" s="9"/>
      <c r="F50" s="9"/>
      <c r="G50" s="9"/>
    </row>
    <row r="51" spans="1:7" x14ac:dyDescent="0.25">
      <c r="A51" s="8"/>
      <c r="B51" s="9"/>
      <c r="C51" s="10"/>
      <c r="D51" s="9"/>
      <c r="E51" s="9"/>
      <c r="F51" s="9"/>
      <c r="G51" s="9"/>
    </row>
    <row r="52" spans="1:7" x14ac:dyDescent="0.25">
      <c r="A52" s="8"/>
      <c r="B52" s="9"/>
      <c r="C52" s="10"/>
      <c r="D52" s="9"/>
      <c r="E52" s="9"/>
      <c r="F52" s="9"/>
      <c r="G52" s="9"/>
    </row>
    <row r="53" spans="1:7" x14ac:dyDescent="0.25">
      <c r="A53" s="8"/>
      <c r="B53" s="9"/>
      <c r="C53" s="10"/>
      <c r="D53" s="9"/>
      <c r="E53" s="9"/>
      <c r="F53" s="9"/>
      <c r="G53" s="9"/>
    </row>
    <row r="54" spans="1:7" x14ac:dyDescent="0.25">
      <c r="A54" s="8"/>
      <c r="B54" s="9"/>
      <c r="C54" s="10"/>
      <c r="D54" s="9"/>
      <c r="E54" s="9"/>
      <c r="F54" s="9"/>
      <c r="G54" s="9"/>
    </row>
    <row r="55" spans="1:7" x14ac:dyDescent="0.25">
      <c r="A55" s="8"/>
      <c r="B55" s="9"/>
      <c r="C55" s="10"/>
      <c r="D55" s="9"/>
      <c r="E55" s="9"/>
      <c r="F55" s="9"/>
      <c r="G55" s="9"/>
    </row>
  </sheetData>
  <mergeCells count="14">
    <mergeCell ref="I15:K15"/>
    <mergeCell ref="I8:K8"/>
    <mergeCell ref="N9:Q9"/>
    <mergeCell ref="N10:Q10"/>
    <mergeCell ref="A3:G3"/>
    <mergeCell ref="I3:K3"/>
    <mergeCell ref="I9:K9"/>
    <mergeCell ref="I10:K10"/>
    <mergeCell ref="I12:K12"/>
    <mergeCell ref="M4:O4"/>
    <mergeCell ref="N8:R8"/>
    <mergeCell ref="I11:K11"/>
    <mergeCell ref="I13:K13"/>
    <mergeCell ref="I14:K14"/>
  </mergeCells>
  <dataValidations count="6">
    <dataValidation type="whole" allowBlank="1" showInputMessage="1" showErrorMessage="1" prompt="Digite 0 ou 1 (Verificar as condições no MANUAL)." sqref="D5:G55" xr:uid="{FF56E787-8A32-4CD7-9A00-9AF24AE2DD29}">
      <formula1>0</formula1>
      <formula2>1</formula2>
    </dataValidation>
    <dataValidation type="decimal" allowBlank="1" showInputMessage="1" showErrorMessage="1" prompt="Digite a espessura do trecho referente ao número de golpes Nspt, em m." sqref="A5:A55" xr:uid="{783AD6DE-401A-4643-AEBE-F55C428F5D6B}">
      <formula1>0</formula1>
      <formula2>1</formula2>
    </dataValidation>
    <dataValidation type="decimal" allowBlank="1" showInputMessage="1" showErrorMessage="1" prompt="Digite o número de golpes / 30 cm Nspt" sqref="B5:B55" xr:uid="{73E9A097-D242-4402-BC4E-CC62BE38AB52}">
      <formula1>1</formula1>
      <formula2>50</formula2>
    </dataValidation>
    <dataValidation type="whole" allowBlank="1" showInputMessage="1" showErrorMessage="1" prompt="Digite o valor correspondente ao tipo de carregamento ( ver Tabela)." sqref="P4" xr:uid="{F695F356-A617-472B-916E-B9BF2682E740}">
      <formula1>1</formula1>
      <formula2>2</formula2>
    </dataValidation>
    <dataValidation type="whole" allowBlank="1" showInputMessage="1" showErrorMessage="1" prompt="Digite o valor correspondente ao tipo de estaca ( ver Tabela)." sqref="K5" xr:uid="{7C38BD65-E565-480F-A945-CC8B4DF231D7}">
      <formula1>1</formula1>
      <formula2>7</formula2>
    </dataValidation>
    <dataValidation type="decimal" allowBlank="1" showInputMessage="1" showErrorMessage="1" prompt="Digite o diâmetro da estaca, em mm." sqref="I5" xr:uid="{C1F93589-2B81-4FB9-92EE-18B178EE7D62}">
      <formula1>88.9</formula1>
      <formula2>1200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86599-7500-4FA6-A610-5B90EAD08E1D}">
  <sheetPr codeName="Planilha2"/>
  <dimension ref="A1:S56"/>
  <sheetViews>
    <sheetView showGridLines="0" workbookViewId="0">
      <selection activeCell="A5" sqref="A5"/>
    </sheetView>
  </sheetViews>
  <sheetFormatPr defaultRowHeight="15" x14ac:dyDescent="0.25"/>
  <cols>
    <col min="1" max="8" width="9.7109375" style="15" customWidth="1"/>
    <col min="9" max="11" width="9.140625" style="15"/>
    <col min="12" max="19" width="9.7109375" style="15" customWidth="1"/>
    <col min="20" max="16384" width="9.140625" style="15"/>
  </cols>
  <sheetData>
    <row r="1" spans="1:19" ht="16.5" x14ac:dyDescent="0.25">
      <c r="A1" s="14" t="s">
        <v>17</v>
      </c>
      <c r="K1" s="16"/>
      <c r="L1" s="17"/>
      <c r="M1" s="17"/>
      <c r="N1" s="17"/>
      <c r="O1" s="17"/>
      <c r="P1" s="17"/>
      <c r="Q1" s="17"/>
      <c r="R1" s="17"/>
      <c r="S1" s="17"/>
    </row>
    <row r="2" spans="1:19" x14ac:dyDescent="0.25">
      <c r="K2" s="16"/>
      <c r="L2" s="17"/>
      <c r="M2" s="17"/>
      <c r="N2" s="17"/>
      <c r="O2" s="17"/>
      <c r="P2" s="17"/>
      <c r="Q2" s="17"/>
      <c r="R2" s="17"/>
      <c r="S2" s="17"/>
    </row>
    <row r="3" spans="1:19" x14ac:dyDescent="0.25">
      <c r="A3" s="76" t="s">
        <v>34</v>
      </c>
      <c r="B3" s="76"/>
      <c r="C3" s="76"/>
      <c r="D3" s="76"/>
      <c r="E3" s="76"/>
      <c r="F3" s="76"/>
      <c r="G3" s="76"/>
      <c r="H3" s="76"/>
      <c r="I3" s="18"/>
      <c r="J3" s="18"/>
      <c r="K3" s="18"/>
      <c r="L3" s="77" t="s">
        <v>35</v>
      </c>
      <c r="M3" s="77"/>
      <c r="N3" s="77"/>
      <c r="O3" s="77"/>
      <c r="P3" s="77"/>
      <c r="Q3" s="77"/>
      <c r="R3" s="77"/>
      <c r="S3" s="77"/>
    </row>
    <row r="4" spans="1:19" x14ac:dyDescent="0.25">
      <c r="A4" s="23" t="s">
        <v>2</v>
      </c>
      <c r="B4" s="23" t="s">
        <v>16</v>
      </c>
      <c r="C4" s="24" t="s">
        <v>3</v>
      </c>
      <c r="D4" s="24" t="s">
        <v>0</v>
      </c>
      <c r="E4" s="24" t="s">
        <v>31</v>
      </c>
      <c r="F4" s="24" t="s">
        <v>32</v>
      </c>
      <c r="G4" s="24" t="s">
        <v>33</v>
      </c>
      <c r="H4" s="24" t="s">
        <v>1</v>
      </c>
      <c r="I4" s="18"/>
      <c r="J4" s="18"/>
      <c r="K4" s="18"/>
      <c r="L4" s="11" t="s">
        <v>2</v>
      </c>
      <c r="M4" s="11" t="s">
        <v>16</v>
      </c>
      <c r="N4" s="29" t="s">
        <v>3</v>
      </c>
      <c r="O4" s="29" t="s">
        <v>0</v>
      </c>
      <c r="P4" s="29" t="s">
        <v>31</v>
      </c>
      <c r="Q4" s="29" t="s">
        <v>32</v>
      </c>
      <c r="R4" s="29" t="s">
        <v>33</v>
      </c>
      <c r="S4" s="29" t="s">
        <v>1</v>
      </c>
    </row>
    <row r="5" spans="1:19" x14ac:dyDescent="0.25">
      <c r="A5" s="10">
        <f>IF(Entrada!A5="","",Entrada!$I$5)</f>
        <v>500</v>
      </c>
      <c r="B5" s="25">
        <f>IF(Entrada!A5="","",Entrada!$K$5)</f>
        <v>6</v>
      </c>
      <c r="C5" s="26">
        <f>IF(Entrada!A5="","",Entrada!C5)</f>
        <v>4</v>
      </c>
      <c r="D5" s="26">
        <f>IF(Entrada!A5="","",Entrada!D5)</f>
        <v>0</v>
      </c>
      <c r="E5" s="27">
        <f>Entrada!E5/Entrada!A5</f>
        <v>1</v>
      </c>
      <c r="F5" s="27">
        <f>Entrada!F5/Entrada!A5</f>
        <v>0</v>
      </c>
      <c r="G5" s="27">
        <f>Entrada!G5/Entrada!A5</f>
        <v>0</v>
      </c>
      <c r="H5" s="28">
        <f>IF(Entrada!A5="","",Entrada!$P$4)</f>
        <v>1</v>
      </c>
      <c r="I5" s="18"/>
      <c r="J5" s="18"/>
      <c r="K5" s="18"/>
      <c r="L5" s="30">
        <f>IF(Entrada!A5="","",((A5-88.9)/(1200-88.9))*(0.85-0.15)+0.15)</f>
        <v>0.40899558995589957</v>
      </c>
      <c r="M5" s="30">
        <f>IF(Entrada!A5="","",((B5-1)/(7-1))*(0.85-0.15)+0.15)</f>
        <v>0.73333333333333339</v>
      </c>
      <c r="N5" s="30">
        <f>IF(Entrada!A5="","",((C5-0.1)/(544.5-0.1))*(0.85-0.15)+0.15)</f>
        <v>0.15501469507714916</v>
      </c>
      <c r="O5" s="30">
        <f>IF(Entrada!A5="","",((D5-0)/(49.5-0))*(0.85-0.15)+0.15)</f>
        <v>0.15</v>
      </c>
      <c r="P5" s="30">
        <f>IF(Entrada!A5="","",((E5-0)/(1-0))*(0.85-0.15)+0.15)</f>
        <v>0.85</v>
      </c>
      <c r="Q5" s="30">
        <f>IF(Entrada!A5="","",((F5-0)/(1-0))*(0.85-0.15)+0.15)</f>
        <v>0.15</v>
      </c>
      <c r="R5" s="30">
        <f>IF(Entrada!A5="","",((G5-0)/(1-0))*(0.85-0.15)+0.15)</f>
        <v>0.15</v>
      </c>
      <c r="S5" s="30">
        <f>IF(Entrada!A5="","",((H5-1)/(2-1))*(0.85-0.15)+0.15)</f>
        <v>0.15</v>
      </c>
    </row>
    <row r="6" spans="1:19" x14ac:dyDescent="0.25">
      <c r="A6" s="10">
        <f>IF(Entrada!A6="","",Entrada!$I$5)</f>
        <v>500</v>
      </c>
      <c r="B6" s="25">
        <f>IF(Entrada!A6="","",Entrada!$K$5)</f>
        <v>6</v>
      </c>
      <c r="C6" s="26">
        <f>IF(Entrada!A6="","",Entrada!C6)</f>
        <v>9</v>
      </c>
      <c r="D6" s="26">
        <f>IF(Entrada!A6="","",SUM(Entrada!$D$5:D6))</f>
        <v>0</v>
      </c>
      <c r="E6" s="27">
        <f>IF(Entrada!A6="","",SUM(Entrada!$E$5:E6)/SUM(Entrada!$A$5:A6))</f>
        <v>1</v>
      </c>
      <c r="F6" s="27">
        <f>IF(Entrada!A6="","",SUM(Entrada!$F$5:F6)/SUM(Entrada!$A$5:A6))</f>
        <v>0</v>
      </c>
      <c r="G6" s="27">
        <f>IF(Entrada!A6="","",SUM(Entrada!$G$5:G6)/SUM(Entrada!$A$5:A6))</f>
        <v>0</v>
      </c>
      <c r="H6" s="28">
        <f>IF(Entrada!A6="","",Entrada!$P$4)</f>
        <v>1</v>
      </c>
      <c r="I6" s="18"/>
      <c r="J6" s="18"/>
      <c r="K6" s="18"/>
      <c r="L6" s="30">
        <f>IF(Entrada!A6="","",((A6-88.9)/(1200-88.9))*(0.85-0.15)+0.15)</f>
        <v>0.40899558995589957</v>
      </c>
      <c r="M6" s="30">
        <f>IF(Entrada!A6="","",((B6-1)/(7-1))*(0.85-0.15)+0.15)</f>
        <v>0.73333333333333339</v>
      </c>
      <c r="N6" s="30">
        <f>IF(Entrada!A6="","",((C6-0.1)/(544.5-0.1))*(0.85-0.15)+0.15)</f>
        <v>0.16144379132990447</v>
      </c>
      <c r="O6" s="30">
        <f>IF(Entrada!A6="","",((D6-0)/(49.5-0))*(0.85-0.15)+0.15)</f>
        <v>0.15</v>
      </c>
      <c r="P6" s="30">
        <f>IF(Entrada!A6="","",((E6-0)/(1-0))*(0.85-0.15)+0.15)</f>
        <v>0.85</v>
      </c>
      <c r="Q6" s="30">
        <f>IF(Entrada!A6="","",((F6-0)/(1-0))*(0.85-0.15)+0.15)</f>
        <v>0.15</v>
      </c>
      <c r="R6" s="30">
        <f>IF(Entrada!A6="","",((G6-0)/(1-0))*(0.85-0.15)+0.15)</f>
        <v>0.15</v>
      </c>
      <c r="S6" s="30">
        <f>IF(Entrada!A6="","",((H6-1)/(2-1))*(0.85-0.15)+0.15)</f>
        <v>0.15</v>
      </c>
    </row>
    <row r="7" spans="1:19" x14ac:dyDescent="0.25">
      <c r="A7" s="10">
        <f>IF(Entrada!A7="","",Entrada!$I$5)</f>
        <v>500</v>
      </c>
      <c r="B7" s="25">
        <f>IF(Entrada!A7="","",Entrada!$K$5)</f>
        <v>6</v>
      </c>
      <c r="C7" s="26">
        <f>IF(Entrada!A7="","",Entrada!C7)</f>
        <v>19</v>
      </c>
      <c r="D7" s="26">
        <f>IF(Entrada!A7="","",SUM(Entrada!$D$5:D7))</f>
        <v>0</v>
      </c>
      <c r="E7" s="27">
        <f>IF(Entrada!A7="","",SUM(Entrada!$E$5:E7)/SUM(Entrada!$A$5:A7))</f>
        <v>1</v>
      </c>
      <c r="F7" s="27">
        <f>IF(Entrada!A7="","",SUM(Entrada!$F$5:F7)/SUM(Entrada!$A$5:A7))</f>
        <v>0</v>
      </c>
      <c r="G7" s="27">
        <f>IF(Entrada!A7="","",SUM(Entrada!$G$5:G7)/SUM(Entrada!$A$5:A7))</f>
        <v>0</v>
      </c>
      <c r="H7" s="28">
        <f>IF(Entrada!A7="","",Entrada!$P$4)</f>
        <v>1</v>
      </c>
      <c r="I7" s="18"/>
      <c r="J7" s="18"/>
      <c r="K7" s="18"/>
      <c r="L7" s="30">
        <f>IF(Entrada!A7="","",((A7-88.9)/(1200-88.9))*(0.85-0.15)+0.15)</f>
        <v>0.40899558995589957</v>
      </c>
      <c r="M7" s="30">
        <f>IF(Entrada!A7="","",((B7-1)/(7-1))*(0.85-0.15)+0.15)</f>
        <v>0.73333333333333339</v>
      </c>
      <c r="N7" s="30">
        <f>IF(Entrada!A7="","",((C7-0.1)/(544.5-0.1))*(0.85-0.15)+0.15)</f>
        <v>0.17430198383541512</v>
      </c>
      <c r="O7" s="30">
        <f>IF(Entrada!A7="","",((D7-0)/(49.5-0))*(0.85-0.15)+0.15)</f>
        <v>0.15</v>
      </c>
      <c r="P7" s="30">
        <f>IF(Entrada!A7="","",((E7-0)/(1-0))*(0.85-0.15)+0.15)</f>
        <v>0.85</v>
      </c>
      <c r="Q7" s="30">
        <f>IF(Entrada!A7="","",((F7-0)/(1-0))*(0.85-0.15)+0.15)</f>
        <v>0.15</v>
      </c>
      <c r="R7" s="30">
        <f>IF(Entrada!A7="","",((G7-0)/(1-0))*(0.85-0.15)+0.15)</f>
        <v>0.15</v>
      </c>
      <c r="S7" s="30">
        <f>IF(Entrada!A7="","",((H7-1)/(2-1))*(0.85-0.15)+0.15)</f>
        <v>0.15</v>
      </c>
    </row>
    <row r="8" spans="1:19" x14ac:dyDescent="0.25">
      <c r="A8" s="10">
        <f>IF(Entrada!A8="","",Entrada!$I$5)</f>
        <v>500</v>
      </c>
      <c r="B8" s="25">
        <f>IF(Entrada!A8="","",Entrada!$K$5)</f>
        <v>6</v>
      </c>
      <c r="C8" s="26">
        <f>IF(Entrada!A8="","",Entrada!C8)</f>
        <v>37</v>
      </c>
      <c r="D8" s="26">
        <f>IF(Entrada!A8="","",SUM(Entrada!$D$5:D8))</f>
        <v>0</v>
      </c>
      <c r="E8" s="27">
        <f>IF(Entrada!A8="","",SUM(Entrada!$E$5:E8)/SUM(Entrada!$A$5:A8))</f>
        <v>1</v>
      </c>
      <c r="F8" s="27">
        <f>IF(Entrada!A8="","",SUM(Entrada!$F$5:F8)/SUM(Entrada!$A$5:A8))</f>
        <v>0</v>
      </c>
      <c r="G8" s="27">
        <f>IF(Entrada!A8="","",SUM(Entrada!$G$5:G8)/SUM(Entrada!$A$5:A8))</f>
        <v>0</v>
      </c>
      <c r="H8" s="28">
        <f>IF(Entrada!A8="","",Entrada!$P$4)</f>
        <v>1</v>
      </c>
      <c r="I8" s="18"/>
      <c r="J8" s="18"/>
      <c r="K8" s="18"/>
      <c r="L8" s="30">
        <f>IF(Entrada!A8="","",((A8-88.9)/(1200-88.9))*(0.85-0.15)+0.15)</f>
        <v>0.40899558995589957</v>
      </c>
      <c r="M8" s="30">
        <f>IF(Entrada!A8="","",((B8-1)/(7-1))*(0.85-0.15)+0.15)</f>
        <v>0.73333333333333339</v>
      </c>
      <c r="N8" s="30">
        <f>IF(Entrada!A8="","",((C8-0.1)/(544.5-0.1))*(0.85-0.15)+0.15)</f>
        <v>0.1974467303453343</v>
      </c>
      <c r="O8" s="30">
        <f>IF(Entrada!A8="","",((D8-0)/(49.5-0))*(0.85-0.15)+0.15)</f>
        <v>0.15</v>
      </c>
      <c r="P8" s="30">
        <f>IF(Entrada!A8="","",((E8-0)/(1-0))*(0.85-0.15)+0.15)</f>
        <v>0.85</v>
      </c>
      <c r="Q8" s="30">
        <f>IF(Entrada!A8="","",((F8-0)/(1-0))*(0.85-0.15)+0.15)</f>
        <v>0.15</v>
      </c>
      <c r="R8" s="30">
        <f>IF(Entrada!A8="","",((G8-0)/(1-0))*(0.85-0.15)+0.15)</f>
        <v>0.15</v>
      </c>
      <c r="S8" s="30">
        <f>IF(Entrada!A8="","",((H8-1)/(2-1))*(0.85-0.15)+0.15)</f>
        <v>0.15</v>
      </c>
    </row>
    <row r="9" spans="1:19" x14ac:dyDescent="0.25">
      <c r="A9" s="10">
        <f>IF(Entrada!A9="","",Entrada!$I$5)</f>
        <v>500</v>
      </c>
      <c r="B9" s="25">
        <f>IF(Entrada!A9="","",Entrada!$K$5)</f>
        <v>6</v>
      </c>
      <c r="C9" s="26">
        <f>IF(Entrada!A9="","",Entrada!C9)</f>
        <v>59</v>
      </c>
      <c r="D9" s="26">
        <f>IF(Entrada!A9="","",SUM(Entrada!$D$5:D9))</f>
        <v>0</v>
      </c>
      <c r="E9" s="27">
        <f>IF(Entrada!A9="","",SUM(Entrada!$E$5:E9)/SUM(Entrada!$A$5:A9))</f>
        <v>1</v>
      </c>
      <c r="F9" s="27">
        <f>IF(Entrada!A9="","",SUM(Entrada!$F$5:F9)/SUM(Entrada!$A$5:A9))</f>
        <v>0</v>
      </c>
      <c r="G9" s="27">
        <f>IF(Entrada!A9="","",SUM(Entrada!$G$5:G9)/SUM(Entrada!$A$5:A9))</f>
        <v>0</v>
      </c>
      <c r="H9" s="28">
        <f>IF(Entrada!A9="","",Entrada!$P$4)</f>
        <v>1</v>
      </c>
      <c r="I9" s="18"/>
      <c r="J9" s="18"/>
      <c r="K9" s="18"/>
      <c r="L9" s="30">
        <f>IF(Entrada!A9="","",((A9-88.9)/(1200-88.9))*(0.85-0.15)+0.15)</f>
        <v>0.40899558995589957</v>
      </c>
      <c r="M9" s="30">
        <f>IF(Entrada!A9="","",((B9-1)/(7-1))*(0.85-0.15)+0.15)</f>
        <v>0.73333333333333339</v>
      </c>
      <c r="N9" s="30">
        <f>IF(Entrada!A9="","",((C9-0.1)/(544.5-0.1))*(0.85-0.15)+0.15)</f>
        <v>0.22573475385745773</v>
      </c>
      <c r="O9" s="30">
        <f>IF(Entrada!A9="","",((D9-0)/(49.5-0))*(0.85-0.15)+0.15)</f>
        <v>0.15</v>
      </c>
      <c r="P9" s="30">
        <f>IF(Entrada!A9="","",((E9-0)/(1-0))*(0.85-0.15)+0.15)</f>
        <v>0.85</v>
      </c>
      <c r="Q9" s="30">
        <f>IF(Entrada!A9="","",((F9-0)/(1-0))*(0.85-0.15)+0.15)</f>
        <v>0.15</v>
      </c>
      <c r="R9" s="30">
        <f>IF(Entrada!A9="","",((G9-0)/(1-0))*(0.85-0.15)+0.15)</f>
        <v>0.15</v>
      </c>
      <c r="S9" s="30">
        <f>IF(Entrada!A9="","",((H9-1)/(2-1))*(0.85-0.15)+0.15)</f>
        <v>0.15</v>
      </c>
    </row>
    <row r="10" spans="1:19" x14ac:dyDescent="0.25">
      <c r="A10" s="10">
        <f>IF(Entrada!A10="","",Entrada!$I$5)</f>
        <v>500</v>
      </c>
      <c r="B10" s="25">
        <f>IF(Entrada!A10="","",Entrada!$K$5)</f>
        <v>6</v>
      </c>
      <c r="C10" s="26">
        <f>IF(Entrada!A10="","",Entrada!C10)</f>
        <v>89</v>
      </c>
      <c r="D10" s="26">
        <f>IF(Entrada!A10="","",SUM(Entrada!$D$5:D10))</f>
        <v>0</v>
      </c>
      <c r="E10" s="27">
        <f>IF(Entrada!A10="","",SUM(Entrada!$E$5:E10)/SUM(Entrada!$A$5:A10))</f>
        <v>1</v>
      </c>
      <c r="F10" s="27">
        <f>IF(Entrada!A10="","",SUM(Entrada!$F$5:F10)/SUM(Entrada!$A$5:A10))</f>
        <v>0</v>
      </c>
      <c r="G10" s="27">
        <f>IF(Entrada!A10="","",SUM(Entrada!$G$5:G10)/SUM(Entrada!$A$5:A10))</f>
        <v>0</v>
      </c>
      <c r="H10" s="28">
        <f>IF(Entrada!A10="","",Entrada!$P$4)</f>
        <v>1</v>
      </c>
      <c r="I10" s="18"/>
      <c r="J10" s="18"/>
      <c r="K10" s="18"/>
      <c r="L10" s="30">
        <f>IF(Entrada!A10="","",((A10-88.9)/(1200-88.9))*(0.85-0.15)+0.15)</f>
        <v>0.40899558995589957</v>
      </c>
      <c r="M10" s="30">
        <f>IF(Entrada!A10="","",((B10-1)/(7-1))*(0.85-0.15)+0.15)</f>
        <v>0.73333333333333339</v>
      </c>
      <c r="N10" s="30">
        <f>IF(Entrada!A10="","",((C10-0.1)/(544.5-0.1))*(0.85-0.15)+0.15)</f>
        <v>0.26430933137398971</v>
      </c>
      <c r="O10" s="30">
        <f>IF(Entrada!A10="","",((D10-0)/(49.5-0))*(0.85-0.15)+0.15)</f>
        <v>0.15</v>
      </c>
      <c r="P10" s="30">
        <f>IF(Entrada!A10="","",((E10-0)/(1-0))*(0.85-0.15)+0.15)</f>
        <v>0.85</v>
      </c>
      <c r="Q10" s="30">
        <f>IF(Entrada!A10="","",((F10-0)/(1-0))*(0.85-0.15)+0.15)</f>
        <v>0.15</v>
      </c>
      <c r="R10" s="30">
        <f>IF(Entrada!A10="","",((G10-0)/(1-0))*(0.85-0.15)+0.15)</f>
        <v>0.15</v>
      </c>
      <c r="S10" s="30">
        <f>IF(Entrada!A10="","",((H10-1)/(2-1))*(0.85-0.15)+0.15)</f>
        <v>0.15</v>
      </c>
    </row>
    <row r="11" spans="1:19" x14ac:dyDescent="0.25">
      <c r="A11" s="10">
        <f>IF(Entrada!A11="","",Entrada!$I$5)</f>
        <v>500</v>
      </c>
      <c r="B11" s="25">
        <f>IF(Entrada!A11="","",Entrada!$K$5)</f>
        <v>6</v>
      </c>
      <c r="C11" s="26">
        <f>IF(Entrada!A11="","",Entrada!C11)</f>
        <v>110</v>
      </c>
      <c r="D11" s="26">
        <f>IF(Entrada!A11="","",SUM(Entrada!$D$5:D11))</f>
        <v>0</v>
      </c>
      <c r="E11" s="27">
        <f>IF(Entrada!A11="","",SUM(Entrada!$E$5:E11)/SUM(Entrada!$A$5:A11))</f>
        <v>1</v>
      </c>
      <c r="F11" s="27">
        <f>IF(Entrada!A11="","",SUM(Entrada!$F$5:F11)/SUM(Entrada!$A$5:A11))</f>
        <v>0</v>
      </c>
      <c r="G11" s="27">
        <f>IF(Entrada!A11="","",SUM(Entrada!$G$5:G11)/SUM(Entrada!$A$5:A11))</f>
        <v>0</v>
      </c>
      <c r="H11" s="28">
        <f>IF(Entrada!A11="","",Entrada!$P$4)</f>
        <v>1</v>
      </c>
      <c r="I11" s="18"/>
      <c r="J11" s="18"/>
      <c r="K11" s="18"/>
      <c r="L11" s="30">
        <f>IF(Entrada!A11="","",((A11-88.9)/(1200-88.9))*(0.85-0.15)+0.15)</f>
        <v>0.40899558995589957</v>
      </c>
      <c r="M11" s="30">
        <f>IF(Entrada!A11="","",((B11-1)/(7-1))*(0.85-0.15)+0.15)</f>
        <v>0.73333333333333339</v>
      </c>
      <c r="N11" s="30">
        <f>IF(Entrada!A11="","",((C11-0.1)/(544.5-0.1))*(0.85-0.15)+0.15)</f>
        <v>0.29131153563556211</v>
      </c>
      <c r="O11" s="30">
        <f>IF(Entrada!A11="","",((D11-0)/(49.5-0))*(0.85-0.15)+0.15)</f>
        <v>0.15</v>
      </c>
      <c r="P11" s="30">
        <f>IF(Entrada!A11="","",((E11-0)/(1-0))*(0.85-0.15)+0.15)</f>
        <v>0.85</v>
      </c>
      <c r="Q11" s="30">
        <f>IF(Entrada!A11="","",((F11-0)/(1-0))*(0.85-0.15)+0.15)</f>
        <v>0.15</v>
      </c>
      <c r="R11" s="30">
        <f>IF(Entrada!A11="","",((G11-0)/(1-0))*(0.85-0.15)+0.15)</f>
        <v>0.15</v>
      </c>
      <c r="S11" s="30">
        <f>IF(Entrada!A11="","",((H11-1)/(2-1))*(0.85-0.15)+0.15)</f>
        <v>0.15</v>
      </c>
    </row>
    <row r="12" spans="1:19" x14ac:dyDescent="0.25">
      <c r="A12" s="10">
        <f>IF(Entrada!A12="","",Entrada!$I$5)</f>
        <v>500</v>
      </c>
      <c r="B12" s="25">
        <f>IF(Entrada!A12="","",Entrada!$K$5)</f>
        <v>6</v>
      </c>
      <c r="C12" s="26">
        <f>IF(Entrada!A12="","",Entrada!C12)</f>
        <v>126</v>
      </c>
      <c r="D12" s="26">
        <f>IF(Entrada!A12="","",SUM(Entrada!$D$5:D12))</f>
        <v>0</v>
      </c>
      <c r="E12" s="27">
        <f>IF(Entrada!A12="","",SUM(Entrada!$E$5:E12)/SUM(Entrada!$A$5:A12))</f>
        <v>1</v>
      </c>
      <c r="F12" s="27">
        <f>IF(Entrada!A12="","",SUM(Entrada!$F$5:F12)/SUM(Entrada!$A$5:A12))</f>
        <v>0</v>
      </c>
      <c r="G12" s="27">
        <f>IF(Entrada!A12="","",SUM(Entrada!$G$5:G12)/SUM(Entrada!$A$5:A12))</f>
        <v>0</v>
      </c>
      <c r="H12" s="28">
        <f>IF(Entrada!A12="","",Entrada!$P$4)</f>
        <v>1</v>
      </c>
      <c r="I12" s="18"/>
      <c r="J12" s="18"/>
      <c r="K12" s="18"/>
      <c r="L12" s="30">
        <f>IF(Entrada!A12="","",((A12-88.9)/(1200-88.9))*(0.85-0.15)+0.15)</f>
        <v>0.40899558995589957</v>
      </c>
      <c r="M12" s="30">
        <f>IF(Entrada!A12="","",((B12-1)/(7-1))*(0.85-0.15)+0.15)</f>
        <v>0.73333333333333339</v>
      </c>
      <c r="N12" s="30">
        <f>IF(Entrada!A12="","",((C12-0.1)/(544.5-0.1))*(0.85-0.15)+0.15)</f>
        <v>0.31188464364437918</v>
      </c>
      <c r="O12" s="30">
        <f>IF(Entrada!A12="","",((D12-0)/(49.5-0))*(0.85-0.15)+0.15)</f>
        <v>0.15</v>
      </c>
      <c r="P12" s="30">
        <f>IF(Entrada!A12="","",((E12-0)/(1-0))*(0.85-0.15)+0.15)</f>
        <v>0.85</v>
      </c>
      <c r="Q12" s="30">
        <f>IF(Entrada!A12="","",((F12-0)/(1-0))*(0.85-0.15)+0.15)</f>
        <v>0.15</v>
      </c>
      <c r="R12" s="30">
        <f>IF(Entrada!A12="","",((G12-0)/(1-0))*(0.85-0.15)+0.15)</f>
        <v>0.15</v>
      </c>
      <c r="S12" s="30">
        <f>IF(Entrada!A12="","",((H12-1)/(2-1))*(0.85-0.15)+0.15)</f>
        <v>0.15</v>
      </c>
    </row>
    <row r="13" spans="1:19" x14ac:dyDescent="0.25">
      <c r="A13" s="10">
        <f>IF(Entrada!A13="","",Entrada!$I$5)</f>
        <v>500</v>
      </c>
      <c r="B13" s="25">
        <f>IF(Entrada!A13="","",Entrada!$K$5)</f>
        <v>6</v>
      </c>
      <c r="C13" s="26">
        <f>IF(Entrada!A13="","",Entrada!C13)</f>
        <v>139</v>
      </c>
      <c r="D13" s="26">
        <f>IF(Entrada!A13="","",SUM(Entrada!$D$5:D13))</f>
        <v>0</v>
      </c>
      <c r="E13" s="27">
        <f>IF(Entrada!A13="","",SUM(Entrada!$E$5:E13)/SUM(Entrada!$A$5:A13))</f>
        <v>1</v>
      </c>
      <c r="F13" s="27">
        <f>IF(Entrada!A13="","",SUM(Entrada!$F$5:F13)/SUM(Entrada!$A$5:A13))</f>
        <v>0</v>
      </c>
      <c r="G13" s="27">
        <f>IF(Entrada!A13="","",SUM(Entrada!$G$5:G13)/SUM(Entrada!$A$5:A13))</f>
        <v>0</v>
      </c>
      <c r="H13" s="28">
        <f>IF(Entrada!A13="","",Entrada!$P$4)</f>
        <v>1</v>
      </c>
      <c r="I13" s="18"/>
      <c r="J13" s="18"/>
      <c r="K13" s="18"/>
      <c r="L13" s="30">
        <f>IF(Entrada!A13="","",((A13-88.9)/(1200-88.9))*(0.85-0.15)+0.15)</f>
        <v>0.40899558995589957</v>
      </c>
      <c r="M13" s="30">
        <f>IF(Entrada!A13="","",((B13-1)/(7-1))*(0.85-0.15)+0.15)</f>
        <v>0.73333333333333339</v>
      </c>
      <c r="N13" s="30">
        <f>IF(Entrada!A13="","",((C13-0.1)/(544.5-0.1))*(0.85-0.15)+0.15)</f>
        <v>0.32860029390154299</v>
      </c>
      <c r="O13" s="30">
        <f>IF(Entrada!A13="","",((D13-0)/(49.5-0))*(0.85-0.15)+0.15)</f>
        <v>0.15</v>
      </c>
      <c r="P13" s="30">
        <f>IF(Entrada!A13="","",((E13-0)/(1-0))*(0.85-0.15)+0.15)</f>
        <v>0.85</v>
      </c>
      <c r="Q13" s="30">
        <f>IF(Entrada!A13="","",((F13-0)/(1-0))*(0.85-0.15)+0.15)</f>
        <v>0.15</v>
      </c>
      <c r="R13" s="30">
        <f>IF(Entrada!A13="","",((G13-0)/(1-0))*(0.85-0.15)+0.15)</f>
        <v>0.15</v>
      </c>
      <c r="S13" s="30">
        <f>IF(Entrada!A13="","",((H13-1)/(2-1))*(0.85-0.15)+0.15)</f>
        <v>0.15</v>
      </c>
    </row>
    <row r="14" spans="1:19" x14ac:dyDescent="0.25">
      <c r="A14" s="10">
        <f>IF(Entrada!A14="","",Entrada!$I$5)</f>
        <v>500</v>
      </c>
      <c r="B14" s="25">
        <f>IF(Entrada!A14="","",Entrada!$K$5)</f>
        <v>6</v>
      </c>
      <c r="C14" s="26">
        <f>IF(Entrada!A14="","",Entrada!C14)</f>
        <v>154</v>
      </c>
      <c r="D14" s="26">
        <f>IF(Entrada!A14="","",SUM(Entrada!$D$5:D14))</f>
        <v>0</v>
      </c>
      <c r="E14" s="27">
        <f>IF(Entrada!A14="","",SUM(Entrada!$E$5:E14)/SUM(Entrada!$A$5:A14))</f>
        <v>1</v>
      </c>
      <c r="F14" s="27">
        <f>IF(Entrada!A14="","",SUM(Entrada!$F$5:F14)/SUM(Entrada!$A$5:A14))</f>
        <v>0</v>
      </c>
      <c r="G14" s="27">
        <f>IF(Entrada!A14="","",SUM(Entrada!$G$5:G14)/SUM(Entrada!$A$5:A14))</f>
        <v>0</v>
      </c>
      <c r="H14" s="28">
        <f>IF(Entrada!A14="","",Entrada!$P$4)</f>
        <v>1</v>
      </c>
      <c r="I14" s="18"/>
      <c r="J14" s="18"/>
      <c r="K14" s="18"/>
      <c r="L14" s="30">
        <f>IF(Entrada!A14="","",((A14-88.9)/(1200-88.9))*(0.85-0.15)+0.15)</f>
        <v>0.40899558995589957</v>
      </c>
      <c r="M14" s="30">
        <f>IF(Entrada!A14="","",((B14-1)/(7-1))*(0.85-0.15)+0.15)</f>
        <v>0.73333333333333339</v>
      </c>
      <c r="N14" s="30">
        <f>IF(Entrada!A14="","",((C14-0.1)/(544.5-0.1))*(0.85-0.15)+0.15)</f>
        <v>0.34788758265980901</v>
      </c>
      <c r="O14" s="30">
        <f>IF(Entrada!A14="","",((D14-0)/(49.5-0))*(0.85-0.15)+0.15)</f>
        <v>0.15</v>
      </c>
      <c r="P14" s="30">
        <f>IF(Entrada!A14="","",((E14-0)/(1-0))*(0.85-0.15)+0.15)</f>
        <v>0.85</v>
      </c>
      <c r="Q14" s="30">
        <f>IF(Entrada!A14="","",((F14-0)/(1-0))*(0.85-0.15)+0.15)</f>
        <v>0.15</v>
      </c>
      <c r="R14" s="30">
        <f>IF(Entrada!A14="","",((G14-0)/(1-0))*(0.85-0.15)+0.15)</f>
        <v>0.15</v>
      </c>
      <c r="S14" s="30">
        <f>IF(Entrada!A14="","",((H14-1)/(2-1))*(0.85-0.15)+0.15)</f>
        <v>0.15</v>
      </c>
    </row>
    <row r="15" spans="1:19" x14ac:dyDescent="0.25">
      <c r="A15" s="10">
        <f>IF(Entrada!A15="","",Entrada!$I$5)</f>
        <v>500</v>
      </c>
      <c r="B15" s="25">
        <f>IF(Entrada!A15="","",Entrada!$K$5)</f>
        <v>6</v>
      </c>
      <c r="C15" s="26">
        <f>IF(Entrada!A15="","",Entrada!C15)</f>
        <v>161</v>
      </c>
      <c r="D15" s="26">
        <f>IF(Entrada!A15="","",SUM(Entrada!$D$5:D15))</f>
        <v>1</v>
      </c>
      <c r="E15" s="27">
        <f>IF(Entrada!A15="","",SUM(Entrada!$E$5:E15)/SUM(Entrada!$A$5:A15))</f>
        <v>1</v>
      </c>
      <c r="F15" s="27">
        <f>IF(Entrada!A15="","",SUM(Entrada!$F$5:F15)/SUM(Entrada!$A$5:A15))</f>
        <v>0</v>
      </c>
      <c r="G15" s="27">
        <f>IF(Entrada!A15="","",SUM(Entrada!$G$5:G15)/SUM(Entrada!$A$5:A15))</f>
        <v>0</v>
      </c>
      <c r="H15" s="28">
        <f>IF(Entrada!A15="","",Entrada!$P$4)</f>
        <v>1</v>
      </c>
      <c r="I15" s="18"/>
      <c r="J15" s="18"/>
      <c r="K15" s="18"/>
      <c r="L15" s="30">
        <f>IF(Entrada!A15="","",((A15-88.9)/(1200-88.9))*(0.85-0.15)+0.15)</f>
        <v>0.40899558995589957</v>
      </c>
      <c r="M15" s="30">
        <f>IF(Entrada!A15="","",((B15-1)/(7-1))*(0.85-0.15)+0.15)</f>
        <v>0.73333333333333339</v>
      </c>
      <c r="N15" s="30">
        <f>IF(Entrada!A15="","",((C15-0.1)/(544.5-0.1))*(0.85-0.15)+0.15)</f>
        <v>0.35688831741366644</v>
      </c>
      <c r="O15" s="30">
        <f>IF(Entrada!A15="","",((D15-0)/(49.5-0))*(0.85-0.15)+0.15)</f>
        <v>0.16414141414141414</v>
      </c>
      <c r="P15" s="30">
        <f>IF(Entrada!A15="","",((E15-0)/(1-0))*(0.85-0.15)+0.15)</f>
        <v>0.85</v>
      </c>
      <c r="Q15" s="30">
        <f>IF(Entrada!A15="","",((F15-0)/(1-0))*(0.85-0.15)+0.15)</f>
        <v>0.15</v>
      </c>
      <c r="R15" s="30">
        <f>IF(Entrada!A15="","",((G15-0)/(1-0))*(0.85-0.15)+0.15)</f>
        <v>0.15</v>
      </c>
      <c r="S15" s="30">
        <f>IF(Entrada!A15="","",((H15-1)/(2-1))*(0.85-0.15)+0.15)</f>
        <v>0.15</v>
      </c>
    </row>
    <row r="16" spans="1:19" x14ac:dyDescent="0.25">
      <c r="A16" s="10">
        <f>IF(Entrada!A16="","",Entrada!$I$5)</f>
        <v>500</v>
      </c>
      <c r="B16" s="25">
        <f>IF(Entrada!A16="","",Entrada!$K$5)</f>
        <v>6</v>
      </c>
      <c r="C16" s="26">
        <f>IF(Entrada!A16="","",Entrada!C16)</f>
        <v>168</v>
      </c>
      <c r="D16" s="26">
        <f>IF(Entrada!A16="","",SUM(Entrada!$D$5:D16))</f>
        <v>2</v>
      </c>
      <c r="E16" s="27">
        <f>IF(Entrada!A16="","",SUM(Entrada!$E$5:E16)/SUM(Entrada!$A$5:A16))</f>
        <v>1</v>
      </c>
      <c r="F16" s="27">
        <f>IF(Entrada!A16="","",SUM(Entrada!$F$5:F16)/SUM(Entrada!$A$5:A16))</f>
        <v>0</v>
      </c>
      <c r="G16" s="27">
        <f>IF(Entrada!A16="","",SUM(Entrada!$G$5:G16)/SUM(Entrada!$A$5:A16))</f>
        <v>0</v>
      </c>
      <c r="H16" s="28">
        <f>IF(Entrada!A16="","",Entrada!$P$4)</f>
        <v>1</v>
      </c>
      <c r="I16" s="18"/>
      <c r="J16" s="18"/>
      <c r="K16" s="18"/>
      <c r="L16" s="30">
        <f>IF(Entrada!A16="","",((A16-88.9)/(1200-88.9))*(0.85-0.15)+0.15)</f>
        <v>0.40899558995589957</v>
      </c>
      <c r="M16" s="30">
        <f>IF(Entrada!A16="","",((B16-1)/(7-1))*(0.85-0.15)+0.15)</f>
        <v>0.73333333333333339</v>
      </c>
      <c r="N16" s="30">
        <f>IF(Entrada!A16="","",((C16-0.1)/(544.5-0.1))*(0.85-0.15)+0.15)</f>
        <v>0.36588905216752388</v>
      </c>
      <c r="O16" s="30">
        <f>IF(Entrada!A16="","",((D16-0)/(49.5-0))*(0.85-0.15)+0.15)</f>
        <v>0.17828282828282827</v>
      </c>
      <c r="P16" s="30">
        <f>IF(Entrada!A16="","",((E16-0)/(1-0))*(0.85-0.15)+0.15)</f>
        <v>0.85</v>
      </c>
      <c r="Q16" s="30">
        <f>IF(Entrada!A16="","",((F16-0)/(1-0))*(0.85-0.15)+0.15)</f>
        <v>0.15</v>
      </c>
      <c r="R16" s="30">
        <f>IF(Entrada!A16="","",((G16-0)/(1-0))*(0.85-0.15)+0.15)</f>
        <v>0.15</v>
      </c>
      <c r="S16" s="30">
        <f>IF(Entrada!A16="","",((H16-1)/(2-1))*(0.85-0.15)+0.15)</f>
        <v>0.15</v>
      </c>
    </row>
    <row r="17" spans="1:19" x14ac:dyDescent="0.25">
      <c r="A17" s="10">
        <f>IF(Entrada!A17="","",Entrada!$I$5)</f>
        <v>500</v>
      </c>
      <c r="B17" s="25">
        <f>IF(Entrada!A17="","",Entrada!$K$5)</f>
        <v>6</v>
      </c>
      <c r="C17" s="26">
        <f>IF(Entrada!A17="","",Entrada!C17)</f>
        <v>176</v>
      </c>
      <c r="D17" s="26">
        <f>IF(Entrada!A17="","",SUM(Entrada!$D$5:D17))</f>
        <v>3</v>
      </c>
      <c r="E17" s="27">
        <f>IF(Entrada!A17="","",SUM(Entrada!$E$5:E17)/SUM(Entrada!$A$5:A17))</f>
        <v>1</v>
      </c>
      <c r="F17" s="27">
        <f>IF(Entrada!A17="","",SUM(Entrada!$F$5:F17)/SUM(Entrada!$A$5:A17))</f>
        <v>0</v>
      </c>
      <c r="G17" s="27">
        <f>IF(Entrada!A17="","",SUM(Entrada!$G$5:G17)/SUM(Entrada!$A$5:A17))</f>
        <v>0</v>
      </c>
      <c r="H17" s="28">
        <f>IF(Entrada!A17="","",Entrada!$P$4)</f>
        <v>1</v>
      </c>
      <c r="I17" s="18"/>
      <c r="J17" s="18"/>
      <c r="K17" s="18"/>
      <c r="L17" s="30">
        <f>IF(Entrada!A17="","",((A17-88.9)/(1200-88.9))*(0.85-0.15)+0.15)</f>
        <v>0.40899558995589957</v>
      </c>
      <c r="M17" s="30">
        <f>IF(Entrada!A17="","",((B17-1)/(7-1))*(0.85-0.15)+0.15)</f>
        <v>0.73333333333333339</v>
      </c>
      <c r="N17" s="30">
        <f>IF(Entrada!A17="","",((C17-0.1)/(544.5-0.1))*(0.85-0.15)+0.15)</f>
        <v>0.37617560617193241</v>
      </c>
      <c r="O17" s="30">
        <f>IF(Entrada!A17="","",((D17-0)/(49.5-0))*(0.85-0.15)+0.15)</f>
        <v>0.19242424242424241</v>
      </c>
      <c r="P17" s="30">
        <f>IF(Entrada!A17="","",((E17-0)/(1-0))*(0.85-0.15)+0.15)</f>
        <v>0.85</v>
      </c>
      <c r="Q17" s="30">
        <f>IF(Entrada!A17="","",((F17-0)/(1-0))*(0.85-0.15)+0.15)</f>
        <v>0.15</v>
      </c>
      <c r="R17" s="30">
        <f>IF(Entrada!A17="","",((G17-0)/(1-0))*(0.85-0.15)+0.15)</f>
        <v>0.15</v>
      </c>
      <c r="S17" s="30">
        <f>IF(Entrada!A17="","",((H17-1)/(2-1))*(0.85-0.15)+0.15)</f>
        <v>0.15</v>
      </c>
    </row>
    <row r="18" spans="1:19" x14ac:dyDescent="0.25">
      <c r="A18" s="10">
        <f>IF(Entrada!A18="","",Entrada!$I$5)</f>
        <v>500</v>
      </c>
      <c r="B18" s="25">
        <f>IF(Entrada!A18="","",Entrada!$K$5)</f>
        <v>6</v>
      </c>
      <c r="C18" s="26">
        <f>IF(Entrada!A18="","",Entrada!C18)</f>
        <v>187</v>
      </c>
      <c r="D18" s="26">
        <f>IF(Entrada!A18="","",SUM(Entrada!$D$5:D18))</f>
        <v>4</v>
      </c>
      <c r="E18" s="27">
        <f>IF(Entrada!A18="","",SUM(Entrada!$E$5:E18)/SUM(Entrada!$A$5:A18))</f>
        <v>1</v>
      </c>
      <c r="F18" s="27">
        <f>IF(Entrada!A18="","",SUM(Entrada!$F$5:F18)/SUM(Entrada!$A$5:A18))</f>
        <v>0</v>
      </c>
      <c r="G18" s="27">
        <f>IF(Entrada!A18="","",SUM(Entrada!$G$5:G18)/SUM(Entrada!$A$5:A18))</f>
        <v>0</v>
      </c>
      <c r="H18" s="28">
        <f>IF(Entrada!A18="","",Entrada!$P$4)</f>
        <v>1</v>
      </c>
      <c r="I18" s="18"/>
      <c r="J18" s="18"/>
      <c r="K18" s="18"/>
      <c r="L18" s="30">
        <f>IF(Entrada!A18="","",((A18-88.9)/(1200-88.9))*(0.85-0.15)+0.15)</f>
        <v>0.40899558995589957</v>
      </c>
      <c r="M18" s="30">
        <f>IF(Entrada!A18="","",((B18-1)/(7-1))*(0.85-0.15)+0.15)</f>
        <v>0.73333333333333339</v>
      </c>
      <c r="N18" s="30">
        <f>IF(Entrada!A18="","",((C18-0.1)/(544.5-0.1))*(0.85-0.15)+0.15)</f>
        <v>0.39031961792799408</v>
      </c>
      <c r="O18" s="30">
        <f>IF(Entrada!A18="","",((D18-0)/(49.5-0))*(0.85-0.15)+0.15)</f>
        <v>0.20656565656565656</v>
      </c>
      <c r="P18" s="30">
        <f>IF(Entrada!A18="","",((E18-0)/(1-0))*(0.85-0.15)+0.15)</f>
        <v>0.85</v>
      </c>
      <c r="Q18" s="30">
        <f>IF(Entrada!A18="","",((F18-0)/(1-0))*(0.85-0.15)+0.15)</f>
        <v>0.15</v>
      </c>
      <c r="R18" s="30">
        <f>IF(Entrada!A18="","",((G18-0)/(1-0))*(0.85-0.15)+0.15)</f>
        <v>0.15</v>
      </c>
      <c r="S18" s="30">
        <f>IF(Entrada!A18="","",((H18-1)/(2-1))*(0.85-0.15)+0.15)</f>
        <v>0.15</v>
      </c>
    </row>
    <row r="19" spans="1:19" x14ac:dyDescent="0.25">
      <c r="A19" s="10">
        <f>IF(Entrada!A19="","",Entrada!$I$5)</f>
        <v>500</v>
      </c>
      <c r="B19" s="25">
        <f>IF(Entrada!A19="","",Entrada!$K$5)</f>
        <v>6</v>
      </c>
      <c r="C19" s="26">
        <f>IF(Entrada!A19="","",Entrada!C19)</f>
        <v>201</v>
      </c>
      <c r="D19" s="26">
        <f>IF(Entrada!A19="","",SUM(Entrada!$D$5:D19))</f>
        <v>5</v>
      </c>
      <c r="E19" s="27">
        <f>IF(Entrada!A19="","",SUM(Entrada!$E$5:E19)/SUM(Entrada!$A$5:A19))</f>
        <v>1</v>
      </c>
      <c r="F19" s="27">
        <f>IF(Entrada!A19="","",SUM(Entrada!$F$5:F19)/SUM(Entrada!$A$5:A19))</f>
        <v>0</v>
      </c>
      <c r="G19" s="27">
        <f>IF(Entrada!A19="","",SUM(Entrada!$G$5:G19)/SUM(Entrada!$A$5:A19))</f>
        <v>0</v>
      </c>
      <c r="H19" s="28">
        <f>IF(Entrada!A19="","",Entrada!$P$4)</f>
        <v>1</v>
      </c>
      <c r="I19" s="18"/>
      <c r="J19" s="18"/>
      <c r="K19" s="18"/>
      <c r="L19" s="30">
        <f>IF(Entrada!A19="","",((A19-88.9)/(1200-88.9))*(0.85-0.15)+0.15)</f>
        <v>0.40899558995589957</v>
      </c>
      <c r="M19" s="30">
        <f>IF(Entrada!A19="","",((B19-1)/(7-1))*(0.85-0.15)+0.15)</f>
        <v>0.73333333333333339</v>
      </c>
      <c r="N19" s="30">
        <f>IF(Entrada!A19="","",((C19-0.1)/(544.5-0.1))*(0.85-0.15)+0.15)</f>
        <v>0.40832108743570905</v>
      </c>
      <c r="O19" s="30">
        <f>IF(Entrada!A19="","",((D19-0)/(49.5-0))*(0.85-0.15)+0.15)</f>
        <v>0.22070707070707068</v>
      </c>
      <c r="P19" s="30">
        <f>IF(Entrada!A19="","",((E19-0)/(1-0))*(0.85-0.15)+0.15)</f>
        <v>0.85</v>
      </c>
      <c r="Q19" s="30">
        <f>IF(Entrada!A19="","",((F19-0)/(1-0))*(0.85-0.15)+0.15)</f>
        <v>0.15</v>
      </c>
      <c r="R19" s="30">
        <f>IF(Entrada!A19="","",((G19-0)/(1-0))*(0.85-0.15)+0.15)</f>
        <v>0.15</v>
      </c>
      <c r="S19" s="30">
        <f>IF(Entrada!A19="","",((H19-1)/(2-1))*(0.85-0.15)+0.15)</f>
        <v>0.15</v>
      </c>
    </row>
    <row r="20" spans="1:19" x14ac:dyDescent="0.25">
      <c r="A20" s="10" t="str">
        <f>IF(Entrada!A20="","",Entrada!$I$5)</f>
        <v/>
      </c>
      <c r="B20" s="25" t="str">
        <f>IF(Entrada!A20="","",Entrada!$K$5)</f>
        <v/>
      </c>
      <c r="C20" s="26" t="str">
        <f>IF(Entrada!A20="","",Entrada!C20)</f>
        <v/>
      </c>
      <c r="D20" s="26" t="str">
        <f>IF(Entrada!A20="","",SUM(Entrada!$D$5:D20))</f>
        <v/>
      </c>
      <c r="E20" s="27" t="str">
        <f>IF(Entrada!A20="","",SUM(Entrada!$E$5:E20)/SUM(Entrada!$A$5:A20))</f>
        <v/>
      </c>
      <c r="F20" s="27" t="str">
        <f>IF(Entrada!A20="","",SUM(Entrada!$F$5:F20)/SUM(Entrada!$A$5:A20))</f>
        <v/>
      </c>
      <c r="G20" s="27" t="str">
        <f>IF(Entrada!A20="","",SUM(Entrada!$G$5:G20)/SUM(Entrada!$A$5:A20))</f>
        <v/>
      </c>
      <c r="H20" s="28" t="str">
        <f>IF(Entrada!A20="","",Entrada!$P$4)</f>
        <v/>
      </c>
      <c r="I20" s="18"/>
      <c r="J20" s="18"/>
      <c r="K20" s="18"/>
      <c r="L20" s="30" t="str">
        <f>IF(Entrada!A20="","",((A20-88.9)/(1200-88.9))*(0.85-0.15)+0.15)</f>
        <v/>
      </c>
      <c r="M20" s="30" t="str">
        <f>IF(Entrada!A20="","",((B20-1)/(7-1))*(0.85-0.15)+0.15)</f>
        <v/>
      </c>
      <c r="N20" s="30" t="str">
        <f>IF(Entrada!A20="","",((C20-0.1)/(544.5-0.1))*(0.85-0.15)+0.15)</f>
        <v/>
      </c>
      <c r="O20" s="30" t="str">
        <f>IF(Entrada!A20="","",((D20-0)/(49.5-0))*(0.85-0.15)+0.15)</f>
        <v/>
      </c>
      <c r="P20" s="30" t="str">
        <f>IF(Entrada!A20="","",((E20-0)/(1-0))*(0.85-0.15)+0.15)</f>
        <v/>
      </c>
      <c r="Q20" s="30" t="str">
        <f>IF(Entrada!A20="","",((F20-0)/(1-0))*(0.85-0.15)+0.15)</f>
        <v/>
      </c>
      <c r="R20" s="30" t="str">
        <f>IF(Entrada!A20="","",((G20-0)/(1-0))*(0.85-0.15)+0.15)</f>
        <v/>
      </c>
      <c r="S20" s="30" t="str">
        <f>IF(Entrada!A20="","",((H20-1)/(2-1))*(0.85-0.15)+0.15)</f>
        <v/>
      </c>
    </row>
    <row r="21" spans="1:19" x14ac:dyDescent="0.25">
      <c r="A21" s="10" t="str">
        <f>IF(Entrada!A21="","",Entrada!$I$5)</f>
        <v/>
      </c>
      <c r="B21" s="25" t="str">
        <f>IF(Entrada!A21="","",Entrada!$K$5)</f>
        <v/>
      </c>
      <c r="C21" s="26" t="str">
        <f>IF(Entrada!A21="","",Entrada!C21)</f>
        <v/>
      </c>
      <c r="D21" s="26" t="str">
        <f>IF(Entrada!A20="","",SUM(Entrada!$D$5:D21))</f>
        <v/>
      </c>
      <c r="E21" s="27" t="str">
        <f>IF(Entrada!A21="","",SUM(Entrada!$E$5:E21)/SUM(Entrada!$A$5:A21))</f>
        <v/>
      </c>
      <c r="F21" s="27" t="str">
        <f>IF(Entrada!A21="","",SUM(Entrada!$F$5:F21)/SUM(Entrada!$A$5:A21))</f>
        <v/>
      </c>
      <c r="G21" s="27" t="str">
        <f>IF(Entrada!A21="","",SUM(Entrada!$G$5:G21)/SUM(Entrada!$A$5:A21))</f>
        <v/>
      </c>
      <c r="H21" s="28" t="str">
        <f>IF(Entrada!A21="","",Entrada!$P$4)</f>
        <v/>
      </c>
      <c r="I21" s="18"/>
      <c r="J21" s="18"/>
      <c r="K21" s="18"/>
      <c r="L21" s="30" t="str">
        <f>IF(Entrada!A21="","",((A21-88.9)/(1200-88.9))*(0.85-0.15)+0.15)</f>
        <v/>
      </c>
      <c r="M21" s="30" t="str">
        <f>IF(Entrada!A21="","",((B21-1)/(7-1))*(0.85-0.15)+0.15)</f>
        <v/>
      </c>
      <c r="N21" s="30" t="str">
        <f>IF(Entrada!A21="","",((C21-0.1)/(544.5-0.1))*(0.85-0.15)+0.15)</f>
        <v/>
      </c>
      <c r="O21" s="30" t="str">
        <f>IF(Entrada!A21="","",((D21-0)/(49.5-0))*(0.85-0.15)+0.15)</f>
        <v/>
      </c>
      <c r="P21" s="30" t="str">
        <f>IF(Entrada!A21="","",((E21-0)/(1-0))*(0.85-0.15)+0.15)</f>
        <v/>
      </c>
      <c r="Q21" s="30" t="str">
        <f>IF(Entrada!A21="","",((F21-0)/(1-0))*(0.85-0.15)+0.15)</f>
        <v/>
      </c>
      <c r="R21" s="30" t="str">
        <f>IF(Entrada!A21="","",((G21-0)/(1-0))*(0.85-0.15)+0.15)</f>
        <v/>
      </c>
      <c r="S21" s="30" t="str">
        <f>IF(Entrada!A21="","",((H21-1)/(2-1))*(0.85-0.15)+0.15)</f>
        <v/>
      </c>
    </row>
    <row r="22" spans="1:19" x14ac:dyDescent="0.25">
      <c r="A22" s="10" t="str">
        <f>IF(Entrada!A22="","",Entrada!$I$5)</f>
        <v/>
      </c>
      <c r="B22" s="25" t="str">
        <f>IF(Entrada!A22="","",Entrada!$K$5)</f>
        <v/>
      </c>
      <c r="C22" s="26" t="str">
        <f>IF(Entrada!A22="","",Entrada!C22)</f>
        <v/>
      </c>
      <c r="D22" s="26" t="str">
        <f>IF(Entrada!A21="","",SUM(Entrada!$D$5:D22))</f>
        <v/>
      </c>
      <c r="E22" s="27" t="str">
        <f>IF(Entrada!A22="","",SUM(Entrada!$E$5:E22)/SUM(Entrada!$A$5:A22))</f>
        <v/>
      </c>
      <c r="F22" s="27" t="str">
        <f>IF(Entrada!A22="","",SUM(Entrada!$F$5:F22)/SUM(Entrada!$A$5:A22))</f>
        <v/>
      </c>
      <c r="G22" s="27" t="str">
        <f>IF(Entrada!A22="","",SUM(Entrada!$G$5:G22)/SUM(Entrada!$A$5:A22))</f>
        <v/>
      </c>
      <c r="H22" s="28" t="str">
        <f>IF(Entrada!A22="","",Entrada!$P$4)</f>
        <v/>
      </c>
      <c r="I22" s="18"/>
      <c r="J22" s="18"/>
      <c r="K22" s="18"/>
      <c r="L22" s="30" t="str">
        <f>IF(Entrada!A22="","",((A22-88.9)/(1200-88.9))*(0.85-0.15)+0.15)</f>
        <v/>
      </c>
      <c r="M22" s="30" t="str">
        <f>IF(Entrada!A22="","",((B22-1)/(7-1))*(0.85-0.15)+0.15)</f>
        <v/>
      </c>
      <c r="N22" s="30" t="str">
        <f>IF(Entrada!A22="","",((C22-0.1)/(544.5-0.1))*(0.85-0.15)+0.15)</f>
        <v/>
      </c>
      <c r="O22" s="30" t="str">
        <f>IF(Entrada!A22="","",((D22-0)/(49.5-0))*(0.85-0.15)+0.15)</f>
        <v/>
      </c>
      <c r="P22" s="30" t="str">
        <f>IF(Entrada!A22="","",((E22-0)/(1-0))*(0.85-0.15)+0.15)</f>
        <v/>
      </c>
      <c r="Q22" s="30" t="str">
        <f>IF(Entrada!A22="","",((F22-0)/(1-0))*(0.85-0.15)+0.15)</f>
        <v/>
      </c>
      <c r="R22" s="30" t="str">
        <f>IF(Entrada!A22="","",((G22-0)/(1-0))*(0.85-0.15)+0.15)</f>
        <v/>
      </c>
      <c r="S22" s="30" t="str">
        <f>IF(Entrada!A22="","",((H22-1)/(2-1))*(0.85-0.15)+0.15)</f>
        <v/>
      </c>
    </row>
    <row r="23" spans="1:19" x14ac:dyDescent="0.25">
      <c r="A23" s="10" t="str">
        <f>IF(Entrada!A23="","",Entrada!$I$5)</f>
        <v/>
      </c>
      <c r="B23" s="25" t="str">
        <f>IF(Entrada!A23="","",Entrada!$K$5)</f>
        <v/>
      </c>
      <c r="C23" s="26" t="str">
        <f>IF(Entrada!A23="","",Entrada!C23)</f>
        <v/>
      </c>
      <c r="D23" s="26" t="str">
        <f>IF(Entrada!A22="","",SUM(Entrada!$D$5:D23))</f>
        <v/>
      </c>
      <c r="E23" s="27" t="str">
        <f>IF(Entrada!A23="","",SUM(Entrada!$E$5:E23)/SUM(Entrada!$A$5:A23))</f>
        <v/>
      </c>
      <c r="F23" s="27" t="str">
        <f>IF(Entrada!A23="","",SUM(Entrada!$F$5:F23)/SUM(Entrada!$A$5:A23))</f>
        <v/>
      </c>
      <c r="G23" s="27" t="str">
        <f>IF(Entrada!A23="","",SUM(Entrada!$G$5:G23)/SUM(Entrada!$A$5:A23))</f>
        <v/>
      </c>
      <c r="H23" s="28" t="str">
        <f>IF(Entrada!A23="","",Entrada!$P$4)</f>
        <v/>
      </c>
      <c r="I23" s="18"/>
      <c r="J23" s="18"/>
      <c r="K23" s="18"/>
      <c r="L23" s="30" t="str">
        <f>IF(Entrada!A23="","",((A23-88.9)/(1200-88.9))*(0.85-0.15)+0.15)</f>
        <v/>
      </c>
      <c r="M23" s="30" t="str">
        <f>IF(Entrada!A23="","",((B23-1)/(7-1))*(0.85-0.15)+0.15)</f>
        <v/>
      </c>
      <c r="N23" s="30" t="str">
        <f>IF(Entrada!A23="","",((C23-0.1)/(544.5-0.1))*(0.85-0.15)+0.15)</f>
        <v/>
      </c>
      <c r="O23" s="30" t="str">
        <f>IF(Entrada!A23="","",((D23-0)/(49.5-0))*(0.85-0.15)+0.15)</f>
        <v/>
      </c>
      <c r="P23" s="30" t="str">
        <f>IF(Entrada!A23="","",((E23-0)/(1-0))*(0.85-0.15)+0.15)</f>
        <v/>
      </c>
      <c r="Q23" s="30" t="str">
        <f>IF(Entrada!A23="","",((F23-0)/(1-0))*(0.85-0.15)+0.15)</f>
        <v/>
      </c>
      <c r="R23" s="30" t="str">
        <f>IF(Entrada!A23="","",((G23-0)/(1-0))*(0.85-0.15)+0.15)</f>
        <v/>
      </c>
      <c r="S23" s="30" t="str">
        <f>IF(Entrada!A23="","",((H23-1)/(2-1))*(0.85-0.15)+0.15)</f>
        <v/>
      </c>
    </row>
    <row r="24" spans="1:19" x14ac:dyDescent="0.25">
      <c r="A24" s="10" t="str">
        <f>IF(Entrada!A24="","",Entrada!$I$5)</f>
        <v/>
      </c>
      <c r="B24" s="25" t="str">
        <f>IF(Entrada!A24="","",Entrada!$K$5)</f>
        <v/>
      </c>
      <c r="C24" s="26" t="str">
        <f>IF(Entrada!A24="","",Entrada!C24)</f>
        <v/>
      </c>
      <c r="D24" s="26" t="str">
        <f>IF(Entrada!A23="","",SUM(Entrada!$D$5:D24))</f>
        <v/>
      </c>
      <c r="E24" s="27" t="str">
        <f>IF(Entrada!A24="","",SUM(Entrada!$E$5:E24)/SUM(Entrada!$A$5:A24))</f>
        <v/>
      </c>
      <c r="F24" s="27" t="str">
        <f>IF(Entrada!A24="","",SUM(Entrada!$F$5:F24)/SUM(Entrada!$A$5:A24))</f>
        <v/>
      </c>
      <c r="G24" s="27" t="str">
        <f>IF(Entrada!A24="","",SUM(Entrada!$G$5:G24)/SUM(Entrada!$A$5:A24))</f>
        <v/>
      </c>
      <c r="H24" s="28" t="str">
        <f>IF(Entrada!A24="","",Entrada!$P$4)</f>
        <v/>
      </c>
      <c r="I24" s="18"/>
      <c r="J24" s="18"/>
      <c r="K24" s="18"/>
      <c r="L24" s="30" t="str">
        <f>IF(Entrada!A24="","",((A24-88.9)/(1200-88.9))*(0.85-0.15)+0.15)</f>
        <v/>
      </c>
      <c r="M24" s="30" t="str">
        <f>IF(Entrada!A24="","",((B24-1)/(7-1))*(0.85-0.15)+0.15)</f>
        <v/>
      </c>
      <c r="N24" s="30" t="str">
        <f>IF(Entrada!A24="","",((C24-0.1)/(544.5-0.1))*(0.85-0.15)+0.15)</f>
        <v/>
      </c>
      <c r="O24" s="30" t="str">
        <f>IF(Entrada!A24="","",((D24-0)/(49.5-0))*(0.85-0.15)+0.15)</f>
        <v/>
      </c>
      <c r="P24" s="30" t="str">
        <f>IF(Entrada!A24="","",((E24-0)/(1-0))*(0.85-0.15)+0.15)</f>
        <v/>
      </c>
      <c r="Q24" s="30" t="str">
        <f>IF(Entrada!A24="","",((F24-0)/(1-0))*(0.85-0.15)+0.15)</f>
        <v/>
      </c>
      <c r="R24" s="30" t="str">
        <f>IF(Entrada!A24="","",((G24-0)/(1-0))*(0.85-0.15)+0.15)</f>
        <v/>
      </c>
      <c r="S24" s="30" t="str">
        <f>IF(Entrada!A24="","",((H24-1)/(2-1))*(0.85-0.15)+0.15)</f>
        <v/>
      </c>
    </row>
    <row r="25" spans="1:19" x14ac:dyDescent="0.25">
      <c r="A25" s="10" t="str">
        <f>IF(Entrada!A25="","",Entrada!$I$5)</f>
        <v/>
      </c>
      <c r="B25" s="25" t="str">
        <f>IF(Entrada!A25="","",Entrada!$K$5)</f>
        <v/>
      </c>
      <c r="C25" s="26" t="str">
        <f>IF(Entrada!A25="","",Entrada!C25)</f>
        <v/>
      </c>
      <c r="D25" s="26" t="str">
        <f>IF(Entrada!A24="","",SUM(Entrada!$D$5:D25))</f>
        <v/>
      </c>
      <c r="E25" s="27" t="str">
        <f>IF(Entrada!A25="","",SUM(Entrada!$E$5:E25)/SUM(Entrada!$A$5:A25))</f>
        <v/>
      </c>
      <c r="F25" s="27" t="str">
        <f>IF(Entrada!A25="","",SUM(Entrada!$F$5:F25)/SUM(Entrada!$A$5:A25))</f>
        <v/>
      </c>
      <c r="G25" s="27" t="str">
        <f>IF(Entrada!A25="","",SUM(Entrada!$G$5:G25)/SUM(Entrada!$A$5:A25))</f>
        <v/>
      </c>
      <c r="H25" s="28" t="str">
        <f>IF(Entrada!A25="","",Entrada!$P$4)</f>
        <v/>
      </c>
      <c r="I25" s="18"/>
      <c r="J25" s="18"/>
      <c r="K25" s="18"/>
      <c r="L25" s="30" t="str">
        <f>IF(Entrada!A25="","",((A25-88.9)/(1200-88.9))*(0.85-0.15)+0.15)</f>
        <v/>
      </c>
      <c r="M25" s="30" t="str">
        <f>IF(Entrada!A25="","",((B25-1)/(7-1))*(0.85-0.15)+0.15)</f>
        <v/>
      </c>
      <c r="N25" s="30" t="str">
        <f>IF(Entrada!A25="","",((C25-0.1)/(544.5-0.1))*(0.85-0.15)+0.15)</f>
        <v/>
      </c>
      <c r="O25" s="30" t="str">
        <f>IF(Entrada!A25="","",((D25-0)/(49.5-0))*(0.85-0.15)+0.15)</f>
        <v/>
      </c>
      <c r="P25" s="30" t="str">
        <f>IF(Entrada!A25="","",((E25-0)/(1-0))*(0.85-0.15)+0.15)</f>
        <v/>
      </c>
      <c r="Q25" s="30" t="str">
        <f>IF(Entrada!A25="","",((F25-0)/(1-0))*(0.85-0.15)+0.15)</f>
        <v/>
      </c>
      <c r="R25" s="30" t="str">
        <f>IF(Entrada!A25="","",((G25-0)/(1-0))*(0.85-0.15)+0.15)</f>
        <v/>
      </c>
      <c r="S25" s="30" t="str">
        <f>IF(Entrada!A25="","",((H25-1)/(2-1))*(0.85-0.15)+0.15)</f>
        <v/>
      </c>
    </row>
    <row r="26" spans="1:19" x14ac:dyDescent="0.25">
      <c r="A26" s="10" t="str">
        <f>IF(Entrada!A26="","",Entrada!$I$5)</f>
        <v/>
      </c>
      <c r="B26" s="25" t="str">
        <f>IF(Entrada!A26="","",Entrada!$K$5)</f>
        <v/>
      </c>
      <c r="C26" s="26" t="str">
        <f>IF(Entrada!A26="","",Entrada!C26)</f>
        <v/>
      </c>
      <c r="D26" s="26" t="str">
        <f>IF(Entrada!A25="","",SUM(Entrada!$D$5:D26))</f>
        <v/>
      </c>
      <c r="E26" s="27" t="str">
        <f>IF(Entrada!A26="","",SUM(Entrada!$E$5:E26)/SUM(Entrada!$A$5:A26))</f>
        <v/>
      </c>
      <c r="F26" s="27" t="str">
        <f>IF(Entrada!A26="","",SUM(Entrada!$F$5:F26)/SUM(Entrada!$A$5:A26))</f>
        <v/>
      </c>
      <c r="G26" s="27" t="str">
        <f>IF(Entrada!A26="","",SUM(Entrada!$G$5:G26)/SUM(Entrada!$A$5:A26))</f>
        <v/>
      </c>
      <c r="H26" s="28" t="str">
        <f>IF(Entrada!A26="","",Entrada!$P$4)</f>
        <v/>
      </c>
      <c r="I26" s="18"/>
      <c r="J26" s="18"/>
      <c r="K26" s="18"/>
      <c r="L26" s="30" t="str">
        <f>IF(Entrada!A26="","",((A26-88.9)/(1200-88.9))*(0.85-0.15)+0.15)</f>
        <v/>
      </c>
      <c r="M26" s="30" t="str">
        <f>IF(Entrada!A26="","",((B26-1)/(7-1))*(0.85-0.15)+0.15)</f>
        <v/>
      </c>
      <c r="N26" s="30" t="str">
        <f>IF(Entrada!A26="","",((C26-0.1)/(544.5-0.1))*(0.85-0.15)+0.15)</f>
        <v/>
      </c>
      <c r="O26" s="30" t="str">
        <f>IF(Entrada!A26="","",((D26-0)/(49.5-0))*(0.85-0.15)+0.15)</f>
        <v/>
      </c>
      <c r="P26" s="30" t="str">
        <f>IF(Entrada!A26="","",((E26-0)/(1-0))*(0.85-0.15)+0.15)</f>
        <v/>
      </c>
      <c r="Q26" s="30" t="str">
        <f>IF(Entrada!A26="","",((F26-0)/(1-0))*(0.85-0.15)+0.15)</f>
        <v/>
      </c>
      <c r="R26" s="30" t="str">
        <f>IF(Entrada!A26="","",((G26-0)/(1-0))*(0.85-0.15)+0.15)</f>
        <v/>
      </c>
      <c r="S26" s="30" t="str">
        <f>IF(Entrada!A26="","",((H26-1)/(2-1))*(0.85-0.15)+0.15)</f>
        <v/>
      </c>
    </row>
    <row r="27" spans="1:19" x14ac:dyDescent="0.25">
      <c r="A27" s="10" t="str">
        <f>IF(Entrada!A27="","",Entrada!$I$5)</f>
        <v/>
      </c>
      <c r="B27" s="25" t="str">
        <f>IF(Entrada!A27="","",Entrada!$K$5)</f>
        <v/>
      </c>
      <c r="C27" s="26" t="str">
        <f>IF(Entrada!A27="","",Entrada!C27)</f>
        <v/>
      </c>
      <c r="D27" s="26" t="str">
        <f>IF(Entrada!A26="","",SUM(Entrada!$D$5:D27))</f>
        <v/>
      </c>
      <c r="E27" s="27" t="str">
        <f>IF(Entrada!A27="","",SUM(Entrada!$E$5:E27)/SUM(Entrada!$A$5:A27))</f>
        <v/>
      </c>
      <c r="F27" s="27" t="str">
        <f>IF(Entrada!A27="","",SUM(Entrada!$F$5:F27)/SUM(Entrada!$A$5:A27))</f>
        <v/>
      </c>
      <c r="G27" s="27" t="str">
        <f>IF(Entrada!A27="","",SUM(Entrada!$G$5:G27)/SUM(Entrada!$A$5:A27))</f>
        <v/>
      </c>
      <c r="H27" s="28" t="str">
        <f>IF(Entrada!A27="","",Entrada!$P$4)</f>
        <v/>
      </c>
      <c r="I27" s="18"/>
      <c r="J27" s="18"/>
      <c r="K27" s="18"/>
      <c r="L27" s="30" t="str">
        <f>IF(Entrada!A27="","",((A27-88.9)/(1200-88.9))*(0.85-0.15)+0.15)</f>
        <v/>
      </c>
      <c r="M27" s="30" t="str">
        <f>IF(Entrada!A27="","",((B27-1)/(7-1))*(0.85-0.15)+0.15)</f>
        <v/>
      </c>
      <c r="N27" s="30" t="str">
        <f>IF(Entrada!A27="","",((C27-0.1)/(544.5-0.1))*(0.85-0.15)+0.15)</f>
        <v/>
      </c>
      <c r="O27" s="30" t="str">
        <f>IF(Entrada!A27="","",((D27-0)/(49.5-0))*(0.85-0.15)+0.15)</f>
        <v/>
      </c>
      <c r="P27" s="30" t="str">
        <f>IF(Entrada!A27="","",((E27-0)/(1-0))*(0.85-0.15)+0.15)</f>
        <v/>
      </c>
      <c r="Q27" s="30" t="str">
        <f>IF(Entrada!A27="","",((F27-0)/(1-0))*(0.85-0.15)+0.15)</f>
        <v/>
      </c>
      <c r="R27" s="30" t="str">
        <f>IF(Entrada!A27="","",((G27-0)/(1-0))*(0.85-0.15)+0.15)</f>
        <v/>
      </c>
      <c r="S27" s="30" t="str">
        <f>IF(Entrada!A27="","",((H27-1)/(2-1))*(0.85-0.15)+0.15)</f>
        <v/>
      </c>
    </row>
    <row r="28" spans="1:19" x14ac:dyDescent="0.25">
      <c r="A28" s="10" t="str">
        <f>IF(Entrada!A28="","",Entrada!$I$5)</f>
        <v/>
      </c>
      <c r="B28" s="25" t="str">
        <f>IF(Entrada!A28="","",Entrada!$K$5)</f>
        <v/>
      </c>
      <c r="C28" s="26" t="str">
        <f>IF(Entrada!A28="","",Entrada!C28)</f>
        <v/>
      </c>
      <c r="D28" s="26" t="str">
        <f>IF(Entrada!A27="","",SUM(Entrada!$D$5:D28))</f>
        <v/>
      </c>
      <c r="E28" s="27" t="str">
        <f>IF(Entrada!A28="","",SUM(Entrada!$E$5:E28)/SUM(Entrada!$A$5:A28))</f>
        <v/>
      </c>
      <c r="F28" s="27" t="str">
        <f>IF(Entrada!A28="","",SUM(Entrada!$F$5:F28)/SUM(Entrada!$A$5:A28))</f>
        <v/>
      </c>
      <c r="G28" s="27" t="str">
        <f>IF(Entrada!A28="","",SUM(Entrada!$G$5:G28)/SUM(Entrada!$A$5:A28))</f>
        <v/>
      </c>
      <c r="H28" s="28" t="str">
        <f>IF(Entrada!A28="","",Entrada!$P$4)</f>
        <v/>
      </c>
      <c r="I28" s="18"/>
      <c r="J28" s="18"/>
      <c r="K28" s="18"/>
      <c r="L28" s="30" t="str">
        <f>IF(Entrada!A28="","",((A28-88.9)/(1200-88.9))*(0.85-0.15)+0.15)</f>
        <v/>
      </c>
      <c r="M28" s="30" t="str">
        <f>IF(Entrada!A28="","",((B28-1)/(7-1))*(0.85-0.15)+0.15)</f>
        <v/>
      </c>
      <c r="N28" s="30" t="str">
        <f>IF(Entrada!A28="","",((C28-0.1)/(544.5-0.1))*(0.85-0.15)+0.15)</f>
        <v/>
      </c>
      <c r="O28" s="30" t="str">
        <f>IF(Entrada!A28="","",((D28-0)/(49.5-0))*(0.85-0.15)+0.15)</f>
        <v/>
      </c>
      <c r="P28" s="30" t="str">
        <f>IF(Entrada!A28="","",((E28-0)/(1-0))*(0.85-0.15)+0.15)</f>
        <v/>
      </c>
      <c r="Q28" s="30" t="str">
        <f>IF(Entrada!A28="","",((F28-0)/(1-0))*(0.85-0.15)+0.15)</f>
        <v/>
      </c>
      <c r="R28" s="30" t="str">
        <f>IF(Entrada!A28="","",((G28-0)/(1-0))*(0.85-0.15)+0.15)</f>
        <v/>
      </c>
      <c r="S28" s="30" t="str">
        <f>IF(Entrada!A28="","",((H28-1)/(2-1))*(0.85-0.15)+0.15)</f>
        <v/>
      </c>
    </row>
    <row r="29" spans="1:19" x14ac:dyDescent="0.25">
      <c r="A29" s="10" t="str">
        <f>IF(Entrada!A29="","",Entrada!$I$5)</f>
        <v/>
      </c>
      <c r="B29" s="25" t="str">
        <f>IF(Entrada!A29="","",Entrada!$K$5)</f>
        <v/>
      </c>
      <c r="C29" s="26" t="str">
        <f>IF(Entrada!A29="","",Entrada!C29)</f>
        <v/>
      </c>
      <c r="D29" s="26" t="str">
        <f>IF(Entrada!A28="","",SUM(Entrada!$D$5:D29))</f>
        <v/>
      </c>
      <c r="E29" s="27" t="str">
        <f>IF(Entrada!A29="","",SUM(Entrada!$E$5:E29)/SUM(Entrada!$A$5:A29))</f>
        <v/>
      </c>
      <c r="F29" s="27" t="str">
        <f>IF(Entrada!A29="","",SUM(Entrada!$F$5:F29)/SUM(Entrada!$A$5:A29))</f>
        <v/>
      </c>
      <c r="G29" s="27" t="str">
        <f>IF(Entrada!A29="","",SUM(Entrada!$G$5:G29)/SUM(Entrada!$A$5:A29))</f>
        <v/>
      </c>
      <c r="H29" s="28" t="str">
        <f>IF(Entrada!A29="","",Entrada!$P$4)</f>
        <v/>
      </c>
      <c r="I29" s="18"/>
      <c r="J29" s="18"/>
      <c r="K29" s="18"/>
      <c r="L29" s="30" t="str">
        <f>IF(Entrada!A29="","",((A29-88.9)/(1200-88.9))*(0.85-0.15)+0.15)</f>
        <v/>
      </c>
      <c r="M29" s="30" t="str">
        <f>IF(Entrada!A29="","",((B29-1)/(7-1))*(0.85-0.15)+0.15)</f>
        <v/>
      </c>
      <c r="N29" s="30" t="str">
        <f>IF(Entrada!A29="","",((C29-0.1)/(544.5-0.1))*(0.85-0.15)+0.15)</f>
        <v/>
      </c>
      <c r="O29" s="30" t="str">
        <f>IF(Entrada!A29="","",((D29-0)/(49.5-0))*(0.85-0.15)+0.15)</f>
        <v/>
      </c>
      <c r="P29" s="30" t="str">
        <f>IF(Entrada!A29="","",((E29-0)/(1-0))*(0.85-0.15)+0.15)</f>
        <v/>
      </c>
      <c r="Q29" s="30" t="str">
        <f>IF(Entrada!A29="","",((F29-0)/(1-0))*(0.85-0.15)+0.15)</f>
        <v/>
      </c>
      <c r="R29" s="30" t="str">
        <f>IF(Entrada!A29="","",((G29-0)/(1-0))*(0.85-0.15)+0.15)</f>
        <v/>
      </c>
      <c r="S29" s="30" t="str">
        <f>IF(Entrada!A29="","",((H29-1)/(2-1))*(0.85-0.15)+0.15)</f>
        <v/>
      </c>
    </row>
    <row r="30" spans="1:19" x14ac:dyDescent="0.25">
      <c r="A30" s="10" t="str">
        <f>IF(Entrada!A30="","",Entrada!$I$5)</f>
        <v/>
      </c>
      <c r="B30" s="25" t="str">
        <f>IF(Entrada!A30="","",Entrada!$K$5)</f>
        <v/>
      </c>
      <c r="C30" s="26" t="str">
        <f>IF(Entrada!A30="","",Entrada!C30)</f>
        <v/>
      </c>
      <c r="D30" s="26" t="str">
        <f>IF(Entrada!A29="","",SUM(Entrada!$D$5:D30))</f>
        <v/>
      </c>
      <c r="E30" s="27" t="str">
        <f>IF(Entrada!A30="","",SUM(Entrada!$E$5:E30)/SUM(Entrada!$A$5:A30))</f>
        <v/>
      </c>
      <c r="F30" s="27" t="str">
        <f>IF(Entrada!A30="","",SUM(Entrada!$F$5:F30)/SUM(Entrada!$A$5:A30))</f>
        <v/>
      </c>
      <c r="G30" s="27" t="str">
        <f>IF(Entrada!A30="","",SUM(Entrada!$G$5:G30)/SUM(Entrada!$A$5:A30))</f>
        <v/>
      </c>
      <c r="H30" s="28" t="str">
        <f>IF(Entrada!A30="","",Entrada!$P$4)</f>
        <v/>
      </c>
      <c r="I30" s="18"/>
      <c r="J30" s="18"/>
      <c r="K30" s="18"/>
      <c r="L30" s="30" t="str">
        <f>IF(Entrada!A30="","",((A30-88.9)/(1200-88.9))*(0.85-0.15)+0.15)</f>
        <v/>
      </c>
      <c r="M30" s="30" t="str">
        <f>IF(Entrada!A30="","",((B30-1)/(7-1))*(0.85-0.15)+0.15)</f>
        <v/>
      </c>
      <c r="N30" s="30" t="str">
        <f>IF(Entrada!A30="","",((C30-0.1)/(544.5-0.1))*(0.85-0.15)+0.15)</f>
        <v/>
      </c>
      <c r="O30" s="30" t="str">
        <f>IF(Entrada!A30="","",((D30-0)/(49.5-0))*(0.85-0.15)+0.15)</f>
        <v/>
      </c>
      <c r="P30" s="30" t="str">
        <f>IF(Entrada!A30="","",((E30-0)/(1-0))*(0.85-0.15)+0.15)</f>
        <v/>
      </c>
      <c r="Q30" s="30" t="str">
        <f>IF(Entrada!A30="","",((F30-0)/(1-0))*(0.85-0.15)+0.15)</f>
        <v/>
      </c>
      <c r="R30" s="30" t="str">
        <f>IF(Entrada!A30="","",((G30-0)/(1-0))*(0.85-0.15)+0.15)</f>
        <v/>
      </c>
      <c r="S30" s="30" t="str">
        <f>IF(Entrada!A30="","",((H30-1)/(2-1))*(0.85-0.15)+0.15)</f>
        <v/>
      </c>
    </row>
    <row r="31" spans="1:19" x14ac:dyDescent="0.25">
      <c r="A31" s="10" t="str">
        <f>IF(Entrada!A31="","",Entrada!$I$5)</f>
        <v/>
      </c>
      <c r="B31" s="25" t="str">
        <f>IF(Entrada!A31="","",Entrada!$K$5)</f>
        <v/>
      </c>
      <c r="C31" s="26" t="str">
        <f>IF(Entrada!A31="","",Entrada!C31)</f>
        <v/>
      </c>
      <c r="D31" s="26" t="str">
        <f>IF(Entrada!A30="","",SUM(Entrada!$D$5:D31))</f>
        <v/>
      </c>
      <c r="E31" s="27" t="str">
        <f>IF(Entrada!A31="","",SUM(Entrada!$E$5:E31)/SUM(Entrada!$A$5:A31))</f>
        <v/>
      </c>
      <c r="F31" s="27" t="str">
        <f>IF(Entrada!A31="","",SUM(Entrada!$F$5:F31)/SUM(Entrada!$A$5:A31))</f>
        <v/>
      </c>
      <c r="G31" s="27" t="str">
        <f>IF(Entrada!A31="","",SUM(Entrada!$G$5:G31)/SUM(Entrada!$A$5:A31))</f>
        <v/>
      </c>
      <c r="H31" s="28" t="str">
        <f>IF(Entrada!A31="","",Entrada!$P$4)</f>
        <v/>
      </c>
      <c r="I31" s="18"/>
      <c r="J31" s="18"/>
      <c r="K31" s="18"/>
      <c r="L31" s="30" t="str">
        <f>IF(Entrada!A31="","",((A31-88.9)/(1200-88.9))*(0.85-0.15)+0.15)</f>
        <v/>
      </c>
      <c r="M31" s="30" t="str">
        <f>IF(Entrada!A31="","",((B31-1)/(7-1))*(0.85-0.15)+0.15)</f>
        <v/>
      </c>
      <c r="N31" s="30" t="str">
        <f>IF(Entrada!A31="","",((C31-0.1)/(544.5-0.1))*(0.85-0.15)+0.15)</f>
        <v/>
      </c>
      <c r="O31" s="30" t="str">
        <f>IF(Entrada!A31="","",((D31-0)/(49.5-0))*(0.85-0.15)+0.15)</f>
        <v/>
      </c>
      <c r="P31" s="30" t="str">
        <f>IF(Entrada!A31="","",((E31-0)/(1-0))*(0.85-0.15)+0.15)</f>
        <v/>
      </c>
      <c r="Q31" s="30" t="str">
        <f>IF(Entrada!A31="","",((F31-0)/(1-0))*(0.85-0.15)+0.15)</f>
        <v/>
      </c>
      <c r="R31" s="30" t="str">
        <f>IF(Entrada!A31="","",((G31-0)/(1-0))*(0.85-0.15)+0.15)</f>
        <v/>
      </c>
      <c r="S31" s="30" t="str">
        <f>IF(Entrada!A31="","",((H31-1)/(2-1))*(0.85-0.15)+0.15)</f>
        <v/>
      </c>
    </row>
    <row r="32" spans="1:19" x14ac:dyDescent="0.25">
      <c r="A32" s="10" t="str">
        <f>IF(Entrada!A32="","",Entrada!$I$5)</f>
        <v/>
      </c>
      <c r="B32" s="25" t="str">
        <f>IF(Entrada!A32="","",Entrada!$K$5)</f>
        <v/>
      </c>
      <c r="C32" s="26" t="str">
        <f>IF(Entrada!A32="","",Entrada!C32)</f>
        <v/>
      </c>
      <c r="D32" s="26" t="str">
        <f>IF(Entrada!A31="","",SUM(Entrada!$D$5:D32))</f>
        <v/>
      </c>
      <c r="E32" s="27" t="str">
        <f>IF(Entrada!A32="","",SUM(Entrada!$E$5:E32)/SUM(Entrada!$A$5:A32))</f>
        <v/>
      </c>
      <c r="F32" s="27" t="str">
        <f>IF(Entrada!A32="","",SUM(Entrada!$F$5:F32)/SUM(Entrada!$A$5:A32))</f>
        <v/>
      </c>
      <c r="G32" s="27" t="str">
        <f>IF(Entrada!A32="","",SUM(Entrada!$G$5:G32)/SUM(Entrada!$A$5:A32))</f>
        <v/>
      </c>
      <c r="H32" s="28" t="str">
        <f>IF(Entrada!A32="","",Entrada!$P$4)</f>
        <v/>
      </c>
      <c r="I32" s="18"/>
      <c r="J32" s="18"/>
      <c r="K32" s="18"/>
      <c r="L32" s="30" t="str">
        <f>IF(Entrada!A32="","",((A32-88.9)/(1200-88.9))*(0.85-0.15)+0.15)</f>
        <v/>
      </c>
      <c r="M32" s="30" t="str">
        <f>IF(Entrada!A32="","",((B32-1)/(7-1))*(0.85-0.15)+0.15)</f>
        <v/>
      </c>
      <c r="N32" s="30" t="str">
        <f>IF(Entrada!A32="","",((C32-0.1)/(544.5-0.1))*(0.85-0.15)+0.15)</f>
        <v/>
      </c>
      <c r="O32" s="30" t="str">
        <f>IF(Entrada!A32="","",((D32-0)/(49.5-0))*(0.85-0.15)+0.15)</f>
        <v/>
      </c>
      <c r="P32" s="30" t="str">
        <f>IF(Entrada!A32="","",((E32-0)/(1-0))*(0.85-0.15)+0.15)</f>
        <v/>
      </c>
      <c r="Q32" s="30" t="str">
        <f>IF(Entrada!A32="","",((F32-0)/(1-0))*(0.85-0.15)+0.15)</f>
        <v/>
      </c>
      <c r="R32" s="30" t="str">
        <f>IF(Entrada!A32="","",((G32-0)/(1-0))*(0.85-0.15)+0.15)</f>
        <v/>
      </c>
      <c r="S32" s="30" t="str">
        <f>IF(Entrada!A32="","",((H32-1)/(2-1))*(0.85-0.15)+0.15)</f>
        <v/>
      </c>
    </row>
    <row r="33" spans="1:19" x14ac:dyDescent="0.25">
      <c r="A33" s="10" t="str">
        <f>IF(Entrada!A33="","",Entrada!$I$5)</f>
        <v/>
      </c>
      <c r="B33" s="25" t="str">
        <f>IF(Entrada!A33="","",Entrada!$K$5)</f>
        <v/>
      </c>
      <c r="C33" s="26" t="str">
        <f>IF(Entrada!A33="","",Entrada!C33)</f>
        <v/>
      </c>
      <c r="D33" s="26" t="str">
        <f>IF(Entrada!A32="","",SUM(Entrada!$D$5:D33))</f>
        <v/>
      </c>
      <c r="E33" s="27" t="str">
        <f>IF(Entrada!A33="","",SUM(Entrada!$E$5:E33)/SUM(Entrada!$A$5:A33))</f>
        <v/>
      </c>
      <c r="F33" s="27" t="str">
        <f>IF(Entrada!A33="","",SUM(Entrada!$F$5:F33)/SUM(Entrada!$A$5:A33))</f>
        <v/>
      </c>
      <c r="G33" s="27" t="str">
        <f>IF(Entrada!A33="","",SUM(Entrada!$G$5:G33)/SUM(Entrada!$A$5:A33))</f>
        <v/>
      </c>
      <c r="H33" s="28" t="str">
        <f>IF(Entrada!A33="","",Entrada!$P$4)</f>
        <v/>
      </c>
      <c r="I33" s="18"/>
      <c r="J33" s="18"/>
      <c r="K33" s="18"/>
      <c r="L33" s="30" t="str">
        <f>IF(Entrada!A33="","",((A33-88.9)/(1200-88.9))*(0.85-0.15)+0.15)</f>
        <v/>
      </c>
      <c r="M33" s="30" t="str">
        <f>IF(Entrada!A33="","",((B33-1)/(7-1))*(0.85-0.15)+0.15)</f>
        <v/>
      </c>
      <c r="N33" s="30" t="str">
        <f>IF(Entrada!A33="","",((C33-0.1)/(544.5-0.1))*(0.85-0.15)+0.15)</f>
        <v/>
      </c>
      <c r="O33" s="30" t="str">
        <f>IF(Entrada!A33="","",((D33-0)/(49.5-0))*(0.85-0.15)+0.15)</f>
        <v/>
      </c>
      <c r="P33" s="30" t="str">
        <f>IF(Entrada!A33="","",((E33-0)/(1-0))*(0.85-0.15)+0.15)</f>
        <v/>
      </c>
      <c r="Q33" s="30" t="str">
        <f>IF(Entrada!A33="","",((F33-0)/(1-0))*(0.85-0.15)+0.15)</f>
        <v/>
      </c>
      <c r="R33" s="30" t="str">
        <f>IF(Entrada!A33="","",((G33-0)/(1-0))*(0.85-0.15)+0.15)</f>
        <v/>
      </c>
      <c r="S33" s="30" t="str">
        <f>IF(Entrada!A33="","",((H33-1)/(2-1))*(0.85-0.15)+0.15)</f>
        <v/>
      </c>
    </row>
    <row r="34" spans="1:19" x14ac:dyDescent="0.25">
      <c r="A34" s="10" t="str">
        <f>IF(Entrada!A34="","",Entrada!$I$5)</f>
        <v/>
      </c>
      <c r="B34" s="25" t="str">
        <f>IF(Entrada!A34="","",Entrada!$K$5)</f>
        <v/>
      </c>
      <c r="C34" s="26" t="str">
        <f>IF(Entrada!A34="","",Entrada!C34)</f>
        <v/>
      </c>
      <c r="D34" s="26" t="str">
        <f>IF(Entrada!A33="","",SUM(Entrada!$D$5:D34))</f>
        <v/>
      </c>
      <c r="E34" s="27" t="str">
        <f>IF(Entrada!A34="","",SUM(Entrada!$E$5:E34)/SUM(Entrada!$A$5:A34))</f>
        <v/>
      </c>
      <c r="F34" s="27" t="str">
        <f>IF(Entrada!A34="","",SUM(Entrada!$F$5:F34)/SUM(Entrada!$A$5:A34))</f>
        <v/>
      </c>
      <c r="G34" s="27" t="str">
        <f>IF(Entrada!A34="","",SUM(Entrada!$G$5:G34)/SUM(Entrada!$A$5:A34))</f>
        <v/>
      </c>
      <c r="H34" s="28" t="str">
        <f>IF(Entrada!A34="","",Entrada!$P$4)</f>
        <v/>
      </c>
      <c r="I34" s="18"/>
      <c r="J34" s="18"/>
      <c r="K34" s="18"/>
      <c r="L34" s="30" t="str">
        <f>IF(Entrada!A34="","",((A34-88.9)/(1200-88.9))*(0.85-0.15)+0.15)</f>
        <v/>
      </c>
      <c r="M34" s="30" t="str">
        <f>IF(Entrada!A34="","",((B34-1)/(7-1))*(0.85-0.15)+0.15)</f>
        <v/>
      </c>
      <c r="N34" s="30" t="str">
        <f>IF(Entrada!A34="","",((C34-0.1)/(544.5-0.1))*(0.85-0.15)+0.15)</f>
        <v/>
      </c>
      <c r="O34" s="30" t="str">
        <f>IF(Entrada!A34="","",((D34-0)/(49.5-0))*(0.85-0.15)+0.15)</f>
        <v/>
      </c>
      <c r="P34" s="30" t="str">
        <f>IF(Entrada!A34="","",((E34-0)/(1-0))*(0.85-0.15)+0.15)</f>
        <v/>
      </c>
      <c r="Q34" s="30" t="str">
        <f>IF(Entrada!A34="","",((F34-0)/(1-0))*(0.85-0.15)+0.15)</f>
        <v/>
      </c>
      <c r="R34" s="30" t="str">
        <f>IF(Entrada!A34="","",((G34-0)/(1-0))*(0.85-0.15)+0.15)</f>
        <v/>
      </c>
      <c r="S34" s="30" t="str">
        <f>IF(Entrada!A34="","",((H34-1)/(2-1))*(0.85-0.15)+0.15)</f>
        <v/>
      </c>
    </row>
    <row r="35" spans="1:19" x14ac:dyDescent="0.25">
      <c r="A35" s="10" t="str">
        <f>IF(Entrada!A35="","",Entrada!$I$5)</f>
        <v/>
      </c>
      <c r="B35" s="25" t="str">
        <f>IF(Entrada!A35="","",Entrada!$K$5)</f>
        <v/>
      </c>
      <c r="C35" s="26" t="str">
        <f>IF(Entrada!A35="","",Entrada!C35)</f>
        <v/>
      </c>
      <c r="D35" s="26" t="str">
        <f>IF(Entrada!A34="","",SUM(Entrada!$D$5:D35))</f>
        <v/>
      </c>
      <c r="E35" s="27" t="str">
        <f>IF(Entrada!A35="","",SUM(Entrada!$E$5:E35)/SUM(Entrada!$A$5:A35))</f>
        <v/>
      </c>
      <c r="F35" s="27" t="str">
        <f>IF(Entrada!A35="","",SUM(Entrada!$F$5:F35)/SUM(Entrada!$A$5:A35))</f>
        <v/>
      </c>
      <c r="G35" s="27" t="str">
        <f>IF(Entrada!A35="","",SUM(Entrada!$G$5:G35)/SUM(Entrada!$A$5:A35))</f>
        <v/>
      </c>
      <c r="H35" s="28" t="str">
        <f>IF(Entrada!A35="","",Entrada!$P$4)</f>
        <v/>
      </c>
      <c r="I35" s="18"/>
      <c r="J35" s="18"/>
      <c r="K35" s="18"/>
      <c r="L35" s="30" t="str">
        <f>IF(Entrada!A35="","",((A35-88.9)/(1200-88.9))*(0.85-0.15)+0.15)</f>
        <v/>
      </c>
      <c r="M35" s="30" t="str">
        <f>IF(Entrada!A35="","",((B35-1)/(7-1))*(0.85-0.15)+0.15)</f>
        <v/>
      </c>
      <c r="N35" s="30" t="str">
        <f>IF(Entrada!A35="","",((C35-0.1)/(544.5-0.1))*(0.85-0.15)+0.15)</f>
        <v/>
      </c>
      <c r="O35" s="30" t="str">
        <f>IF(Entrada!A35="","",((D35-0)/(49.5-0))*(0.85-0.15)+0.15)</f>
        <v/>
      </c>
      <c r="P35" s="30" t="str">
        <f>IF(Entrada!A35="","",((E35-0)/(1-0))*(0.85-0.15)+0.15)</f>
        <v/>
      </c>
      <c r="Q35" s="30" t="str">
        <f>IF(Entrada!A35="","",((F35-0)/(1-0))*(0.85-0.15)+0.15)</f>
        <v/>
      </c>
      <c r="R35" s="30" t="str">
        <f>IF(Entrada!A35="","",((G35-0)/(1-0))*(0.85-0.15)+0.15)</f>
        <v/>
      </c>
      <c r="S35" s="30" t="str">
        <f>IF(Entrada!A35="","",((H35-1)/(2-1))*(0.85-0.15)+0.15)</f>
        <v/>
      </c>
    </row>
    <row r="36" spans="1:19" x14ac:dyDescent="0.25">
      <c r="A36" s="10" t="str">
        <f>IF(Entrada!A36="","",Entrada!$I$5)</f>
        <v/>
      </c>
      <c r="B36" s="25" t="str">
        <f>IF(Entrada!A36="","",Entrada!$K$5)</f>
        <v/>
      </c>
      <c r="C36" s="26" t="str">
        <f>IF(Entrada!A36="","",Entrada!C36)</f>
        <v/>
      </c>
      <c r="D36" s="26" t="str">
        <f>IF(Entrada!A35="","",SUM(Entrada!$D$5:D36))</f>
        <v/>
      </c>
      <c r="E36" s="27" t="str">
        <f>IF(Entrada!A36="","",SUM(Entrada!$E$5:E36)/SUM(Entrada!$A$5:A36))</f>
        <v/>
      </c>
      <c r="F36" s="27" t="str">
        <f>IF(Entrada!A36="","",SUM(Entrada!$F$5:F36)/SUM(Entrada!$A$5:A36))</f>
        <v/>
      </c>
      <c r="G36" s="27" t="str">
        <f>IF(Entrada!A36="","",SUM(Entrada!$G$5:G36)/SUM(Entrada!$A$5:A36))</f>
        <v/>
      </c>
      <c r="H36" s="28" t="str">
        <f>IF(Entrada!A36="","",Entrada!$P$4)</f>
        <v/>
      </c>
      <c r="I36" s="18"/>
      <c r="J36" s="18"/>
      <c r="K36" s="18"/>
      <c r="L36" s="30" t="str">
        <f>IF(Entrada!A36="","",((A36-88.9)/(1200-88.9))*(0.85-0.15)+0.15)</f>
        <v/>
      </c>
      <c r="M36" s="30" t="str">
        <f>IF(Entrada!A36="","",((B36-1)/(7-1))*(0.85-0.15)+0.15)</f>
        <v/>
      </c>
      <c r="N36" s="30" t="str">
        <f>IF(Entrada!A36="","",((C36-0.1)/(544.5-0.1))*(0.85-0.15)+0.15)</f>
        <v/>
      </c>
      <c r="O36" s="30" t="str">
        <f>IF(Entrada!A36="","",((D36-0)/(49.5-0))*(0.85-0.15)+0.15)</f>
        <v/>
      </c>
      <c r="P36" s="30" t="str">
        <f>IF(Entrada!A36="","",((E36-0)/(1-0))*(0.85-0.15)+0.15)</f>
        <v/>
      </c>
      <c r="Q36" s="30" t="str">
        <f>IF(Entrada!A36="","",((F36-0)/(1-0))*(0.85-0.15)+0.15)</f>
        <v/>
      </c>
      <c r="R36" s="30" t="str">
        <f>IF(Entrada!A36="","",((G36-0)/(1-0))*(0.85-0.15)+0.15)</f>
        <v/>
      </c>
      <c r="S36" s="30" t="str">
        <f>IF(Entrada!A36="","",((H36-1)/(2-1))*(0.85-0.15)+0.15)</f>
        <v/>
      </c>
    </row>
    <row r="37" spans="1:19" x14ac:dyDescent="0.25">
      <c r="A37" s="10" t="str">
        <f>IF(Entrada!A37="","",Entrada!$I$5)</f>
        <v/>
      </c>
      <c r="B37" s="25" t="str">
        <f>IF(Entrada!A37="","",Entrada!$K$5)</f>
        <v/>
      </c>
      <c r="C37" s="26" t="str">
        <f>IF(Entrada!A37="","",Entrada!C37)</f>
        <v/>
      </c>
      <c r="D37" s="26" t="str">
        <f>IF(Entrada!A36="","",SUM(Entrada!$D$5:D37))</f>
        <v/>
      </c>
      <c r="E37" s="27" t="str">
        <f>IF(Entrada!A37="","",SUM(Entrada!$E$5:E37)/SUM(Entrada!$A$5:A37))</f>
        <v/>
      </c>
      <c r="F37" s="27" t="str">
        <f>IF(Entrada!A37="","",SUM(Entrada!$F$5:F37)/SUM(Entrada!$A$5:A37))</f>
        <v/>
      </c>
      <c r="G37" s="27" t="str">
        <f>IF(Entrada!A37="","",SUM(Entrada!$G$5:G37)/SUM(Entrada!$A$5:A37))</f>
        <v/>
      </c>
      <c r="H37" s="28" t="str">
        <f>IF(Entrada!A37="","",Entrada!$P$4)</f>
        <v/>
      </c>
      <c r="I37" s="18"/>
      <c r="J37" s="18"/>
      <c r="K37" s="18"/>
      <c r="L37" s="30" t="str">
        <f>IF(Entrada!A37="","",((A37-88.9)/(1200-88.9))*(0.85-0.15)+0.15)</f>
        <v/>
      </c>
      <c r="M37" s="30" t="str">
        <f>IF(Entrada!A37="","",((B37-1)/(7-1))*(0.85-0.15)+0.15)</f>
        <v/>
      </c>
      <c r="N37" s="30" t="str">
        <f>IF(Entrada!A37="","",((C37-0.1)/(544.5-0.1))*(0.85-0.15)+0.15)</f>
        <v/>
      </c>
      <c r="O37" s="30" t="str">
        <f>IF(Entrada!A37="","",((D37-0)/(49.5-0))*(0.85-0.15)+0.15)</f>
        <v/>
      </c>
      <c r="P37" s="30" t="str">
        <f>IF(Entrada!A37="","",((E37-0)/(1-0))*(0.85-0.15)+0.15)</f>
        <v/>
      </c>
      <c r="Q37" s="30" t="str">
        <f>IF(Entrada!A37="","",((F37-0)/(1-0))*(0.85-0.15)+0.15)</f>
        <v/>
      </c>
      <c r="R37" s="30" t="str">
        <f>IF(Entrada!A37="","",((G37-0)/(1-0))*(0.85-0.15)+0.15)</f>
        <v/>
      </c>
      <c r="S37" s="30" t="str">
        <f>IF(Entrada!A37="","",((H37-1)/(2-1))*(0.85-0.15)+0.15)</f>
        <v/>
      </c>
    </row>
    <row r="38" spans="1:19" x14ac:dyDescent="0.25">
      <c r="A38" s="10" t="str">
        <f>IF(Entrada!A38="","",Entrada!$I$5)</f>
        <v/>
      </c>
      <c r="B38" s="25" t="str">
        <f>IF(Entrada!A38="","",Entrada!$K$5)</f>
        <v/>
      </c>
      <c r="C38" s="26" t="str">
        <f>IF(Entrada!A38="","",Entrada!C38)</f>
        <v/>
      </c>
      <c r="D38" s="26" t="str">
        <f>IF(Entrada!A37="","",SUM(Entrada!$D$5:D38))</f>
        <v/>
      </c>
      <c r="E38" s="27" t="str">
        <f>IF(Entrada!A38="","",SUM(Entrada!$E$5:E38)/SUM(Entrada!$A$5:A38))</f>
        <v/>
      </c>
      <c r="F38" s="27" t="str">
        <f>IF(Entrada!A38="","",SUM(Entrada!$F$5:F38)/SUM(Entrada!$A$5:A38))</f>
        <v/>
      </c>
      <c r="G38" s="27" t="str">
        <f>IF(Entrada!A38="","",SUM(Entrada!$G$5:G38)/SUM(Entrada!$A$5:A38))</f>
        <v/>
      </c>
      <c r="H38" s="28" t="str">
        <f>IF(Entrada!A38="","",Entrada!$P$4)</f>
        <v/>
      </c>
      <c r="I38" s="18"/>
      <c r="J38" s="18"/>
      <c r="K38" s="18"/>
      <c r="L38" s="30" t="str">
        <f>IF(Entrada!A38="","",((A38-88.9)/(1200-88.9))*(0.85-0.15)+0.15)</f>
        <v/>
      </c>
      <c r="M38" s="30" t="str">
        <f>IF(Entrada!A38="","",((B38-1)/(7-1))*(0.85-0.15)+0.15)</f>
        <v/>
      </c>
      <c r="N38" s="30" t="str">
        <f>IF(Entrada!A38="","",((C38-0.1)/(544.5-0.1))*(0.85-0.15)+0.15)</f>
        <v/>
      </c>
      <c r="O38" s="30" t="str">
        <f>IF(Entrada!A38="","",((D38-0)/(49.5-0))*(0.85-0.15)+0.15)</f>
        <v/>
      </c>
      <c r="P38" s="30" t="str">
        <f>IF(Entrada!A38="","",((E38-0)/(1-0))*(0.85-0.15)+0.15)</f>
        <v/>
      </c>
      <c r="Q38" s="30" t="str">
        <f>IF(Entrada!A38="","",((F38-0)/(1-0))*(0.85-0.15)+0.15)</f>
        <v/>
      </c>
      <c r="R38" s="30" t="str">
        <f>IF(Entrada!A38="","",((G38-0)/(1-0))*(0.85-0.15)+0.15)</f>
        <v/>
      </c>
      <c r="S38" s="30" t="str">
        <f>IF(Entrada!A38="","",((H38-1)/(2-1))*(0.85-0.15)+0.15)</f>
        <v/>
      </c>
    </row>
    <row r="39" spans="1:19" x14ac:dyDescent="0.25">
      <c r="A39" s="10" t="str">
        <f>IF(Entrada!A39="","",Entrada!$I$5)</f>
        <v/>
      </c>
      <c r="B39" s="25" t="str">
        <f>IF(Entrada!A39="","",Entrada!$K$5)</f>
        <v/>
      </c>
      <c r="C39" s="26" t="str">
        <f>IF(Entrada!A39="","",Entrada!C39)</f>
        <v/>
      </c>
      <c r="D39" s="26" t="str">
        <f>IF(Entrada!A38="","",SUM(Entrada!$D$5:D39))</f>
        <v/>
      </c>
      <c r="E39" s="27" t="str">
        <f>IF(Entrada!A39="","",SUM(Entrada!$E$5:E39)/SUM(Entrada!$A$5:A39))</f>
        <v/>
      </c>
      <c r="F39" s="27" t="str">
        <f>IF(Entrada!A39="","",SUM(Entrada!$F$5:F39)/SUM(Entrada!$A$5:A39))</f>
        <v/>
      </c>
      <c r="G39" s="27" t="str">
        <f>IF(Entrada!A39="","",SUM(Entrada!$G$5:G39)/SUM(Entrada!$A$5:A39))</f>
        <v/>
      </c>
      <c r="H39" s="28" t="str">
        <f>IF(Entrada!A39="","",Entrada!$P$4)</f>
        <v/>
      </c>
      <c r="I39" s="18"/>
      <c r="J39" s="18"/>
      <c r="K39" s="18"/>
      <c r="L39" s="30" t="str">
        <f>IF(Entrada!A39="","",((A39-88.9)/(1200-88.9))*(0.85-0.15)+0.15)</f>
        <v/>
      </c>
      <c r="M39" s="30" t="str">
        <f>IF(Entrada!A39="","",((B39-1)/(7-1))*(0.85-0.15)+0.15)</f>
        <v/>
      </c>
      <c r="N39" s="30" t="str">
        <f>IF(Entrada!A39="","",((C39-0.1)/(544.5-0.1))*(0.85-0.15)+0.15)</f>
        <v/>
      </c>
      <c r="O39" s="30" t="str">
        <f>IF(Entrada!A39="","",((D39-0)/(49.5-0))*(0.85-0.15)+0.15)</f>
        <v/>
      </c>
      <c r="P39" s="30" t="str">
        <f>IF(Entrada!A39="","",((E39-0)/(1-0))*(0.85-0.15)+0.15)</f>
        <v/>
      </c>
      <c r="Q39" s="30" t="str">
        <f>IF(Entrada!A39="","",((F39-0)/(1-0))*(0.85-0.15)+0.15)</f>
        <v/>
      </c>
      <c r="R39" s="30" t="str">
        <f>IF(Entrada!A39="","",((G39-0)/(1-0))*(0.85-0.15)+0.15)</f>
        <v/>
      </c>
      <c r="S39" s="30" t="str">
        <f>IF(Entrada!A39="","",((H39-1)/(2-1))*(0.85-0.15)+0.15)</f>
        <v/>
      </c>
    </row>
    <row r="40" spans="1:19" x14ac:dyDescent="0.25">
      <c r="A40" s="10" t="str">
        <f>IF(Entrada!A40="","",Entrada!$I$5)</f>
        <v/>
      </c>
      <c r="B40" s="25" t="str">
        <f>IF(Entrada!A40="","",Entrada!$K$5)</f>
        <v/>
      </c>
      <c r="C40" s="26" t="str">
        <f>IF(Entrada!A40="","",Entrada!C40)</f>
        <v/>
      </c>
      <c r="D40" s="26" t="str">
        <f>IF(Entrada!A39="","",SUM(Entrada!$D$5:D40))</f>
        <v/>
      </c>
      <c r="E40" s="27" t="str">
        <f>IF(Entrada!A40="","",SUM(Entrada!$E$5:E40)/SUM(Entrada!$A$5:A40))</f>
        <v/>
      </c>
      <c r="F40" s="27" t="str">
        <f>IF(Entrada!A40="","",SUM(Entrada!$F$5:F40)/SUM(Entrada!$A$5:A40))</f>
        <v/>
      </c>
      <c r="G40" s="27" t="str">
        <f>IF(Entrada!A40="","",SUM(Entrada!$G$5:G40)/SUM(Entrada!$A$5:A40))</f>
        <v/>
      </c>
      <c r="H40" s="28" t="str">
        <f>IF(Entrada!A40="","",Entrada!$P$4)</f>
        <v/>
      </c>
      <c r="I40" s="18"/>
      <c r="J40" s="18"/>
      <c r="K40" s="18"/>
      <c r="L40" s="30" t="str">
        <f>IF(Entrada!A40="","",((A40-88.9)/(1200-88.9))*(0.85-0.15)+0.15)</f>
        <v/>
      </c>
      <c r="M40" s="30" t="str">
        <f>IF(Entrada!A40="","",((B40-1)/(7-1))*(0.85-0.15)+0.15)</f>
        <v/>
      </c>
      <c r="N40" s="30" t="str">
        <f>IF(Entrada!A40="","",((C40-0.1)/(544.5-0.1))*(0.85-0.15)+0.15)</f>
        <v/>
      </c>
      <c r="O40" s="30" t="str">
        <f>IF(Entrada!A40="","",((D40-0)/(49.5-0))*(0.85-0.15)+0.15)</f>
        <v/>
      </c>
      <c r="P40" s="30" t="str">
        <f>IF(Entrada!A40="","",((E40-0)/(1-0))*(0.85-0.15)+0.15)</f>
        <v/>
      </c>
      <c r="Q40" s="30" t="str">
        <f>IF(Entrada!A40="","",((F40-0)/(1-0))*(0.85-0.15)+0.15)</f>
        <v/>
      </c>
      <c r="R40" s="30" t="str">
        <f>IF(Entrada!A40="","",((G40-0)/(1-0))*(0.85-0.15)+0.15)</f>
        <v/>
      </c>
      <c r="S40" s="30" t="str">
        <f>IF(Entrada!A40="","",((H40-1)/(2-1))*(0.85-0.15)+0.15)</f>
        <v/>
      </c>
    </row>
    <row r="41" spans="1:19" x14ac:dyDescent="0.25">
      <c r="A41" s="10" t="str">
        <f>IF(Entrada!A41="","",Entrada!$I$5)</f>
        <v/>
      </c>
      <c r="B41" s="25" t="str">
        <f>IF(Entrada!A41="","",Entrada!$K$5)</f>
        <v/>
      </c>
      <c r="C41" s="26" t="str">
        <f>IF(Entrada!A41="","",Entrada!C41)</f>
        <v/>
      </c>
      <c r="D41" s="26" t="str">
        <f>IF(Entrada!A40="","",SUM(Entrada!$D$5:D41))</f>
        <v/>
      </c>
      <c r="E41" s="27" t="str">
        <f>IF(Entrada!A41="","",SUM(Entrada!$E$5:E41)/SUM(Entrada!$A$5:A41))</f>
        <v/>
      </c>
      <c r="F41" s="27" t="str">
        <f>IF(Entrada!A41="","",SUM(Entrada!$F$5:F41)/SUM(Entrada!$A$5:A41))</f>
        <v/>
      </c>
      <c r="G41" s="27" t="str">
        <f>IF(Entrada!A41="","",SUM(Entrada!$G$5:G41)/SUM(Entrada!$A$5:A41))</f>
        <v/>
      </c>
      <c r="H41" s="28" t="str">
        <f>IF(Entrada!A41="","",Entrada!$P$4)</f>
        <v/>
      </c>
      <c r="I41" s="18"/>
      <c r="J41" s="18"/>
      <c r="K41" s="18"/>
      <c r="L41" s="30" t="str">
        <f>IF(Entrada!A41="","",((A41-88.9)/(1200-88.9))*(0.85-0.15)+0.15)</f>
        <v/>
      </c>
      <c r="M41" s="30" t="str">
        <f>IF(Entrada!A41="","",((B41-1)/(7-1))*(0.85-0.15)+0.15)</f>
        <v/>
      </c>
      <c r="N41" s="30" t="str">
        <f>IF(Entrada!A41="","",((C41-0.1)/(544.5-0.1))*(0.85-0.15)+0.15)</f>
        <v/>
      </c>
      <c r="O41" s="30" t="str">
        <f>IF(Entrada!A41="","",((D41-0)/(49.5-0))*(0.85-0.15)+0.15)</f>
        <v/>
      </c>
      <c r="P41" s="30" t="str">
        <f>IF(Entrada!A41="","",((E41-0)/(1-0))*(0.85-0.15)+0.15)</f>
        <v/>
      </c>
      <c r="Q41" s="30" t="str">
        <f>IF(Entrada!A41="","",((F41-0)/(1-0))*(0.85-0.15)+0.15)</f>
        <v/>
      </c>
      <c r="R41" s="30" t="str">
        <f>IF(Entrada!A41="","",((G41-0)/(1-0))*(0.85-0.15)+0.15)</f>
        <v/>
      </c>
      <c r="S41" s="30" t="str">
        <f>IF(Entrada!A41="","",((H41-1)/(2-1))*(0.85-0.15)+0.15)</f>
        <v/>
      </c>
    </row>
    <row r="42" spans="1:19" x14ac:dyDescent="0.25">
      <c r="A42" s="10" t="str">
        <f>IF(Entrada!A42="","",Entrada!$I$5)</f>
        <v/>
      </c>
      <c r="B42" s="25" t="str">
        <f>IF(Entrada!A42="","",Entrada!$K$5)</f>
        <v/>
      </c>
      <c r="C42" s="26" t="str">
        <f>IF(Entrada!A42="","",Entrada!C42)</f>
        <v/>
      </c>
      <c r="D42" s="26" t="str">
        <f>IF(Entrada!A41="","",SUM(Entrada!$D$5:D42))</f>
        <v/>
      </c>
      <c r="E42" s="27" t="str">
        <f>IF(Entrada!A42="","",SUM(Entrada!$E$5:E42)/SUM(Entrada!$A$5:A42))</f>
        <v/>
      </c>
      <c r="F42" s="27" t="str">
        <f>IF(Entrada!A42="","",SUM(Entrada!$F$5:F42)/SUM(Entrada!$A$5:A42))</f>
        <v/>
      </c>
      <c r="G42" s="27" t="str">
        <f>IF(Entrada!A42="","",SUM(Entrada!$G$5:G42)/SUM(Entrada!$A$5:A42))</f>
        <v/>
      </c>
      <c r="H42" s="28" t="str">
        <f>IF(Entrada!A42="","",Entrada!$P$4)</f>
        <v/>
      </c>
      <c r="I42" s="18"/>
      <c r="J42" s="18"/>
      <c r="K42" s="18"/>
      <c r="L42" s="30" t="str">
        <f>IF(Entrada!A42="","",((A42-88.9)/(1200-88.9))*(0.85-0.15)+0.15)</f>
        <v/>
      </c>
      <c r="M42" s="30" t="str">
        <f>IF(Entrada!A42="","",((B42-1)/(7-1))*(0.85-0.15)+0.15)</f>
        <v/>
      </c>
      <c r="N42" s="30" t="str">
        <f>IF(Entrada!A42="","",((C42-0.1)/(544.5-0.1))*(0.85-0.15)+0.15)</f>
        <v/>
      </c>
      <c r="O42" s="30" t="str">
        <f>IF(Entrada!A42="","",((D42-0)/(49.5-0))*(0.85-0.15)+0.15)</f>
        <v/>
      </c>
      <c r="P42" s="30" t="str">
        <f>IF(Entrada!A42="","",((E42-0)/(1-0))*(0.85-0.15)+0.15)</f>
        <v/>
      </c>
      <c r="Q42" s="30" t="str">
        <f>IF(Entrada!A42="","",((F42-0)/(1-0))*(0.85-0.15)+0.15)</f>
        <v/>
      </c>
      <c r="R42" s="30" t="str">
        <f>IF(Entrada!A42="","",((G42-0)/(1-0))*(0.85-0.15)+0.15)</f>
        <v/>
      </c>
      <c r="S42" s="30" t="str">
        <f>IF(Entrada!A42="","",((H42-1)/(2-1))*(0.85-0.15)+0.15)</f>
        <v/>
      </c>
    </row>
    <row r="43" spans="1:19" x14ac:dyDescent="0.25">
      <c r="A43" s="10" t="str">
        <f>IF(Entrada!A43="","",Entrada!$I$5)</f>
        <v/>
      </c>
      <c r="B43" s="25" t="str">
        <f>IF(Entrada!A43="","",Entrada!$K$5)</f>
        <v/>
      </c>
      <c r="C43" s="26" t="str">
        <f>IF(Entrada!A43="","",Entrada!C43)</f>
        <v/>
      </c>
      <c r="D43" s="26" t="str">
        <f>IF(Entrada!A42="","",SUM(Entrada!$D$5:D43))</f>
        <v/>
      </c>
      <c r="E43" s="27" t="str">
        <f>IF(Entrada!A43="","",SUM(Entrada!$E$5:E43)/SUM(Entrada!$A$5:A43))</f>
        <v/>
      </c>
      <c r="F43" s="27" t="str">
        <f>IF(Entrada!A43="","",SUM(Entrada!$F$5:F43)/SUM(Entrada!$A$5:A43))</f>
        <v/>
      </c>
      <c r="G43" s="27" t="str">
        <f>IF(Entrada!A43="","",SUM(Entrada!$G$5:G43)/SUM(Entrada!$A$5:A43))</f>
        <v/>
      </c>
      <c r="H43" s="28" t="str">
        <f>IF(Entrada!A43="","",Entrada!$P$4)</f>
        <v/>
      </c>
      <c r="I43" s="18"/>
      <c r="J43" s="18"/>
      <c r="K43" s="18"/>
      <c r="L43" s="30" t="str">
        <f>IF(Entrada!A43="","",((A43-88.9)/(1200-88.9))*(0.85-0.15)+0.15)</f>
        <v/>
      </c>
      <c r="M43" s="30" t="str">
        <f>IF(Entrada!A43="","",((B43-1)/(7-1))*(0.85-0.15)+0.15)</f>
        <v/>
      </c>
      <c r="N43" s="30" t="str">
        <f>IF(Entrada!A43="","",((C43-0.1)/(544.5-0.1))*(0.85-0.15)+0.15)</f>
        <v/>
      </c>
      <c r="O43" s="30" t="str">
        <f>IF(Entrada!A43="","",((D43-0)/(49.5-0))*(0.85-0.15)+0.15)</f>
        <v/>
      </c>
      <c r="P43" s="30" t="str">
        <f>IF(Entrada!A43="","",((E43-0)/(1-0))*(0.85-0.15)+0.15)</f>
        <v/>
      </c>
      <c r="Q43" s="30" t="str">
        <f>IF(Entrada!A43="","",((F43-0)/(1-0))*(0.85-0.15)+0.15)</f>
        <v/>
      </c>
      <c r="R43" s="30" t="str">
        <f>IF(Entrada!A43="","",((G43-0)/(1-0))*(0.85-0.15)+0.15)</f>
        <v/>
      </c>
      <c r="S43" s="30" t="str">
        <f>IF(Entrada!A43="","",((H43-1)/(2-1))*(0.85-0.15)+0.15)</f>
        <v/>
      </c>
    </row>
    <row r="44" spans="1:19" x14ac:dyDescent="0.25">
      <c r="A44" s="10" t="str">
        <f>IF(Entrada!A44="","",Entrada!$I$5)</f>
        <v/>
      </c>
      <c r="B44" s="25" t="str">
        <f>IF(Entrada!A44="","",Entrada!$K$5)</f>
        <v/>
      </c>
      <c r="C44" s="26" t="str">
        <f>IF(Entrada!A44="","",Entrada!C44)</f>
        <v/>
      </c>
      <c r="D44" s="26" t="str">
        <f>IF(Entrada!A43="","",SUM(Entrada!$D$5:D44))</f>
        <v/>
      </c>
      <c r="E44" s="27" t="str">
        <f>IF(Entrada!A44="","",SUM(Entrada!$E$5:E44)/SUM(Entrada!$A$5:A44))</f>
        <v/>
      </c>
      <c r="F44" s="27" t="str">
        <f>IF(Entrada!A44="","",SUM(Entrada!$F$5:F44)/SUM(Entrada!$A$5:A44))</f>
        <v/>
      </c>
      <c r="G44" s="27" t="str">
        <f>IF(Entrada!A44="","",SUM(Entrada!$G$5:G44)/SUM(Entrada!$A$5:A44))</f>
        <v/>
      </c>
      <c r="H44" s="28" t="str">
        <f>IF(Entrada!A44="","",Entrada!$P$4)</f>
        <v/>
      </c>
      <c r="I44" s="18"/>
      <c r="J44" s="18"/>
      <c r="K44" s="18"/>
      <c r="L44" s="30" t="str">
        <f>IF(Entrada!A44="","",((A44-88.9)/(1200-88.9))*(0.85-0.15)+0.15)</f>
        <v/>
      </c>
      <c r="M44" s="30" t="str">
        <f>IF(Entrada!A44="","",((B44-1)/(7-1))*(0.85-0.15)+0.15)</f>
        <v/>
      </c>
      <c r="N44" s="30" t="str">
        <f>IF(Entrada!A44="","",((C44-0.1)/(544.5-0.1))*(0.85-0.15)+0.15)</f>
        <v/>
      </c>
      <c r="O44" s="30" t="str">
        <f>IF(Entrada!A44="","",((D44-0)/(49.5-0))*(0.85-0.15)+0.15)</f>
        <v/>
      </c>
      <c r="P44" s="30" t="str">
        <f>IF(Entrada!A44="","",((E44-0)/(1-0))*(0.85-0.15)+0.15)</f>
        <v/>
      </c>
      <c r="Q44" s="30" t="str">
        <f>IF(Entrada!A44="","",((F44-0)/(1-0))*(0.85-0.15)+0.15)</f>
        <v/>
      </c>
      <c r="R44" s="30" t="str">
        <f>IF(Entrada!A44="","",((G44-0)/(1-0))*(0.85-0.15)+0.15)</f>
        <v/>
      </c>
      <c r="S44" s="30" t="str">
        <f>IF(Entrada!A44="","",((H44-1)/(2-1))*(0.85-0.15)+0.15)</f>
        <v/>
      </c>
    </row>
    <row r="45" spans="1:19" x14ac:dyDescent="0.25">
      <c r="A45" s="10" t="str">
        <f>IF(Entrada!A45="","",Entrada!$I$5)</f>
        <v/>
      </c>
      <c r="B45" s="25" t="str">
        <f>IF(Entrada!A45="","",Entrada!$K$5)</f>
        <v/>
      </c>
      <c r="C45" s="26" t="str">
        <f>IF(Entrada!A45="","",Entrada!C45)</f>
        <v/>
      </c>
      <c r="D45" s="26" t="str">
        <f>IF(Entrada!A44="","",SUM(Entrada!$D$5:D45))</f>
        <v/>
      </c>
      <c r="E45" s="27" t="str">
        <f>IF(Entrada!A45="","",SUM(Entrada!$E$5:E45)/SUM(Entrada!$A$5:A45))</f>
        <v/>
      </c>
      <c r="F45" s="27" t="str">
        <f>IF(Entrada!A45="","",SUM(Entrada!$F$5:F45)/SUM(Entrada!$A$5:A45))</f>
        <v/>
      </c>
      <c r="G45" s="27" t="str">
        <f>IF(Entrada!A45="","",SUM(Entrada!$G$5:G45)/SUM(Entrada!$A$5:A45))</f>
        <v/>
      </c>
      <c r="H45" s="28" t="str">
        <f>IF(Entrada!A45="","",Entrada!$P$4)</f>
        <v/>
      </c>
      <c r="I45" s="18"/>
      <c r="J45" s="18"/>
      <c r="K45" s="18"/>
      <c r="L45" s="30" t="str">
        <f>IF(Entrada!A45="","",((A45-88.9)/(1200-88.9))*(0.85-0.15)+0.15)</f>
        <v/>
      </c>
      <c r="M45" s="30" t="str">
        <f>IF(Entrada!A45="","",((B45-1)/(7-1))*(0.85-0.15)+0.15)</f>
        <v/>
      </c>
      <c r="N45" s="30" t="str">
        <f>IF(Entrada!A45="","",((C45-0.1)/(544.5-0.1))*(0.85-0.15)+0.15)</f>
        <v/>
      </c>
      <c r="O45" s="30" t="str">
        <f>IF(Entrada!A45="","",((D45-0)/(49.5-0))*(0.85-0.15)+0.15)</f>
        <v/>
      </c>
      <c r="P45" s="30" t="str">
        <f>IF(Entrada!A45="","",((E45-0)/(1-0))*(0.85-0.15)+0.15)</f>
        <v/>
      </c>
      <c r="Q45" s="30" t="str">
        <f>IF(Entrada!A45="","",((F45-0)/(1-0))*(0.85-0.15)+0.15)</f>
        <v/>
      </c>
      <c r="R45" s="30" t="str">
        <f>IF(Entrada!A45="","",((G45-0)/(1-0))*(0.85-0.15)+0.15)</f>
        <v/>
      </c>
      <c r="S45" s="30" t="str">
        <f>IF(Entrada!A45="","",((H45-1)/(2-1))*(0.85-0.15)+0.15)</f>
        <v/>
      </c>
    </row>
    <row r="46" spans="1:19" x14ac:dyDescent="0.25">
      <c r="A46" s="10" t="str">
        <f>IF(Entrada!A46="","",Entrada!$I$5)</f>
        <v/>
      </c>
      <c r="B46" s="25" t="str">
        <f>IF(Entrada!A46="","",Entrada!$K$5)</f>
        <v/>
      </c>
      <c r="C46" s="26" t="str">
        <f>IF(Entrada!A46="","",Entrada!C46)</f>
        <v/>
      </c>
      <c r="D46" s="26" t="str">
        <f>IF(Entrada!A45="","",SUM(Entrada!$D$5:D46))</f>
        <v/>
      </c>
      <c r="E46" s="27" t="str">
        <f>IF(Entrada!A46="","",SUM(Entrada!$E$5:E46)/SUM(Entrada!$A$5:A46))</f>
        <v/>
      </c>
      <c r="F46" s="27" t="str">
        <f>IF(Entrada!A46="","",SUM(Entrada!$F$5:F46)/SUM(Entrada!$A$5:A46))</f>
        <v/>
      </c>
      <c r="G46" s="27" t="str">
        <f>IF(Entrada!A46="","",SUM(Entrada!$G$5:G46)/SUM(Entrada!$A$5:A46))</f>
        <v/>
      </c>
      <c r="H46" s="28" t="str">
        <f>IF(Entrada!A46="","",Entrada!$P$4)</f>
        <v/>
      </c>
      <c r="I46" s="18"/>
      <c r="J46" s="18"/>
      <c r="K46" s="18"/>
      <c r="L46" s="30" t="str">
        <f>IF(Entrada!A46="","",((A46-88.9)/(1200-88.9))*(0.85-0.15)+0.15)</f>
        <v/>
      </c>
      <c r="M46" s="30" t="str">
        <f>IF(Entrada!A46="","",((B46-1)/(7-1))*(0.85-0.15)+0.15)</f>
        <v/>
      </c>
      <c r="N46" s="30" t="str">
        <f>IF(Entrada!A46="","",((C46-0.1)/(544.5-0.1))*(0.85-0.15)+0.15)</f>
        <v/>
      </c>
      <c r="O46" s="30" t="str">
        <f>IF(Entrada!A46="","",((D46-0)/(49.5-0))*(0.85-0.15)+0.15)</f>
        <v/>
      </c>
      <c r="P46" s="30" t="str">
        <f>IF(Entrada!A46="","",((E46-0)/(1-0))*(0.85-0.15)+0.15)</f>
        <v/>
      </c>
      <c r="Q46" s="30" t="str">
        <f>IF(Entrada!A46="","",((F46-0)/(1-0))*(0.85-0.15)+0.15)</f>
        <v/>
      </c>
      <c r="R46" s="30" t="str">
        <f>IF(Entrada!A46="","",((G46-0)/(1-0))*(0.85-0.15)+0.15)</f>
        <v/>
      </c>
      <c r="S46" s="30" t="str">
        <f>IF(Entrada!A46="","",((H46-1)/(2-1))*(0.85-0.15)+0.15)</f>
        <v/>
      </c>
    </row>
    <row r="47" spans="1:19" x14ac:dyDescent="0.25">
      <c r="A47" s="10" t="str">
        <f>IF(Entrada!A47="","",Entrada!$I$5)</f>
        <v/>
      </c>
      <c r="B47" s="25" t="str">
        <f>IF(Entrada!A47="","",Entrada!$K$5)</f>
        <v/>
      </c>
      <c r="C47" s="26" t="str">
        <f>IF(Entrada!A47="","",Entrada!C47)</f>
        <v/>
      </c>
      <c r="D47" s="26" t="str">
        <f>IF(Entrada!A46="","",SUM(Entrada!$D$5:D47))</f>
        <v/>
      </c>
      <c r="E47" s="27" t="str">
        <f>IF(Entrada!A47="","",SUM(Entrada!$E$5:E47)/SUM(Entrada!$A$5:A47))</f>
        <v/>
      </c>
      <c r="F47" s="27" t="str">
        <f>IF(Entrada!A47="","",SUM(Entrada!$F$5:F47)/SUM(Entrada!$A$5:A47))</f>
        <v/>
      </c>
      <c r="G47" s="27" t="str">
        <f>IF(Entrada!A47="","",SUM(Entrada!$G$5:G47)/SUM(Entrada!$A$5:A47))</f>
        <v/>
      </c>
      <c r="H47" s="28" t="str">
        <f>IF(Entrada!A47="","",Entrada!$P$4)</f>
        <v/>
      </c>
      <c r="I47" s="18"/>
      <c r="J47" s="18"/>
      <c r="K47" s="18"/>
      <c r="L47" s="30" t="str">
        <f>IF(Entrada!A47="","",((A47-88.9)/(1200-88.9))*(0.85-0.15)+0.15)</f>
        <v/>
      </c>
      <c r="M47" s="30" t="str">
        <f>IF(Entrada!A47="","",((B47-1)/(7-1))*(0.85-0.15)+0.15)</f>
        <v/>
      </c>
      <c r="N47" s="30" t="str">
        <f>IF(Entrada!A47="","",((C47-0.1)/(544.5-0.1))*(0.85-0.15)+0.15)</f>
        <v/>
      </c>
      <c r="O47" s="30" t="str">
        <f>IF(Entrada!A47="","",((D47-0)/(49.5-0))*(0.85-0.15)+0.15)</f>
        <v/>
      </c>
      <c r="P47" s="30" t="str">
        <f>IF(Entrada!A47="","",((E47-0)/(1-0))*(0.85-0.15)+0.15)</f>
        <v/>
      </c>
      <c r="Q47" s="30" t="str">
        <f>IF(Entrada!A47="","",((F47-0)/(1-0))*(0.85-0.15)+0.15)</f>
        <v/>
      </c>
      <c r="R47" s="30" t="str">
        <f>IF(Entrada!A47="","",((G47-0)/(1-0))*(0.85-0.15)+0.15)</f>
        <v/>
      </c>
      <c r="S47" s="30" t="str">
        <f>IF(Entrada!A47="","",((H47-1)/(2-1))*(0.85-0.15)+0.15)</f>
        <v/>
      </c>
    </row>
    <row r="48" spans="1:19" x14ac:dyDescent="0.25">
      <c r="A48" s="10" t="str">
        <f>IF(Entrada!A48="","",Entrada!$I$5)</f>
        <v/>
      </c>
      <c r="B48" s="25" t="str">
        <f>IF(Entrada!A48="","",Entrada!$K$5)</f>
        <v/>
      </c>
      <c r="C48" s="26" t="str">
        <f>IF(Entrada!A48="","",Entrada!C48)</f>
        <v/>
      </c>
      <c r="D48" s="26" t="str">
        <f>IF(Entrada!A47="","",SUM(Entrada!$D$5:D48))</f>
        <v/>
      </c>
      <c r="E48" s="27" t="str">
        <f>IF(Entrada!A48="","",SUM(Entrada!$E$5:E48)/SUM(Entrada!$A$5:A48))</f>
        <v/>
      </c>
      <c r="F48" s="27" t="str">
        <f>IF(Entrada!A48="","",SUM(Entrada!$F$5:F48)/SUM(Entrada!$A$5:A48))</f>
        <v/>
      </c>
      <c r="G48" s="27" t="str">
        <f>IF(Entrada!A48="","",SUM(Entrada!$G$5:G48)/SUM(Entrada!$A$5:A48))</f>
        <v/>
      </c>
      <c r="H48" s="28" t="str">
        <f>IF(Entrada!A48="","",Entrada!$P$4)</f>
        <v/>
      </c>
      <c r="I48" s="18"/>
      <c r="J48" s="18"/>
      <c r="K48" s="18"/>
      <c r="L48" s="30" t="str">
        <f>IF(Entrada!A48="","",((A48-88.9)/(1200-88.9))*(0.85-0.15)+0.15)</f>
        <v/>
      </c>
      <c r="M48" s="30" t="str">
        <f>IF(Entrada!A48="","",((B48-1)/(7-1))*(0.85-0.15)+0.15)</f>
        <v/>
      </c>
      <c r="N48" s="30" t="str">
        <f>IF(Entrada!A48="","",((C48-0.1)/(544.5-0.1))*(0.85-0.15)+0.15)</f>
        <v/>
      </c>
      <c r="O48" s="30" t="str">
        <f>IF(Entrada!A48="","",((D48-0)/(49.5-0))*(0.85-0.15)+0.15)</f>
        <v/>
      </c>
      <c r="P48" s="30" t="str">
        <f>IF(Entrada!A48="","",((E48-0)/(1-0))*(0.85-0.15)+0.15)</f>
        <v/>
      </c>
      <c r="Q48" s="30" t="str">
        <f>IF(Entrada!A48="","",((F48-0)/(1-0))*(0.85-0.15)+0.15)</f>
        <v/>
      </c>
      <c r="R48" s="30" t="str">
        <f>IF(Entrada!A48="","",((G48-0)/(1-0))*(0.85-0.15)+0.15)</f>
        <v/>
      </c>
      <c r="S48" s="30" t="str">
        <f>IF(Entrada!A48="","",((H48-1)/(2-1))*(0.85-0.15)+0.15)</f>
        <v/>
      </c>
    </row>
    <row r="49" spans="1:19" x14ac:dyDescent="0.25">
      <c r="A49" s="10" t="str">
        <f>IF(Entrada!A49="","",Entrada!$I$5)</f>
        <v/>
      </c>
      <c r="B49" s="25" t="str">
        <f>IF(Entrada!A49="","",Entrada!$K$5)</f>
        <v/>
      </c>
      <c r="C49" s="26" t="str">
        <f>IF(Entrada!A49="","",Entrada!C49)</f>
        <v/>
      </c>
      <c r="D49" s="26" t="str">
        <f>IF(Entrada!A48="","",SUM(Entrada!$D$5:D49))</f>
        <v/>
      </c>
      <c r="E49" s="27" t="str">
        <f>IF(Entrada!A49="","",SUM(Entrada!$E$5:E49)/SUM(Entrada!$A$5:A49))</f>
        <v/>
      </c>
      <c r="F49" s="27" t="str">
        <f>IF(Entrada!A49="","",SUM(Entrada!$F$5:F49)/SUM(Entrada!$A$5:A49))</f>
        <v/>
      </c>
      <c r="G49" s="27" t="str">
        <f>IF(Entrada!A49="","",SUM(Entrada!$G$5:G49)/SUM(Entrada!$A$5:A49))</f>
        <v/>
      </c>
      <c r="H49" s="28" t="str">
        <f>IF(Entrada!A49="","",Entrada!$P$4)</f>
        <v/>
      </c>
      <c r="I49" s="18"/>
      <c r="J49" s="18"/>
      <c r="K49" s="18"/>
      <c r="L49" s="30" t="str">
        <f>IF(Entrada!A49="","",((A49-88.9)/(1200-88.9))*(0.85-0.15)+0.15)</f>
        <v/>
      </c>
      <c r="M49" s="30" t="str">
        <f>IF(Entrada!A49="","",((B49-1)/(7-1))*(0.85-0.15)+0.15)</f>
        <v/>
      </c>
      <c r="N49" s="30" t="str">
        <f>IF(Entrada!A49="","",((C49-0.1)/(544.5-0.1))*(0.85-0.15)+0.15)</f>
        <v/>
      </c>
      <c r="O49" s="30" t="str">
        <f>IF(Entrada!A49="","",((D49-0)/(49.5-0))*(0.85-0.15)+0.15)</f>
        <v/>
      </c>
      <c r="P49" s="30" t="str">
        <f>IF(Entrada!A49="","",((E49-0)/(1-0))*(0.85-0.15)+0.15)</f>
        <v/>
      </c>
      <c r="Q49" s="30" t="str">
        <f>IF(Entrada!A49="","",((F49-0)/(1-0))*(0.85-0.15)+0.15)</f>
        <v/>
      </c>
      <c r="R49" s="30" t="str">
        <f>IF(Entrada!A49="","",((G49-0)/(1-0))*(0.85-0.15)+0.15)</f>
        <v/>
      </c>
      <c r="S49" s="30" t="str">
        <f>IF(Entrada!A49="","",((H49-1)/(2-1))*(0.85-0.15)+0.15)</f>
        <v/>
      </c>
    </row>
    <row r="50" spans="1:19" x14ac:dyDescent="0.25">
      <c r="A50" s="10" t="str">
        <f>IF(Entrada!A50="","",Entrada!$I$5)</f>
        <v/>
      </c>
      <c r="B50" s="25" t="str">
        <f>IF(Entrada!A50="","",Entrada!$K$5)</f>
        <v/>
      </c>
      <c r="C50" s="26" t="str">
        <f>IF(Entrada!A50="","",Entrada!C50)</f>
        <v/>
      </c>
      <c r="D50" s="26" t="str">
        <f>IF(Entrada!A49="","",SUM(Entrada!$D$5:D50))</f>
        <v/>
      </c>
      <c r="E50" s="27" t="str">
        <f>IF(Entrada!A50="","",SUM(Entrada!$E$5:E50)/SUM(Entrada!$A$5:A50))</f>
        <v/>
      </c>
      <c r="F50" s="27" t="str">
        <f>IF(Entrada!A50="","",SUM(Entrada!$F$5:F50)/SUM(Entrada!$A$5:A50))</f>
        <v/>
      </c>
      <c r="G50" s="27" t="str">
        <f>IF(Entrada!A50="","",SUM(Entrada!$G$5:G50)/SUM(Entrada!$A$5:A50))</f>
        <v/>
      </c>
      <c r="H50" s="28" t="str">
        <f>IF(Entrada!A50="","",Entrada!$P$4)</f>
        <v/>
      </c>
      <c r="I50" s="18"/>
      <c r="J50" s="18"/>
      <c r="K50" s="18"/>
      <c r="L50" s="30" t="str">
        <f>IF(Entrada!A50="","",((A50-88.9)/(1200-88.9))*(0.85-0.15)+0.15)</f>
        <v/>
      </c>
      <c r="M50" s="30" t="str">
        <f>IF(Entrada!A50="","",((B50-1)/(7-1))*(0.85-0.15)+0.15)</f>
        <v/>
      </c>
      <c r="N50" s="30" t="str">
        <f>IF(Entrada!A50="","",((C50-0.1)/(544.5-0.1))*(0.85-0.15)+0.15)</f>
        <v/>
      </c>
      <c r="O50" s="30" t="str">
        <f>IF(Entrada!A50="","",((D50-0)/(49.5-0))*(0.85-0.15)+0.15)</f>
        <v/>
      </c>
      <c r="P50" s="30" t="str">
        <f>IF(Entrada!A50="","",((E50-0)/(1-0))*(0.85-0.15)+0.15)</f>
        <v/>
      </c>
      <c r="Q50" s="30" t="str">
        <f>IF(Entrada!A50="","",((F50-0)/(1-0))*(0.85-0.15)+0.15)</f>
        <v/>
      </c>
      <c r="R50" s="30" t="str">
        <f>IF(Entrada!A50="","",((G50-0)/(1-0))*(0.85-0.15)+0.15)</f>
        <v/>
      </c>
      <c r="S50" s="30" t="str">
        <f>IF(Entrada!A50="","",((H50-1)/(2-1))*(0.85-0.15)+0.15)</f>
        <v/>
      </c>
    </row>
    <row r="51" spans="1:19" x14ac:dyDescent="0.25">
      <c r="A51" s="10" t="str">
        <f>IF(Entrada!A51="","",Entrada!$I$5)</f>
        <v/>
      </c>
      <c r="B51" s="25" t="str">
        <f>IF(Entrada!A51="","",Entrada!$K$5)</f>
        <v/>
      </c>
      <c r="C51" s="26" t="str">
        <f>IF(Entrada!A51="","",Entrada!C51)</f>
        <v/>
      </c>
      <c r="D51" s="26" t="str">
        <f>IF(Entrada!A50="","",SUM(Entrada!$D$5:D51))</f>
        <v/>
      </c>
      <c r="E51" s="27" t="str">
        <f>IF(Entrada!A51="","",SUM(Entrada!$E$5:E51)/SUM(Entrada!$A$5:A51))</f>
        <v/>
      </c>
      <c r="F51" s="27" t="str">
        <f>IF(Entrada!A51="","",SUM(Entrada!$F$5:F51)/SUM(Entrada!$A$5:A51))</f>
        <v/>
      </c>
      <c r="G51" s="27" t="str">
        <f>IF(Entrada!A51="","",SUM(Entrada!$G$5:G51)/SUM(Entrada!$A$5:A51))</f>
        <v/>
      </c>
      <c r="H51" s="28" t="str">
        <f>IF(Entrada!A51="","",Entrada!$P$4)</f>
        <v/>
      </c>
      <c r="I51" s="18"/>
      <c r="J51" s="18"/>
      <c r="K51" s="18"/>
      <c r="L51" s="30" t="str">
        <f>IF(Entrada!A51="","",((A51-88.9)/(1200-88.9))*(0.85-0.15)+0.15)</f>
        <v/>
      </c>
      <c r="M51" s="30" t="str">
        <f>IF(Entrada!A51="","",((B51-1)/(7-1))*(0.85-0.15)+0.15)</f>
        <v/>
      </c>
      <c r="N51" s="30" t="str">
        <f>IF(Entrada!A51="","",((C51-0.1)/(544.5-0.1))*(0.85-0.15)+0.15)</f>
        <v/>
      </c>
      <c r="O51" s="30" t="str">
        <f>IF(Entrada!A51="","",((D51-0)/(49.5-0))*(0.85-0.15)+0.15)</f>
        <v/>
      </c>
      <c r="P51" s="30" t="str">
        <f>IF(Entrada!A51="","",((E51-0)/(1-0))*(0.85-0.15)+0.15)</f>
        <v/>
      </c>
      <c r="Q51" s="30" t="str">
        <f>IF(Entrada!A51="","",((F51-0)/(1-0))*(0.85-0.15)+0.15)</f>
        <v/>
      </c>
      <c r="R51" s="30" t="str">
        <f>IF(Entrada!A51="","",((G51-0)/(1-0))*(0.85-0.15)+0.15)</f>
        <v/>
      </c>
      <c r="S51" s="30" t="str">
        <f>IF(Entrada!A51="","",((H51-1)/(2-1))*(0.85-0.15)+0.15)</f>
        <v/>
      </c>
    </row>
    <row r="52" spans="1:19" x14ac:dyDescent="0.25">
      <c r="A52" s="10" t="str">
        <f>IF(Entrada!A52="","",Entrada!$I$5)</f>
        <v/>
      </c>
      <c r="B52" s="25" t="str">
        <f>IF(Entrada!A52="","",Entrada!$K$5)</f>
        <v/>
      </c>
      <c r="C52" s="26" t="str">
        <f>IF(Entrada!A52="","",Entrada!C52)</f>
        <v/>
      </c>
      <c r="D52" s="26" t="str">
        <f>IF(Entrada!A51="","",SUM(Entrada!$D$5:D52))</f>
        <v/>
      </c>
      <c r="E52" s="27" t="str">
        <f>IF(Entrada!A52="","",SUM(Entrada!$E$5:E52)/SUM(Entrada!$A$5:A52))</f>
        <v/>
      </c>
      <c r="F52" s="27" t="str">
        <f>IF(Entrada!A52="","",SUM(Entrada!$F$5:F52)/SUM(Entrada!$A$5:A52))</f>
        <v/>
      </c>
      <c r="G52" s="27" t="str">
        <f>IF(Entrada!A52="","",SUM(Entrada!$G$5:G52)/SUM(Entrada!$A$5:A52))</f>
        <v/>
      </c>
      <c r="H52" s="28" t="str">
        <f>IF(Entrada!A52="","",Entrada!$P$4)</f>
        <v/>
      </c>
      <c r="I52" s="18"/>
      <c r="J52" s="18"/>
      <c r="K52" s="18"/>
      <c r="L52" s="30" t="str">
        <f>IF(Entrada!A52="","",((A52-88.9)/(1200-88.9))*(0.85-0.15)+0.15)</f>
        <v/>
      </c>
      <c r="M52" s="30" t="str">
        <f>IF(Entrada!A52="","",((B52-1)/(7-1))*(0.85-0.15)+0.15)</f>
        <v/>
      </c>
      <c r="N52" s="30" t="str">
        <f>IF(Entrada!A52="","",((C52-0.1)/(544.5-0.1))*(0.85-0.15)+0.15)</f>
        <v/>
      </c>
      <c r="O52" s="30" t="str">
        <f>IF(Entrada!A52="","",((D52-0)/(49.5-0))*(0.85-0.15)+0.15)</f>
        <v/>
      </c>
      <c r="P52" s="30" t="str">
        <f>IF(Entrada!A52="","",((E52-0)/(1-0))*(0.85-0.15)+0.15)</f>
        <v/>
      </c>
      <c r="Q52" s="30" t="str">
        <f>IF(Entrada!A52="","",((F52-0)/(1-0))*(0.85-0.15)+0.15)</f>
        <v/>
      </c>
      <c r="R52" s="30" t="str">
        <f>IF(Entrada!A52="","",((G52-0)/(1-0))*(0.85-0.15)+0.15)</f>
        <v/>
      </c>
      <c r="S52" s="30" t="str">
        <f>IF(Entrada!A52="","",((H52-1)/(2-1))*(0.85-0.15)+0.15)</f>
        <v/>
      </c>
    </row>
    <row r="53" spans="1:19" x14ac:dyDescent="0.25">
      <c r="A53" s="10" t="str">
        <f>IF(Entrada!A53="","",Entrada!$I$5)</f>
        <v/>
      </c>
      <c r="B53" s="25" t="str">
        <f>IF(Entrada!A53="","",Entrada!$K$5)</f>
        <v/>
      </c>
      <c r="C53" s="26" t="str">
        <f>IF(Entrada!A53="","",Entrada!C53)</f>
        <v/>
      </c>
      <c r="D53" s="26" t="str">
        <f>IF(Entrada!A52="","",SUM(Entrada!$D$5:D53))</f>
        <v/>
      </c>
      <c r="E53" s="27" t="str">
        <f>IF(Entrada!A53="","",SUM(Entrada!$E$5:E53)/SUM(Entrada!$A$5:A53))</f>
        <v/>
      </c>
      <c r="F53" s="27" t="str">
        <f>IF(Entrada!A53="","",SUM(Entrada!$F$5:F53)/SUM(Entrada!$A$5:A53))</f>
        <v/>
      </c>
      <c r="G53" s="27" t="str">
        <f>IF(Entrada!A53="","",SUM(Entrada!$G$5:G53)/SUM(Entrada!$A$5:A53))</f>
        <v/>
      </c>
      <c r="H53" s="28" t="str">
        <f>IF(Entrada!A53="","",Entrada!$P$4)</f>
        <v/>
      </c>
      <c r="I53" s="18"/>
      <c r="J53" s="18"/>
      <c r="K53" s="18"/>
      <c r="L53" s="30" t="str">
        <f>IF(Entrada!A53="","",((A53-88.9)/(1200-88.9))*(0.85-0.15)+0.15)</f>
        <v/>
      </c>
      <c r="M53" s="30" t="str">
        <f>IF(Entrada!A53="","",((B53-1)/(7-1))*(0.85-0.15)+0.15)</f>
        <v/>
      </c>
      <c r="N53" s="30" t="str">
        <f>IF(Entrada!A53="","",((C53-0.1)/(544.5-0.1))*(0.85-0.15)+0.15)</f>
        <v/>
      </c>
      <c r="O53" s="30" t="str">
        <f>IF(Entrada!A53="","",((D53-0)/(49.5-0))*(0.85-0.15)+0.15)</f>
        <v/>
      </c>
      <c r="P53" s="30" t="str">
        <f>IF(Entrada!A53="","",((E53-0)/(1-0))*(0.85-0.15)+0.15)</f>
        <v/>
      </c>
      <c r="Q53" s="30" t="str">
        <f>IF(Entrada!A53="","",((F53-0)/(1-0))*(0.85-0.15)+0.15)</f>
        <v/>
      </c>
      <c r="R53" s="30" t="str">
        <f>IF(Entrada!A53="","",((G53-0)/(1-0))*(0.85-0.15)+0.15)</f>
        <v/>
      </c>
      <c r="S53" s="30" t="str">
        <f>IF(Entrada!A53="","",((H53-1)/(2-1))*(0.85-0.15)+0.15)</f>
        <v/>
      </c>
    </row>
    <row r="54" spans="1:19" x14ac:dyDescent="0.25">
      <c r="A54" s="10" t="str">
        <f>IF(Entrada!A54="","",Entrada!$I$5)</f>
        <v/>
      </c>
      <c r="B54" s="25" t="str">
        <f>IF(Entrada!A54="","",Entrada!$K$5)</f>
        <v/>
      </c>
      <c r="C54" s="26" t="str">
        <f>IF(Entrada!A54="","",Entrada!C54)</f>
        <v/>
      </c>
      <c r="D54" s="26" t="str">
        <f>IF(Entrada!A53="","",SUM(Entrada!$D$5:D54))</f>
        <v/>
      </c>
      <c r="E54" s="27" t="str">
        <f>IF(Entrada!A54="","",SUM(Entrada!$E$5:E54)/SUM(Entrada!$A$5:A54))</f>
        <v/>
      </c>
      <c r="F54" s="27" t="str">
        <f>IF(Entrada!A54="","",SUM(Entrada!$F$5:F54)/SUM(Entrada!$A$5:A54))</f>
        <v/>
      </c>
      <c r="G54" s="27" t="str">
        <f>IF(Entrada!A54="","",SUM(Entrada!$G$5:G54)/SUM(Entrada!$A$5:A54))</f>
        <v/>
      </c>
      <c r="H54" s="28" t="str">
        <f>IF(Entrada!A54="","",Entrada!$P$4)</f>
        <v/>
      </c>
      <c r="I54" s="18"/>
      <c r="J54" s="18"/>
      <c r="K54" s="18"/>
      <c r="L54" s="30" t="str">
        <f>IF(Entrada!A54="","",((A54-88.9)/(1200-88.9))*(0.85-0.15)+0.15)</f>
        <v/>
      </c>
      <c r="M54" s="30" t="str">
        <f>IF(Entrada!A54="","",((B54-1)/(7-1))*(0.85-0.15)+0.15)</f>
        <v/>
      </c>
      <c r="N54" s="30" t="str">
        <f>IF(Entrada!A54="","",((C54-0.1)/(544.5-0.1))*(0.85-0.15)+0.15)</f>
        <v/>
      </c>
      <c r="O54" s="30" t="str">
        <f>IF(Entrada!A54="","",((D54-0)/(49.5-0))*(0.85-0.15)+0.15)</f>
        <v/>
      </c>
      <c r="P54" s="30" t="str">
        <f>IF(Entrada!A54="","",((E54-0)/(1-0))*(0.85-0.15)+0.15)</f>
        <v/>
      </c>
      <c r="Q54" s="30" t="str">
        <f>IF(Entrada!A54="","",((F54-0)/(1-0))*(0.85-0.15)+0.15)</f>
        <v/>
      </c>
      <c r="R54" s="30" t="str">
        <f>IF(Entrada!A54="","",((G54-0)/(1-0))*(0.85-0.15)+0.15)</f>
        <v/>
      </c>
      <c r="S54" s="30" t="str">
        <f>IF(Entrada!A54="","",((H54-1)/(2-1))*(0.85-0.15)+0.15)</f>
        <v/>
      </c>
    </row>
    <row r="55" spans="1:19" x14ac:dyDescent="0.25">
      <c r="A55" s="10" t="str">
        <f>IF(Entrada!A55="","",Entrada!$I$5)</f>
        <v/>
      </c>
      <c r="B55" s="25" t="str">
        <f>IF(Entrada!A55="","",Entrada!$K$5)</f>
        <v/>
      </c>
      <c r="C55" s="26" t="str">
        <f>IF(Entrada!A55="","",Entrada!C55)</f>
        <v/>
      </c>
      <c r="D55" s="26" t="str">
        <f>IF(Entrada!A54="","",SUM(Entrada!$D$5:D55))</f>
        <v/>
      </c>
      <c r="E55" s="27" t="str">
        <f>IF(Entrada!A55="","",SUM(Entrada!$E$5:E55)/SUM(Entrada!$A$5:A55))</f>
        <v/>
      </c>
      <c r="F55" s="27" t="str">
        <f>IF(Entrada!A55="","",SUM(Entrada!$F$5:F55)/SUM(Entrada!$A$5:A55))</f>
        <v/>
      </c>
      <c r="G55" s="27" t="str">
        <f>IF(Entrada!A55="","",SUM(Entrada!$G$5:G55)/SUM(Entrada!$A$5:A55))</f>
        <v/>
      </c>
      <c r="H55" s="28" t="str">
        <f>IF(Entrada!A55="","",Entrada!$P$4)</f>
        <v/>
      </c>
      <c r="I55" s="18"/>
      <c r="J55" s="18"/>
      <c r="K55" s="18"/>
      <c r="L55" s="30" t="str">
        <f>IF(Entrada!A55="","",((A55-88.9)/(1200-88.9))*(0.85-0.15)+0.15)</f>
        <v/>
      </c>
      <c r="M55" s="30" t="str">
        <f>IF(Entrada!A55="","",((B55-1)/(7-1))*(0.85-0.15)+0.15)</f>
        <v/>
      </c>
      <c r="N55" s="30" t="str">
        <f>IF(Entrada!A55="","",((C55-0.1)/(544.5-0.1))*(0.85-0.15)+0.15)</f>
        <v/>
      </c>
      <c r="O55" s="30" t="str">
        <f>IF(Entrada!A55="","",((D55-0)/(49.5-0))*(0.85-0.15)+0.15)</f>
        <v/>
      </c>
      <c r="P55" s="30" t="str">
        <f>IF(Entrada!A55="","",((E55-0)/(1-0))*(0.85-0.15)+0.15)</f>
        <v/>
      </c>
      <c r="Q55" s="30" t="str">
        <f>IF(Entrada!A55="","",((F55-0)/(1-0))*(0.85-0.15)+0.15)</f>
        <v/>
      </c>
      <c r="R55" s="30" t="str">
        <f>IF(Entrada!A55="","",((G55-0)/(1-0))*(0.85-0.15)+0.15)</f>
        <v/>
      </c>
      <c r="S55" s="30" t="str">
        <f>IF(Entrada!A55="","",((H55-1)/(2-1))*(0.85-0.15)+0.15)</f>
        <v/>
      </c>
    </row>
    <row r="56" spans="1:19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</row>
  </sheetData>
  <mergeCells count="2">
    <mergeCell ref="A3:H3"/>
    <mergeCell ref="L3:S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F4496-1EC5-4EA7-9768-695C1D0AE627}">
  <sheetPr codeName="Planilha4"/>
  <dimension ref="A1:R68"/>
  <sheetViews>
    <sheetView workbookViewId="0">
      <selection activeCell="N7" sqref="N7"/>
    </sheetView>
  </sheetViews>
  <sheetFormatPr defaultRowHeight="15" x14ac:dyDescent="0.25"/>
  <cols>
    <col min="1" max="9" width="10.7109375" style="15" customWidth="1"/>
    <col min="10" max="16384" width="9.140625" style="15"/>
  </cols>
  <sheetData>
    <row r="1" spans="1:18" ht="16.5" x14ac:dyDescent="0.25">
      <c r="A1" s="14" t="s">
        <v>36</v>
      </c>
    </row>
    <row r="2" spans="1:18" x14ac:dyDescent="0.25">
      <c r="A2" s="31"/>
    </row>
    <row r="3" spans="1:18" ht="18.75" x14ac:dyDescent="0.3">
      <c r="A3" s="41" t="s">
        <v>38</v>
      </c>
      <c r="B3" s="11" t="s">
        <v>2</v>
      </c>
      <c r="C3" s="11" t="s">
        <v>16</v>
      </c>
      <c r="D3" s="29" t="s">
        <v>3</v>
      </c>
      <c r="E3" s="29" t="s">
        <v>0</v>
      </c>
      <c r="F3" s="29" t="s">
        <v>31</v>
      </c>
      <c r="G3" s="29" t="s">
        <v>32</v>
      </c>
      <c r="H3" s="29" t="s">
        <v>33</v>
      </c>
      <c r="I3" s="29" t="s">
        <v>1</v>
      </c>
      <c r="J3" s="35" t="s">
        <v>37</v>
      </c>
      <c r="K3" s="18"/>
      <c r="L3" s="18"/>
      <c r="M3" s="18"/>
      <c r="N3" s="18"/>
      <c r="O3" s="18"/>
      <c r="P3" s="18"/>
      <c r="Q3" s="18"/>
      <c r="R3" s="18"/>
    </row>
    <row r="4" spans="1:18" x14ac:dyDescent="0.25">
      <c r="A4" s="41">
        <v>1</v>
      </c>
      <c r="B4" s="30">
        <v>6.7133000000000003</v>
      </c>
      <c r="C4" s="30">
        <v>-1.0166999999999999</v>
      </c>
      <c r="D4" s="30">
        <v>-6.2799999999999995E-2</v>
      </c>
      <c r="E4" s="30">
        <v>4.8543000000000003</v>
      </c>
      <c r="F4" s="30">
        <v>-2.4302999999999999</v>
      </c>
      <c r="G4" s="30">
        <v>-1.077</v>
      </c>
      <c r="H4" s="30">
        <v>-2.5127999999999999</v>
      </c>
      <c r="I4" s="30">
        <v>0.56179999999999997</v>
      </c>
      <c r="J4" s="30">
        <v>-5.3669000000000002</v>
      </c>
      <c r="K4" s="18"/>
      <c r="L4" s="18"/>
      <c r="M4" s="18"/>
      <c r="N4" s="18"/>
      <c r="O4" s="18"/>
      <c r="P4" s="18"/>
      <c r="Q4" s="18"/>
      <c r="R4" s="18"/>
    </row>
    <row r="5" spans="1:18" x14ac:dyDescent="0.25">
      <c r="A5" s="41">
        <v>2</v>
      </c>
      <c r="B5" s="30">
        <v>-3.0192000000000001</v>
      </c>
      <c r="C5" s="30">
        <v>0.35870000000000002</v>
      </c>
      <c r="D5" s="30">
        <v>8.1036000000000001</v>
      </c>
      <c r="E5" s="30">
        <v>-0.67749999999999999</v>
      </c>
      <c r="F5" s="30">
        <v>0.45810000000000001</v>
      </c>
      <c r="G5" s="30">
        <v>0.79759999999999998</v>
      </c>
      <c r="H5" s="30">
        <v>-0.14960000000000001</v>
      </c>
      <c r="I5" s="30">
        <v>-8.3199999999999996E-2</v>
      </c>
      <c r="J5" s="30">
        <v>0.96379999999999999</v>
      </c>
      <c r="K5" s="18"/>
      <c r="L5" s="18"/>
      <c r="M5" s="18"/>
      <c r="N5" s="18"/>
      <c r="O5" s="18"/>
      <c r="P5" s="18"/>
      <c r="Q5" s="18"/>
      <c r="R5" s="18"/>
    </row>
    <row r="6" spans="1:18" x14ac:dyDescent="0.25">
      <c r="A6" s="41">
        <v>3</v>
      </c>
      <c r="B6" s="30">
        <v>1.7945</v>
      </c>
      <c r="C6" s="30">
        <v>0.2198</v>
      </c>
      <c r="D6" s="30">
        <v>0.35909999999999997</v>
      </c>
      <c r="E6" s="30">
        <v>1.6892</v>
      </c>
      <c r="F6" s="30">
        <v>1.1991000000000001</v>
      </c>
      <c r="G6" s="30">
        <v>-3.6301000000000001</v>
      </c>
      <c r="H6" s="30">
        <v>2.0514000000000001</v>
      </c>
      <c r="I6" s="30">
        <v>0.3256</v>
      </c>
      <c r="J6" s="30">
        <v>-0.35659999999999997</v>
      </c>
      <c r="K6" s="18"/>
      <c r="L6" s="18"/>
      <c r="M6" s="18"/>
      <c r="N6" s="18"/>
      <c r="O6" s="18"/>
      <c r="P6" s="18"/>
      <c r="Q6" s="18"/>
      <c r="R6" s="18"/>
    </row>
    <row r="7" spans="1:18" x14ac:dyDescent="0.25">
      <c r="A7" s="41">
        <v>4</v>
      </c>
      <c r="B7" s="30">
        <v>3.1793999999999998</v>
      </c>
      <c r="C7" s="30">
        <v>-0.60629999999999995</v>
      </c>
      <c r="D7" s="30">
        <v>-1.4741</v>
      </c>
      <c r="E7" s="30">
        <v>-0.23519999999999999</v>
      </c>
      <c r="F7" s="30">
        <v>-2.1591</v>
      </c>
      <c r="G7" s="30">
        <v>3.4722</v>
      </c>
      <c r="H7" s="30">
        <v>-1.4761</v>
      </c>
      <c r="I7" s="30">
        <v>-0.2903</v>
      </c>
      <c r="J7" s="30">
        <v>-0.38150000000000001</v>
      </c>
      <c r="K7" s="18"/>
      <c r="L7" s="18"/>
      <c r="M7" s="18"/>
      <c r="N7" s="18"/>
      <c r="O7" s="18"/>
      <c r="P7" s="18"/>
      <c r="Q7" s="18"/>
      <c r="R7" s="18"/>
    </row>
    <row r="8" spans="1:18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1:18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1:18" x14ac:dyDescent="0.25">
      <c r="A10" s="23" t="s">
        <v>2</v>
      </c>
      <c r="B10" s="23" t="s">
        <v>16</v>
      </c>
      <c r="C10" s="24" t="s">
        <v>3</v>
      </c>
      <c r="D10" s="24" t="s">
        <v>0</v>
      </c>
      <c r="E10" s="24" t="s">
        <v>31</v>
      </c>
      <c r="F10" s="24" t="s">
        <v>32</v>
      </c>
      <c r="G10" s="24" t="s">
        <v>33</v>
      </c>
      <c r="H10" s="24" t="s">
        <v>1</v>
      </c>
      <c r="I10" s="18"/>
      <c r="J10" s="40">
        <v>1</v>
      </c>
      <c r="K10" s="40">
        <v>2</v>
      </c>
      <c r="L10" s="40">
        <v>3</v>
      </c>
      <c r="M10" s="40">
        <v>4</v>
      </c>
      <c r="N10" s="18"/>
      <c r="O10" s="40">
        <v>1</v>
      </c>
      <c r="P10" s="40">
        <v>2</v>
      </c>
      <c r="Q10" s="40">
        <v>3</v>
      </c>
      <c r="R10" s="40">
        <v>4</v>
      </c>
    </row>
    <row r="11" spans="1:18" x14ac:dyDescent="0.25">
      <c r="A11" s="36">
        <f>IF(Entrada!A5="","",ROUND(Normalização!L5,3))</f>
        <v>0.40899999999999997</v>
      </c>
      <c r="B11" s="36">
        <f>IF(Entrada!A5="","",ROUND(Normalização!M5,3))</f>
        <v>0.73299999999999998</v>
      </c>
      <c r="C11" s="36">
        <f>IF(Entrada!A5="","",ROUND(Normalização!N5,3))</f>
        <v>0.155</v>
      </c>
      <c r="D11" s="36">
        <f>IF(Entrada!A5="","",ROUND(Normalização!O5,3))</f>
        <v>0.15</v>
      </c>
      <c r="E11" s="36">
        <f>IF(Entrada!A5="","",ROUND(Normalização!P5,3))</f>
        <v>0.85</v>
      </c>
      <c r="F11" s="36">
        <f>IF(Entrada!A5="","",ROUND(Normalização!Q5,3))</f>
        <v>0.15</v>
      </c>
      <c r="G11" s="36">
        <f>IF(Entrada!A5="","",ROUND(Normalização!R5,3))</f>
        <v>0.15</v>
      </c>
      <c r="H11" s="36">
        <f>IF(Entrada!A5="","",ROUND(Normalização!S5,3))</f>
        <v>0.15</v>
      </c>
      <c r="I11" s="18"/>
      <c r="J11" s="37">
        <f>IF(A11="","",$B$4*A11+$C$4*B11+$D$4*C11+$E$4*D11+$F$4*E11+$G$4*F11+$H$4*G11+$I$4*H11+$J$4)</f>
        <v>-5.1679453999999998</v>
      </c>
      <c r="K11" s="37">
        <f>IF(A11="","",$B$5*A11+$C$5*B11+$D$5*C11+$E$5*D11+$F$5*E11+$G$5*F11+$H$5*G11+$I$5*H11+$J$5)</f>
        <v>1.6204123000000001</v>
      </c>
      <c r="L11" s="37">
        <f>IF(A11="","",$B$6*A11+$C$6*B11+$D$6*C11+$E$6*D11+$F$6*E11+$G$6*F11+$H$6*G11+$I$6*H11+$J$6)</f>
        <v>1.6787743999999998</v>
      </c>
      <c r="M11" s="37">
        <f>IF(A11="","",$B$7*A11+$C$7*B11+$D$7*C11+$E$7*D11+$F$7*E11+$G$7*F11+$H$7*G11+$I$7*H11+$J$7)</f>
        <v>-1.3686738000000001</v>
      </c>
      <c r="N11" s="34"/>
      <c r="O11" s="37">
        <f>IF(A11="","",1/(1+EXP(-J11)))</f>
        <v>5.6639967408967521E-3</v>
      </c>
      <c r="P11" s="37">
        <f>IF(A11="","",1/(1+EXP(-K11)))</f>
        <v>0.83485198316950915</v>
      </c>
      <c r="Q11" s="37">
        <f>IF(A11="","",1/(1+EXP(-L11)))</f>
        <v>0.84274217326074052</v>
      </c>
      <c r="R11" s="37">
        <f>IF(A11="","",1/(1+EXP(-M11)))</f>
        <v>0.20283419849877565</v>
      </c>
    </row>
    <row r="12" spans="1:18" x14ac:dyDescent="0.25">
      <c r="A12" s="36">
        <f>IF(Entrada!A6="","",ROUND(Normalização!L6,3))</f>
        <v>0.40899999999999997</v>
      </c>
      <c r="B12" s="36">
        <f>IF(Entrada!A6="","",ROUND(Normalização!M6,3))</f>
        <v>0.73299999999999998</v>
      </c>
      <c r="C12" s="36">
        <f>IF(Entrada!A6="","",ROUND(Normalização!N6,3))</f>
        <v>0.161</v>
      </c>
      <c r="D12" s="36">
        <f>IF(Entrada!A6="","",ROUND(Normalização!O6,3))</f>
        <v>0.15</v>
      </c>
      <c r="E12" s="36">
        <f>IF(Entrada!A6="","",ROUND(Normalização!P6,3))</f>
        <v>0.85</v>
      </c>
      <c r="F12" s="36">
        <f>IF(Entrada!A6="","",ROUND(Normalização!Q6,3))</f>
        <v>0.15</v>
      </c>
      <c r="G12" s="36">
        <f>IF(Entrada!A6="","",ROUND(Normalização!R6,3))</f>
        <v>0.15</v>
      </c>
      <c r="H12" s="36">
        <f>IF(Entrada!A6="","",ROUND(Normalização!S6,3))</f>
        <v>0.15</v>
      </c>
      <c r="I12" s="18"/>
      <c r="J12" s="37">
        <f t="shared" ref="J12:J61" si="0">IF(A12="","",$B$4*A12+$C$4*B12+$D$4*C12+$E$4*D12+$F$4*E12+$G$4*F12+$H$4*G12+$I$4*H12+$J$4)</f>
        <v>-5.1683221999999995</v>
      </c>
      <c r="K12" s="37">
        <f t="shared" ref="K12:K61" si="1">IF(A12="","",$B$5*A12+$C$5*B12+$D$5*C12+$E$5*D12+$F$5*E12+$G$5*F12+$H$5*G12+$I$5*H12+$J$5)</f>
        <v>1.6690339000000001</v>
      </c>
      <c r="L12" s="37">
        <f t="shared" ref="L12:L61" si="2">IF(A12="","",$B$6*A12+$C$6*B12+$D$6*C12+$E$6*D12+$F$6*E12+$G$6*F12+$H$6*G12+$I$6*H12+$J$6)</f>
        <v>1.6809290000000001</v>
      </c>
      <c r="M12" s="37">
        <f t="shared" ref="M12:M61" si="3">IF(A12="","",$B$7*A12+$C$7*B12+$D$7*C12+$E$7*D12+$F$7*E12+$G$7*F12+$H$7*G12+$I$7*H12+$J$7)</f>
        <v>-1.3775183999999998</v>
      </c>
      <c r="N12" s="34"/>
      <c r="O12" s="37">
        <f t="shared" ref="O12:O61" si="4">IF(A12="","",1/(1+EXP(-J12)))</f>
        <v>5.6618750302197375E-3</v>
      </c>
      <c r="P12" s="37">
        <f t="shared" ref="P12:P61" si="5">IF(A12="","",1/(1+EXP(-K12)))</f>
        <v>0.84144697243704036</v>
      </c>
      <c r="Q12" s="37">
        <f t="shared" ref="Q12:Q61" si="6">IF(A12="","",1/(1+EXP(-L12)))</f>
        <v>0.84302750684304339</v>
      </c>
      <c r="R12" s="37">
        <f t="shared" ref="R12:R61" si="7">IF(A12="","",1/(1+EXP(-M12)))</f>
        <v>0.20140785131795783</v>
      </c>
    </row>
    <row r="13" spans="1:18" x14ac:dyDescent="0.25">
      <c r="A13" s="36">
        <f>IF(Entrada!A7="","",ROUND(Normalização!L7,3))</f>
        <v>0.40899999999999997</v>
      </c>
      <c r="B13" s="36">
        <f>IF(Entrada!A7="","",ROUND(Normalização!M7,3))</f>
        <v>0.73299999999999998</v>
      </c>
      <c r="C13" s="36">
        <f>IF(Entrada!A7="","",ROUND(Normalização!N7,3))</f>
        <v>0.17399999999999999</v>
      </c>
      <c r="D13" s="36">
        <f>IF(Entrada!A7="","",ROUND(Normalização!O7,3))</f>
        <v>0.15</v>
      </c>
      <c r="E13" s="36">
        <f>IF(Entrada!A7="","",ROUND(Normalização!P7,3))</f>
        <v>0.85</v>
      </c>
      <c r="F13" s="36">
        <f>IF(Entrada!A7="","",ROUND(Normalização!Q7,3))</f>
        <v>0.15</v>
      </c>
      <c r="G13" s="36">
        <f>IF(Entrada!A7="","",ROUND(Normalização!R7,3))</f>
        <v>0.15</v>
      </c>
      <c r="H13" s="36">
        <f>IF(Entrada!A7="","",ROUND(Normalização!S7,3))</f>
        <v>0.15</v>
      </c>
      <c r="I13" s="18"/>
      <c r="J13" s="37">
        <f t="shared" si="0"/>
        <v>-5.1691385999999993</v>
      </c>
      <c r="K13" s="37">
        <f t="shared" si="1"/>
        <v>1.7743807</v>
      </c>
      <c r="L13" s="37">
        <f t="shared" si="2"/>
        <v>1.6855972999999997</v>
      </c>
      <c r="M13" s="37">
        <f t="shared" si="3"/>
        <v>-1.3966817</v>
      </c>
      <c r="N13" s="34"/>
      <c r="O13" s="37">
        <f t="shared" si="4"/>
        <v>5.6572807010638691E-3</v>
      </c>
      <c r="P13" s="37">
        <f t="shared" si="5"/>
        <v>0.8550016083802483</v>
      </c>
      <c r="Q13" s="37">
        <f t="shared" si="6"/>
        <v>0.84364428412372383</v>
      </c>
      <c r="R13" s="37">
        <f t="shared" si="7"/>
        <v>0.19834320358781282</v>
      </c>
    </row>
    <row r="14" spans="1:18" x14ac:dyDescent="0.25">
      <c r="A14" s="36">
        <f>IF(Entrada!A8="","",ROUND(Normalização!L8,3))</f>
        <v>0.40899999999999997</v>
      </c>
      <c r="B14" s="36">
        <f>IF(Entrada!A8="","",ROUND(Normalização!M8,3))</f>
        <v>0.73299999999999998</v>
      </c>
      <c r="C14" s="36">
        <f>IF(Entrada!A8="","",ROUND(Normalização!N8,3))</f>
        <v>0.19700000000000001</v>
      </c>
      <c r="D14" s="36">
        <f>IF(Entrada!A8="","",ROUND(Normalização!O8,3))</f>
        <v>0.15</v>
      </c>
      <c r="E14" s="36">
        <f>IF(Entrada!A8="","",ROUND(Normalização!P8,3))</f>
        <v>0.85</v>
      </c>
      <c r="F14" s="36">
        <f>IF(Entrada!A8="","",ROUND(Normalização!Q8,3))</f>
        <v>0.15</v>
      </c>
      <c r="G14" s="36">
        <f>IF(Entrada!A8="","",ROUND(Normalização!R8,3))</f>
        <v>0.15</v>
      </c>
      <c r="H14" s="36">
        <f>IF(Entrada!A8="","",ROUND(Normalização!S8,3))</f>
        <v>0.15</v>
      </c>
      <c r="I14" s="18"/>
      <c r="J14" s="37">
        <f t="shared" si="0"/>
        <v>-5.1705829999999997</v>
      </c>
      <c r="K14" s="37">
        <f t="shared" si="1"/>
        <v>1.9607635000000001</v>
      </c>
      <c r="L14" s="37">
        <f t="shared" si="2"/>
        <v>1.6938565999999999</v>
      </c>
      <c r="M14" s="37">
        <f t="shared" si="3"/>
        <v>-1.4305859999999999</v>
      </c>
      <c r="N14" s="34"/>
      <c r="O14" s="37">
        <f t="shared" si="4"/>
        <v>5.6491613514480224E-3</v>
      </c>
      <c r="P14" s="37">
        <f t="shared" si="5"/>
        <v>0.87661555689482329</v>
      </c>
      <c r="Q14" s="37">
        <f t="shared" si="6"/>
        <v>0.84473066725830903</v>
      </c>
      <c r="R14" s="37">
        <f t="shared" si="7"/>
        <v>0.19300739506637829</v>
      </c>
    </row>
    <row r="15" spans="1:18" x14ac:dyDescent="0.25">
      <c r="A15" s="36">
        <f>IF(Entrada!A9="","",ROUND(Normalização!L9,3))</f>
        <v>0.40899999999999997</v>
      </c>
      <c r="B15" s="36">
        <f>IF(Entrada!A9="","",ROUND(Normalização!M9,3))</f>
        <v>0.73299999999999998</v>
      </c>
      <c r="C15" s="36">
        <f>IF(Entrada!A9="","",ROUND(Normalização!N9,3))</f>
        <v>0.22600000000000001</v>
      </c>
      <c r="D15" s="36">
        <f>IF(Entrada!A9="","",ROUND(Normalização!O9,3))</f>
        <v>0.15</v>
      </c>
      <c r="E15" s="36">
        <f>IF(Entrada!A9="","",ROUND(Normalização!P9,3))</f>
        <v>0.85</v>
      </c>
      <c r="F15" s="36">
        <f>IF(Entrada!A9="","",ROUND(Normalização!Q9,3))</f>
        <v>0.15</v>
      </c>
      <c r="G15" s="36">
        <f>IF(Entrada!A9="","",ROUND(Normalização!R9,3))</f>
        <v>0.15</v>
      </c>
      <c r="H15" s="36">
        <f>IF(Entrada!A9="","",ROUND(Normalização!S9,3))</f>
        <v>0.15</v>
      </c>
      <c r="I15" s="18"/>
      <c r="J15" s="37">
        <f t="shared" si="0"/>
        <v>-5.1724041999999999</v>
      </c>
      <c r="K15" s="37">
        <f t="shared" si="1"/>
        <v>2.1957678999999999</v>
      </c>
      <c r="L15" s="37">
        <f t="shared" si="2"/>
        <v>1.7042705000000005</v>
      </c>
      <c r="M15" s="37">
        <f t="shared" si="3"/>
        <v>-1.4733349</v>
      </c>
      <c r="N15" s="34"/>
      <c r="O15" s="37">
        <f t="shared" si="4"/>
        <v>5.6389404236404398E-3</v>
      </c>
      <c r="P15" s="37">
        <f t="shared" si="5"/>
        <v>0.89986882262969481</v>
      </c>
      <c r="Q15" s="37">
        <f t="shared" si="6"/>
        <v>0.84609166410438486</v>
      </c>
      <c r="R15" s="37">
        <f t="shared" si="7"/>
        <v>0.18643625471491548</v>
      </c>
    </row>
    <row r="16" spans="1:18" x14ac:dyDescent="0.25">
      <c r="A16" s="36">
        <f>IF(Entrada!A10="","",ROUND(Normalização!L10,3))</f>
        <v>0.40899999999999997</v>
      </c>
      <c r="B16" s="36">
        <f>IF(Entrada!A10="","",ROUND(Normalização!M10,3))</f>
        <v>0.73299999999999998</v>
      </c>
      <c r="C16" s="36">
        <f>IF(Entrada!A10="","",ROUND(Normalização!N10,3))</f>
        <v>0.26400000000000001</v>
      </c>
      <c r="D16" s="36">
        <f>IF(Entrada!A10="","",ROUND(Normalização!O10,3))</f>
        <v>0.15</v>
      </c>
      <c r="E16" s="36">
        <f>IF(Entrada!A10="","",ROUND(Normalização!P10,3))</f>
        <v>0.85</v>
      </c>
      <c r="F16" s="36">
        <f>IF(Entrada!A10="","",ROUND(Normalização!Q10,3))</f>
        <v>0.15</v>
      </c>
      <c r="G16" s="36">
        <f>IF(Entrada!A10="","",ROUND(Normalização!R10,3))</f>
        <v>0.15</v>
      </c>
      <c r="H16" s="36">
        <f>IF(Entrada!A10="","",ROUND(Normalização!S10,3))</f>
        <v>0.15</v>
      </c>
      <c r="I16" s="18"/>
      <c r="J16" s="37">
        <f t="shared" si="0"/>
        <v>-5.1747905999999997</v>
      </c>
      <c r="K16" s="37">
        <f t="shared" si="1"/>
        <v>2.5037047000000001</v>
      </c>
      <c r="L16" s="37">
        <f t="shared" si="2"/>
        <v>1.7179163000000004</v>
      </c>
      <c r="M16" s="37">
        <f t="shared" si="3"/>
        <v>-1.5293507</v>
      </c>
      <c r="N16" s="34"/>
      <c r="O16" s="37">
        <f t="shared" si="4"/>
        <v>5.625575311866202E-3</v>
      </c>
      <c r="P16" s="37">
        <f t="shared" si="5"/>
        <v>0.92440112546942776</v>
      </c>
      <c r="Q16" s="37">
        <f t="shared" si="6"/>
        <v>0.84786024789248138</v>
      </c>
      <c r="R16" s="37">
        <f t="shared" si="7"/>
        <v>0.17808870598809914</v>
      </c>
    </row>
    <row r="17" spans="1:18" x14ac:dyDescent="0.25">
      <c r="A17" s="36">
        <f>IF(Entrada!A11="","",ROUND(Normalização!L11,3))</f>
        <v>0.40899999999999997</v>
      </c>
      <c r="B17" s="36">
        <f>IF(Entrada!A11="","",ROUND(Normalização!M11,3))</f>
        <v>0.73299999999999998</v>
      </c>
      <c r="C17" s="36">
        <f>IF(Entrada!A11="","",ROUND(Normalização!N11,3))</f>
        <v>0.29099999999999998</v>
      </c>
      <c r="D17" s="36">
        <f>IF(Entrada!A11="","",ROUND(Normalização!O11,3))</f>
        <v>0.15</v>
      </c>
      <c r="E17" s="36">
        <f>IF(Entrada!A11="","",ROUND(Normalização!P11,3))</f>
        <v>0.85</v>
      </c>
      <c r="F17" s="36">
        <f>IF(Entrada!A11="","",ROUND(Normalização!Q11,3))</f>
        <v>0.15</v>
      </c>
      <c r="G17" s="36">
        <f>IF(Entrada!A11="","",ROUND(Normalização!R11,3))</f>
        <v>0.15</v>
      </c>
      <c r="H17" s="36">
        <f>IF(Entrada!A11="","",ROUND(Normalização!S11,3))</f>
        <v>0.15</v>
      </c>
      <c r="I17" s="18"/>
      <c r="J17" s="37">
        <f t="shared" si="0"/>
        <v>-5.1764861999999994</v>
      </c>
      <c r="K17" s="37">
        <f t="shared" si="1"/>
        <v>2.7225018999999997</v>
      </c>
      <c r="L17" s="37">
        <f t="shared" si="2"/>
        <v>1.7276120000000004</v>
      </c>
      <c r="M17" s="37">
        <f t="shared" si="3"/>
        <v>-1.5691514</v>
      </c>
      <c r="N17" s="34"/>
      <c r="O17" s="37">
        <f t="shared" si="4"/>
        <v>5.6160981937577866E-3</v>
      </c>
      <c r="P17" s="37">
        <f t="shared" si="5"/>
        <v>0.93834144445550582</v>
      </c>
      <c r="Q17" s="37">
        <f t="shared" si="6"/>
        <v>0.84910671394520099</v>
      </c>
      <c r="R17" s="37">
        <f t="shared" si="7"/>
        <v>0.17233740002510053</v>
      </c>
    </row>
    <row r="18" spans="1:18" x14ac:dyDescent="0.25">
      <c r="A18" s="36">
        <f>IF(Entrada!A12="","",ROUND(Normalização!L12,3))</f>
        <v>0.40899999999999997</v>
      </c>
      <c r="B18" s="36">
        <f>IF(Entrada!A12="","",ROUND(Normalização!M12,3))</f>
        <v>0.73299999999999998</v>
      </c>
      <c r="C18" s="36">
        <f>IF(Entrada!A12="","",ROUND(Normalização!N12,3))</f>
        <v>0.312</v>
      </c>
      <c r="D18" s="36">
        <f>IF(Entrada!A12="","",ROUND(Normalização!O12,3))</f>
        <v>0.15</v>
      </c>
      <c r="E18" s="36">
        <f>IF(Entrada!A12="","",ROUND(Normalização!P12,3))</f>
        <v>0.85</v>
      </c>
      <c r="F18" s="36">
        <f>IF(Entrada!A12="","",ROUND(Normalização!Q12,3))</f>
        <v>0.15</v>
      </c>
      <c r="G18" s="36">
        <f>IF(Entrada!A12="","",ROUND(Normalização!R12,3))</f>
        <v>0.15</v>
      </c>
      <c r="H18" s="36">
        <f>IF(Entrada!A12="","",ROUND(Normalização!S12,3))</f>
        <v>0.15</v>
      </c>
      <c r="I18" s="18"/>
      <c r="J18" s="37">
        <f t="shared" si="0"/>
        <v>-5.1778049999999993</v>
      </c>
      <c r="K18" s="37">
        <f t="shared" si="1"/>
        <v>2.8926775</v>
      </c>
      <c r="L18" s="37">
        <f t="shared" si="2"/>
        <v>1.7351531000000004</v>
      </c>
      <c r="M18" s="37">
        <f t="shared" si="3"/>
        <v>-1.6001074999999998</v>
      </c>
      <c r="N18" s="34"/>
      <c r="O18" s="37">
        <f t="shared" si="4"/>
        <v>5.6087380789626414E-3</v>
      </c>
      <c r="P18" s="37">
        <f t="shared" si="5"/>
        <v>0.94748327028323642</v>
      </c>
      <c r="Q18" s="37">
        <f t="shared" si="6"/>
        <v>0.85007037208924285</v>
      </c>
      <c r="R18" s="37">
        <f t="shared" si="7"/>
        <v>0.16796659079469603</v>
      </c>
    </row>
    <row r="19" spans="1:18" x14ac:dyDescent="0.25">
      <c r="A19" s="36">
        <f>IF(Entrada!A13="","",ROUND(Normalização!L13,3))</f>
        <v>0.40899999999999997</v>
      </c>
      <c r="B19" s="36">
        <f>IF(Entrada!A13="","",ROUND(Normalização!M13,3))</f>
        <v>0.73299999999999998</v>
      </c>
      <c r="C19" s="36">
        <f>IF(Entrada!A13="","",ROUND(Normalização!N13,3))</f>
        <v>0.32900000000000001</v>
      </c>
      <c r="D19" s="36">
        <f>IF(Entrada!A13="","",ROUND(Normalização!O13,3))</f>
        <v>0.15</v>
      </c>
      <c r="E19" s="36">
        <f>IF(Entrada!A13="","",ROUND(Normalização!P13,3))</f>
        <v>0.85</v>
      </c>
      <c r="F19" s="36">
        <f>IF(Entrada!A13="","",ROUND(Normalização!Q13,3))</f>
        <v>0.15</v>
      </c>
      <c r="G19" s="36">
        <f>IF(Entrada!A13="","",ROUND(Normalização!R13,3))</f>
        <v>0.15</v>
      </c>
      <c r="H19" s="36">
        <f>IF(Entrada!A13="","",ROUND(Normalização!S13,3))</f>
        <v>0.15</v>
      </c>
      <c r="I19" s="18"/>
      <c r="J19" s="37">
        <f t="shared" si="0"/>
        <v>-5.1788725999999992</v>
      </c>
      <c r="K19" s="37">
        <f t="shared" si="1"/>
        <v>3.0304387000000004</v>
      </c>
      <c r="L19" s="37">
        <f t="shared" si="2"/>
        <v>1.7412578000000003</v>
      </c>
      <c r="M19" s="37">
        <f t="shared" si="3"/>
        <v>-1.6251671999999999</v>
      </c>
      <c r="N19" s="34"/>
      <c r="O19" s="37">
        <f t="shared" si="4"/>
        <v>5.6027869163502659E-3</v>
      </c>
      <c r="P19" s="37">
        <f t="shared" si="5"/>
        <v>0.95393045641314667</v>
      </c>
      <c r="Q19" s="37">
        <f t="shared" si="6"/>
        <v>0.85084675898080353</v>
      </c>
      <c r="R19" s="37">
        <f t="shared" si="7"/>
        <v>0.16449348241251069</v>
      </c>
    </row>
    <row r="20" spans="1:18" x14ac:dyDescent="0.25">
      <c r="A20" s="36">
        <f>IF(Entrada!A14="","",ROUND(Normalização!L14,3))</f>
        <v>0.40899999999999997</v>
      </c>
      <c r="B20" s="36">
        <f>IF(Entrada!A14="","",ROUND(Normalização!M14,3))</f>
        <v>0.73299999999999998</v>
      </c>
      <c r="C20" s="36">
        <f>IF(Entrada!A14="","",ROUND(Normalização!N14,3))</f>
        <v>0.34799999999999998</v>
      </c>
      <c r="D20" s="36">
        <f>IF(Entrada!A14="","",ROUND(Normalização!O14,3))</f>
        <v>0.15</v>
      </c>
      <c r="E20" s="36">
        <f>IF(Entrada!A14="","",ROUND(Normalização!P14,3))</f>
        <v>0.85</v>
      </c>
      <c r="F20" s="36">
        <f>IF(Entrada!A14="","",ROUND(Normalização!Q14,3))</f>
        <v>0.15</v>
      </c>
      <c r="G20" s="36">
        <f>IF(Entrada!A14="","",ROUND(Normalização!R14,3))</f>
        <v>0.15</v>
      </c>
      <c r="H20" s="36">
        <f>IF(Entrada!A14="","",ROUND(Normalização!S14,3))</f>
        <v>0.15</v>
      </c>
      <c r="I20" s="18"/>
      <c r="J20" s="37">
        <f t="shared" si="0"/>
        <v>-5.1800657999999995</v>
      </c>
      <c r="K20" s="37">
        <f t="shared" si="1"/>
        <v>3.1844071</v>
      </c>
      <c r="L20" s="37">
        <f t="shared" si="2"/>
        <v>1.7480807000000003</v>
      </c>
      <c r="M20" s="37">
        <f t="shared" si="3"/>
        <v>-1.6531750999999999</v>
      </c>
      <c r="N20" s="34"/>
      <c r="O20" s="37">
        <f t="shared" si="4"/>
        <v>5.596143047111592E-3</v>
      </c>
      <c r="P20" s="37">
        <f t="shared" si="5"/>
        <v>0.9602432538261243</v>
      </c>
      <c r="Q20" s="37">
        <f t="shared" si="6"/>
        <v>0.85171055858463729</v>
      </c>
      <c r="R20" s="37">
        <f t="shared" si="7"/>
        <v>0.16068028734991957</v>
      </c>
    </row>
    <row r="21" spans="1:18" x14ac:dyDescent="0.25">
      <c r="A21" s="36">
        <f>IF(Entrada!A15="","",ROUND(Normalização!L15,3))</f>
        <v>0.40899999999999997</v>
      </c>
      <c r="B21" s="36">
        <f>IF(Entrada!A15="","",ROUND(Normalização!M15,3))</f>
        <v>0.73299999999999998</v>
      </c>
      <c r="C21" s="36">
        <f>IF(Entrada!A15="","",ROUND(Normalização!N15,3))</f>
        <v>0.35699999999999998</v>
      </c>
      <c r="D21" s="36">
        <f>IF(Entrada!A15="","",ROUND(Normalização!O15,3))</f>
        <v>0.16400000000000001</v>
      </c>
      <c r="E21" s="36">
        <f>IF(Entrada!A15="","",ROUND(Normalização!P15,3))</f>
        <v>0.85</v>
      </c>
      <c r="F21" s="36">
        <f>IF(Entrada!A15="","",ROUND(Normalização!Q15,3))</f>
        <v>0.15</v>
      </c>
      <c r="G21" s="36">
        <f>IF(Entrada!A15="","",ROUND(Normalização!R15,3))</f>
        <v>0.15</v>
      </c>
      <c r="H21" s="36">
        <f>IF(Entrada!A15="","",ROUND(Normalização!S15,3))</f>
        <v>0.15</v>
      </c>
      <c r="I21" s="18"/>
      <c r="J21" s="37">
        <f t="shared" si="0"/>
        <v>-5.1126708000000001</v>
      </c>
      <c r="K21" s="37">
        <f t="shared" si="1"/>
        <v>3.2478544999999999</v>
      </c>
      <c r="L21" s="37">
        <f t="shared" si="2"/>
        <v>1.7749614000000002</v>
      </c>
      <c r="M21" s="37">
        <f t="shared" si="3"/>
        <v>-1.6697347999999996</v>
      </c>
      <c r="N21" s="34"/>
      <c r="O21" s="37">
        <f t="shared" si="4"/>
        <v>5.9839599238008766E-3</v>
      </c>
      <c r="P21" s="37">
        <f t="shared" si="5"/>
        <v>0.96259594056030695</v>
      </c>
      <c r="Q21" s="37">
        <f t="shared" si="6"/>
        <v>0.85507358515962151</v>
      </c>
      <c r="R21" s="37">
        <f t="shared" si="7"/>
        <v>0.15845954009214755</v>
      </c>
    </row>
    <row r="22" spans="1:18" x14ac:dyDescent="0.25">
      <c r="A22" s="36">
        <f>IF(Entrada!A16="","",ROUND(Normalização!L16,3))</f>
        <v>0.40899999999999997</v>
      </c>
      <c r="B22" s="36">
        <f>IF(Entrada!A16="","",ROUND(Normalização!M16,3))</f>
        <v>0.73299999999999998</v>
      </c>
      <c r="C22" s="36">
        <f>IF(Entrada!A16="","",ROUND(Normalização!N16,3))</f>
        <v>0.36599999999999999</v>
      </c>
      <c r="D22" s="36">
        <f>IF(Entrada!A16="","",ROUND(Normalização!O16,3))</f>
        <v>0.17799999999999999</v>
      </c>
      <c r="E22" s="36">
        <f>IF(Entrada!A16="","",ROUND(Normalização!P16,3))</f>
        <v>0.85</v>
      </c>
      <c r="F22" s="36">
        <f>IF(Entrada!A16="","",ROUND(Normalização!Q16,3))</f>
        <v>0.15</v>
      </c>
      <c r="G22" s="36">
        <f>IF(Entrada!A16="","",ROUND(Normalização!R16,3))</f>
        <v>0.15</v>
      </c>
      <c r="H22" s="36">
        <f>IF(Entrada!A16="","",ROUND(Normalização!S16,3))</f>
        <v>0.15</v>
      </c>
      <c r="I22" s="18"/>
      <c r="J22" s="37">
        <f t="shared" si="0"/>
        <v>-5.0452757999999998</v>
      </c>
      <c r="K22" s="37">
        <f t="shared" si="1"/>
        <v>3.3113019000000001</v>
      </c>
      <c r="L22" s="37">
        <f t="shared" si="2"/>
        <v>1.8018421000000002</v>
      </c>
      <c r="M22" s="37">
        <f t="shared" si="3"/>
        <v>-1.6862944999999998</v>
      </c>
      <c r="N22" s="34"/>
      <c r="O22" s="37">
        <f t="shared" si="4"/>
        <v>6.3984798652879987E-3</v>
      </c>
      <c r="P22" s="37">
        <f t="shared" si="5"/>
        <v>0.96481450376942968</v>
      </c>
      <c r="Q22" s="37">
        <f t="shared" si="6"/>
        <v>0.85837302481156208</v>
      </c>
      <c r="R22" s="37">
        <f t="shared" si="7"/>
        <v>0.15626377122881238</v>
      </c>
    </row>
    <row r="23" spans="1:18" x14ac:dyDescent="0.25">
      <c r="A23" s="36">
        <f>IF(Entrada!A17="","",ROUND(Normalização!L17,3))</f>
        <v>0.40899999999999997</v>
      </c>
      <c r="B23" s="36">
        <f>IF(Entrada!A17="","",ROUND(Normalização!M17,3))</f>
        <v>0.73299999999999998</v>
      </c>
      <c r="C23" s="36">
        <f>IF(Entrada!A17="","",ROUND(Normalização!N17,3))</f>
        <v>0.376</v>
      </c>
      <c r="D23" s="36">
        <f>IF(Entrada!A17="","",ROUND(Normalização!O17,3))</f>
        <v>0.192</v>
      </c>
      <c r="E23" s="36">
        <f>IF(Entrada!A17="","",ROUND(Normalização!P17,3))</f>
        <v>0.85</v>
      </c>
      <c r="F23" s="36">
        <f>IF(Entrada!A17="","",ROUND(Normalização!Q17,3))</f>
        <v>0.15</v>
      </c>
      <c r="G23" s="36">
        <f>IF(Entrada!A17="","",ROUND(Normalização!R17,3))</f>
        <v>0.15</v>
      </c>
      <c r="H23" s="36">
        <f>IF(Entrada!A17="","",ROUND(Normalização!S17,3))</f>
        <v>0.15</v>
      </c>
      <c r="I23" s="18"/>
      <c r="J23" s="37">
        <f t="shared" si="0"/>
        <v>-4.9779435999999997</v>
      </c>
      <c r="K23" s="37">
        <f t="shared" si="1"/>
        <v>3.3828529000000001</v>
      </c>
      <c r="L23" s="37">
        <f t="shared" si="2"/>
        <v>1.8290819000000005</v>
      </c>
      <c r="M23" s="37">
        <f t="shared" si="3"/>
        <v>-1.7043282999999998</v>
      </c>
      <c r="N23" s="34"/>
      <c r="O23" s="37">
        <f t="shared" si="4"/>
        <v>6.841090039335633E-3</v>
      </c>
      <c r="P23" s="37">
        <f t="shared" si="5"/>
        <v>0.9671643269996294</v>
      </c>
      <c r="Q23" s="37">
        <f t="shared" si="6"/>
        <v>0.86165231866437952</v>
      </c>
      <c r="R23" s="37">
        <f t="shared" si="7"/>
        <v>0.15390080929780992</v>
      </c>
    </row>
    <row r="24" spans="1:18" x14ac:dyDescent="0.25">
      <c r="A24" s="36">
        <f>IF(Entrada!A18="","",ROUND(Normalização!L18,3))</f>
        <v>0.40899999999999997</v>
      </c>
      <c r="B24" s="36">
        <f>IF(Entrada!A18="","",ROUND(Normalização!M18,3))</f>
        <v>0.73299999999999998</v>
      </c>
      <c r="C24" s="36">
        <f>IF(Entrada!A18="","",ROUND(Normalização!N18,3))</f>
        <v>0.39</v>
      </c>
      <c r="D24" s="36">
        <f>IF(Entrada!A18="","",ROUND(Normalização!O18,3))</f>
        <v>0.20699999999999999</v>
      </c>
      <c r="E24" s="36">
        <f>IF(Entrada!A18="","",ROUND(Normalização!P18,3))</f>
        <v>0.85</v>
      </c>
      <c r="F24" s="36">
        <f>IF(Entrada!A18="","",ROUND(Normalização!Q18,3))</f>
        <v>0.15</v>
      </c>
      <c r="G24" s="36">
        <f>IF(Entrada!A18="","",ROUND(Normalização!R18,3))</f>
        <v>0.15</v>
      </c>
      <c r="H24" s="36">
        <f>IF(Entrada!A18="","",ROUND(Normalização!S18,3))</f>
        <v>0.15</v>
      </c>
      <c r="I24" s="18"/>
      <c r="J24" s="37">
        <f t="shared" si="0"/>
        <v>-4.9060082999999999</v>
      </c>
      <c r="K24" s="37">
        <f t="shared" si="1"/>
        <v>3.4861408000000003</v>
      </c>
      <c r="L24" s="37">
        <f t="shared" si="2"/>
        <v>1.8594473</v>
      </c>
      <c r="M24" s="37">
        <f t="shared" si="3"/>
        <v>-1.7284937</v>
      </c>
      <c r="N24" s="34"/>
      <c r="O24" s="37">
        <f t="shared" si="4"/>
        <v>7.347589228224349E-3</v>
      </c>
      <c r="P24" s="37">
        <f t="shared" si="5"/>
        <v>0.97029085020916428</v>
      </c>
      <c r="Q24" s="37">
        <f t="shared" si="6"/>
        <v>0.86523251335643425</v>
      </c>
      <c r="R24" s="37">
        <f t="shared" si="7"/>
        <v>0.15078035344994659</v>
      </c>
    </row>
    <row r="25" spans="1:18" x14ac:dyDescent="0.25">
      <c r="A25" s="36">
        <f>IF(Entrada!A19="","",ROUND(Normalização!L19,3))</f>
        <v>0.40899999999999997</v>
      </c>
      <c r="B25" s="36">
        <f>IF(Entrada!A19="","",ROUND(Normalização!M19,3))</f>
        <v>0.73299999999999998</v>
      </c>
      <c r="C25" s="36">
        <f>IF(Entrada!A19="","",ROUND(Normalização!N19,3))</f>
        <v>0.40799999999999997</v>
      </c>
      <c r="D25" s="36">
        <f>IF(Entrada!A19="","",ROUND(Normalização!O19,3))</f>
        <v>0.221</v>
      </c>
      <c r="E25" s="36">
        <f>IF(Entrada!A19="","",ROUND(Normalização!P19,3))</f>
        <v>0.85</v>
      </c>
      <c r="F25" s="36">
        <f>IF(Entrada!A19="","",ROUND(Normalização!Q19,3))</f>
        <v>0.15</v>
      </c>
      <c r="G25" s="36">
        <f>IF(Entrada!A19="","",ROUND(Normalização!R19,3))</f>
        <v>0.15</v>
      </c>
      <c r="H25" s="36">
        <f>IF(Entrada!A19="","",ROUND(Normalização!S19,3))</f>
        <v>0.15</v>
      </c>
      <c r="I25" s="18"/>
      <c r="J25" s="37">
        <f t="shared" si="0"/>
        <v>-4.8391784999999992</v>
      </c>
      <c r="K25" s="37">
        <f t="shared" si="1"/>
        <v>3.6225205999999996</v>
      </c>
      <c r="L25" s="37">
        <f t="shared" si="2"/>
        <v>1.8895599000000003</v>
      </c>
      <c r="M25" s="37">
        <f t="shared" si="3"/>
        <v>-1.7583202999999998</v>
      </c>
      <c r="N25" s="34"/>
      <c r="O25" s="37">
        <f t="shared" si="4"/>
        <v>7.8514197440273173E-3</v>
      </c>
      <c r="P25" s="37">
        <f t="shared" si="5"/>
        <v>0.97397988097737564</v>
      </c>
      <c r="Q25" s="37">
        <f t="shared" si="6"/>
        <v>0.86870534249754539</v>
      </c>
      <c r="R25" s="37">
        <f t="shared" si="7"/>
        <v>0.14700083519542037</v>
      </c>
    </row>
    <row r="26" spans="1:18" x14ac:dyDescent="0.25">
      <c r="A26" s="36" t="str">
        <f>IF(Entrada!A20="","",ROUND(Normalização!L20,3))</f>
        <v/>
      </c>
      <c r="B26" s="36" t="str">
        <f>IF(Entrada!A20="","",ROUND(Normalização!M20,3))</f>
        <v/>
      </c>
      <c r="C26" s="36" t="str">
        <f>IF(Entrada!A20="","",ROUND(Normalização!N20,3))</f>
        <v/>
      </c>
      <c r="D26" s="36" t="str">
        <f>IF(Entrada!A20="","",ROUND(Normalização!O20,3))</f>
        <v/>
      </c>
      <c r="E26" s="36" t="str">
        <f>IF(Entrada!A20="","",ROUND(Normalização!P20,3))</f>
        <v/>
      </c>
      <c r="F26" s="36" t="str">
        <f>IF(Entrada!A20="","",ROUND(Normalização!Q20,3))</f>
        <v/>
      </c>
      <c r="G26" s="36" t="str">
        <f>IF(Entrada!A20="","",ROUND(Normalização!R20,3))</f>
        <v/>
      </c>
      <c r="H26" s="36" t="str">
        <f>IF(Entrada!A20="","",ROUND(Normalização!S20,3))</f>
        <v/>
      </c>
      <c r="I26" s="18"/>
      <c r="J26" s="37" t="str">
        <f t="shared" si="0"/>
        <v/>
      </c>
      <c r="K26" s="37" t="str">
        <f t="shared" si="1"/>
        <v/>
      </c>
      <c r="L26" s="37" t="str">
        <f t="shared" si="2"/>
        <v/>
      </c>
      <c r="M26" s="37" t="str">
        <f t="shared" si="3"/>
        <v/>
      </c>
      <c r="N26" s="34"/>
      <c r="O26" s="37" t="str">
        <f t="shared" si="4"/>
        <v/>
      </c>
      <c r="P26" s="37" t="str">
        <f t="shared" si="5"/>
        <v/>
      </c>
      <c r="Q26" s="37" t="str">
        <f t="shared" si="6"/>
        <v/>
      </c>
      <c r="R26" s="37" t="str">
        <f t="shared" si="7"/>
        <v/>
      </c>
    </row>
    <row r="27" spans="1:18" x14ac:dyDescent="0.25">
      <c r="A27" s="36" t="str">
        <f>IF(Entrada!A21="","",ROUND(Normalização!L21,3))</f>
        <v/>
      </c>
      <c r="B27" s="36" t="str">
        <f>IF(Entrada!A21="","",ROUND(Normalização!M21,3))</f>
        <v/>
      </c>
      <c r="C27" s="36" t="str">
        <f>IF(Entrada!A21="","",ROUND(Normalização!N21,3))</f>
        <v/>
      </c>
      <c r="D27" s="36" t="str">
        <f>IF(Entrada!A21="","",ROUND(Normalização!O21,3))</f>
        <v/>
      </c>
      <c r="E27" s="36" t="str">
        <f>IF(Entrada!A21="","",ROUND(Normalização!P21,3))</f>
        <v/>
      </c>
      <c r="F27" s="36" t="str">
        <f>IF(Entrada!A21="","",ROUND(Normalização!Q21,3))</f>
        <v/>
      </c>
      <c r="G27" s="36" t="str">
        <f>IF(Entrada!A21="","",ROUND(Normalização!R21,3))</f>
        <v/>
      </c>
      <c r="H27" s="36" t="str">
        <f>IF(Entrada!A21="","",ROUND(Normalização!S21,3))</f>
        <v/>
      </c>
      <c r="I27" s="18"/>
      <c r="J27" s="37" t="str">
        <f t="shared" si="0"/>
        <v/>
      </c>
      <c r="K27" s="37" t="str">
        <f t="shared" si="1"/>
        <v/>
      </c>
      <c r="L27" s="37" t="str">
        <f t="shared" si="2"/>
        <v/>
      </c>
      <c r="M27" s="37" t="str">
        <f t="shared" si="3"/>
        <v/>
      </c>
      <c r="N27" s="34"/>
      <c r="O27" s="37" t="str">
        <f t="shared" si="4"/>
        <v/>
      </c>
      <c r="P27" s="37" t="str">
        <f t="shared" si="5"/>
        <v/>
      </c>
      <c r="Q27" s="37" t="str">
        <f t="shared" si="6"/>
        <v/>
      </c>
      <c r="R27" s="37" t="str">
        <f t="shared" si="7"/>
        <v/>
      </c>
    </row>
    <row r="28" spans="1:18" x14ac:dyDescent="0.25">
      <c r="A28" s="36" t="str">
        <f>IF(Entrada!A22="","",ROUND(Normalização!L22,3))</f>
        <v/>
      </c>
      <c r="B28" s="36" t="str">
        <f>IF(Entrada!A22="","",ROUND(Normalização!M22,3))</f>
        <v/>
      </c>
      <c r="C28" s="36" t="str">
        <f>IF(Entrada!A22="","",ROUND(Normalização!N22,3))</f>
        <v/>
      </c>
      <c r="D28" s="36" t="str">
        <f>IF(Entrada!A22="","",ROUND(Normalização!O22,3))</f>
        <v/>
      </c>
      <c r="E28" s="36" t="str">
        <f>IF(Entrada!A22="","",ROUND(Normalização!P22,3))</f>
        <v/>
      </c>
      <c r="F28" s="36" t="str">
        <f>IF(Entrada!A22="","",ROUND(Normalização!Q22,3))</f>
        <v/>
      </c>
      <c r="G28" s="36" t="str">
        <f>IF(Entrada!A22="","",ROUND(Normalização!R22,3))</f>
        <v/>
      </c>
      <c r="H28" s="36" t="str">
        <f>IF(Entrada!A22="","",ROUND(Normalização!S22,3))</f>
        <v/>
      </c>
      <c r="I28" s="18"/>
      <c r="J28" s="37" t="str">
        <f t="shared" si="0"/>
        <v/>
      </c>
      <c r="K28" s="37" t="str">
        <f t="shared" si="1"/>
        <v/>
      </c>
      <c r="L28" s="37" t="str">
        <f t="shared" si="2"/>
        <v/>
      </c>
      <c r="M28" s="37" t="str">
        <f t="shared" si="3"/>
        <v/>
      </c>
      <c r="N28" s="34"/>
      <c r="O28" s="37" t="str">
        <f t="shared" si="4"/>
        <v/>
      </c>
      <c r="P28" s="37" t="str">
        <f t="shared" si="5"/>
        <v/>
      </c>
      <c r="Q28" s="37" t="str">
        <f t="shared" si="6"/>
        <v/>
      </c>
      <c r="R28" s="37" t="str">
        <f t="shared" si="7"/>
        <v/>
      </c>
    </row>
    <row r="29" spans="1:18" x14ac:dyDescent="0.25">
      <c r="A29" s="36" t="str">
        <f>IF(Entrada!A23="","",ROUND(Normalização!L23,3))</f>
        <v/>
      </c>
      <c r="B29" s="36" t="str">
        <f>IF(Entrada!A23="","",ROUND(Normalização!M23,3))</f>
        <v/>
      </c>
      <c r="C29" s="36" t="str">
        <f>IF(Entrada!A23="","",ROUND(Normalização!N23,3))</f>
        <v/>
      </c>
      <c r="D29" s="36" t="str">
        <f>IF(Entrada!A23="","",ROUND(Normalização!O23,3))</f>
        <v/>
      </c>
      <c r="E29" s="36" t="str">
        <f>IF(Entrada!A23="","",ROUND(Normalização!P23,3))</f>
        <v/>
      </c>
      <c r="F29" s="36" t="str">
        <f>IF(Entrada!A23="","",ROUND(Normalização!Q23,3))</f>
        <v/>
      </c>
      <c r="G29" s="36" t="str">
        <f>IF(Entrada!A23="","",ROUND(Normalização!R23,3))</f>
        <v/>
      </c>
      <c r="H29" s="36" t="str">
        <f>IF(Entrada!A23="","",ROUND(Normalização!S23,3))</f>
        <v/>
      </c>
      <c r="I29" s="18"/>
      <c r="J29" s="37" t="str">
        <f t="shared" si="0"/>
        <v/>
      </c>
      <c r="K29" s="37" t="str">
        <f t="shared" si="1"/>
        <v/>
      </c>
      <c r="L29" s="37" t="str">
        <f t="shared" si="2"/>
        <v/>
      </c>
      <c r="M29" s="37" t="str">
        <f t="shared" si="3"/>
        <v/>
      </c>
      <c r="N29" s="34"/>
      <c r="O29" s="37" t="str">
        <f t="shared" si="4"/>
        <v/>
      </c>
      <c r="P29" s="37" t="str">
        <f t="shared" si="5"/>
        <v/>
      </c>
      <c r="Q29" s="37" t="str">
        <f t="shared" si="6"/>
        <v/>
      </c>
      <c r="R29" s="37" t="str">
        <f t="shared" si="7"/>
        <v/>
      </c>
    </row>
    <row r="30" spans="1:18" x14ac:dyDescent="0.25">
      <c r="A30" s="36" t="str">
        <f>IF(Entrada!A24="","",ROUND(Normalização!L24,3))</f>
        <v/>
      </c>
      <c r="B30" s="36" t="str">
        <f>IF(Entrada!A24="","",ROUND(Normalização!M24,3))</f>
        <v/>
      </c>
      <c r="C30" s="36" t="str">
        <f>IF(Entrada!A24="","",ROUND(Normalização!N24,3))</f>
        <v/>
      </c>
      <c r="D30" s="36" t="str">
        <f>IF(Entrada!A24="","",ROUND(Normalização!O24,3))</f>
        <v/>
      </c>
      <c r="E30" s="36" t="str">
        <f>IF(Entrada!A24="","",ROUND(Normalização!P24,3))</f>
        <v/>
      </c>
      <c r="F30" s="36" t="str">
        <f>IF(Entrada!A24="","",ROUND(Normalização!Q24,3))</f>
        <v/>
      </c>
      <c r="G30" s="36" t="str">
        <f>IF(Entrada!A24="","",ROUND(Normalização!R24,3))</f>
        <v/>
      </c>
      <c r="H30" s="36" t="str">
        <f>IF(Entrada!A24="","",ROUND(Normalização!S24,3))</f>
        <v/>
      </c>
      <c r="I30" s="18"/>
      <c r="J30" s="37" t="str">
        <f t="shared" si="0"/>
        <v/>
      </c>
      <c r="K30" s="37" t="str">
        <f t="shared" si="1"/>
        <v/>
      </c>
      <c r="L30" s="37" t="str">
        <f t="shared" si="2"/>
        <v/>
      </c>
      <c r="M30" s="37" t="str">
        <f t="shared" si="3"/>
        <v/>
      </c>
      <c r="N30" s="34"/>
      <c r="O30" s="37" t="str">
        <f t="shared" si="4"/>
        <v/>
      </c>
      <c r="P30" s="37" t="str">
        <f t="shared" si="5"/>
        <v/>
      </c>
      <c r="Q30" s="37" t="str">
        <f t="shared" si="6"/>
        <v/>
      </c>
      <c r="R30" s="37" t="str">
        <f t="shared" si="7"/>
        <v/>
      </c>
    </row>
    <row r="31" spans="1:18" x14ac:dyDescent="0.25">
      <c r="A31" s="36" t="str">
        <f>IF(Entrada!A25="","",ROUND(Normalização!L25,3))</f>
        <v/>
      </c>
      <c r="B31" s="36" t="str">
        <f>IF(Entrada!A25="","",ROUND(Normalização!M25,3))</f>
        <v/>
      </c>
      <c r="C31" s="36" t="str">
        <f>IF(Entrada!A25="","",ROUND(Normalização!N25,3))</f>
        <v/>
      </c>
      <c r="D31" s="36" t="str">
        <f>IF(Entrada!A25="","",ROUND(Normalização!O25,3))</f>
        <v/>
      </c>
      <c r="E31" s="36" t="str">
        <f>IF(Entrada!A25="","",ROUND(Normalização!P25,3))</f>
        <v/>
      </c>
      <c r="F31" s="36" t="str">
        <f>IF(Entrada!A25="","",ROUND(Normalização!Q25,3))</f>
        <v/>
      </c>
      <c r="G31" s="36" t="str">
        <f>IF(Entrada!A25="","",ROUND(Normalização!R25,3))</f>
        <v/>
      </c>
      <c r="H31" s="36" t="str">
        <f>IF(Entrada!A25="","",ROUND(Normalização!S25,3))</f>
        <v/>
      </c>
      <c r="I31" s="18"/>
      <c r="J31" s="37" t="str">
        <f t="shared" si="0"/>
        <v/>
      </c>
      <c r="K31" s="37" t="str">
        <f t="shared" si="1"/>
        <v/>
      </c>
      <c r="L31" s="37" t="str">
        <f t="shared" si="2"/>
        <v/>
      </c>
      <c r="M31" s="37" t="str">
        <f t="shared" si="3"/>
        <v/>
      </c>
      <c r="N31" s="34"/>
      <c r="O31" s="37" t="str">
        <f t="shared" si="4"/>
        <v/>
      </c>
      <c r="P31" s="37" t="str">
        <f t="shared" si="5"/>
        <v/>
      </c>
      <c r="Q31" s="37" t="str">
        <f t="shared" si="6"/>
        <v/>
      </c>
      <c r="R31" s="37" t="str">
        <f t="shared" si="7"/>
        <v/>
      </c>
    </row>
    <row r="32" spans="1:18" x14ac:dyDescent="0.25">
      <c r="A32" s="36" t="str">
        <f>IF(Entrada!A26="","",ROUND(Normalização!L26,3))</f>
        <v/>
      </c>
      <c r="B32" s="36" t="str">
        <f>IF(Entrada!A26="","",ROUND(Normalização!M26,3))</f>
        <v/>
      </c>
      <c r="C32" s="36" t="str">
        <f>IF(Entrada!A26="","",ROUND(Normalização!N26,3))</f>
        <v/>
      </c>
      <c r="D32" s="36" t="str">
        <f>IF(Entrada!A26="","",ROUND(Normalização!O26,3))</f>
        <v/>
      </c>
      <c r="E32" s="36" t="str">
        <f>IF(Entrada!A26="","",ROUND(Normalização!P26,3))</f>
        <v/>
      </c>
      <c r="F32" s="36" t="str">
        <f>IF(Entrada!A26="","",ROUND(Normalização!Q26,3))</f>
        <v/>
      </c>
      <c r="G32" s="36" t="str">
        <f>IF(Entrada!A26="","",ROUND(Normalização!R26,3))</f>
        <v/>
      </c>
      <c r="H32" s="36" t="str">
        <f>IF(Entrada!A26="","",ROUND(Normalização!S26,3))</f>
        <v/>
      </c>
      <c r="I32" s="18"/>
      <c r="J32" s="37" t="str">
        <f t="shared" si="0"/>
        <v/>
      </c>
      <c r="K32" s="37" t="str">
        <f t="shared" si="1"/>
        <v/>
      </c>
      <c r="L32" s="37" t="str">
        <f t="shared" si="2"/>
        <v/>
      </c>
      <c r="M32" s="37" t="str">
        <f t="shared" si="3"/>
        <v/>
      </c>
      <c r="N32" s="34"/>
      <c r="O32" s="37" t="str">
        <f t="shared" si="4"/>
        <v/>
      </c>
      <c r="P32" s="37" t="str">
        <f t="shared" si="5"/>
        <v/>
      </c>
      <c r="Q32" s="37" t="str">
        <f t="shared" si="6"/>
        <v/>
      </c>
      <c r="R32" s="37" t="str">
        <f t="shared" si="7"/>
        <v/>
      </c>
    </row>
    <row r="33" spans="1:18" x14ac:dyDescent="0.25">
      <c r="A33" s="36" t="str">
        <f>IF(Entrada!A27="","",ROUND(Normalização!L27,3))</f>
        <v/>
      </c>
      <c r="B33" s="36" t="str">
        <f>IF(Entrada!A27="","",ROUND(Normalização!M27,3))</f>
        <v/>
      </c>
      <c r="C33" s="36" t="str">
        <f>IF(Entrada!A27="","",ROUND(Normalização!N27,3))</f>
        <v/>
      </c>
      <c r="D33" s="36" t="str">
        <f>IF(Entrada!A27="","",ROUND(Normalização!O27,3))</f>
        <v/>
      </c>
      <c r="E33" s="36" t="str">
        <f>IF(Entrada!A27="","",ROUND(Normalização!P27,3))</f>
        <v/>
      </c>
      <c r="F33" s="36" t="str">
        <f>IF(Entrada!A27="","",ROUND(Normalização!Q27,3))</f>
        <v/>
      </c>
      <c r="G33" s="36" t="str">
        <f>IF(Entrada!A27="","",ROUND(Normalização!R27,3))</f>
        <v/>
      </c>
      <c r="H33" s="36" t="str">
        <f>IF(Entrada!A27="","",ROUND(Normalização!S27,3))</f>
        <v/>
      </c>
      <c r="I33" s="18"/>
      <c r="J33" s="37" t="str">
        <f t="shared" si="0"/>
        <v/>
      </c>
      <c r="K33" s="37" t="str">
        <f t="shared" si="1"/>
        <v/>
      </c>
      <c r="L33" s="37" t="str">
        <f t="shared" si="2"/>
        <v/>
      </c>
      <c r="M33" s="37" t="str">
        <f t="shared" si="3"/>
        <v/>
      </c>
      <c r="N33" s="34"/>
      <c r="O33" s="37" t="str">
        <f t="shared" si="4"/>
        <v/>
      </c>
      <c r="P33" s="37" t="str">
        <f t="shared" si="5"/>
        <v/>
      </c>
      <c r="Q33" s="37" t="str">
        <f t="shared" si="6"/>
        <v/>
      </c>
      <c r="R33" s="37" t="str">
        <f t="shared" si="7"/>
        <v/>
      </c>
    </row>
    <row r="34" spans="1:18" x14ac:dyDescent="0.25">
      <c r="A34" s="36" t="str">
        <f>IF(Entrada!A28="","",ROUND(Normalização!L28,3))</f>
        <v/>
      </c>
      <c r="B34" s="36" t="str">
        <f>IF(Entrada!A28="","",ROUND(Normalização!M28,3))</f>
        <v/>
      </c>
      <c r="C34" s="36" t="str">
        <f>IF(Entrada!A28="","",ROUND(Normalização!N28,3))</f>
        <v/>
      </c>
      <c r="D34" s="36" t="str">
        <f>IF(Entrada!A28="","",ROUND(Normalização!O28,3))</f>
        <v/>
      </c>
      <c r="E34" s="36" t="str">
        <f>IF(Entrada!A28="","",ROUND(Normalização!P28,3))</f>
        <v/>
      </c>
      <c r="F34" s="36" t="str">
        <f>IF(Entrada!A28="","",ROUND(Normalização!Q28,3))</f>
        <v/>
      </c>
      <c r="G34" s="36" t="str">
        <f>IF(Entrada!A28="","",ROUND(Normalização!R28,3))</f>
        <v/>
      </c>
      <c r="H34" s="36" t="str">
        <f>IF(Entrada!A28="","",ROUND(Normalização!S28,3))</f>
        <v/>
      </c>
      <c r="I34" s="18"/>
      <c r="J34" s="37" t="str">
        <f t="shared" si="0"/>
        <v/>
      </c>
      <c r="K34" s="37" t="str">
        <f t="shared" si="1"/>
        <v/>
      </c>
      <c r="L34" s="37" t="str">
        <f t="shared" si="2"/>
        <v/>
      </c>
      <c r="M34" s="37" t="str">
        <f t="shared" si="3"/>
        <v/>
      </c>
      <c r="N34" s="34"/>
      <c r="O34" s="37" t="str">
        <f t="shared" si="4"/>
        <v/>
      </c>
      <c r="P34" s="37" t="str">
        <f t="shared" si="5"/>
        <v/>
      </c>
      <c r="Q34" s="37" t="str">
        <f t="shared" si="6"/>
        <v/>
      </c>
      <c r="R34" s="37" t="str">
        <f t="shared" si="7"/>
        <v/>
      </c>
    </row>
    <row r="35" spans="1:18" x14ac:dyDescent="0.25">
      <c r="A35" s="36" t="str">
        <f>IF(Entrada!A29="","",ROUND(Normalização!L29,3))</f>
        <v/>
      </c>
      <c r="B35" s="36" t="str">
        <f>IF(Entrada!A29="","",ROUND(Normalização!M29,3))</f>
        <v/>
      </c>
      <c r="C35" s="36" t="str">
        <f>IF(Entrada!A29="","",ROUND(Normalização!N29,3))</f>
        <v/>
      </c>
      <c r="D35" s="36" t="str">
        <f>IF(Entrada!A29="","",ROUND(Normalização!O29,3))</f>
        <v/>
      </c>
      <c r="E35" s="36" t="str">
        <f>IF(Entrada!A29="","",ROUND(Normalização!P29,3))</f>
        <v/>
      </c>
      <c r="F35" s="36" t="str">
        <f>IF(Entrada!A29="","",ROUND(Normalização!Q29,3))</f>
        <v/>
      </c>
      <c r="G35" s="36" t="str">
        <f>IF(Entrada!A29="","",ROUND(Normalização!R29,3))</f>
        <v/>
      </c>
      <c r="H35" s="36" t="str">
        <f>IF(Entrada!A29="","",ROUND(Normalização!S29,3))</f>
        <v/>
      </c>
      <c r="I35" s="18"/>
      <c r="J35" s="37" t="str">
        <f t="shared" si="0"/>
        <v/>
      </c>
      <c r="K35" s="37" t="str">
        <f t="shared" si="1"/>
        <v/>
      </c>
      <c r="L35" s="37" t="str">
        <f t="shared" si="2"/>
        <v/>
      </c>
      <c r="M35" s="37" t="str">
        <f t="shared" si="3"/>
        <v/>
      </c>
      <c r="N35" s="34"/>
      <c r="O35" s="37" t="str">
        <f t="shared" si="4"/>
        <v/>
      </c>
      <c r="P35" s="37" t="str">
        <f t="shared" si="5"/>
        <v/>
      </c>
      <c r="Q35" s="37" t="str">
        <f t="shared" si="6"/>
        <v/>
      </c>
      <c r="R35" s="37" t="str">
        <f t="shared" si="7"/>
        <v/>
      </c>
    </row>
    <row r="36" spans="1:18" x14ac:dyDescent="0.25">
      <c r="A36" s="36" t="str">
        <f>IF(Entrada!A30="","",ROUND(Normalização!L30,3))</f>
        <v/>
      </c>
      <c r="B36" s="36" t="str">
        <f>IF(Entrada!A30="","",ROUND(Normalização!M30,3))</f>
        <v/>
      </c>
      <c r="C36" s="36" t="str">
        <f>IF(Entrada!A30="","",ROUND(Normalização!N30,3))</f>
        <v/>
      </c>
      <c r="D36" s="36" t="str">
        <f>IF(Entrada!A30="","",ROUND(Normalização!O30,3))</f>
        <v/>
      </c>
      <c r="E36" s="36" t="str">
        <f>IF(Entrada!A30="","",ROUND(Normalização!P30,3))</f>
        <v/>
      </c>
      <c r="F36" s="36" t="str">
        <f>IF(Entrada!A30="","",ROUND(Normalização!Q30,3))</f>
        <v/>
      </c>
      <c r="G36" s="36" t="str">
        <f>IF(Entrada!A30="","",ROUND(Normalização!R30,3))</f>
        <v/>
      </c>
      <c r="H36" s="36" t="str">
        <f>IF(Entrada!A30="","",ROUND(Normalização!S30,3))</f>
        <v/>
      </c>
      <c r="I36" s="18"/>
      <c r="J36" s="37" t="str">
        <f t="shared" si="0"/>
        <v/>
      </c>
      <c r="K36" s="37" t="str">
        <f t="shared" si="1"/>
        <v/>
      </c>
      <c r="L36" s="37" t="str">
        <f t="shared" si="2"/>
        <v/>
      </c>
      <c r="M36" s="37" t="str">
        <f t="shared" si="3"/>
        <v/>
      </c>
      <c r="N36" s="34"/>
      <c r="O36" s="37" t="str">
        <f t="shared" si="4"/>
        <v/>
      </c>
      <c r="P36" s="37" t="str">
        <f t="shared" si="5"/>
        <v/>
      </c>
      <c r="Q36" s="37" t="str">
        <f t="shared" si="6"/>
        <v/>
      </c>
      <c r="R36" s="37" t="str">
        <f t="shared" si="7"/>
        <v/>
      </c>
    </row>
    <row r="37" spans="1:18" x14ac:dyDescent="0.25">
      <c r="A37" s="36" t="str">
        <f>IF(Entrada!A31="","",ROUND(Normalização!L31,3))</f>
        <v/>
      </c>
      <c r="B37" s="36" t="str">
        <f>IF(Entrada!A31="","",ROUND(Normalização!M31,3))</f>
        <v/>
      </c>
      <c r="C37" s="36" t="str">
        <f>IF(Entrada!A31="","",ROUND(Normalização!N31,3))</f>
        <v/>
      </c>
      <c r="D37" s="36" t="str">
        <f>IF(Entrada!A31="","",ROUND(Normalização!O31,3))</f>
        <v/>
      </c>
      <c r="E37" s="36" t="str">
        <f>IF(Entrada!A31="","",ROUND(Normalização!P31,3))</f>
        <v/>
      </c>
      <c r="F37" s="36" t="str">
        <f>IF(Entrada!A31="","",ROUND(Normalização!Q31,3))</f>
        <v/>
      </c>
      <c r="G37" s="36" t="str">
        <f>IF(Entrada!A31="","",ROUND(Normalização!R31,3))</f>
        <v/>
      </c>
      <c r="H37" s="36" t="str">
        <f>IF(Entrada!A31="","",ROUND(Normalização!S31,3))</f>
        <v/>
      </c>
      <c r="I37" s="18"/>
      <c r="J37" s="37" t="str">
        <f t="shared" si="0"/>
        <v/>
      </c>
      <c r="K37" s="37" t="str">
        <f t="shared" si="1"/>
        <v/>
      </c>
      <c r="L37" s="37" t="str">
        <f t="shared" si="2"/>
        <v/>
      </c>
      <c r="M37" s="37" t="str">
        <f t="shared" si="3"/>
        <v/>
      </c>
      <c r="N37" s="34"/>
      <c r="O37" s="37" t="str">
        <f t="shared" si="4"/>
        <v/>
      </c>
      <c r="P37" s="37" t="str">
        <f t="shared" si="5"/>
        <v/>
      </c>
      <c r="Q37" s="37" t="str">
        <f t="shared" si="6"/>
        <v/>
      </c>
      <c r="R37" s="37" t="str">
        <f t="shared" si="7"/>
        <v/>
      </c>
    </row>
    <row r="38" spans="1:18" x14ac:dyDescent="0.25">
      <c r="A38" s="36" t="str">
        <f>IF(Entrada!A32="","",ROUND(Normalização!L32,3))</f>
        <v/>
      </c>
      <c r="B38" s="36" t="str">
        <f>IF(Entrada!A32="","",ROUND(Normalização!M32,3))</f>
        <v/>
      </c>
      <c r="C38" s="36" t="str">
        <f>IF(Entrada!A32="","",ROUND(Normalização!N32,3))</f>
        <v/>
      </c>
      <c r="D38" s="36" t="str">
        <f>IF(Entrada!A32="","",ROUND(Normalização!O32,3))</f>
        <v/>
      </c>
      <c r="E38" s="36" t="str">
        <f>IF(Entrada!A32="","",ROUND(Normalização!P32,3))</f>
        <v/>
      </c>
      <c r="F38" s="36" t="str">
        <f>IF(Entrada!A32="","",ROUND(Normalização!Q32,3))</f>
        <v/>
      </c>
      <c r="G38" s="36" t="str">
        <f>IF(Entrada!A32="","",ROUND(Normalização!R32,3))</f>
        <v/>
      </c>
      <c r="H38" s="36" t="str">
        <f>IF(Entrada!A32="","",ROUND(Normalização!S32,3))</f>
        <v/>
      </c>
      <c r="I38" s="18"/>
      <c r="J38" s="37" t="str">
        <f t="shared" si="0"/>
        <v/>
      </c>
      <c r="K38" s="37" t="str">
        <f t="shared" si="1"/>
        <v/>
      </c>
      <c r="L38" s="37" t="str">
        <f t="shared" si="2"/>
        <v/>
      </c>
      <c r="M38" s="37" t="str">
        <f t="shared" si="3"/>
        <v/>
      </c>
      <c r="N38" s="34"/>
      <c r="O38" s="37" t="str">
        <f t="shared" si="4"/>
        <v/>
      </c>
      <c r="P38" s="37" t="str">
        <f t="shared" si="5"/>
        <v/>
      </c>
      <c r="Q38" s="37" t="str">
        <f t="shared" si="6"/>
        <v/>
      </c>
      <c r="R38" s="37" t="str">
        <f t="shared" si="7"/>
        <v/>
      </c>
    </row>
    <row r="39" spans="1:18" x14ac:dyDescent="0.25">
      <c r="A39" s="36" t="str">
        <f>IF(Entrada!A33="","",ROUND(Normalização!L33,3))</f>
        <v/>
      </c>
      <c r="B39" s="36" t="str">
        <f>IF(Entrada!A33="","",ROUND(Normalização!M33,3))</f>
        <v/>
      </c>
      <c r="C39" s="36" t="str">
        <f>IF(Entrada!A33="","",ROUND(Normalização!N33,3))</f>
        <v/>
      </c>
      <c r="D39" s="36" t="str">
        <f>IF(Entrada!A33="","",ROUND(Normalização!O33,3))</f>
        <v/>
      </c>
      <c r="E39" s="36" t="str">
        <f>IF(Entrada!A33="","",ROUND(Normalização!P33,3))</f>
        <v/>
      </c>
      <c r="F39" s="36" t="str">
        <f>IF(Entrada!A33="","",ROUND(Normalização!Q33,3))</f>
        <v/>
      </c>
      <c r="G39" s="36" t="str">
        <f>IF(Entrada!A33="","",ROUND(Normalização!R33,3))</f>
        <v/>
      </c>
      <c r="H39" s="36" t="str">
        <f>IF(Entrada!A33="","",ROUND(Normalização!S33,3))</f>
        <v/>
      </c>
      <c r="I39" s="18"/>
      <c r="J39" s="37" t="str">
        <f t="shared" si="0"/>
        <v/>
      </c>
      <c r="K39" s="37" t="str">
        <f t="shared" si="1"/>
        <v/>
      </c>
      <c r="L39" s="37" t="str">
        <f t="shared" si="2"/>
        <v/>
      </c>
      <c r="M39" s="37" t="str">
        <f t="shared" si="3"/>
        <v/>
      </c>
      <c r="N39" s="34"/>
      <c r="O39" s="37" t="str">
        <f t="shared" si="4"/>
        <v/>
      </c>
      <c r="P39" s="37" t="str">
        <f t="shared" si="5"/>
        <v/>
      </c>
      <c r="Q39" s="37" t="str">
        <f t="shared" si="6"/>
        <v/>
      </c>
      <c r="R39" s="37" t="str">
        <f t="shared" si="7"/>
        <v/>
      </c>
    </row>
    <row r="40" spans="1:18" x14ac:dyDescent="0.25">
      <c r="A40" s="36" t="str">
        <f>IF(Entrada!A34="","",ROUND(Normalização!L34,3))</f>
        <v/>
      </c>
      <c r="B40" s="36" t="str">
        <f>IF(Entrada!A34="","",ROUND(Normalização!M34,3))</f>
        <v/>
      </c>
      <c r="C40" s="36" t="str">
        <f>IF(Entrada!A34="","",ROUND(Normalização!N34,3))</f>
        <v/>
      </c>
      <c r="D40" s="36" t="str">
        <f>IF(Entrada!A34="","",ROUND(Normalização!O34,3))</f>
        <v/>
      </c>
      <c r="E40" s="36" t="str">
        <f>IF(Entrada!A34="","",ROUND(Normalização!P34,3))</f>
        <v/>
      </c>
      <c r="F40" s="36" t="str">
        <f>IF(Entrada!A34="","",ROUND(Normalização!Q34,3))</f>
        <v/>
      </c>
      <c r="G40" s="36" t="str">
        <f>IF(Entrada!A34="","",ROUND(Normalização!R34,3))</f>
        <v/>
      </c>
      <c r="H40" s="36" t="str">
        <f>IF(Entrada!A34="","",ROUND(Normalização!S34,3))</f>
        <v/>
      </c>
      <c r="I40" s="18"/>
      <c r="J40" s="37" t="str">
        <f t="shared" si="0"/>
        <v/>
      </c>
      <c r="K40" s="37" t="str">
        <f t="shared" si="1"/>
        <v/>
      </c>
      <c r="L40" s="37" t="str">
        <f t="shared" si="2"/>
        <v/>
      </c>
      <c r="M40" s="37" t="str">
        <f t="shared" si="3"/>
        <v/>
      </c>
      <c r="N40" s="34"/>
      <c r="O40" s="37" t="str">
        <f t="shared" si="4"/>
        <v/>
      </c>
      <c r="P40" s="37" t="str">
        <f t="shared" si="5"/>
        <v/>
      </c>
      <c r="Q40" s="37" t="str">
        <f t="shared" si="6"/>
        <v/>
      </c>
      <c r="R40" s="37" t="str">
        <f t="shared" si="7"/>
        <v/>
      </c>
    </row>
    <row r="41" spans="1:18" x14ac:dyDescent="0.25">
      <c r="A41" s="36" t="str">
        <f>IF(Entrada!A35="","",ROUND(Normalização!L35,3))</f>
        <v/>
      </c>
      <c r="B41" s="36" t="str">
        <f>IF(Entrada!A35="","",ROUND(Normalização!M35,3))</f>
        <v/>
      </c>
      <c r="C41" s="36" t="str">
        <f>IF(Entrada!A35="","",ROUND(Normalização!N35,3))</f>
        <v/>
      </c>
      <c r="D41" s="36" t="str">
        <f>IF(Entrada!A35="","",ROUND(Normalização!O35,3))</f>
        <v/>
      </c>
      <c r="E41" s="36" t="str">
        <f>IF(Entrada!A35="","",ROUND(Normalização!P35,3))</f>
        <v/>
      </c>
      <c r="F41" s="36" t="str">
        <f>IF(Entrada!A35="","",ROUND(Normalização!Q35,3))</f>
        <v/>
      </c>
      <c r="G41" s="36" t="str">
        <f>IF(Entrada!A35="","",ROUND(Normalização!R35,3))</f>
        <v/>
      </c>
      <c r="H41" s="36" t="str">
        <f>IF(Entrada!A35="","",ROUND(Normalização!S35,3))</f>
        <v/>
      </c>
      <c r="I41" s="18"/>
      <c r="J41" s="37" t="str">
        <f t="shared" si="0"/>
        <v/>
      </c>
      <c r="K41" s="37" t="str">
        <f t="shared" si="1"/>
        <v/>
      </c>
      <c r="L41" s="37" t="str">
        <f t="shared" si="2"/>
        <v/>
      </c>
      <c r="M41" s="37" t="str">
        <f t="shared" si="3"/>
        <v/>
      </c>
      <c r="N41" s="34"/>
      <c r="O41" s="37" t="str">
        <f t="shared" si="4"/>
        <v/>
      </c>
      <c r="P41" s="37" t="str">
        <f t="shared" si="5"/>
        <v/>
      </c>
      <c r="Q41" s="37" t="str">
        <f t="shared" si="6"/>
        <v/>
      </c>
      <c r="R41" s="37" t="str">
        <f t="shared" si="7"/>
        <v/>
      </c>
    </row>
    <row r="42" spans="1:18" x14ac:dyDescent="0.25">
      <c r="A42" s="36" t="str">
        <f>IF(Entrada!A36="","",ROUND(Normalização!L36,3))</f>
        <v/>
      </c>
      <c r="B42" s="36" t="str">
        <f>IF(Entrada!A36="","",ROUND(Normalização!M36,3))</f>
        <v/>
      </c>
      <c r="C42" s="36" t="str">
        <f>IF(Entrada!A36="","",ROUND(Normalização!N36,3))</f>
        <v/>
      </c>
      <c r="D42" s="36" t="str">
        <f>IF(Entrada!A36="","",ROUND(Normalização!O36,3))</f>
        <v/>
      </c>
      <c r="E42" s="36" t="str">
        <f>IF(Entrada!A36="","",ROUND(Normalização!P36,3))</f>
        <v/>
      </c>
      <c r="F42" s="36" t="str">
        <f>IF(Entrada!A36="","",ROUND(Normalização!Q36,3))</f>
        <v/>
      </c>
      <c r="G42" s="36" t="str">
        <f>IF(Entrada!A36="","",ROUND(Normalização!R36,3))</f>
        <v/>
      </c>
      <c r="H42" s="36" t="str">
        <f>IF(Entrada!A36="","",ROUND(Normalização!S36,3))</f>
        <v/>
      </c>
      <c r="I42" s="18"/>
      <c r="J42" s="37" t="str">
        <f t="shared" si="0"/>
        <v/>
      </c>
      <c r="K42" s="37" t="str">
        <f t="shared" si="1"/>
        <v/>
      </c>
      <c r="L42" s="37" t="str">
        <f t="shared" si="2"/>
        <v/>
      </c>
      <c r="M42" s="37" t="str">
        <f t="shared" si="3"/>
        <v/>
      </c>
      <c r="N42" s="34"/>
      <c r="O42" s="37" t="str">
        <f t="shared" si="4"/>
        <v/>
      </c>
      <c r="P42" s="37" t="str">
        <f t="shared" si="5"/>
        <v/>
      </c>
      <c r="Q42" s="37" t="str">
        <f t="shared" si="6"/>
        <v/>
      </c>
      <c r="R42" s="37" t="str">
        <f t="shared" si="7"/>
        <v/>
      </c>
    </row>
    <row r="43" spans="1:18" x14ac:dyDescent="0.25">
      <c r="A43" s="36" t="str">
        <f>IF(Entrada!A37="","",ROUND(Normalização!L37,3))</f>
        <v/>
      </c>
      <c r="B43" s="36" t="str">
        <f>IF(Entrada!A37="","",ROUND(Normalização!M37,3))</f>
        <v/>
      </c>
      <c r="C43" s="36" t="str">
        <f>IF(Entrada!A37="","",ROUND(Normalização!N37,3))</f>
        <v/>
      </c>
      <c r="D43" s="36" t="str">
        <f>IF(Entrada!A37="","",ROUND(Normalização!O37,3))</f>
        <v/>
      </c>
      <c r="E43" s="36" t="str">
        <f>IF(Entrada!A37="","",ROUND(Normalização!P37,3))</f>
        <v/>
      </c>
      <c r="F43" s="36" t="str">
        <f>IF(Entrada!A37="","",ROUND(Normalização!Q37,3))</f>
        <v/>
      </c>
      <c r="G43" s="36" t="str">
        <f>IF(Entrada!A37="","",ROUND(Normalização!R37,3))</f>
        <v/>
      </c>
      <c r="H43" s="36" t="str">
        <f>IF(Entrada!A37="","",ROUND(Normalização!S37,3))</f>
        <v/>
      </c>
      <c r="I43" s="18"/>
      <c r="J43" s="37" t="str">
        <f t="shared" si="0"/>
        <v/>
      </c>
      <c r="K43" s="37" t="str">
        <f t="shared" si="1"/>
        <v/>
      </c>
      <c r="L43" s="37" t="str">
        <f t="shared" si="2"/>
        <v/>
      </c>
      <c r="M43" s="37" t="str">
        <f t="shared" si="3"/>
        <v/>
      </c>
      <c r="N43" s="34"/>
      <c r="O43" s="37" t="str">
        <f t="shared" si="4"/>
        <v/>
      </c>
      <c r="P43" s="37" t="str">
        <f t="shared" si="5"/>
        <v/>
      </c>
      <c r="Q43" s="37" t="str">
        <f t="shared" si="6"/>
        <v/>
      </c>
      <c r="R43" s="37" t="str">
        <f t="shared" si="7"/>
        <v/>
      </c>
    </row>
    <row r="44" spans="1:18" x14ac:dyDescent="0.25">
      <c r="A44" s="36" t="str">
        <f>IF(Entrada!A38="","",ROUND(Normalização!L38,3))</f>
        <v/>
      </c>
      <c r="B44" s="36" t="str">
        <f>IF(Entrada!A38="","",ROUND(Normalização!M38,3))</f>
        <v/>
      </c>
      <c r="C44" s="36" t="str">
        <f>IF(Entrada!A38="","",ROUND(Normalização!N38,3))</f>
        <v/>
      </c>
      <c r="D44" s="36" t="str">
        <f>IF(Entrada!A38="","",ROUND(Normalização!O38,3))</f>
        <v/>
      </c>
      <c r="E44" s="36" t="str">
        <f>IF(Entrada!A38="","",ROUND(Normalização!P38,3))</f>
        <v/>
      </c>
      <c r="F44" s="36" t="str">
        <f>IF(Entrada!A38="","",ROUND(Normalização!Q38,3))</f>
        <v/>
      </c>
      <c r="G44" s="36" t="str">
        <f>IF(Entrada!A38="","",ROUND(Normalização!R38,3))</f>
        <v/>
      </c>
      <c r="H44" s="36" t="str">
        <f>IF(Entrada!A38="","",ROUND(Normalização!S38,3))</f>
        <v/>
      </c>
      <c r="I44" s="18"/>
      <c r="J44" s="37" t="str">
        <f t="shared" si="0"/>
        <v/>
      </c>
      <c r="K44" s="37" t="str">
        <f t="shared" si="1"/>
        <v/>
      </c>
      <c r="L44" s="37" t="str">
        <f t="shared" si="2"/>
        <v/>
      </c>
      <c r="M44" s="37" t="str">
        <f t="shared" si="3"/>
        <v/>
      </c>
      <c r="N44" s="34"/>
      <c r="O44" s="37" t="str">
        <f t="shared" si="4"/>
        <v/>
      </c>
      <c r="P44" s="37" t="str">
        <f t="shared" si="5"/>
        <v/>
      </c>
      <c r="Q44" s="37" t="str">
        <f t="shared" si="6"/>
        <v/>
      </c>
      <c r="R44" s="37" t="str">
        <f t="shared" si="7"/>
        <v/>
      </c>
    </row>
    <row r="45" spans="1:18" x14ac:dyDescent="0.25">
      <c r="A45" s="36" t="str">
        <f>IF(Entrada!A39="","",ROUND(Normalização!L39,3))</f>
        <v/>
      </c>
      <c r="B45" s="36" t="str">
        <f>IF(Entrada!A39="","",ROUND(Normalização!M39,3))</f>
        <v/>
      </c>
      <c r="C45" s="36" t="str">
        <f>IF(Entrada!A39="","",ROUND(Normalização!N39,3))</f>
        <v/>
      </c>
      <c r="D45" s="36" t="str">
        <f>IF(Entrada!A39="","",ROUND(Normalização!O39,3))</f>
        <v/>
      </c>
      <c r="E45" s="36" t="str">
        <f>IF(Entrada!A39="","",ROUND(Normalização!P39,3))</f>
        <v/>
      </c>
      <c r="F45" s="36" t="str">
        <f>IF(Entrada!A39="","",ROUND(Normalização!Q39,3))</f>
        <v/>
      </c>
      <c r="G45" s="36" t="str">
        <f>IF(Entrada!A39="","",ROUND(Normalização!R39,3))</f>
        <v/>
      </c>
      <c r="H45" s="36" t="str">
        <f>IF(Entrada!A39="","",ROUND(Normalização!S39,3))</f>
        <v/>
      </c>
      <c r="I45" s="18"/>
      <c r="J45" s="37" t="str">
        <f t="shared" si="0"/>
        <v/>
      </c>
      <c r="K45" s="37" t="str">
        <f t="shared" si="1"/>
        <v/>
      </c>
      <c r="L45" s="37" t="str">
        <f t="shared" si="2"/>
        <v/>
      </c>
      <c r="M45" s="37" t="str">
        <f t="shared" si="3"/>
        <v/>
      </c>
      <c r="N45" s="34"/>
      <c r="O45" s="37" t="str">
        <f t="shared" si="4"/>
        <v/>
      </c>
      <c r="P45" s="37" t="str">
        <f t="shared" si="5"/>
        <v/>
      </c>
      <c r="Q45" s="37" t="str">
        <f t="shared" si="6"/>
        <v/>
      </c>
      <c r="R45" s="37" t="str">
        <f t="shared" si="7"/>
        <v/>
      </c>
    </row>
    <row r="46" spans="1:18" x14ac:dyDescent="0.25">
      <c r="A46" s="36" t="str">
        <f>IF(Entrada!A40="","",ROUND(Normalização!L40,3))</f>
        <v/>
      </c>
      <c r="B46" s="36" t="str">
        <f>IF(Entrada!A40="","",ROUND(Normalização!M40,3))</f>
        <v/>
      </c>
      <c r="C46" s="36" t="str">
        <f>IF(Entrada!A40="","",ROUND(Normalização!N40,3))</f>
        <v/>
      </c>
      <c r="D46" s="36" t="str">
        <f>IF(Entrada!A40="","",ROUND(Normalização!O40,3))</f>
        <v/>
      </c>
      <c r="E46" s="36" t="str">
        <f>IF(Entrada!A40="","",ROUND(Normalização!P40,3))</f>
        <v/>
      </c>
      <c r="F46" s="36" t="str">
        <f>IF(Entrada!A40="","",ROUND(Normalização!Q40,3))</f>
        <v/>
      </c>
      <c r="G46" s="36" t="str">
        <f>IF(Entrada!A40="","",ROUND(Normalização!R40,3))</f>
        <v/>
      </c>
      <c r="H46" s="36" t="str">
        <f>IF(Entrada!A40="","",ROUND(Normalização!S40,3))</f>
        <v/>
      </c>
      <c r="I46" s="18"/>
      <c r="J46" s="37" t="str">
        <f t="shared" si="0"/>
        <v/>
      </c>
      <c r="K46" s="37" t="str">
        <f t="shared" si="1"/>
        <v/>
      </c>
      <c r="L46" s="37" t="str">
        <f t="shared" si="2"/>
        <v/>
      </c>
      <c r="M46" s="37" t="str">
        <f t="shared" si="3"/>
        <v/>
      </c>
      <c r="N46" s="34"/>
      <c r="O46" s="37" t="str">
        <f t="shared" si="4"/>
        <v/>
      </c>
      <c r="P46" s="37" t="str">
        <f t="shared" si="5"/>
        <v/>
      </c>
      <c r="Q46" s="37" t="str">
        <f t="shared" si="6"/>
        <v/>
      </c>
      <c r="R46" s="37" t="str">
        <f t="shared" si="7"/>
        <v/>
      </c>
    </row>
    <row r="47" spans="1:18" x14ac:dyDescent="0.25">
      <c r="A47" s="36" t="str">
        <f>IF(Entrada!A41="","",ROUND(Normalização!L41,3))</f>
        <v/>
      </c>
      <c r="B47" s="36" t="str">
        <f>IF(Entrada!A41="","",ROUND(Normalização!M41,3))</f>
        <v/>
      </c>
      <c r="C47" s="36" t="str">
        <f>IF(Entrada!A41="","",ROUND(Normalização!N41,3))</f>
        <v/>
      </c>
      <c r="D47" s="36" t="str">
        <f>IF(Entrada!A41="","",ROUND(Normalização!O41,3))</f>
        <v/>
      </c>
      <c r="E47" s="36" t="str">
        <f>IF(Entrada!A41="","",ROUND(Normalização!P41,3))</f>
        <v/>
      </c>
      <c r="F47" s="36" t="str">
        <f>IF(Entrada!A41="","",ROUND(Normalização!Q41,3))</f>
        <v/>
      </c>
      <c r="G47" s="36" t="str">
        <f>IF(Entrada!A41="","",ROUND(Normalização!R41,3))</f>
        <v/>
      </c>
      <c r="H47" s="36" t="str">
        <f>IF(Entrada!A41="","",ROUND(Normalização!S41,3))</f>
        <v/>
      </c>
      <c r="I47" s="18"/>
      <c r="J47" s="37" t="str">
        <f t="shared" si="0"/>
        <v/>
      </c>
      <c r="K47" s="37" t="str">
        <f t="shared" si="1"/>
        <v/>
      </c>
      <c r="L47" s="37" t="str">
        <f t="shared" si="2"/>
        <v/>
      </c>
      <c r="M47" s="37" t="str">
        <f t="shared" si="3"/>
        <v/>
      </c>
      <c r="N47" s="34"/>
      <c r="O47" s="37" t="str">
        <f t="shared" si="4"/>
        <v/>
      </c>
      <c r="P47" s="37" t="str">
        <f t="shared" si="5"/>
        <v/>
      </c>
      <c r="Q47" s="37" t="str">
        <f t="shared" si="6"/>
        <v/>
      </c>
      <c r="R47" s="37" t="str">
        <f t="shared" si="7"/>
        <v/>
      </c>
    </row>
    <row r="48" spans="1:18" x14ac:dyDescent="0.25">
      <c r="A48" s="36" t="str">
        <f>IF(Entrada!A42="","",ROUND(Normalização!L42,3))</f>
        <v/>
      </c>
      <c r="B48" s="36" t="str">
        <f>IF(Entrada!A42="","",ROUND(Normalização!M42,3))</f>
        <v/>
      </c>
      <c r="C48" s="36" t="str">
        <f>IF(Entrada!A42="","",ROUND(Normalização!N42,3))</f>
        <v/>
      </c>
      <c r="D48" s="36" t="str">
        <f>IF(Entrada!A42="","",ROUND(Normalização!O42,3))</f>
        <v/>
      </c>
      <c r="E48" s="36" t="str">
        <f>IF(Entrada!A42="","",ROUND(Normalização!P42,3))</f>
        <v/>
      </c>
      <c r="F48" s="36" t="str">
        <f>IF(Entrada!A42="","",ROUND(Normalização!Q42,3))</f>
        <v/>
      </c>
      <c r="G48" s="36" t="str">
        <f>IF(Entrada!A42="","",ROUND(Normalização!R42,3))</f>
        <v/>
      </c>
      <c r="H48" s="36" t="str">
        <f>IF(Entrada!A42="","",ROUND(Normalização!S42,3))</f>
        <v/>
      </c>
      <c r="I48" s="18"/>
      <c r="J48" s="37" t="str">
        <f t="shared" si="0"/>
        <v/>
      </c>
      <c r="K48" s="37" t="str">
        <f t="shared" si="1"/>
        <v/>
      </c>
      <c r="L48" s="37" t="str">
        <f t="shared" si="2"/>
        <v/>
      </c>
      <c r="M48" s="37" t="str">
        <f t="shared" si="3"/>
        <v/>
      </c>
      <c r="N48" s="34"/>
      <c r="O48" s="37" t="str">
        <f t="shared" si="4"/>
        <v/>
      </c>
      <c r="P48" s="37" t="str">
        <f t="shared" si="5"/>
        <v/>
      </c>
      <c r="Q48" s="37" t="str">
        <f t="shared" si="6"/>
        <v/>
      </c>
      <c r="R48" s="37" t="str">
        <f t="shared" si="7"/>
        <v/>
      </c>
    </row>
    <row r="49" spans="1:18" x14ac:dyDescent="0.25">
      <c r="A49" s="36" t="str">
        <f>IF(Entrada!A43="","",ROUND(Normalização!L43,3))</f>
        <v/>
      </c>
      <c r="B49" s="36" t="str">
        <f>IF(Entrada!A43="","",ROUND(Normalização!M43,3))</f>
        <v/>
      </c>
      <c r="C49" s="36" t="str">
        <f>IF(Entrada!A43="","",ROUND(Normalização!N43,3))</f>
        <v/>
      </c>
      <c r="D49" s="36" t="str">
        <f>IF(Entrada!A43="","",ROUND(Normalização!O43,3))</f>
        <v/>
      </c>
      <c r="E49" s="36" t="str">
        <f>IF(Entrada!A43="","",ROUND(Normalização!P43,3))</f>
        <v/>
      </c>
      <c r="F49" s="36" t="str">
        <f>IF(Entrada!A43="","",ROUND(Normalização!Q43,3))</f>
        <v/>
      </c>
      <c r="G49" s="36" t="str">
        <f>IF(Entrada!A43="","",ROUND(Normalização!R43,3))</f>
        <v/>
      </c>
      <c r="H49" s="36" t="str">
        <f>IF(Entrada!A43="","",ROUND(Normalização!S43,3))</f>
        <v/>
      </c>
      <c r="I49" s="18"/>
      <c r="J49" s="37" t="str">
        <f t="shared" si="0"/>
        <v/>
      </c>
      <c r="K49" s="37" t="str">
        <f t="shared" si="1"/>
        <v/>
      </c>
      <c r="L49" s="37" t="str">
        <f t="shared" si="2"/>
        <v/>
      </c>
      <c r="M49" s="37" t="str">
        <f t="shared" si="3"/>
        <v/>
      </c>
      <c r="N49" s="34"/>
      <c r="O49" s="37" t="str">
        <f t="shared" si="4"/>
        <v/>
      </c>
      <c r="P49" s="37" t="str">
        <f t="shared" si="5"/>
        <v/>
      </c>
      <c r="Q49" s="37" t="str">
        <f t="shared" si="6"/>
        <v/>
      </c>
      <c r="R49" s="37" t="str">
        <f t="shared" si="7"/>
        <v/>
      </c>
    </row>
    <row r="50" spans="1:18" x14ac:dyDescent="0.25">
      <c r="A50" s="36" t="str">
        <f>IF(Entrada!A44="","",ROUND(Normalização!L44,3))</f>
        <v/>
      </c>
      <c r="B50" s="36" t="str">
        <f>IF(Entrada!A44="","",ROUND(Normalização!M44,3))</f>
        <v/>
      </c>
      <c r="C50" s="36" t="str">
        <f>IF(Entrada!A44="","",ROUND(Normalização!N44,3))</f>
        <v/>
      </c>
      <c r="D50" s="36" t="str">
        <f>IF(Entrada!A44="","",ROUND(Normalização!O44,3))</f>
        <v/>
      </c>
      <c r="E50" s="36" t="str">
        <f>IF(Entrada!A44="","",ROUND(Normalização!P44,3))</f>
        <v/>
      </c>
      <c r="F50" s="36" t="str">
        <f>IF(Entrada!A44="","",ROUND(Normalização!Q44,3))</f>
        <v/>
      </c>
      <c r="G50" s="36" t="str">
        <f>IF(Entrada!A44="","",ROUND(Normalização!R44,3))</f>
        <v/>
      </c>
      <c r="H50" s="36" t="str">
        <f>IF(Entrada!A44="","",ROUND(Normalização!S44,3))</f>
        <v/>
      </c>
      <c r="I50" s="18"/>
      <c r="J50" s="37" t="str">
        <f t="shared" si="0"/>
        <v/>
      </c>
      <c r="K50" s="37" t="str">
        <f t="shared" si="1"/>
        <v/>
      </c>
      <c r="L50" s="37" t="str">
        <f t="shared" si="2"/>
        <v/>
      </c>
      <c r="M50" s="37" t="str">
        <f t="shared" si="3"/>
        <v/>
      </c>
      <c r="N50" s="34"/>
      <c r="O50" s="37" t="str">
        <f t="shared" si="4"/>
        <v/>
      </c>
      <c r="P50" s="37" t="str">
        <f t="shared" si="5"/>
        <v/>
      </c>
      <c r="Q50" s="37" t="str">
        <f t="shared" si="6"/>
        <v/>
      </c>
      <c r="R50" s="37" t="str">
        <f t="shared" si="7"/>
        <v/>
      </c>
    </row>
    <row r="51" spans="1:18" x14ac:dyDescent="0.25">
      <c r="A51" s="36" t="str">
        <f>IF(Entrada!A45="","",ROUND(Normalização!L45,3))</f>
        <v/>
      </c>
      <c r="B51" s="36" t="str">
        <f>IF(Entrada!A45="","",ROUND(Normalização!M45,3))</f>
        <v/>
      </c>
      <c r="C51" s="36" t="str">
        <f>IF(Entrada!A45="","",ROUND(Normalização!N45,3))</f>
        <v/>
      </c>
      <c r="D51" s="36" t="str">
        <f>IF(Entrada!A45="","",ROUND(Normalização!O45,3))</f>
        <v/>
      </c>
      <c r="E51" s="36" t="str">
        <f>IF(Entrada!A45="","",ROUND(Normalização!P45,3))</f>
        <v/>
      </c>
      <c r="F51" s="36" t="str">
        <f>IF(Entrada!A45="","",ROUND(Normalização!Q45,3))</f>
        <v/>
      </c>
      <c r="G51" s="36" t="str">
        <f>IF(Entrada!A45="","",ROUND(Normalização!R45,3))</f>
        <v/>
      </c>
      <c r="H51" s="36" t="str">
        <f>IF(Entrada!A45="","",ROUND(Normalização!S45,3))</f>
        <v/>
      </c>
      <c r="I51" s="18"/>
      <c r="J51" s="37" t="str">
        <f t="shared" si="0"/>
        <v/>
      </c>
      <c r="K51" s="37" t="str">
        <f t="shared" si="1"/>
        <v/>
      </c>
      <c r="L51" s="37" t="str">
        <f t="shared" si="2"/>
        <v/>
      </c>
      <c r="M51" s="37" t="str">
        <f t="shared" si="3"/>
        <v/>
      </c>
      <c r="N51" s="34"/>
      <c r="O51" s="37" t="str">
        <f t="shared" si="4"/>
        <v/>
      </c>
      <c r="P51" s="37" t="str">
        <f t="shared" si="5"/>
        <v/>
      </c>
      <c r="Q51" s="37" t="str">
        <f t="shared" si="6"/>
        <v/>
      </c>
      <c r="R51" s="37" t="str">
        <f t="shared" si="7"/>
        <v/>
      </c>
    </row>
    <row r="52" spans="1:18" x14ac:dyDescent="0.25">
      <c r="A52" s="36" t="str">
        <f>IF(Entrada!A46="","",ROUND(Normalização!L46,3))</f>
        <v/>
      </c>
      <c r="B52" s="36" t="str">
        <f>IF(Entrada!A46="","",ROUND(Normalização!M46,3))</f>
        <v/>
      </c>
      <c r="C52" s="36" t="str">
        <f>IF(Entrada!A46="","",ROUND(Normalização!N46,3))</f>
        <v/>
      </c>
      <c r="D52" s="36" t="str">
        <f>IF(Entrada!A46="","",ROUND(Normalização!O46,3))</f>
        <v/>
      </c>
      <c r="E52" s="36" t="str">
        <f>IF(Entrada!A46="","",ROUND(Normalização!P46,3))</f>
        <v/>
      </c>
      <c r="F52" s="36" t="str">
        <f>IF(Entrada!A46="","",ROUND(Normalização!Q46,3))</f>
        <v/>
      </c>
      <c r="G52" s="36" t="str">
        <f>IF(Entrada!A46="","",ROUND(Normalização!R46,3))</f>
        <v/>
      </c>
      <c r="H52" s="36" t="str">
        <f>IF(Entrada!A46="","",ROUND(Normalização!S46,3))</f>
        <v/>
      </c>
      <c r="I52" s="18"/>
      <c r="J52" s="37" t="str">
        <f t="shared" si="0"/>
        <v/>
      </c>
      <c r="K52" s="37" t="str">
        <f t="shared" si="1"/>
        <v/>
      </c>
      <c r="L52" s="37" t="str">
        <f t="shared" si="2"/>
        <v/>
      </c>
      <c r="M52" s="37" t="str">
        <f t="shared" si="3"/>
        <v/>
      </c>
      <c r="N52" s="34"/>
      <c r="O52" s="37" t="str">
        <f t="shared" si="4"/>
        <v/>
      </c>
      <c r="P52" s="37" t="str">
        <f t="shared" si="5"/>
        <v/>
      </c>
      <c r="Q52" s="37" t="str">
        <f t="shared" si="6"/>
        <v/>
      </c>
      <c r="R52" s="37" t="str">
        <f t="shared" si="7"/>
        <v/>
      </c>
    </row>
    <row r="53" spans="1:18" x14ac:dyDescent="0.25">
      <c r="A53" s="36" t="str">
        <f>IF(Entrada!A47="","",ROUND(Normalização!L47,3))</f>
        <v/>
      </c>
      <c r="B53" s="36" t="str">
        <f>IF(Entrada!A47="","",ROUND(Normalização!M47,3))</f>
        <v/>
      </c>
      <c r="C53" s="36" t="str">
        <f>IF(Entrada!A47="","",ROUND(Normalização!N47,3))</f>
        <v/>
      </c>
      <c r="D53" s="36" t="str">
        <f>IF(Entrada!A47="","",ROUND(Normalização!O47,3))</f>
        <v/>
      </c>
      <c r="E53" s="36" t="str">
        <f>IF(Entrada!A47="","",ROUND(Normalização!P47,3))</f>
        <v/>
      </c>
      <c r="F53" s="36" t="str">
        <f>IF(Entrada!A47="","",ROUND(Normalização!Q47,3))</f>
        <v/>
      </c>
      <c r="G53" s="36" t="str">
        <f>IF(Entrada!A47="","",ROUND(Normalização!R47,3))</f>
        <v/>
      </c>
      <c r="H53" s="36" t="str">
        <f>IF(Entrada!A47="","",ROUND(Normalização!S47,3))</f>
        <v/>
      </c>
      <c r="I53" s="18"/>
      <c r="J53" s="37" t="str">
        <f t="shared" si="0"/>
        <v/>
      </c>
      <c r="K53" s="37" t="str">
        <f t="shared" si="1"/>
        <v/>
      </c>
      <c r="L53" s="37" t="str">
        <f t="shared" si="2"/>
        <v/>
      </c>
      <c r="M53" s="37" t="str">
        <f t="shared" si="3"/>
        <v/>
      </c>
      <c r="N53" s="34"/>
      <c r="O53" s="37" t="str">
        <f t="shared" si="4"/>
        <v/>
      </c>
      <c r="P53" s="37" t="str">
        <f t="shared" si="5"/>
        <v/>
      </c>
      <c r="Q53" s="37" t="str">
        <f t="shared" si="6"/>
        <v/>
      </c>
      <c r="R53" s="37" t="str">
        <f t="shared" si="7"/>
        <v/>
      </c>
    </row>
    <row r="54" spans="1:18" x14ac:dyDescent="0.25">
      <c r="A54" s="36" t="str">
        <f>IF(Entrada!A48="","",ROUND(Normalização!L48,3))</f>
        <v/>
      </c>
      <c r="B54" s="36" t="str">
        <f>IF(Entrada!A48="","",ROUND(Normalização!M48,3))</f>
        <v/>
      </c>
      <c r="C54" s="36" t="str">
        <f>IF(Entrada!A48="","",ROUND(Normalização!N48,3))</f>
        <v/>
      </c>
      <c r="D54" s="36" t="str">
        <f>IF(Entrada!A48="","",ROUND(Normalização!O48,3))</f>
        <v/>
      </c>
      <c r="E54" s="36" t="str">
        <f>IF(Entrada!A48="","",ROUND(Normalização!P48,3))</f>
        <v/>
      </c>
      <c r="F54" s="36" t="str">
        <f>IF(Entrada!A48="","",ROUND(Normalização!Q48,3))</f>
        <v/>
      </c>
      <c r="G54" s="36" t="str">
        <f>IF(Entrada!A48="","",ROUND(Normalização!R48,3))</f>
        <v/>
      </c>
      <c r="H54" s="36" t="str">
        <f>IF(Entrada!A48="","",ROUND(Normalização!S48,3))</f>
        <v/>
      </c>
      <c r="I54" s="18"/>
      <c r="J54" s="37" t="str">
        <f t="shared" si="0"/>
        <v/>
      </c>
      <c r="K54" s="37" t="str">
        <f t="shared" si="1"/>
        <v/>
      </c>
      <c r="L54" s="37" t="str">
        <f t="shared" si="2"/>
        <v/>
      </c>
      <c r="M54" s="37" t="str">
        <f t="shared" si="3"/>
        <v/>
      </c>
      <c r="N54" s="34"/>
      <c r="O54" s="37" t="str">
        <f t="shared" si="4"/>
        <v/>
      </c>
      <c r="P54" s="37" t="str">
        <f t="shared" si="5"/>
        <v/>
      </c>
      <c r="Q54" s="37" t="str">
        <f t="shared" si="6"/>
        <v/>
      </c>
      <c r="R54" s="37" t="str">
        <f t="shared" si="7"/>
        <v/>
      </c>
    </row>
    <row r="55" spans="1:18" x14ac:dyDescent="0.25">
      <c r="A55" s="36" t="str">
        <f>IF(Entrada!A49="","",ROUND(Normalização!L49,3))</f>
        <v/>
      </c>
      <c r="B55" s="36" t="str">
        <f>IF(Entrada!A49="","",ROUND(Normalização!M49,3))</f>
        <v/>
      </c>
      <c r="C55" s="36" t="str">
        <f>IF(Entrada!A49="","",ROUND(Normalização!N49,3))</f>
        <v/>
      </c>
      <c r="D55" s="36" t="str">
        <f>IF(Entrada!A49="","",ROUND(Normalização!O49,3))</f>
        <v/>
      </c>
      <c r="E55" s="36" t="str">
        <f>IF(Entrada!A49="","",ROUND(Normalização!P49,3))</f>
        <v/>
      </c>
      <c r="F55" s="36" t="str">
        <f>IF(Entrada!A49="","",ROUND(Normalização!Q49,3))</f>
        <v/>
      </c>
      <c r="G55" s="36" t="str">
        <f>IF(Entrada!A49="","",ROUND(Normalização!R49,3))</f>
        <v/>
      </c>
      <c r="H55" s="36" t="str">
        <f>IF(Entrada!A49="","",ROUND(Normalização!S49,3))</f>
        <v/>
      </c>
      <c r="I55" s="18"/>
      <c r="J55" s="37" t="str">
        <f t="shared" si="0"/>
        <v/>
      </c>
      <c r="K55" s="37" t="str">
        <f t="shared" si="1"/>
        <v/>
      </c>
      <c r="L55" s="37" t="str">
        <f t="shared" si="2"/>
        <v/>
      </c>
      <c r="M55" s="37" t="str">
        <f t="shared" si="3"/>
        <v/>
      </c>
      <c r="N55" s="34"/>
      <c r="O55" s="37" t="str">
        <f t="shared" si="4"/>
        <v/>
      </c>
      <c r="P55" s="37" t="str">
        <f t="shared" si="5"/>
        <v/>
      </c>
      <c r="Q55" s="37" t="str">
        <f t="shared" si="6"/>
        <v/>
      </c>
      <c r="R55" s="37" t="str">
        <f t="shared" si="7"/>
        <v/>
      </c>
    </row>
    <row r="56" spans="1:18" x14ac:dyDescent="0.25">
      <c r="A56" s="36" t="str">
        <f>IF(Entrada!A50="","",ROUND(Normalização!L50,3))</f>
        <v/>
      </c>
      <c r="B56" s="36" t="str">
        <f>IF(Entrada!A50="","",ROUND(Normalização!M50,3))</f>
        <v/>
      </c>
      <c r="C56" s="36" t="str">
        <f>IF(Entrada!A50="","",ROUND(Normalização!N50,3))</f>
        <v/>
      </c>
      <c r="D56" s="36" t="str">
        <f>IF(Entrada!A50="","",ROUND(Normalização!O50,3))</f>
        <v/>
      </c>
      <c r="E56" s="36" t="str">
        <f>IF(Entrada!A50="","",ROUND(Normalização!P50,3))</f>
        <v/>
      </c>
      <c r="F56" s="36" t="str">
        <f>IF(Entrada!A50="","",ROUND(Normalização!Q50,3))</f>
        <v/>
      </c>
      <c r="G56" s="36" t="str">
        <f>IF(Entrada!A50="","",ROUND(Normalização!R50,3))</f>
        <v/>
      </c>
      <c r="H56" s="36" t="str">
        <f>IF(Entrada!A50="","",ROUND(Normalização!S50,3))</f>
        <v/>
      </c>
      <c r="I56" s="18"/>
      <c r="J56" s="37" t="str">
        <f t="shared" si="0"/>
        <v/>
      </c>
      <c r="K56" s="37" t="str">
        <f t="shared" si="1"/>
        <v/>
      </c>
      <c r="L56" s="37" t="str">
        <f t="shared" si="2"/>
        <v/>
      </c>
      <c r="M56" s="37" t="str">
        <f t="shared" si="3"/>
        <v/>
      </c>
      <c r="N56" s="34"/>
      <c r="O56" s="37" t="str">
        <f t="shared" si="4"/>
        <v/>
      </c>
      <c r="P56" s="37" t="str">
        <f t="shared" si="5"/>
        <v/>
      </c>
      <c r="Q56" s="37" t="str">
        <f t="shared" si="6"/>
        <v/>
      </c>
      <c r="R56" s="37" t="str">
        <f t="shared" si="7"/>
        <v/>
      </c>
    </row>
    <row r="57" spans="1:18" x14ac:dyDescent="0.25">
      <c r="A57" s="36" t="str">
        <f>IF(Entrada!A51="","",ROUND(Normalização!L51,3))</f>
        <v/>
      </c>
      <c r="B57" s="36" t="str">
        <f>IF(Entrada!A51="","",ROUND(Normalização!M51,3))</f>
        <v/>
      </c>
      <c r="C57" s="36" t="str">
        <f>IF(Entrada!A51="","",ROUND(Normalização!N51,3))</f>
        <v/>
      </c>
      <c r="D57" s="36" t="str">
        <f>IF(Entrada!A51="","",ROUND(Normalização!O51,3))</f>
        <v/>
      </c>
      <c r="E57" s="36" t="str">
        <f>IF(Entrada!A51="","",ROUND(Normalização!P51,3))</f>
        <v/>
      </c>
      <c r="F57" s="36" t="str">
        <f>IF(Entrada!A51="","",ROUND(Normalização!Q51,3))</f>
        <v/>
      </c>
      <c r="G57" s="36" t="str">
        <f>IF(Entrada!A51="","",ROUND(Normalização!R51,3))</f>
        <v/>
      </c>
      <c r="H57" s="36" t="str">
        <f>IF(Entrada!A51="","",ROUND(Normalização!S51,3))</f>
        <v/>
      </c>
      <c r="I57" s="18"/>
      <c r="J57" s="37" t="str">
        <f t="shared" si="0"/>
        <v/>
      </c>
      <c r="K57" s="37" t="str">
        <f t="shared" si="1"/>
        <v/>
      </c>
      <c r="L57" s="37" t="str">
        <f t="shared" si="2"/>
        <v/>
      </c>
      <c r="M57" s="37" t="str">
        <f t="shared" si="3"/>
        <v/>
      </c>
      <c r="N57" s="34"/>
      <c r="O57" s="37" t="str">
        <f t="shared" si="4"/>
        <v/>
      </c>
      <c r="P57" s="37" t="str">
        <f t="shared" si="5"/>
        <v/>
      </c>
      <c r="Q57" s="37" t="str">
        <f t="shared" si="6"/>
        <v/>
      </c>
      <c r="R57" s="37" t="str">
        <f t="shared" si="7"/>
        <v/>
      </c>
    </row>
    <row r="58" spans="1:18" x14ac:dyDescent="0.25">
      <c r="A58" s="36" t="str">
        <f>IF(Entrada!A52="","",ROUND(Normalização!L52,3))</f>
        <v/>
      </c>
      <c r="B58" s="36" t="str">
        <f>IF(Entrada!A52="","",ROUND(Normalização!M52,3))</f>
        <v/>
      </c>
      <c r="C58" s="36" t="str">
        <f>IF(Entrada!A52="","",ROUND(Normalização!N52,3))</f>
        <v/>
      </c>
      <c r="D58" s="36" t="str">
        <f>IF(Entrada!A52="","",ROUND(Normalização!O52,3))</f>
        <v/>
      </c>
      <c r="E58" s="36" t="str">
        <f>IF(Entrada!A52="","",ROUND(Normalização!P52,3))</f>
        <v/>
      </c>
      <c r="F58" s="36" t="str">
        <f>IF(Entrada!A52="","",ROUND(Normalização!Q52,3))</f>
        <v/>
      </c>
      <c r="G58" s="36" t="str">
        <f>IF(Entrada!A52="","",ROUND(Normalização!R52,3))</f>
        <v/>
      </c>
      <c r="H58" s="36" t="str">
        <f>IF(Entrada!A52="","",ROUND(Normalização!S52,3))</f>
        <v/>
      </c>
      <c r="I58" s="18"/>
      <c r="J58" s="37" t="str">
        <f t="shared" si="0"/>
        <v/>
      </c>
      <c r="K58" s="37" t="str">
        <f t="shared" si="1"/>
        <v/>
      </c>
      <c r="L58" s="37" t="str">
        <f t="shared" si="2"/>
        <v/>
      </c>
      <c r="M58" s="37" t="str">
        <f t="shared" si="3"/>
        <v/>
      </c>
      <c r="N58" s="34"/>
      <c r="O58" s="37" t="str">
        <f t="shared" si="4"/>
        <v/>
      </c>
      <c r="P58" s="37" t="str">
        <f t="shared" si="5"/>
        <v/>
      </c>
      <c r="Q58" s="37" t="str">
        <f t="shared" si="6"/>
        <v/>
      </c>
      <c r="R58" s="37" t="str">
        <f t="shared" si="7"/>
        <v/>
      </c>
    </row>
    <row r="59" spans="1:18" x14ac:dyDescent="0.25">
      <c r="A59" s="36" t="str">
        <f>IF(Entrada!A53="","",ROUND(Normalização!L53,3))</f>
        <v/>
      </c>
      <c r="B59" s="36" t="str">
        <f>IF(Entrada!A53="","",ROUND(Normalização!M53,3))</f>
        <v/>
      </c>
      <c r="C59" s="36" t="str">
        <f>IF(Entrada!A53="","",ROUND(Normalização!N53,3))</f>
        <v/>
      </c>
      <c r="D59" s="36" t="str">
        <f>IF(Entrada!A53="","",ROUND(Normalização!O53,3))</f>
        <v/>
      </c>
      <c r="E59" s="36" t="str">
        <f>IF(Entrada!A53="","",ROUND(Normalização!P53,3))</f>
        <v/>
      </c>
      <c r="F59" s="36" t="str">
        <f>IF(Entrada!A53="","",ROUND(Normalização!Q53,3))</f>
        <v/>
      </c>
      <c r="G59" s="36" t="str">
        <f>IF(Entrada!A53="","",ROUND(Normalização!R53,3))</f>
        <v/>
      </c>
      <c r="H59" s="36" t="str">
        <f>IF(Entrada!A53="","",ROUND(Normalização!S53,3))</f>
        <v/>
      </c>
      <c r="I59" s="18"/>
      <c r="J59" s="37" t="str">
        <f t="shared" si="0"/>
        <v/>
      </c>
      <c r="K59" s="37" t="str">
        <f t="shared" si="1"/>
        <v/>
      </c>
      <c r="L59" s="37" t="str">
        <f t="shared" si="2"/>
        <v/>
      </c>
      <c r="M59" s="37" t="str">
        <f t="shared" si="3"/>
        <v/>
      </c>
      <c r="N59" s="34"/>
      <c r="O59" s="37" t="str">
        <f t="shared" si="4"/>
        <v/>
      </c>
      <c r="P59" s="37" t="str">
        <f t="shared" si="5"/>
        <v/>
      </c>
      <c r="Q59" s="37" t="str">
        <f t="shared" si="6"/>
        <v/>
      </c>
      <c r="R59" s="37" t="str">
        <f t="shared" si="7"/>
        <v/>
      </c>
    </row>
    <row r="60" spans="1:18" x14ac:dyDescent="0.25">
      <c r="A60" s="36" t="str">
        <f>IF(Entrada!A54="","",ROUND(Normalização!L54,3))</f>
        <v/>
      </c>
      <c r="B60" s="36" t="str">
        <f>IF(Entrada!A54="","",ROUND(Normalização!M54,3))</f>
        <v/>
      </c>
      <c r="C60" s="36" t="str">
        <f>IF(Entrada!A54="","",ROUND(Normalização!N54,3))</f>
        <v/>
      </c>
      <c r="D60" s="36" t="str">
        <f>IF(Entrada!A54="","",ROUND(Normalização!O54,3))</f>
        <v/>
      </c>
      <c r="E60" s="36" t="str">
        <f>IF(Entrada!A54="","",ROUND(Normalização!P54,3))</f>
        <v/>
      </c>
      <c r="F60" s="36" t="str">
        <f>IF(Entrada!A54="","",ROUND(Normalização!Q54,3))</f>
        <v/>
      </c>
      <c r="G60" s="36" t="str">
        <f>IF(Entrada!A54="","",ROUND(Normalização!R54,3))</f>
        <v/>
      </c>
      <c r="H60" s="36" t="str">
        <f>IF(Entrada!A54="","",ROUND(Normalização!S54,3))</f>
        <v/>
      </c>
      <c r="I60" s="18"/>
      <c r="J60" s="37" t="str">
        <f t="shared" si="0"/>
        <v/>
      </c>
      <c r="K60" s="37" t="str">
        <f t="shared" si="1"/>
        <v/>
      </c>
      <c r="L60" s="37" t="str">
        <f t="shared" si="2"/>
        <v/>
      </c>
      <c r="M60" s="37" t="str">
        <f t="shared" si="3"/>
        <v/>
      </c>
      <c r="N60" s="34"/>
      <c r="O60" s="37" t="str">
        <f t="shared" si="4"/>
        <v/>
      </c>
      <c r="P60" s="37" t="str">
        <f t="shared" si="5"/>
        <v/>
      </c>
      <c r="Q60" s="37" t="str">
        <f t="shared" si="6"/>
        <v/>
      </c>
      <c r="R60" s="37" t="str">
        <f t="shared" si="7"/>
        <v/>
      </c>
    </row>
    <row r="61" spans="1:18" x14ac:dyDescent="0.25">
      <c r="A61" s="36" t="str">
        <f>IF(Entrada!A55="","",ROUND(Normalização!L55,3))</f>
        <v/>
      </c>
      <c r="B61" s="36" t="str">
        <f>IF(Entrada!A55="","",ROUND(Normalização!M55,3))</f>
        <v/>
      </c>
      <c r="C61" s="36" t="str">
        <f>IF(Entrada!A55="","",ROUND(Normalização!N55,3))</f>
        <v/>
      </c>
      <c r="D61" s="36" t="str">
        <f>IF(Entrada!A55="","",ROUND(Normalização!O55,3))</f>
        <v/>
      </c>
      <c r="E61" s="36" t="str">
        <f>IF(Entrada!A55="","",ROUND(Normalização!P55,3))</f>
        <v/>
      </c>
      <c r="F61" s="36" t="str">
        <f>IF(Entrada!A55="","",ROUND(Normalização!Q55,3))</f>
        <v/>
      </c>
      <c r="G61" s="36" t="str">
        <f>IF(Entrada!A55="","",ROUND(Normalização!R55,3))</f>
        <v/>
      </c>
      <c r="H61" s="36" t="str">
        <f>IF(Entrada!A55="","",ROUND(Normalização!S55,3))</f>
        <v/>
      </c>
      <c r="I61" s="18"/>
      <c r="J61" s="37" t="str">
        <f t="shared" si="0"/>
        <v/>
      </c>
      <c r="K61" s="37" t="str">
        <f t="shared" si="1"/>
        <v/>
      </c>
      <c r="L61" s="37" t="str">
        <f t="shared" si="2"/>
        <v/>
      </c>
      <c r="M61" s="37" t="str">
        <f t="shared" si="3"/>
        <v/>
      </c>
      <c r="N61" s="34"/>
      <c r="O61" s="37" t="str">
        <f t="shared" si="4"/>
        <v/>
      </c>
      <c r="P61" s="37" t="str">
        <f t="shared" si="5"/>
        <v/>
      </c>
      <c r="Q61" s="37" t="str">
        <f t="shared" si="6"/>
        <v/>
      </c>
      <c r="R61" s="37" t="str">
        <f t="shared" si="7"/>
        <v/>
      </c>
    </row>
    <row r="62" spans="1:18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</row>
    <row r="63" spans="1:18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</row>
    <row r="64" spans="1:18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</row>
    <row r="65" spans="1:18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</row>
    <row r="66" spans="1:18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</row>
    <row r="67" spans="1:18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</row>
    <row r="68" spans="1:18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BD6D-53A3-4797-8DE9-8ABC3AA3DE1E}">
  <sheetPr codeName="Planilha5"/>
  <dimension ref="A1:J60"/>
  <sheetViews>
    <sheetView workbookViewId="0">
      <selection activeCell="O5" sqref="O5"/>
    </sheetView>
  </sheetViews>
  <sheetFormatPr defaultRowHeight="15" x14ac:dyDescent="0.25"/>
  <cols>
    <col min="1" max="11" width="10.7109375" style="15" customWidth="1"/>
    <col min="12" max="16384" width="9.140625" style="15"/>
  </cols>
  <sheetData>
    <row r="1" spans="1:10" ht="16.5" x14ac:dyDescent="0.25">
      <c r="A1" s="14" t="s">
        <v>39</v>
      </c>
    </row>
    <row r="2" spans="1:10" x14ac:dyDescent="0.25">
      <c r="A2" s="33"/>
      <c r="B2" s="33"/>
      <c r="C2" s="33"/>
      <c r="D2" s="32"/>
      <c r="E2" s="32"/>
      <c r="F2" s="33"/>
    </row>
    <row r="3" spans="1:10" x14ac:dyDescent="0.25">
      <c r="A3" s="41" t="s">
        <v>38</v>
      </c>
      <c r="B3" s="41">
        <v>1</v>
      </c>
      <c r="C3" s="41">
        <v>2</v>
      </c>
      <c r="D3" s="41">
        <v>3</v>
      </c>
      <c r="E3" s="41">
        <v>4</v>
      </c>
      <c r="F3" s="39" t="s">
        <v>37</v>
      </c>
    </row>
    <row r="4" spans="1:10" x14ac:dyDescent="0.25">
      <c r="A4" s="41">
        <v>1</v>
      </c>
      <c r="B4" s="30">
        <v>-2.4838</v>
      </c>
      <c r="C4" s="30">
        <v>-3.0731999999999999</v>
      </c>
      <c r="D4" s="30">
        <v>-1.7459</v>
      </c>
      <c r="E4" s="30">
        <v>-0.4844</v>
      </c>
      <c r="F4" s="30">
        <v>3.6292</v>
      </c>
    </row>
    <row r="5" spans="1:10" x14ac:dyDescent="0.25">
      <c r="A5" s="41">
        <v>2</v>
      </c>
      <c r="B5" s="30">
        <v>-5.2535999999999996</v>
      </c>
      <c r="C5" s="30">
        <v>-1.5275000000000001</v>
      </c>
      <c r="D5" s="30">
        <v>-1.5781000000000001</v>
      </c>
      <c r="E5" s="30">
        <v>-2.5312999999999999</v>
      </c>
      <c r="F5" s="30">
        <v>5.1985000000000001</v>
      </c>
    </row>
    <row r="9" spans="1:10" x14ac:dyDescent="0.25">
      <c r="A9" s="23">
        <v>1</v>
      </c>
      <c r="B9" s="23">
        <v>2</v>
      </c>
      <c r="C9" s="23">
        <v>3</v>
      </c>
      <c r="D9" s="23">
        <v>4</v>
      </c>
      <c r="E9" s="18"/>
      <c r="F9" s="40">
        <v>1</v>
      </c>
      <c r="G9" s="40">
        <v>2</v>
      </c>
      <c r="H9" s="18"/>
      <c r="I9" s="40">
        <v>1</v>
      </c>
      <c r="J9" s="40">
        <v>2</v>
      </c>
    </row>
    <row r="10" spans="1:10" x14ac:dyDescent="0.25">
      <c r="A10" s="43">
        <f>Camada1!O11</f>
        <v>5.6639967408967521E-3</v>
      </c>
      <c r="B10" s="43">
        <f>Camada1!P11</f>
        <v>0.83485198316950915</v>
      </c>
      <c r="C10" s="43">
        <f>Camada1!Q11</f>
        <v>0.84274217326074052</v>
      </c>
      <c r="D10" s="43">
        <f>Camada1!R11</f>
        <v>0.20283419849877565</v>
      </c>
      <c r="E10" s="18"/>
      <c r="F10" s="44">
        <f>IF(A10="","",$B$4*A10+$C$4*B10+$D$4*C10+$E$4*D10+$F$4)</f>
        <v>-0.52013179583030844</v>
      </c>
      <c r="G10" s="44">
        <f>IF(A10="","",$B$5*A10+$C$5*B10+$D$5*C10+$E$5*D10+$F$5)</f>
        <v>2.0501415921478747</v>
      </c>
      <c r="H10" s="34"/>
      <c r="I10" s="44">
        <f>IF(A10="","",1/(1+EXP(-F10)))</f>
        <v>0.37282141593017259</v>
      </c>
      <c r="J10" s="44">
        <f>IF(A10="","",1/(1+EXP(-G10)))</f>
        <v>0.88596192503705384</v>
      </c>
    </row>
    <row r="11" spans="1:10" x14ac:dyDescent="0.25">
      <c r="A11" s="43">
        <f>Camada1!O12</f>
        <v>5.6618750302197375E-3</v>
      </c>
      <c r="B11" s="43">
        <f>Camada1!P12</f>
        <v>0.84144697243704036</v>
      </c>
      <c r="C11" s="43">
        <f>Camada1!Q12</f>
        <v>0.84302750684304339</v>
      </c>
      <c r="D11" s="43">
        <f>Camada1!R12</f>
        <v>0.20140785131795783</v>
      </c>
      <c r="E11" s="18"/>
      <c r="F11" s="44">
        <f t="shared" ref="F11:F60" si="0">IF(A11="","",$B$4*A11+$C$4*B11+$D$4*C11+$E$4*D11+$F$4)</f>
        <v>-0.54020148826926029</v>
      </c>
      <c r="G11" s="44">
        <f t="shared" ref="G11:G60" si="1">IF(A11="","",$B$5*A11+$C$5*B11+$D$5*C11+$E$5*D11+$F$5)</f>
        <v>2.0432391203535052</v>
      </c>
      <c r="H11" s="34"/>
      <c r="I11" s="44">
        <f t="shared" ref="I11:I60" si="2">IF(A11="","",1/(1+EXP(-F11)))</f>
        <v>0.36814071220219591</v>
      </c>
      <c r="J11" s="44">
        <f t="shared" ref="J11:J60" si="3">IF(A11="","",1/(1+EXP(-G11)))</f>
        <v>0.88526268483204718</v>
      </c>
    </row>
    <row r="12" spans="1:10" x14ac:dyDescent="0.25">
      <c r="A12" s="43">
        <f>Camada1!O13</f>
        <v>5.6572807010638691E-3</v>
      </c>
      <c r="B12" s="43">
        <f>Camada1!P13</f>
        <v>0.8550016083802483</v>
      </c>
      <c r="C12" s="43">
        <f>Camada1!Q13</f>
        <v>0.84364428412372383</v>
      </c>
      <c r="D12" s="43">
        <f>Camada1!R13</f>
        <v>0.19834320358781282</v>
      </c>
      <c r="E12" s="18"/>
      <c r="F12" s="44">
        <f t="shared" si="0"/>
        <v>-0.58143850014902743</v>
      </c>
      <c r="G12" s="44">
        <f t="shared" si="1"/>
        <v>2.0293427572905824</v>
      </c>
      <c r="H12" s="34"/>
      <c r="I12" s="44">
        <f t="shared" si="2"/>
        <v>0.35860166201131155</v>
      </c>
      <c r="J12" s="44">
        <f t="shared" si="3"/>
        <v>0.88384361973648107</v>
      </c>
    </row>
    <row r="13" spans="1:10" x14ac:dyDescent="0.25">
      <c r="A13" s="43">
        <f>Camada1!O14</f>
        <v>5.6491613514480224E-3</v>
      </c>
      <c r="B13" s="43">
        <f>Camada1!P14</f>
        <v>0.87661555689482329</v>
      </c>
      <c r="C13" s="43">
        <f>Camada1!Q14</f>
        <v>0.84473066725830903</v>
      </c>
      <c r="D13" s="43">
        <f>Camada1!R14</f>
        <v>0.19300739506637829</v>
      </c>
      <c r="E13" s="18"/>
      <c r="F13" s="44">
        <f t="shared" si="0"/>
        <v>-0.64715437055033309</v>
      </c>
      <c r="G13" s="44">
        <f t="shared" si="1"/>
        <v>2.0081622176353293</v>
      </c>
      <c r="H13" s="34"/>
      <c r="I13" s="44">
        <f t="shared" si="2"/>
        <v>0.34363107962369077</v>
      </c>
      <c r="J13" s="44">
        <f t="shared" si="3"/>
        <v>0.88165139837446849</v>
      </c>
    </row>
    <row r="14" spans="1:10" x14ac:dyDescent="0.25">
      <c r="A14" s="43">
        <f>Camada1!O15</f>
        <v>5.6389404236404398E-3</v>
      </c>
      <c r="B14" s="43">
        <f>Camada1!P15</f>
        <v>0.89986882262969481</v>
      </c>
      <c r="C14" s="43">
        <f>Camada1!Q15</f>
        <v>0.84609166410438486</v>
      </c>
      <c r="D14" s="43">
        <f>Camada1!R15</f>
        <v>0.18643625471491548</v>
      </c>
      <c r="E14" s="18"/>
      <c r="F14" s="44">
        <f t="shared" si="0"/>
        <v>-0.71778402407356712</v>
      </c>
      <c r="G14" s="44">
        <f t="shared" si="1"/>
        <v>1.9871822893405087</v>
      </c>
      <c r="H14" s="34"/>
      <c r="I14" s="44">
        <f t="shared" si="2"/>
        <v>0.32788114245684569</v>
      </c>
      <c r="J14" s="44">
        <f t="shared" si="3"/>
        <v>0.87944471829877413</v>
      </c>
    </row>
    <row r="15" spans="1:10" x14ac:dyDescent="0.25">
      <c r="A15" s="43">
        <f>Camada1!O16</f>
        <v>5.625575311866202E-3</v>
      </c>
      <c r="B15" s="43">
        <f>Camada1!P16</f>
        <v>0.92440112546942776</v>
      </c>
      <c r="C15" s="43">
        <f>Camada1!Q16</f>
        <v>0.84786024789248138</v>
      </c>
      <c r="D15" s="43">
        <f>Camada1!R16</f>
        <v>0.17808870598809914</v>
      </c>
      <c r="E15" s="18"/>
      <c r="F15" s="44">
        <f t="shared" si="0"/>
        <v>-0.79218771872837657</v>
      </c>
      <c r="G15" s="44">
        <f t="shared" si="1"/>
        <v>1.9681185597202284</v>
      </c>
      <c r="H15" s="34"/>
      <c r="I15" s="44">
        <f t="shared" si="2"/>
        <v>0.31169911692035801</v>
      </c>
      <c r="J15" s="44">
        <f t="shared" si="3"/>
        <v>0.87740888434960118</v>
      </c>
    </row>
    <row r="16" spans="1:10" x14ac:dyDescent="0.25">
      <c r="A16" s="43">
        <f>Camada1!O17</f>
        <v>5.6160981937577866E-3</v>
      </c>
      <c r="B16" s="43">
        <f>Camada1!P17</f>
        <v>0.93834144445550582</v>
      </c>
      <c r="C16" s="43">
        <f>Camada1!Q17</f>
        <v>0.84910671394520099</v>
      </c>
      <c r="D16" s="43">
        <f>Camada1!R17</f>
        <v>0.17233740002510053</v>
      </c>
      <c r="E16" s="18"/>
      <c r="F16" s="44">
        <f t="shared" si="0"/>
        <v>-0.83439584024340174</v>
      </c>
      <c r="G16" s="44">
        <f t="shared" si="1"/>
        <v>1.9594657441630301</v>
      </c>
      <c r="H16" s="34"/>
      <c r="I16" s="44">
        <f t="shared" si="2"/>
        <v>0.30271639594793076</v>
      </c>
      <c r="J16" s="44">
        <f t="shared" si="3"/>
        <v>0.87647512206760181</v>
      </c>
    </row>
    <row r="17" spans="1:10" x14ac:dyDescent="0.25">
      <c r="A17" s="43">
        <f>Camada1!O18</f>
        <v>5.6087380789626414E-3</v>
      </c>
      <c r="B17" s="43">
        <f>Camada1!P18</f>
        <v>0.94748327028323642</v>
      </c>
      <c r="C17" s="43">
        <f>Camada1!Q18</f>
        <v>0.85007037208924285</v>
      </c>
      <c r="D17" s="43">
        <f>Camada1!R18</f>
        <v>0.16796659079469603</v>
      </c>
      <c r="E17" s="18"/>
      <c r="F17" s="44">
        <f t="shared" si="0"/>
        <v>-0.8620374490865288</v>
      </c>
      <c r="G17" s="44">
        <f t="shared" si="1"/>
        <v>1.95508335279807</v>
      </c>
      <c r="H17" s="34"/>
      <c r="I17" s="44">
        <f t="shared" si="2"/>
        <v>0.29691383999253668</v>
      </c>
      <c r="J17" s="44">
        <f t="shared" si="3"/>
        <v>0.87599987263468826</v>
      </c>
    </row>
    <row r="18" spans="1:10" x14ac:dyDescent="0.25">
      <c r="A18" s="43">
        <f>Camada1!O19</f>
        <v>5.6027869163502659E-3</v>
      </c>
      <c r="B18" s="43">
        <f>Camada1!P19</f>
        <v>0.95393045641314667</v>
      </c>
      <c r="C18" s="43">
        <f>Camada1!Q19</f>
        <v>0.85084675898080353</v>
      </c>
      <c r="D18" s="43">
        <f>Camada1!R19</f>
        <v>0.16449348241251069</v>
      </c>
      <c r="E18" s="18"/>
      <c r="F18" s="44">
        <f t="shared" si="0"/>
        <v>-0.88150928017691843</v>
      </c>
      <c r="G18" s="44">
        <f t="shared" si="1"/>
        <v>1.9528328041067864</v>
      </c>
      <c r="H18" s="34"/>
      <c r="I18" s="44">
        <f t="shared" si="2"/>
        <v>0.29286511663019743</v>
      </c>
      <c r="J18" s="44">
        <f t="shared" si="3"/>
        <v>0.87575520187949629</v>
      </c>
    </row>
    <row r="19" spans="1:10" x14ac:dyDescent="0.25">
      <c r="A19" s="43">
        <f>Camada1!O20</f>
        <v>5.596143047111592E-3</v>
      </c>
      <c r="B19" s="43">
        <f>Camada1!P20</f>
        <v>0.9602432538261243</v>
      </c>
      <c r="C19" s="43">
        <f>Camada1!Q20</f>
        <v>0.85171055858463729</v>
      </c>
      <c r="D19" s="43">
        <f>Camada1!R20</f>
        <v>0.16068028734991957</v>
      </c>
      <c r="E19" s="18"/>
      <c r="F19" s="44">
        <f t="shared" si="0"/>
        <v>-0.90055426318408038</v>
      </c>
      <c r="G19" s="44">
        <f t="shared" si="1"/>
        <v>1.9515140887970226</v>
      </c>
      <c r="H19" s="34"/>
      <c r="I19" s="44">
        <f t="shared" si="2"/>
        <v>0.28893660943918781</v>
      </c>
      <c r="J19" s="44">
        <f t="shared" si="3"/>
        <v>0.8756116439526257</v>
      </c>
    </row>
    <row r="20" spans="1:10" x14ac:dyDescent="0.25">
      <c r="A20" s="43">
        <f>Camada1!O21</f>
        <v>5.9839599238008766E-3</v>
      </c>
      <c r="B20" s="43">
        <f>Camada1!P21</f>
        <v>0.96259594056030695</v>
      </c>
      <c r="C20" s="43">
        <f>Camada1!Q21</f>
        <v>0.85507358515962151</v>
      </c>
      <c r="D20" s="43">
        <f>Camada1!R21</f>
        <v>0.15845954009214755</v>
      </c>
      <c r="E20" s="18"/>
      <c r="F20" s="44">
        <f t="shared" si="0"/>
        <v>-0.91354357773949069</v>
      </c>
      <c r="G20" s="44">
        <f t="shared" si="1"/>
        <v>1.9461971103627991</v>
      </c>
      <c r="H20" s="34"/>
      <c r="I20" s="44">
        <f t="shared" si="2"/>
        <v>0.28627525929405789</v>
      </c>
      <c r="J20" s="44">
        <f t="shared" si="3"/>
        <v>0.8750313830156492</v>
      </c>
    </row>
    <row r="21" spans="1:10" x14ac:dyDescent="0.25">
      <c r="A21" s="43">
        <f>Camada1!O22</f>
        <v>6.3984798652879987E-3</v>
      </c>
      <c r="B21" s="43">
        <f>Camada1!P22</f>
        <v>0.96481450376942968</v>
      </c>
      <c r="C21" s="43">
        <f>Camada1!Q22</f>
        <v>0.85837302481156208</v>
      </c>
      <c r="D21" s="43">
        <f>Camada1!R22</f>
        <v>0.15626377122881238</v>
      </c>
      <c r="E21" s="18"/>
      <c r="F21" s="44">
        <f t="shared" si="0"/>
        <v>-0.92608811207535613</v>
      </c>
      <c r="G21" s="44">
        <f t="shared" si="1"/>
        <v>1.9409818371053</v>
      </c>
      <c r="H21" s="34"/>
      <c r="I21" s="44">
        <f t="shared" si="2"/>
        <v>0.2837190252541304</v>
      </c>
      <c r="J21" s="44">
        <f t="shared" si="3"/>
        <v>0.87445996893291589</v>
      </c>
    </row>
    <row r="22" spans="1:10" x14ac:dyDescent="0.25">
      <c r="A22" s="43">
        <f>Camada1!O23</f>
        <v>6.841090039335633E-3</v>
      </c>
      <c r="B22" s="43">
        <f>Camada1!P23</f>
        <v>0.9671643269996294</v>
      </c>
      <c r="C22" s="43">
        <f>Camada1!Q23</f>
        <v>0.86165231866437952</v>
      </c>
      <c r="D22" s="43">
        <f>Camada1!R23</f>
        <v>0.15390080929780992</v>
      </c>
      <c r="E22" s="18"/>
      <c r="F22" s="44">
        <f t="shared" si="0"/>
        <v>-0.93898964435496168</v>
      </c>
      <c r="G22" s="44">
        <f t="shared" si="1"/>
        <v>1.9358734972176088</v>
      </c>
      <c r="H22" s="34"/>
      <c r="I22" s="44">
        <f t="shared" si="2"/>
        <v>0.28110447488688989</v>
      </c>
      <c r="J22" s="44">
        <f t="shared" si="3"/>
        <v>0.87389810319717898</v>
      </c>
    </row>
    <row r="23" spans="1:10" x14ac:dyDescent="0.25">
      <c r="A23" s="43">
        <f>Camada1!O24</f>
        <v>7.347589228224349E-3</v>
      </c>
      <c r="B23" s="43">
        <f>Camada1!P24</f>
        <v>0.97029085020916428</v>
      </c>
      <c r="C23" s="43">
        <f>Camada1!Q24</f>
        <v>0.86523251335643425</v>
      </c>
      <c r="D23" s="43">
        <f>Camada1!R24</f>
        <v>0.15078035344994659</v>
      </c>
      <c r="E23" s="18"/>
      <c r="F23" s="44">
        <f t="shared" si="0"/>
        <v>-0.95459523126802015</v>
      </c>
      <c r="G23" s="44">
        <f t="shared" si="1"/>
        <v>1.9306856935204633</v>
      </c>
      <c r="H23" s="34"/>
      <c r="I23" s="44">
        <f t="shared" si="2"/>
        <v>0.277961623512403</v>
      </c>
      <c r="J23" s="44">
        <f t="shared" si="3"/>
        <v>0.87332529635401945</v>
      </c>
    </row>
    <row r="24" spans="1:10" x14ac:dyDescent="0.25">
      <c r="A24" s="43">
        <f>Camada1!O25</f>
        <v>7.8514197440273173E-3</v>
      </c>
      <c r="B24" s="43">
        <f>Camada1!P25</f>
        <v>0.97397988097737564</v>
      </c>
      <c r="C24" s="43">
        <f>Camada1!Q25</f>
        <v>0.86870534249754539</v>
      </c>
      <c r="D24" s="43">
        <f>Camada1!R25</f>
        <v>0.14700083519542037</v>
      </c>
      <c r="E24" s="18"/>
      <c r="F24" s="44">
        <f t="shared" si="0"/>
        <v>-0.97141618861501211</v>
      </c>
      <c r="G24" s="44">
        <f t="shared" si="1"/>
        <v>1.9264903979142929</v>
      </c>
      <c r="H24" s="34"/>
      <c r="I24" s="44">
        <f t="shared" si="2"/>
        <v>0.27459831579090194</v>
      </c>
      <c r="J24" s="44">
        <f t="shared" si="3"/>
        <v>0.87286045089191322</v>
      </c>
    </row>
    <row r="25" spans="1:10" x14ac:dyDescent="0.25">
      <c r="A25" s="43" t="str">
        <f>Camada1!O26</f>
        <v/>
      </c>
      <c r="B25" s="43" t="str">
        <f>Camada1!P26</f>
        <v/>
      </c>
      <c r="C25" s="43" t="str">
        <f>Camada1!Q26</f>
        <v/>
      </c>
      <c r="D25" s="43" t="str">
        <f>Camada1!R26</f>
        <v/>
      </c>
      <c r="E25" s="18"/>
      <c r="F25" s="44" t="str">
        <f t="shared" si="0"/>
        <v/>
      </c>
      <c r="G25" s="44" t="str">
        <f t="shared" si="1"/>
        <v/>
      </c>
      <c r="H25" s="34"/>
      <c r="I25" s="44" t="str">
        <f t="shared" si="2"/>
        <v/>
      </c>
      <c r="J25" s="44" t="str">
        <f t="shared" si="3"/>
        <v/>
      </c>
    </row>
    <row r="26" spans="1:10" x14ac:dyDescent="0.25">
      <c r="A26" s="43" t="str">
        <f>Camada1!O27</f>
        <v/>
      </c>
      <c r="B26" s="43" t="str">
        <f>Camada1!P27</f>
        <v/>
      </c>
      <c r="C26" s="43" t="str">
        <f>Camada1!Q27</f>
        <v/>
      </c>
      <c r="D26" s="43" t="str">
        <f>Camada1!R27</f>
        <v/>
      </c>
      <c r="E26" s="18"/>
      <c r="F26" s="44" t="str">
        <f t="shared" si="0"/>
        <v/>
      </c>
      <c r="G26" s="44" t="str">
        <f t="shared" si="1"/>
        <v/>
      </c>
      <c r="H26" s="34"/>
      <c r="I26" s="44" t="str">
        <f t="shared" si="2"/>
        <v/>
      </c>
      <c r="J26" s="44" t="str">
        <f t="shared" si="3"/>
        <v/>
      </c>
    </row>
    <row r="27" spans="1:10" x14ac:dyDescent="0.25">
      <c r="A27" s="43" t="str">
        <f>Camada1!O28</f>
        <v/>
      </c>
      <c r="B27" s="43" t="str">
        <f>Camada1!P28</f>
        <v/>
      </c>
      <c r="C27" s="43" t="str">
        <f>Camada1!Q28</f>
        <v/>
      </c>
      <c r="D27" s="43" t="str">
        <f>Camada1!R28</f>
        <v/>
      </c>
      <c r="E27" s="18"/>
      <c r="F27" s="44" t="str">
        <f t="shared" si="0"/>
        <v/>
      </c>
      <c r="G27" s="44" t="str">
        <f t="shared" si="1"/>
        <v/>
      </c>
      <c r="H27" s="34"/>
      <c r="I27" s="44" t="str">
        <f t="shared" si="2"/>
        <v/>
      </c>
      <c r="J27" s="44" t="str">
        <f t="shared" si="3"/>
        <v/>
      </c>
    </row>
    <row r="28" spans="1:10" x14ac:dyDescent="0.25">
      <c r="A28" s="43" t="str">
        <f>Camada1!O29</f>
        <v/>
      </c>
      <c r="B28" s="43" t="str">
        <f>Camada1!P29</f>
        <v/>
      </c>
      <c r="C28" s="43" t="str">
        <f>Camada1!Q29</f>
        <v/>
      </c>
      <c r="D28" s="43" t="str">
        <f>Camada1!R29</f>
        <v/>
      </c>
      <c r="E28" s="18"/>
      <c r="F28" s="44" t="str">
        <f t="shared" si="0"/>
        <v/>
      </c>
      <c r="G28" s="44" t="str">
        <f t="shared" si="1"/>
        <v/>
      </c>
      <c r="H28" s="34"/>
      <c r="I28" s="44" t="str">
        <f t="shared" si="2"/>
        <v/>
      </c>
      <c r="J28" s="44" t="str">
        <f t="shared" si="3"/>
        <v/>
      </c>
    </row>
    <row r="29" spans="1:10" x14ac:dyDescent="0.25">
      <c r="A29" s="43" t="str">
        <f>Camada1!O30</f>
        <v/>
      </c>
      <c r="B29" s="43" t="str">
        <f>Camada1!P30</f>
        <v/>
      </c>
      <c r="C29" s="43" t="str">
        <f>Camada1!Q30</f>
        <v/>
      </c>
      <c r="D29" s="43" t="str">
        <f>Camada1!R30</f>
        <v/>
      </c>
      <c r="E29" s="18"/>
      <c r="F29" s="44" t="str">
        <f t="shared" si="0"/>
        <v/>
      </c>
      <c r="G29" s="44" t="str">
        <f t="shared" si="1"/>
        <v/>
      </c>
      <c r="H29" s="34"/>
      <c r="I29" s="44" t="str">
        <f t="shared" si="2"/>
        <v/>
      </c>
      <c r="J29" s="44" t="str">
        <f t="shared" si="3"/>
        <v/>
      </c>
    </row>
    <row r="30" spans="1:10" x14ac:dyDescent="0.25">
      <c r="A30" s="43" t="str">
        <f>Camada1!O31</f>
        <v/>
      </c>
      <c r="B30" s="43" t="str">
        <f>Camada1!P31</f>
        <v/>
      </c>
      <c r="C30" s="43" t="str">
        <f>Camada1!Q31</f>
        <v/>
      </c>
      <c r="D30" s="43" t="str">
        <f>Camada1!R31</f>
        <v/>
      </c>
      <c r="E30" s="18"/>
      <c r="F30" s="44" t="str">
        <f t="shared" si="0"/>
        <v/>
      </c>
      <c r="G30" s="44" t="str">
        <f t="shared" si="1"/>
        <v/>
      </c>
      <c r="H30" s="34"/>
      <c r="I30" s="44" t="str">
        <f t="shared" si="2"/>
        <v/>
      </c>
      <c r="J30" s="44" t="str">
        <f t="shared" si="3"/>
        <v/>
      </c>
    </row>
    <row r="31" spans="1:10" x14ac:dyDescent="0.25">
      <c r="A31" s="43" t="str">
        <f>Camada1!O32</f>
        <v/>
      </c>
      <c r="B31" s="43" t="str">
        <f>Camada1!P32</f>
        <v/>
      </c>
      <c r="C31" s="43" t="str">
        <f>Camada1!Q32</f>
        <v/>
      </c>
      <c r="D31" s="43" t="str">
        <f>Camada1!R32</f>
        <v/>
      </c>
      <c r="E31" s="18"/>
      <c r="F31" s="44" t="str">
        <f t="shared" si="0"/>
        <v/>
      </c>
      <c r="G31" s="44" t="str">
        <f t="shared" si="1"/>
        <v/>
      </c>
      <c r="H31" s="34"/>
      <c r="I31" s="44" t="str">
        <f t="shared" si="2"/>
        <v/>
      </c>
      <c r="J31" s="44" t="str">
        <f t="shared" si="3"/>
        <v/>
      </c>
    </row>
    <row r="32" spans="1:10" x14ac:dyDescent="0.25">
      <c r="A32" s="43" t="str">
        <f>Camada1!O33</f>
        <v/>
      </c>
      <c r="B32" s="43" t="str">
        <f>Camada1!P33</f>
        <v/>
      </c>
      <c r="C32" s="43" t="str">
        <f>Camada1!Q33</f>
        <v/>
      </c>
      <c r="D32" s="43" t="str">
        <f>Camada1!R33</f>
        <v/>
      </c>
      <c r="E32" s="18"/>
      <c r="F32" s="44" t="str">
        <f t="shared" si="0"/>
        <v/>
      </c>
      <c r="G32" s="44" t="str">
        <f t="shared" si="1"/>
        <v/>
      </c>
      <c r="H32" s="34"/>
      <c r="I32" s="44" t="str">
        <f t="shared" si="2"/>
        <v/>
      </c>
      <c r="J32" s="44" t="str">
        <f t="shared" si="3"/>
        <v/>
      </c>
    </row>
    <row r="33" spans="1:10" x14ac:dyDescent="0.25">
      <c r="A33" s="43" t="str">
        <f>Camada1!O34</f>
        <v/>
      </c>
      <c r="B33" s="43" t="str">
        <f>Camada1!P34</f>
        <v/>
      </c>
      <c r="C33" s="43" t="str">
        <f>Camada1!Q34</f>
        <v/>
      </c>
      <c r="D33" s="43" t="str">
        <f>Camada1!R34</f>
        <v/>
      </c>
      <c r="E33" s="18"/>
      <c r="F33" s="44" t="str">
        <f t="shared" si="0"/>
        <v/>
      </c>
      <c r="G33" s="44" t="str">
        <f t="shared" si="1"/>
        <v/>
      </c>
      <c r="H33" s="34"/>
      <c r="I33" s="44" t="str">
        <f t="shared" si="2"/>
        <v/>
      </c>
      <c r="J33" s="44" t="str">
        <f t="shared" si="3"/>
        <v/>
      </c>
    </row>
    <row r="34" spans="1:10" x14ac:dyDescent="0.25">
      <c r="A34" s="43" t="str">
        <f>Camada1!O35</f>
        <v/>
      </c>
      <c r="B34" s="43" t="str">
        <f>Camada1!P35</f>
        <v/>
      </c>
      <c r="C34" s="43" t="str">
        <f>Camada1!Q35</f>
        <v/>
      </c>
      <c r="D34" s="43" t="str">
        <f>Camada1!R35</f>
        <v/>
      </c>
      <c r="E34" s="18"/>
      <c r="F34" s="44" t="str">
        <f t="shared" si="0"/>
        <v/>
      </c>
      <c r="G34" s="44" t="str">
        <f t="shared" si="1"/>
        <v/>
      </c>
      <c r="H34" s="34"/>
      <c r="I34" s="44" t="str">
        <f t="shared" si="2"/>
        <v/>
      </c>
      <c r="J34" s="44" t="str">
        <f t="shared" si="3"/>
        <v/>
      </c>
    </row>
    <row r="35" spans="1:10" x14ac:dyDescent="0.25">
      <c r="A35" s="43" t="str">
        <f>Camada1!O36</f>
        <v/>
      </c>
      <c r="B35" s="43" t="str">
        <f>Camada1!P36</f>
        <v/>
      </c>
      <c r="C35" s="43" t="str">
        <f>Camada1!Q36</f>
        <v/>
      </c>
      <c r="D35" s="43" t="str">
        <f>Camada1!R36</f>
        <v/>
      </c>
      <c r="E35" s="18"/>
      <c r="F35" s="44" t="str">
        <f t="shared" si="0"/>
        <v/>
      </c>
      <c r="G35" s="44" t="str">
        <f t="shared" si="1"/>
        <v/>
      </c>
      <c r="H35" s="34"/>
      <c r="I35" s="44" t="str">
        <f t="shared" si="2"/>
        <v/>
      </c>
      <c r="J35" s="44" t="str">
        <f t="shared" si="3"/>
        <v/>
      </c>
    </row>
    <row r="36" spans="1:10" x14ac:dyDescent="0.25">
      <c r="A36" s="43" t="str">
        <f>Camada1!O37</f>
        <v/>
      </c>
      <c r="B36" s="43" t="str">
        <f>Camada1!P37</f>
        <v/>
      </c>
      <c r="C36" s="43" t="str">
        <f>Camada1!Q37</f>
        <v/>
      </c>
      <c r="D36" s="43" t="str">
        <f>Camada1!R37</f>
        <v/>
      </c>
      <c r="E36" s="18"/>
      <c r="F36" s="44" t="str">
        <f t="shared" si="0"/>
        <v/>
      </c>
      <c r="G36" s="44" t="str">
        <f t="shared" si="1"/>
        <v/>
      </c>
      <c r="H36" s="34"/>
      <c r="I36" s="44" t="str">
        <f t="shared" si="2"/>
        <v/>
      </c>
      <c r="J36" s="44" t="str">
        <f t="shared" si="3"/>
        <v/>
      </c>
    </row>
    <row r="37" spans="1:10" x14ac:dyDescent="0.25">
      <c r="A37" s="43" t="str">
        <f>Camada1!O38</f>
        <v/>
      </c>
      <c r="B37" s="43" t="str">
        <f>Camada1!P38</f>
        <v/>
      </c>
      <c r="C37" s="43" t="str">
        <f>Camada1!Q38</f>
        <v/>
      </c>
      <c r="D37" s="43" t="str">
        <f>Camada1!R38</f>
        <v/>
      </c>
      <c r="E37" s="18"/>
      <c r="F37" s="44" t="str">
        <f t="shared" si="0"/>
        <v/>
      </c>
      <c r="G37" s="44" t="str">
        <f t="shared" si="1"/>
        <v/>
      </c>
      <c r="H37" s="34"/>
      <c r="I37" s="44" t="str">
        <f t="shared" si="2"/>
        <v/>
      </c>
      <c r="J37" s="44" t="str">
        <f t="shared" si="3"/>
        <v/>
      </c>
    </row>
    <row r="38" spans="1:10" x14ac:dyDescent="0.25">
      <c r="A38" s="43" t="str">
        <f>Camada1!O39</f>
        <v/>
      </c>
      <c r="B38" s="43" t="str">
        <f>Camada1!P39</f>
        <v/>
      </c>
      <c r="C38" s="43" t="str">
        <f>Camada1!Q39</f>
        <v/>
      </c>
      <c r="D38" s="43" t="str">
        <f>Camada1!R39</f>
        <v/>
      </c>
      <c r="E38" s="18"/>
      <c r="F38" s="44" t="str">
        <f t="shared" si="0"/>
        <v/>
      </c>
      <c r="G38" s="44" t="str">
        <f t="shared" si="1"/>
        <v/>
      </c>
      <c r="H38" s="34"/>
      <c r="I38" s="44" t="str">
        <f t="shared" si="2"/>
        <v/>
      </c>
      <c r="J38" s="44" t="str">
        <f t="shared" si="3"/>
        <v/>
      </c>
    </row>
    <row r="39" spans="1:10" x14ac:dyDescent="0.25">
      <c r="A39" s="43" t="str">
        <f>Camada1!O40</f>
        <v/>
      </c>
      <c r="B39" s="43" t="str">
        <f>Camada1!P40</f>
        <v/>
      </c>
      <c r="C39" s="43" t="str">
        <f>Camada1!Q40</f>
        <v/>
      </c>
      <c r="D39" s="43" t="str">
        <f>Camada1!R40</f>
        <v/>
      </c>
      <c r="E39" s="18"/>
      <c r="F39" s="44" t="str">
        <f t="shared" si="0"/>
        <v/>
      </c>
      <c r="G39" s="44" t="str">
        <f t="shared" si="1"/>
        <v/>
      </c>
      <c r="H39" s="34"/>
      <c r="I39" s="44" t="str">
        <f t="shared" si="2"/>
        <v/>
      </c>
      <c r="J39" s="44" t="str">
        <f t="shared" si="3"/>
        <v/>
      </c>
    </row>
    <row r="40" spans="1:10" x14ac:dyDescent="0.25">
      <c r="A40" s="43" t="str">
        <f>Camada1!O41</f>
        <v/>
      </c>
      <c r="B40" s="43" t="str">
        <f>Camada1!P41</f>
        <v/>
      </c>
      <c r="C40" s="43" t="str">
        <f>Camada1!Q41</f>
        <v/>
      </c>
      <c r="D40" s="43" t="str">
        <f>Camada1!R41</f>
        <v/>
      </c>
      <c r="E40" s="18"/>
      <c r="F40" s="44" t="str">
        <f t="shared" si="0"/>
        <v/>
      </c>
      <c r="G40" s="44" t="str">
        <f t="shared" si="1"/>
        <v/>
      </c>
      <c r="H40" s="34"/>
      <c r="I40" s="44" t="str">
        <f t="shared" si="2"/>
        <v/>
      </c>
      <c r="J40" s="44" t="str">
        <f t="shared" si="3"/>
        <v/>
      </c>
    </row>
    <row r="41" spans="1:10" x14ac:dyDescent="0.25">
      <c r="A41" s="43" t="str">
        <f>Camada1!O42</f>
        <v/>
      </c>
      <c r="B41" s="43" t="str">
        <f>Camada1!P42</f>
        <v/>
      </c>
      <c r="C41" s="43" t="str">
        <f>Camada1!Q42</f>
        <v/>
      </c>
      <c r="D41" s="43" t="str">
        <f>Camada1!R42</f>
        <v/>
      </c>
      <c r="E41" s="18"/>
      <c r="F41" s="44" t="str">
        <f t="shared" si="0"/>
        <v/>
      </c>
      <c r="G41" s="44" t="str">
        <f t="shared" si="1"/>
        <v/>
      </c>
      <c r="H41" s="34"/>
      <c r="I41" s="44" t="str">
        <f t="shared" si="2"/>
        <v/>
      </c>
      <c r="J41" s="44" t="str">
        <f t="shared" si="3"/>
        <v/>
      </c>
    </row>
    <row r="42" spans="1:10" x14ac:dyDescent="0.25">
      <c r="A42" s="43" t="str">
        <f>Camada1!O43</f>
        <v/>
      </c>
      <c r="B42" s="43" t="str">
        <f>Camada1!P43</f>
        <v/>
      </c>
      <c r="C42" s="43" t="str">
        <f>Camada1!Q43</f>
        <v/>
      </c>
      <c r="D42" s="43" t="str">
        <f>Camada1!R43</f>
        <v/>
      </c>
      <c r="E42" s="18"/>
      <c r="F42" s="44" t="str">
        <f t="shared" si="0"/>
        <v/>
      </c>
      <c r="G42" s="44" t="str">
        <f t="shared" si="1"/>
        <v/>
      </c>
      <c r="H42" s="34"/>
      <c r="I42" s="44" t="str">
        <f t="shared" si="2"/>
        <v/>
      </c>
      <c r="J42" s="44" t="str">
        <f t="shared" si="3"/>
        <v/>
      </c>
    </row>
    <row r="43" spans="1:10" x14ac:dyDescent="0.25">
      <c r="A43" s="43" t="str">
        <f>Camada1!O44</f>
        <v/>
      </c>
      <c r="B43" s="43" t="str">
        <f>Camada1!P44</f>
        <v/>
      </c>
      <c r="C43" s="43" t="str">
        <f>Camada1!Q44</f>
        <v/>
      </c>
      <c r="D43" s="43" t="str">
        <f>Camada1!R44</f>
        <v/>
      </c>
      <c r="E43" s="18"/>
      <c r="F43" s="44" t="str">
        <f t="shared" si="0"/>
        <v/>
      </c>
      <c r="G43" s="44" t="str">
        <f t="shared" si="1"/>
        <v/>
      </c>
      <c r="H43" s="34"/>
      <c r="I43" s="44" t="str">
        <f t="shared" si="2"/>
        <v/>
      </c>
      <c r="J43" s="44" t="str">
        <f t="shared" si="3"/>
        <v/>
      </c>
    </row>
    <row r="44" spans="1:10" x14ac:dyDescent="0.25">
      <c r="A44" s="43" t="str">
        <f>Camada1!O45</f>
        <v/>
      </c>
      <c r="B44" s="43" t="str">
        <f>Camada1!P45</f>
        <v/>
      </c>
      <c r="C44" s="43" t="str">
        <f>Camada1!Q45</f>
        <v/>
      </c>
      <c r="D44" s="43" t="str">
        <f>Camada1!R45</f>
        <v/>
      </c>
      <c r="E44" s="18"/>
      <c r="F44" s="44" t="str">
        <f t="shared" si="0"/>
        <v/>
      </c>
      <c r="G44" s="44" t="str">
        <f t="shared" si="1"/>
        <v/>
      </c>
      <c r="H44" s="34"/>
      <c r="I44" s="44" t="str">
        <f t="shared" si="2"/>
        <v/>
      </c>
      <c r="J44" s="44" t="str">
        <f t="shared" si="3"/>
        <v/>
      </c>
    </row>
    <row r="45" spans="1:10" x14ac:dyDescent="0.25">
      <c r="A45" s="43" t="str">
        <f>Camada1!O46</f>
        <v/>
      </c>
      <c r="B45" s="43" t="str">
        <f>Camada1!P46</f>
        <v/>
      </c>
      <c r="C45" s="43" t="str">
        <f>Camada1!Q46</f>
        <v/>
      </c>
      <c r="D45" s="43" t="str">
        <f>Camada1!R46</f>
        <v/>
      </c>
      <c r="E45" s="18"/>
      <c r="F45" s="44" t="str">
        <f t="shared" si="0"/>
        <v/>
      </c>
      <c r="G45" s="44" t="str">
        <f t="shared" si="1"/>
        <v/>
      </c>
      <c r="H45" s="34"/>
      <c r="I45" s="44" t="str">
        <f t="shared" si="2"/>
        <v/>
      </c>
      <c r="J45" s="44" t="str">
        <f t="shared" si="3"/>
        <v/>
      </c>
    </row>
    <row r="46" spans="1:10" x14ac:dyDescent="0.25">
      <c r="A46" s="43" t="str">
        <f>Camada1!O47</f>
        <v/>
      </c>
      <c r="B46" s="43" t="str">
        <f>Camada1!P47</f>
        <v/>
      </c>
      <c r="C46" s="43" t="str">
        <f>Camada1!Q47</f>
        <v/>
      </c>
      <c r="D46" s="43" t="str">
        <f>Camada1!R47</f>
        <v/>
      </c>
      <c r="E46" s="18"/>
      <c r="F46" s="44" t="str">
        <f t="shared" si="0"/>
        <v/>
      </c>
      <c r="G46" s="44" t="str">
        <f t="shared" si="1"/>
        <v/>
      </c>
      <c r="H46" s="34"/>
      <c r="I46" s="44" t="str">
        <f t="shared" si="2"/>
        <v/>
      </c>
      <c r="J46" s="44" t="str">
        <f t="shared" si="3"/>
        <v/>
      </c>
    </row>
    <row r="47" spans="1:10" x14ac:dyDescent="0.25">
      <c r="A47" s="43" t="str">
        <f>Camada1!O48</f>
        <v/>
      </c>
      <c r="B47" s="43" t="str">
        <f>Camada1!P48</f>
        <v/>
      </c>
      <c r="C47" s="43" t="str">
        <f>Camada1!Q48</f>
        <v/>
      </c>
      <c r="D47" s="43" t="str">
        <f>Camada1!R48</f>
        <v/>
      </c>
      <c r="E47" s="18"/>
      <c r="F47" s="44" t="str">
        <f t="shared" si="0"/>
        <v/>
      </c>
      <c r="G47" s="44" t="str">
        <f t="shared" si="1"/>
        <v/>
      </c>
      <c r="H47" s="34"/>
      <c r="I47" s="44" t="str">
        <f t="shared" si="2"/>
        <v/>
      </c>
      <c r="J47" s="44" t="str">
        <f t="shared" si="3"/>
        <v/>
      </c>
    </row>
    <row r="48" spans="1:10" x14ac:dyDescent="0.25">
      <c r="A48" s="43" t="str">
        <f>Camada1!O49</f>
        <v/>
      </c>
      <c r="B48" s="43" t="str">
        <f>Camada1!P49</f>
        <v/>
      </c>
      <c r="C48" s="43" t="str">
        <f>Camada1!Q49</f>
        <v/>
      </c>
      <c r="D48" s="43" t="str">
        <f>Camada1!R49</f>
        <v/>
      </c>
      <c r="E48" s="18"/>
      <c r="F48" s="44" t="str">
        <f t="shared" si="0"/>
        <v/>
      </c>
      <c r="G48" s="44" t="str">
        <f t="shared" si="1"/>
        <v/>
      </c>
      <c r="H48" s="34"/>
      <c r="I48" s="44" t="str">
        <f t="shared" si="2"/>
        <v/>
      </c>
      <c r="J48" s="44" t="str">
        <f t="shared" si="3"/>
        <v/>
      </c>
    </row>
    <row r="49" spans="1:10" x14ac:dyDescent="0.25">
      <c r="A49" s="43" t="str">
        <f>Camada1!O50</f>
        <v/>
      </c>
      <c r="B49" s="43" t="str">
        <f>Camada1!P50</f>
        <v/>
      </c>
      <c r="C49" s="43" t="str">
        <f>Camada1!Q50</f>
        <v/>
      </c>
      <c r="D49" s="43" t="str">
        <f>Camada1!R50</f>
        <v/>
      </c>
      <c r="E49" s="18"/>
      <c r="F49" s="44" t="str">
        <f t="shared" si="0"/>
        <v/>
      </c>
      <c r="G49" s="44" t="str">
        <f t="shared" si="1"/>
        <v/>
      </c>
      <c r="H49" s="34"/>
      <c r="I49" s="44" t="str">
        <f t="shared" si="2"/>
        <v/>
      </c>
      <c r="J49" s="44" t="str">
        <f t="shared" si="3"/>
        <v/>
      </c>
    </row>
    <row r="50" spans="1:10" x14ac:dyDescent="0.25">
      <c r="A50" s="43" t="str">
        <f>Camada1!O51</f>
        <v/>
      </c>
      <c r="B50" s="43" t="str">
        <f>Camada1!P51</f>
        <v/>
      </c>
      <c r="C50" s="43" t="str">
        <f>Camada1!Q51</f>
        <v/>
      </c>
      <c r="D50" s="43" t="str">
        <f>Camada1!R51</f>
        <v/>
      </c>
      <c r="E50" s="18"/>
      <c r="F50" s="44" t="str">
        <f t="shared" si="0"/>
        <v/>
      </c>
      <c r="G50" s="44" t="str">
        <f t="shared" si="1"/>
        <v/>
      </c>
      <c r="H50" s="34"/>
      <c r="I50" s="44" t="str">
        <f t="shared" si="2"/>
        <v/>
      </c>
      <c r="J50" s="44" t="str">
        <f t="shared" si="3"/>
        <v/>
      </c>
    </row>
    <row r="51" spans="1:10" x14ac:dyDescent="0.25">
      <c r="A51" s="43" t="str">
        <f>Camada1!O52</f>
        <v/>
      </c>
      <c r="B51" s="43" t="str">
        <f>Camada1!P52</f>
        <v/>
      </c>
      <c r="C51" s="43" t="str">
        <f>Camada1!Q52</f>
        <v/>
      </c>
      <c r="D51" s="43" t="str">
        <f>Camada1!R52</f>
        <v/>
      </c>
      <c r="E51" s="18"/>
      <c r="F51" s="44" t="str">
        <f t="shared" si="0"/>
        <v/>
      </c>
      <c r="G51" s="44" t="str">
        <f t="shared" si="1"/>
        <v/>
      </c>
      <c r="H51" s="34"/>
      <c r="I51" s="44" t="str">
        <f t="shared" si="2"/>
        <v/>
      </c>
      <c r="J51" s="44" t="str">
        <f t="shared" si="3"/>
        <v/>
      </c>
    </row>
    <row r="52" spans="1:10" x14ac:dyDescent="0.25">
      <c r="A52" s="43" t="str">
        <f>Camada1!O53</f>
        <v/>
      </c>
      <c r="B52" s="43" t="str">
        <f>Camada1!P53</f>
        <v/>
      </c>
      <c r="C52" s="43" t="str">
        <f>Camada1!Q53</f>
        <v/>
      </c>
      <c r="D52" s="43" t="str">
        <f>Camada1!R53</f>
        <v/>
      </c>
      <c r="E52" s="18"/>
      <c r="F52" s="44" t="str">
        <f t="shared" si="0"/>
        <v/>
      </c>
      <c r="G52" s="44" t="str">
        <f t="shared" si="1"/>
        <v/>
      </c>
      <c r="H52" s="34"/>
      <c r="I52" s="44" t="str">
        <f t="shared" si="2"/>
        <v/>
      </c>
      <c r="J52" s="44" t="str">
        <f t="shared" si="3"/>
        <v/>
      </c>
    </row>
    <row r="53" spans="1:10" x14ac:dyDescent="0.25">
      <c r="A53" s="43" t="str">
        <f>Camada1!O54</f>
        <v/>
      </c>
      <c r="B53" s="43" t="str">
        <f>Camada1!P54</f>
        <v/>
      </c>
      <c r="C53" s="43" t="str">
        <f>Camada1!Q54</f>
        <v/>
      </c>
      <c r="D53" s="43" t="str">
        <f>Camada1!R54</f>
        <v/>
      </c>
      <c r="E53" s="18"/>
      <c r="F53" s="44" t="str">
        <f t="shared" si="0"/>
        <v/>
      </c>
      <c r="G53" s="44" t="str">
        <f t="shared" si="1"/>
        <v/>
      </c>
      <c r="H53" s="34"/>
      <c r="I53" s="44" t="str">
        <f t="shared" si="2"/>
        <v/>
      </c>
      <c r="J53" s="44" t="str">
        <f t="shared" si="3"/>
        <v/>
      </c>
    </row>
    <row r="54" spans="1:10" x14ac:dyDescent="0.25">
      <c r="A54" s="43" t="str">
        <f>Camada1!O55</f>
        <v/>
      </c>
      <c r="B54" s="43" t="str">
        <f>Camada1!P55</f>
        <v/>
      </c>
      <c r="C54" s="43" t="str">
        <f>Camada1!Q55</f>
        <v/>
      </c>
      <c r="D54" s="43" t="str">
        <f>Camada1!R55</f>
        <v/>
      </c>
      <c r="E54" s="18"/>
      <c r="F54" s="44" t="str">
        <f t="shared" si="0"/>
        <v/>
      </c>
      <c r="G54" s="44" t="str">
        <f t="shared" si="1"/>
        <v/>
      </c>
      <c r="H54" s="34"/>
      <c r="I54" s="44" t="str">
        <f t="shared" si="2"/>
        <v/>
      </c>
      <c r="J54" s="44" t="str">
        <f t="shared" si="3"/>
        <v/>
      </c>
    </row>
    <row r="55" spans="1:10" x14ac:dyDescent="0.25">
      <c r="A55" s="43" t="str">
        <f>Camada1!O56</f>
        <v/>
      </c>
      <c r="B55" s="43" t="str">
        <f>Camada1!P56</f>
        <v/>
      </c>
      <c r="C55" s="43" t="str">
        <f>Camada1!Q56</f>
        <v/>
      </c>
      <c r="D55" s="43" t="str">
        <f>Camada1!R56</f>
        <v/>
      </c>
      <c r="E55" s="18"/>
      <c r="F55" s="44" t="str">
        <f t="shared" si="0"/>
        <v/>
      </c>
      <c r="G55" s="44" t="str">
        <f t="shared" si="1"/>
        <v/>
      </c>
      <c r="H55" s="34"/>
      <c r="I55" s="44" t="str">
        <f t="shared" si="2"/>
        <v/>
      </c>
      <c r="J55" s="44" t="str">
        <f t="shared" si="3"/>
        <v/>
      </c>
    </row>
    <row r="56" spans="1:10" x14ac:dyDescent="0.25">
      <c r="A56" s="43" t="str">
        <f>Camada1!O57</f>
        <v/>
      </c>
      <c r="B56" s="43" t="str">
        <f>Camada1!P57</f>
        <v/>
      </c>
      <c r="C56" s="43" t="str">
        <f>Camada1!Q57</f>
        <v/>
      </c>
      <c r="D56" s="43" t="str">
        <f>Camada1!R57</f>
        <v/>
      </c>
      <c r="E56" s="18"/>
      <c r="F56" s="44" t="str">
        <f t="shared" si="0"/>
        <v/>
      </c>
      <c r="G56" s="44" t="str">
        <f t="shared" si="1"/>
        <v/>
      </c>
      <c r="H56" s="34"/>
      <c r="I56" s="44" t="str">
        <f t="shared" si="2"/>
        <v/>
      </c>
      <c r="J56" s="44" t="str">
        <f t="shared" si="3"/>
        <v/>
      </c>
    </row>
    <row r="57" spans="1:10" x14ac:dyDescent="0.25">
      <c r="A57" s="43" t="str">
        <f>Camada1!O58</f>
        <v/>
      </c>
      <c r="B57" s="43" t="str">
        <f>Camada1!P58</f>
        <v/>
      </c>
      <c r="C57" s="43" t="str">
        <f>Camada1!Q58</f>
        <v/>
      </c>
      <c r="D57" s="43" t="str">
        <f>Camada1!R58</f>
        <v/>
      </c>
      <c r="E57" s="18"/>
      <c r="F57" s="44" t="str">
        <f t="shared" si="0"/>
        <v/>
      </c>
      <c r="G57" s="44" t="str">
        <f t="shared" si="1"/>
        <v/>
      </c>
      <c r="H57" s="34"/>
      <c r="I57" s="44" t="str">
        <f t="shared" si="2"/>
        <v/>
      </c>
      <c r="J57" s="44" t="str">
        <f t="shared" si="3"/>
        <v/>
      </c>
    </row>
    <row r="58" spans="1:10" x14ac:dyDescent="0.25">
      <c r="A58" s="43" t="str">
        <f>Camada1!O59</f>
        <v/>
      </c>
      <c r="B58" s="43" t="str">
        <f>Camada1!P59</f>
        <v/>
      </c>
      <c r="C58" s="43" t="str">
        <f>Camada1!Q59</f>
        <v/>
      </c>
      <c r="D58" s="43" t="str">
        <f>Camada1!R59</f>
        <v/>
      </c>
      <c r="E58" s="18"/>
      <c r="F58" s="44" t="str">
        <f t="shared" si="0"/>
        <v/>
      </c>
      <c r="G58" s="44" t="str">
        <f t="shared" si="1"/>
        <v/>
      </c>
      <c r="H58" s="34"/>
      <c r="I58" s="44" t="str">
        <f t="shared" si="2"/>
        <v/>
      </c>
      <c r="J58" s="44" t="str">
        <f t="shared" si="3"/>
        <v/>
      </c>
    </row>
    <row r="59" spans="1:10" x14ac:dyDescent="0.25">
      <c r="A59" s="43" t="str">
        <f>Camada1!O60</f>
        <v/>
      </c>
      <c r="B59" s="43" t="str">
        <f>Camada1!P60</f>
        <v/>
      </c>
      <c r="C59" s="43" t="str">
        <f>Camada1!Q60</f>
        <v/>
      </c>
      <c r="D59" s="43" t="str">
        <f>Camada1!R60</f>
        <v/>
      </c>
      <c r="E59" s="18"/>
      <c r="F59" s="44" t="str">
        <f t="shared" si="0"/>
        <v/>
      </c>
      <c r="G59" s="44" t="str">
        <f t="shared" si="1"/>
        <v/>
      </c>
      <c r="H59" s="34"/>
      <c r="I59" s="44" t="str">
        <f t="shared" si="2"/>
        <v/>
      </c>
      <c r="J59" s="44" t="str">
        <f t="shared" si="3"/>
        <v/>
      </c>
    </row>
    <row r="60" spans="1:10" x14ac:dyDescent="0.25">
      <c r="A60" s="43" t="str">
        <f>Camada1!O61</f>
        <v/>
      </c>
      <c r="B60" s="43" t="str">
        <f>Camada1!P61</f>
        <v/>
      </c>
      <c r="C60" s="43" t="str">
        <f>Camada1!Q61</f>
        <v/>
      </c>
      <c r="D60" s="43" t="str">
        <f>Camada1!R61</f>
        <v/>
      </c>
      <c r="E60" s="18"/>
      <c r="F60" s="44" t="str">
        <f t="shared" si="0"/>
        <v/>
      </c>
      <c r="G60" s="44" t="str">
        <f t="shared" si="1"/>
        <v/>
      </c>
      <c r="H60" s="34"/>
      <c r="I60" s="44" t="str">
        <f t="shared" si="2"/>
        <v/>
      </c>
      <c r="J60" s="44" t="str">
        <f t="shared" si="3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F8B8-5AAB-4075-913E-71D54C11C3EE}">
  <sheetPr codeName="Planilha6"/>
  <dimension ref="A1:J61"/>
  <sheetViews>
    <sheetView workbookViewId="0">
      <selection activeCell="O7" sqref="O7"/>
    </sheetView>
  </sheetViews>
  <sheetFormatPr defaultRowHeight="15" x14ac:dyDescent="0.25"/>
  <cols>
    <col min="1" max="11" width="10.7109375" style="15" customWidth="1"/>
    <col min="12" max="16384" width="9.140625" style="15"/>
  </cols>
  <sheetData>
    <row r="1" spans="1:10" ht="16.5" x14ac:dyDescent="0.25">
      <c r="A1" s="14" t="s">
        <v>40</v>
      </c>
    </row>
    <row r="2" spans="1:10" x14ac:dyDescent="0.25">
      <c r="A2" s="31"/>
    </row>
    <row r="3" spans="1:10" x14ac:dyDescent="0.25">
      <c r="A3" s="38" t="s">
        <v>38</v>
      </c>
      <c r="B3" s="41" t="s">
        <v>7</v>
      </c>
      <c r="C3" s="33"/>
    </row>
    <row r="4" spans="1:10" x14ac:dyDescent="0.25">
      <c r="A4" s="41">
        <v>1</v>
      </c>
      <c r="B4" s="38">
        <v>-4.9353999999999996</v>
      </c>
      <c r="C4" s="32"/>
    </row>
    <row r="5" spans="1:10" x14ac:dyDescent="0.25">
      <c r="A5" s="41">
        <v>2</v>
      </c>
      <c r="B5" s="38">
        <v>-6.1154999999999999</v>
      </c>
      <c r="C5" s="32"/>
      <c r="D5" s="45"/>
      <c r="E5" s="45"/>
      <c r="F5" s="45"/>
      <c r="G5" s="45"/>
    </row>
    <row r="6" spans="1:10" x14ac:dyDescent="0.25">
      <c r="A6" s="39" t="s">
        <v>37</v>
      </c>
      <c r="B6" s="38">
        <v>5.6013999999999999</v>
      </c>
      <c r="C6" s="32"/>
    </row>
    <row r="8" spans="1:10" ht="18.75" x14ac:dyDescent="0.35">
      <c r="G8" s="47" t="s">
        <v>41</v>
      </c>
      <c r="H8" s="47" t="s">
        <v>53</v>
      </c>
    </row>
    <row r="9" spans="1:10" x14ac:dyDescent="0.25">
      <c r="A9" s="23">
        <v>1</v>
      </c>
      <c r="B9" s="23">
        <v>2</v>
      </c>
      <c r="C9" s="42"/>
      <c r="D9" s="78" t="s">
        <v>7</v>
      </c>
      <c r="E9" s="78"/>
      <c r="F9" s="18"/>
      <c r="G9" s="48">
        <v>0</v>
      </c>
      <c r="H9" s="48">
        <v>0</v>
      </c>
      <c r="I9" s="18"/>
    </row>
    <row r="10" spans="1:10" x14ac:dyDescent="0.25">
      <c r="A10" s="46">
        <f>Camada2!I10</f>
        <v>0.37282141593017259</v>
      </c>
      <c r="B10" s="46">
        <f>Camada2!J10</f>
        <v>0.88596192503705384</v>
      </c>
      <c r="C10" s="18"/>
      <c r="D10" s="37">
        <f>IF(A10="","",$B$4*A10+$B$5*B10+$B$6)</f>
        <v>-1.6567229687458767</v>
      </c>
      <c r="E10" s="37">
        <f>IF(A10="","",1/(1+EXP(-D10)))</f>
        <v>0.16020239002826134</v>
      </c>
      <c r="F10" s="18"/>
      <c r="G10" s="48">
        <f>Entrada!A5</f>
        <v>1</v>
      </c>
      <c r="H10" s="49">
        <f>IF(A10="","",((E10-0.15)*(6203.9-0)/(0.85-0.15))+0)</f>
        <v>90.42086785190078</v>
      </c>
      <c r="I10" s="50"/>
      <c r="J10" s="18"/>
    </row>
    <row r="11" spans="1:10" x14ac:dyDescent="0.25">
      <c r="A11" s="46">
        <f>Camada2!I11</f>
        <v>0.36814071220219591</v>
      </c>
      <c r="B11" s="46">
        <f>Camada2!J11</f>
        <v>0.88526268483204718</v>
      </c>
      <c r="C11" s="18"/>
      <c r="D11" s="37">
        <f t="shared" ref="D11:D60" si="0">IF(A11="","",$B$4*A11+$B$5*B11+$B$6)</f>
        <v>-1.6293456200931029</v>
      </c>
      <c r="E11" s="37">
        <f t="shared" ref="E11:E60" si="1">IF(A11="","",1/(1+EXP(-D11)))</f>
        <v>0.16392002443091885</v>
      </c>
      <c r="F11" s="18"/>
      <c r="G11" s="48">
        <f>IF(Entrada!A6="","",SUM(Entrada!$A$5:A6))</f>
        <v>2</v>
      </c>
      <c r="H11" s="49">
        <f>IF(A11="","",((E11-0.15)*(6203.9-0)/(0.85-0.15))+0)</f>
        <v>123.36919938139646</v>
      </c>
      <c r="I11" s="50"/>
      <c r="J11" s="18"/>
    </row>
    <row r="12" spans="1:10" x14ac:dyDescent="0.25">
      <c r="A12" s="46">
        <f>Camada2!I12</f>
        <v>0.35860166201131155</v>
      </c>
      <c r="B12" s="46">
        <f>Camada2!J12</f>
        <v>0.88384361973648107</v>
      </c>
      <c r="C12" s="18"/>
      <c r="D12" s="37">
        <f t="shared" si="0"/>
        <v>-1.5735882991890762</v>
      </c>
      <c r="E12" s="37">
        <f t="shared" si="1"/>
        <v>0.17170545282208774</v>
      </c>
      <c r="F12" s="18"/>
      <c r="G12" s="48">
        <f>IF(Entrada!A7="","",SUM(Entrada!$A$5:A7))</f>
        <v>3</v>
      </c>
      <c r="H12" s="49">
        <f t="shared" ref="H12:H26" si="2">IF(A12="","",((E12-0.15)*(6203.9-0)/(0.85-0.15))+0)</f>
        <v>192.36922680421452</v>
      </c>
      <c r="I12" s="50"/>
      <c r="J12" s="18"/>
    </row>
    <row r="13" spans="1:10" x14ac:dyDescent="0.25">
      <c r="A13" s="46">
        <f>Camada2!I13</f>
        <v>0.34363107962369077</v>
      </c>
      <c r="B13" s="46">
        <f>Camada2!J13</f>
        <v>0.88165139837446849</v>
      </c>
      <c r="C13" s="18"/>
      <c r="D13" s="37">
        <f t="shared" si="0"/>
        <v>-1.4862959571338257</v>
      </c>
      <c r="E13" s="37">
        <f t="shared" si="1"/>
        <v>0.1844783349979762</v>
      </c>
      <c r="F13" s="18"/>
      <c r="G13" s="48">
        <f>IF(Entrada!A8="","",SUM(Entrada!$A$5:A8))</f>
        <v>4</v>
      </c>
      <c r="H13" s="49">
        <f t="shared" si="2"/>
        <v>305.57163213420648</v>
      </c>
      <c r="I13" s="50"/>
      <c r="J13" s="18"/>
    </row>
    <row r="14" spans="1:10" x14ac:dyDescent="0.25">
      <c r="A14" s="46">
        <f>Camada2!I14</f>
        <v>0.32788114245684569</v>
      </c>
      <c r="B14" s="46">
        <f>Camada2!J14</f>
        <v>0.87944471829877413</v>
      </c>
      <c r="C14" s="18"/>
      <c r="D14" s="37">
        <f t="shared" si="0"/>
        <v>-1.395068765237669</v>
      </c>
      <c r="E14" s="37">
        <f t="shared" si="1"/>
        <v>0.19859979012685966</v>
      </c>
      <c r="F14" s="18"/>
      <c r="G14" s="48">
        <f>IF(Entrada!A9="","",SUM(Entrada!$A$5:A9))</f>
        <v>5</v>
      </c>
      <c r="H14" s="49">
        <f t="shared" si="2"/>
        <v>430.7260542400353</v>
      </c>
      <c r="I14" s="50"/>
      <c r="J14" s="18"/>
    </row>
    <row r="15" spans="1:10" x14ac:dyDescent="0.25">
      <c r="A15" s="46">
        <f>Camada2!I15</f>
        <v>0.31169911692035801</v>
      </c>
      <c r="B15" s="46">
        <f>Camada2!J15</f>
        <v>0.87740888434960118</v>
      </c>
      <c r="C15" s="18"/>
      <c r="D15" s="37">
        <f t="shared" si="0"/>
        <v>-1.3027538538887207</v>
      </c>
      <c r="E15" s="37">
        <f t="shared" si="1"/>
        <v>0.21370191268166377</v>
      </c>
      <c r="F15" s="18"/>
      <c r="G15" s="48">
        <f>IF(Entrada!A10="","",SUM(Entrada!$A$5:A10))</f>
        <v>6</v>
      </c>
      <c r="H15" s="49">
        <f t="shared" si="2"/>
        <v>564.57185155110562</v>
      </c>
      <c r="I15" s="50"/>
      <c r="J15" s="18"/>
    </row>
    <row r="16" spans="1:10" x14ac:dyDescent="0.25">
      <c r="A16" s="46">
        <f>Camada2!I16</f>
        <v>0.30271639594793076</v>
      </c>
      <c r="B16" s="46">
        <f>Camada2!J16</f>
        <v>0.87647512206760181</v>
      </c>
      <c r="C16" s="18"/>
      <c r="D16" s="37">
        <f t="shared" si="0"/>
        <v>-1.2527101095658359</v>
      </c>
      <c r="E16" s="37">
        <f t="shared" si="1"/>
        <v>0.22223135846764505</v>
      </c>
      <c r="F16" s="18"/>
      <c r="G16" s="48">
        <f>IF(Entrada!A11="","",SUM(Entrada!$A$5:A11))</f>
        <v>7</v>
      </c>
      <c r="H16" s="49">
        <f t="shared" si="2"/>
        <v>640.16589256774739</v>
      </c>
      <c r="I16" s="50"/>
      <c r="J16" s="18"/>
    </row>
    <row r="17" spans="1:10" x14ac:dyDescent="0.25">
      <c r="A17" s="46">
        <f>Camada2!I17</f>
        <v>0.29691383999253668</v>
      </c>
      <c r="B17" s="46">
        <f>Camada2!J17</f>
        <v>0.87599987263468826</v>
      </c>
      <c r="C17" s="18"/>
      <c r="D17" s="37">
        <f t="shared" si="0"/>
        <v>-1.2211657869966013</v>
      </c>
      <c r="E17" s="37">
        <f t="shared" si="1"/>
        <v>0.2277313587880318</v>
      </c>
      <c r="F17" s="18"/>
      <c r="G17" s="48">
        <f>IF(Entrada!A12="","",SUM(Entrada!$A$5:A12))</f>
        <v>8</v>
      </c>
      <c r="H17" s="49">
        <f t="shared" si="2"/>
        <v>688.91082397867217</v>
      </c>
      <c r="I17" s="50"/>
      <c r="J17" s="18"/>
    </row>
    <row r="18" spans="1:10" x14ac:dyDescent="0.25">
      <c r="A18" s="46">
        <f>Camada2!I18</f>
        <v>0.29286511663019743</v>
      </c>
      <c r="B18" s="46">
        <f>Camada2!J18</f>
        <v>0.87575520187949629</v>
      </c>
      <c r="C18" s="18"/>
      <c r="D18" s="37">
        <f t="shared" si="0"/>
        <v>-1.1996874337107357</v>
      </c>
      <c r="E18" s="37">
        <f t="shared" si="1"/>
        <v>0.23153082497304223</v>
      </c>
      <c r="F18" s="18"/>
      <c r="G18" s="48">
        <f>IF(Entrada!A13="","",SUM(Entrada!$A$5:A13))</f>
        <v>9</v>
      </c>
      <c r="H18" s="49">
        <f t="shared" si="2"/>
        <v>722.5844072146524</v>
      </c>
      <c r="I18" s="50"/>
      <c r="J18" s="18"/>
    </row>
    <row r="19" spans="1:10" x14ac:dyDescent="0.25">
      <c r="A19" s="46">
        <f>Camada2!I19</f>
        <v>0.28893660943918781</v>
      </c>
      <c r="B19" s="46">
        <f>Camada2!J19</f>
        <v>0.8756116439526257</v>
      </c>
      <c r="C19" s="18"/>
      <c r="D19" s="37">
        <f t="shared" si="0"/>
        <v>-1.1794207508184495</v>
      </c>
      <c r="E19" s="37">
        <f t="shared" si="1"/>
        <v>0.23515636276423041</v>
      </c>
      <c r="F19" s="18"/>
      <c r="G19" s="48">
        <f>IF(Entrada!A14="","",SUM(Entrada!$A$5:A14))</f>
        <v>10</v>
      </c>
      <c r="H19" s="49">
        <f t="shared" si="2"/>
        <v>754.71651279001298</v>
      </c>
      <c r="I19" s="50"/>
      <c r="J19" s="18"/>
    </row>
    <row r="20" spans="1:10" x14ac:dyDescent="0.25">
      <c r="A20" s="46">
        <f>Camada2!I20</f>
        <v>0.28627525929405789</v>
      </c>
      <c r="B20" s="46">
        <f>Camada2!J20</f>
        <v>0.8750313830156492</v>
      </c>
      <c r="C20" s="18"/>
      <c r="D20" s="37">
        <f t="shared" si="0"/>
        <v>-1.1627373375520964</v>
      </c>
      <c r="E20" s="37">
        <f t="shared" si="1"/>
        <v>0.23817025252201321</v>
      </c>
      <c r="F20" s="18"/>
      <c r="G20" s="48">
        <f>IF(Entrada!A15="","",SUM(Entrada!$A$5:A15))</f>
        <v>11</v>
      </c>
      <c r="H20" s="49">
        <f t="shared" si="2"/>
        <v>781.42775660188249</v>
      </c>
      <c r="I20" s="50"/>
      <c r="J20" s="18"/>
    </row>
    <row r="21" spans="1:10" x14ac:dyDescent="0.25">
      <c r="A21" s="46">
        <f>Camada2!I21</f>
        <v>0.2837190252541304</v>
      </c>
      <c r="B21" s="46">
        <f>Camada2!J21</f>
        <v>0.87445996893291589</v>
      </c>
      <c r="C21" s="18"/>
      <c r="D21" s="37">
        <f t="shared" si="0"/>
        <v>-1.1466268172484826</v>
      </c>
      <c r="E21" s="37">
        <f t="shared" si="1"/>
        <v>0.24110574788643477</v>
      </c>
      <c r="F21" s="18"/>
      <c r="G21" s="48">
        <f>IF(Entrada!A16="","",SUM(Entrada!$A$5:A16))</f>
        <v>12</v>
      </c>
      <c r="H21" s="49">
        <f t="shared" si="2"/>
        <v>807.44421330378964</v>
      </c>
      <c r="I21" s="50"/>
      <c r="J21" s="18"/>
    </row>
    <row r="22" spans="1:10" x14ac:dyDescent="0.25">
      <c r="A22" s="46">
        <f>Camada2!I22</f>
        <v>0.28110447488688989</v>
      </c>
      <c r="B22" s="46">
        <f>Camada2!J22</f>
        <v>0.87389810319717898</v>
      </c>
      <c r="C22" s="18"/>
      <c r="D22" s="37">
        <f t="shared" si="0"/>
        <v>-1.1302868754591042</v>
      </c>
      <c r="E22" s="37">
        <f t="shared" si="1"/>
        <v>0.24410816294110813</v>
      </c>
      <c r="F22" s="18"/>
      <c r="G22" s="48">
        <f>IF(Entrada!A17="","",SUM(Entrada!$A$5:A17))</f>
        <v>13</v>
      </c>
      <c r="H22" s="49">
        <f t="shared" si="2"/>
        <v>834.05376010048667</v>
      </c>
      <c r="I22" s="50"/>
      <c r="J22" s="18"/>
    </row>
    <row r="23" spans="1:10" x14ac:dyDescent="0.25">
      <c r="A23" s="46">
        <f>Camada2!I23</f>
        <v>0.277961623512403</v>
      </c>
      <c r="B23" s="46">
        <f>Camada2!J23</f>
        <v>0.87332529635401945</v>
      </c>
      <c r="C23" s="18"/>
      <c r="D23" s="37">
        <f t="shared" si="0"/>
        <v>-1.1112726465361193</v>
      </c>
      <c r="E23" s="37">
        <f t="shared" si="1"/>
        <v>0.24763370404481286</v>
      </c>
      <c r="F23" s="18"/>
      <c r="G23" s="48">
        <f>IF(Entrada!A18="","",SUM(Entrada!$A$5:A18))</f>
        <v>14</v>
      </c>
      <c r="H23" s="49">
        <f t="shared" si="2"/>
        <v>865.29962360516367</v>
      </c>
      <c r="I23" s="50"/>
      <c r="J23" s="18"/>
    </row>
    <row r="24" spans="1:10" x14ac:dyDescent="0.25">
      <c r="A24" s="46">
        <f>Camada2!I24</f>
        <v>0.27459831579090194</v>
      </c>
      <c r="B24" s="46">
        <f>Camada2!J24</f>
        <v>0.87286045089191322</v>
      </c>
      <c r="C24" s="18"/>
      <c r="D24" s="37">
        <f t="shared" si="0"/>
        <v>-1.0918306151839126</v>
      </c>
      <c r="E24" s="37">
        <f t="shared" si="1"/>
        <v>0.25127371838219348</v>
      </c>
      <c r="F24" s="18"/>
      <c r="G24" s="48">
        <f>IF(Entrada!A19="","",SUM(Entrada!$A$5:A19))</f>
        <v>15</v>
      </c>
      <c r="H24" s="49">
        <f t="shared" si="2"/>
        <v>897.56003067327163</v>
      </c>
      <c r="I24" s="50"/>
      <c r="J24" s="18"/>
    </row>
    <row r="25" spans="1:10" x14ac:dyDescent="0.25">
      <c r="A25" s="46" t="str">
        <f>Camada2!I25</f>
        <v/>
      </c>
      <c r="B25" s="46" t="str">
        <f>Camada2!J25</f>
        <v/>
      </c>
      <c r="C25" s="18"/>
      <c r="D25" s="37" t="str">
        <f t="shared" si="0"/>
        <v/>
      </c>
      <c r="E25" s="37" t="str">
        <f t="shared" si="1"/>
        <v/>
      </c>
      <c r="F25" s="18"/>
      <c r="G25" s="48" t="str">
        <f>IF(Entrada!A20="","",SUM(Entrada!$A$5:A20))</f>
        <v/>
      </c>
      <c r="H25" s="48" t="str">
        <f t="shared" si="2"/>
        <v/>
      </c>
      <c r="I25" s="18"/>
      <c r="J25" s="18"/>
    </row>
    <row r="26" spans="1:10" x14ac:dyDescent="0.25">
      <c r="A26" s="46" t="str">
        <f>Camada2!I26</f>
        <v/>
      </c>
      <c r="B26" s="46" t="str">
        <f>Camada2!J26</f>
        <v/>
      </c>
      <c r="C26" s="18"/>
      <c r="D26" s="37" t="str">
        <f t="shared" si="0"/>
        <v/>
      </c>
      <c r="E26" s="37" t="str">
        <f t="shared" si="1"/>
        <v/>
      </c>
      <c r="F26" s="18"/>
      <c r="G26" s="48" t="str">
        <f>IF(Entrada!A21="","",SUM(Entrada!$A$5:A21))</f>
        <v/>
      </c>
      <c r="H26" s="48" t="str">
        <f t="shared" si="2"/>
        <v/>
      </c>
      <c r="I26" s="18"/>
      <c r="J26" s="18"/>
    </row>
    <row r="27" spans="1:10" x14ac:dyDescent="0.25">
      <c r="A27" s="46" t="str">
        <f>Camada2!I27</f>
        <v/>
      </c>
      <c r="B27" s="46" t="str">
        <f>Camada2!J27</f>
        <v/>
      </c>
      <c r="C27" s="18"/>
      <c r="D27" s="37" t="str">
        <f t="shared" si="0"/>
        <v/>
      </c>
      <c r="E27" s="37" t="str">
        <f t="shared" si="1"/>
        <v/>
      </c>
      <c r="F27" s="18"/>
      <c r="G27" s="48" t="str">
        <f>IF(Entrada!A22="","",SUM(Entrada!$A$5:A22))</f>
        <v/>
      </c>
      <c r="H27" s="48" t="str">
        <f t="shared" ref="H27:H60" si="3">IF(A28="","",((E27-0.15)*(6203.9-0)/(0.85-0.15))+0)</f>
        <v/>
      </c>
      <c r="I27" s="18"/>
      <c r="J27" s="18"/>
    </row>
    <row r="28" spans="1:10" x14ac:dyDescent="0.25">
      <c r="A28" s="46" t="str">
        <f>Camada2!I28</f>
        <v/>
      </c>
      <c r="B28" s="46" t="str">
        <f>Camada2!J28</f>
        <v/>
      </c>
      <c r="C28" s="18"/>
      <c r="D28" s="37" t="str">
        <f t="shared" si="0"/>
        <v/>
      </c>
      <c r="E28" s="37" t="str">
        <f t="shared" si="1"/>
        <v/>
      </c>
      <c r="F28" s="18"/>
      <c r="G28" s="48" t="str">
        <f>IF(Entrada!A23="","",SUM(Entrada!$A$5:A23))</f>
        <v/>
      </c>
      <c r="H28" s="48" t="str">
        <f t="shared" si="3"/>
        <v/>
      </c>
      <c r="I28" s="18"/>
      <c r="J28" s="18"/>
    </row>
    <row r="29" spans="1:10" x14ac:dyDescent="0.25">
      <c r="A29" s="46" t="str">
        <f>Camada2!I29</f>
        <v/>
      </c>
      <c r="B29" s="46" t="str">
        <f>Camada2!J29</f>
        <v/>
      </c>
      <c r="C29" s="18"/>
      <c r="D29" s="37" t="str">
        <f t="shared" si="0"/>
        <v/>
      </c>
      <c r="E29" s="37" t="str">
        <f t="shared" si="1"/>
        <v/>
      </c>
      <c r="F29" s="18"/>
      <c r="G29" s="48" t="str">
        <f>IF(Entrada!A24="","",SUM(Entrada!$A$5:A24))</f>
        <v/>
      </c>
      <c r="H29" s="48" t="str">
        <f t="shared" si="3"/>
        <v/>
      </c>
      <c r="I29" s="18"/>
      <c r="J29" s="18"/>
    </row>
    <row r="30" spans="1:10" x14ac:dyDescent="0.25">
      <c r="A30" s="46" t="str">
        <f>Camada2!I30</f>
        <v/>
      </c>
      <c r="B30" s="46" t="str">
        <f>Camada2!J30</f>
        <v/>
      </c>
      <c r="C30" s="18"/>
      <c r="D30" s="37" t="str">
        <f t="shared" si="0"/>
        <v/>
      </c>
      <c r="E30" s="37" t="str">
        <f t="shared" si="1"/>
        <v/>
      </c>
      <c r="F30" s="18"/>
      <c r="G30" s="48" t="str">
        <f>IF(Entrada!A25="","",SUM(Entrada!$A$5:A25))</f>
        <v/>
      </c>
      <c r="H30" s="48" t="str">
        <f t="shared" si="3"/>
        <v/>
      </c>
      <c r="I30" s="18"/>
      <c r="J30" s="18"/>
    </row>
    <row r="31" spans="1:10" x14ac:dyDescent="0.25">
      <c r="A31" s="46" t="str">
        <f>Camada2!I31</f>
        <v/>
      </c>
      <c r="B31" s="46" t="str">
        <f>Camada2!J31</f>
        <v/>
      </c>
      <c r="C31" s="18"/>
      <c r="D31" s="37" t="str">
        <f t="shared" si="0"/>
        <v/>
      </c>
      <c r="E31" s="37" t="str">
        <f t="shared" si="1"/>
        <v/>
      </c>
      <c r="F31" s="18"/>
      <c r="G31" s="48" t="str">
        <f>IF(Entrada!A26="","",SUM(Entrada!$A$5:A26))</f>
        <v/>
      </c>
      <c r="H31" s="48" t="str">
        <f t="shared" si="3"/>
        <v/>
      </c>
      <c r="I31" s="18"/>
      <c r="J31" s="18"/>
    </row>
    <row r="32" spans="1:10" x14ac:dyDescent="0.25">
      <c r="A32" s="46" t="str">
        <f>Camada2!I32</f>
        <v/>
      </c>
      <c r="B32" s="46" t="str">
        <f>Camada2!J32</f>
        <v/>
      </c>
      <c r="C32" s="18"/>
      <c r="D32" s="37" t="str">
        <f t="shared" si="0"/>
        <v/>
      </c>
      <c r="E32" s="37" t="str">
        <f t="shared" si="1"/>
        <v/>
      </c>
      <c r="F32" s="18"/>
      <c r="G32" s="48" t="str">
        <f>IF(Entrada!A27="","",SUM(Entrada!$A$5:A27))</f>
        <v/>
      </c>
      <c r="H32" s="48" t="str">
        <f t="shared" si="3"/>
        <v/>
      </c>
      <c r="I32" s="18"/>
      <c r="J32" s="18"/>
    </row>
    <row r="33" spans="1:10" x14ac:dyDescent="0.25">
      <c r="A33" s="46" t="str">
        <f>Camada2!I33</f>
        <v/>
      </c>
      <c r="B33" s="46" t="str">
        <f>Camada2!J33</f>
        <v/>
      </c>
      <c r="C33" s="18"/>
      <c r="D33" s="37" t="str">
        <f t="shared" si="0"/>
        <v/>
      </c>
      <c r="E33" s="37" t="str">
        <f t="shared" si="1"/>
        <v/>
      </c>
      <c r="F33" s="18"/>
      <c r="G33" s="48" t="str">
        <f>IF(Entrada!A28="","",SUM(Entrada!$A$5:A28))</f>
        <v/>
      </c>
      <c r="H33" s="48" t="str">
        <f t="shared" si="3"/>
        <v/>
      </c>
      <c r="I33" s="18"/>
      <c r="J33" s="18"/>
    </row>
    <row r="34" spans="1:10" x14ac:dyDescent="0.25">
      <c r="A34" s="46" t="str">
        <f>Camada2!I34</f>
        <v/>
      </c>
      <c r="B34" s="46" t="str">
        <f>Camada2!J34</f>
        <v/>
      </c>
      <c r="C34" s="18"/>
      <c r="D34" s="37" t="str">
        <f t="shared" si="0"/>
        <v/>
      </c>
      <c r="E34" s="37" t="str">
        <f t="shared" si="1"/>
        <v/>
      </c>
      <c r="F34" s="18"/>
      <c r="G34" s="48" t="str">
        <f>IF(Entrada!A29="","",SUM(Entrada!$A$5:A29))</f>
        <v/>
      </c>
      <c r="H34" s="48" t="str">
        <f t="shared" si="3"/>
        <v/>
      </c>
      <c r="I34" s="18"/>
      <c r="J34" s="18"/>
    </row>
    <row r="35" spans="1:10" x14ac:dyDescent="0.25">
      <c r="A35" s="46" t="str">
        <f>Camada2!I35</f>
        <v/>
      </c>
      <c r="B35" s="46" t="str">
        <f>Camada2!J35</f>
        <v/>
      </c>
      <c r="C35" s="18"/>
      <c r="D35" s="37" t="str">
        <f t="shared" si="0"/>
        <v/>
      </c>
      <c r="E35" s="37" t="str">
        <f t="shared" si="1"/>
        <v/>
      </c>
      <c r="F35" s="18"/>
      <c r="G35" s="48" t="str">
        <f>IF(Entrada!A30="","",SUM(Entrada!$A$5:A30))</f>
        <v/>
      </c>
      <c r="H35" s="48" t="str">
        <f t="shared" si="3"/>
        <v/>
      </c>
      <c r="I35" s="18"/>
      <c r="J35" s="18"/>
    </row>
    <row r="36" spans="1:10" x14ac:dyDescent="0.25">
      <c r="A36" s="46" t="str">
        <f>Camada2!I36</f>
        <v/>
      </c>
      <c r="B36" s="46" t="str">
        <f>Camada2!J36</f>
        <v/>
      </c>
      <c r="C36" s="18"/>
      <c r="D36" s="37" t="str">
        <f t="shared" si="0"/>
        <v/>
      </c>
      <c r="E36" s="37" t="str">
        <f t="shared" si="1"/>
        <v/>
      </c>
      <c r="F36" s="18"/>
      <c r="G36" s="48" t="str">
        <f>IF(Entrada!A31="","",SUM(Entrada!$A$5:A31))</f>
        <v/>
      </c>
      <c r="H36" s="48" t="str">
        <f t="shared" si="3"/>
        <v/>
      </c>
      <c r="I36" s="18"/>
      <c r="J36" s="18"/>
    </row>
    <row r="37" spans="1:10" x14ac:dyDescent="0.25">
      <c r="A37" s="46" t="str">
        <f>Camada2!I37</f>
        <v/>
      </c>
      <c r="B37" s="46" t="str">
        <f>Camada2!J37</f>
        <v/>
      </c>
      <c r="C37" s="18"/>
      <c r="D37" s="37" t="str">
        <f t="shared" si="0"/>
        <v/>
      </c>
      <c r="E37" s="37" t="str">
        <f t="shared" si="1"/>
        <v/>
      </c>
      <c r="F37" s="18"/>
      <c r="G37" s="48" t="str">
        <f>IF(Entrada!A32="","",SUM(Entrada!$A$5:A32))</f>
        <v/>
      </c>
      <c r="H37" s="48" t="str">
        <f t="shared" si="3"/>
        <v/>
      </c>
      <c r="I37" s="18"/>
      <c r="J37" s="18"/>
    </row>
    <row r="38" spans="1:10" x14ac:dyDescent="0.25">
      <c r="A38" s="46" t="str">
        <f>Camada2!I38</f>
        <v/>
      </c>
      <c r="B38" s="46" t="str">
        <f>Camada2!J38</f>
        <v/>
      </c>
      <c r="C38" s="18"/>
      <c r="D38" s="37" t="str">
        <f t="shared" si="0"/>
        <v/>
      </c>
      <c r="E38" s="37" t="str">
        <f t="shared" si="1"/>
        <v/>
      </c>
      <c r="F38" s="18"/>
      <c r="G38" s="48" t="str">
        <f>IF(Entrada!A33="","",SUM(Entrada!$A$5:A33))</f>
        <v/>
      </c>
      <c r="H38" s="48" t="str">
        <f t="shared" si="3"/>
        <v/>
      </c>
      <c r="I38" s="18"/>
      <c r="J38" s="18"/>
    </row>
    <row r="39" spans="1:10" x14ac:dyDescent="0.25">
      <c r="A39" s="46" t="str">
        <f>Camada2!I39</f>
        <v/>
      </c>
      <c r="B39" s="46" t="str">
        <f>Camada2!J39</f>
        <v/>
      </c>
      <c r="C39" s="18"/>
      <c r="D39" s="37" t="str">
        <f t="shared" si="0"/>
        <v/>
      </c>
      <c r="E39" s="37" t="str">
        <f t="shared" si="1"/>
        <v/>
      </c>
      <c r="F39" s="18"/>
      <c r="G39" s="48" t="str">
        <f>IF(Entrada!A34="","",SUM(Entrada!$A$5:A34))</f>
        <v/>
      </c>
      <c r="H39" s="48" t="str">
        <f t="shared" si="3"/>
        <v/>
      </c>
      <c r="I39" s="18"/>
      <c r="J39" s="18"/>
    </row>
    <row r="40" spans="1:10" x14ac:dyDescent="0.25">
      <c r="A40" s="46" t="str">
        <f>Camada2!I40</f>
        <v/>
      </c>
      <c r="B40" s="46" t="str">
        <f>Camada2!J40</f>
        <v/>
      </c>
      <c r="C40" s="18"/>
      <c r="D40" s="37" t="str">
        <f t="shared" si="0"/>
        <v/>
      </c>
      <c r="E40" s="37" t="str">
        <f t="shared" si="1"/>
        <v/>
      </c>
      <c r="F40" s="18"/>
      <c r="G40" s="48" t="str">
        <f>IF(Entrada!A35="","",SUM(Entrada!$A$5:A35))</f>
        <v/>
      </c>
      <c r="H40" s="48" t="str">
        <f t="shared" si="3"/>
        <v/>
      </c>
      <c r="I40" s="18"/>
      <c r="J40" s="18"/>
    </row>
    <row r="41" spans="1:10" x14ac:dyDescent="0.25">
      <c r="A41" s="46" t="str">
        <f>Camada2!I41</f>
        <v/>
      </c>
      <c r="B41" s="46" t="str">
        <f>Camada2!J41</f>
        <v/>
      </c>
      <c r="C41" s="18"/>
      <c r="D41" s="37" t="str">
        <f t="shared" si="0"/>
        <v/>
      </c>
      <c r="E41" s="37" t="str">
        <f t="shared" si="1"/>
        <v/>
      </c>
      <c r="F41" s="18"/>
      <c r="G41" s="48" t="str">
        <f>IF(Entrada!A36="","",SUM(Entrada!$A$5:A36))</f>
        <v/>
      </c>
      <c r="H41" s="48" t="str">
        <f t="shared" si="3"/>
        <v/>
      </c>
      <c r="I41" s="18"/>
      <c r="J41" s="18"/>
    </row>
    <row r="42" spans="1:10" x14ac:dyDescent="0.25">
      <c r="A42" s="46" t="str">
        <f>Camada2!I42</f>
        <v/>
      </c>
      <c r="B42" s="46" t="str">
        <f>Camada2!J42</f>
        <v/>
      </c>
      <c r="C42" s="18"/>
      <c r="D42" s="37" t="str">
        <f t="shared" si="0"/>
        <v/>
      </c>
      <c r="E42" s="37" t="str">
        <f t="shared" si="1"/>
        <v/>
      </c>
      <c r="F42" s="18"/>
      <c r="G42" s="48" t="str">
        <f>IF(Entrada!A37="","",SUM(Entrada!$A$5:A37))</f>
        <v/>
      </c>
      <c r="H42" s="48" t="str">
        <f t="shared" si="3"/>
        <v/>
      </c>
      <c r="I42" s="18"/>
      <c r="J42" s="18"/>
    </row>
    <row r="43" spans="1:10" x14ac:dyDescent="0.25">
      <c r="A43" s="46" t="str">
        <f>Camada2!I43</f>
        <v/>
      </c>
      <c r="B43" s="46" t="str">
        <f>Camada2!J43</f>
        <v/>
      </c>
      <c r="C43" s="18"/>
      <c r="D43" s="37" t="str">
        <f t="shared" si="0"/>
        <v/>
      </c>
      <c r="E43" s="37" t="str">
        <f t="shared" si="1"/>
        <v/>
      </c>
      <c r="F43" s="18"/>
      <c r="G43" s="48" t="str">
        <f>IF(Entrada!A38="","",SUM(Entrada!$A$5:A38))</f>
        <v/>
      </c>
      <c r="H43" s="48" t="str">
        <f t="shared" si="3"/>
        <v/>
      </c>
      <c r="I43" s="18"/>
      <c r="J43" s="18"/>
    </row>
    <row r="44" spans="1:10" x14ac:dyDescent="0.25">
      <c r="A44" s="46" t="str">
        <f>Camada2!I44</f>
        <v/>
      </c>
      <c r="B44" s="46" t="str">
        <f>Camada2!J44</f>
        <v/>
      </c>
      <c r="C44" s="18"/>
      <c r="D44" s="37" t="str">
        <f t="shared" si="0"/>
        <v/>
      </c>
      <c r="E44" s="37" t="str">
        <f t="shared" si="1"/>
        <v/>
      </c>
      <c r="F44" s="18"/>
      <c r="G44" s="48" t="str">
        <f>IF(Entrada!A39="","",SUM(Entrada!$A$5:A39))</f>
        <v/>
      </c>
      <c r="H44" s="48" t="str">
        <f t="shared" si="3"/>
        <v/>
      </c>
      <c r="I44" s="18"/>
      <c r="J44" s="18"/>
    </row>
    <row r="45" spans="1:10" x14ac:dyDescent="0.25">
      <c r="A45" s="46" t="str">
        <f>Camada2!I45</f>
        <v/>
      </c>
      <c r="B45" s="46" t="str">
        <f>Camada2!J45</f>
        <v/>
      </c>
      <c r="C45" s="18"/>
      <c r="D45" s="37" t="str">
        <f t="shared" si="0"/>
        <v/>
      </c>
      <c r="E45" s="37" t="str">
        <f t="shared" si="1"/>
        <v/>
      </c>
      <c r="F45" s="18"/>
      <c r="G45" s="48" t="str">
        <f>IF(Entrada!A39="","",SUM(Entrada!$A$5:A40))</f>
        <v/>
      </c>
      <c r="H45" s="48" t="str">
        <f t="shared" si="3"/>
        <v/>
      </c>
      <c r="I45" s="18"/>
      <c r="J45" s="18"/>
    </row>
    <row r="46" spans="1:10" x14ac:dyDescent="0.25">
      <c r="A46" s="46" t="str">
        <f>Camada2!I46</f>
        <v/>
      </c>
      <c r="B46" s="46" t="str">
        <f>Camada2!J46</f>
        <v/>
      </c>
      <c r="C46" s="18"/>
      <c r="D46" s="37" t="str">
        <f t="shared" si="0"/>
        <v/>
      </c>
      <c r="E46" s="37" t="str">
        <f t="shared" si="1"/>
        <v/>
      </c>
      <c r="F46" s="18"/>
      <c r="G46" s="48" t="str">
        <f>IF(Entrada!A40="","",SUM(Entrada!$A$5:A41))</f>
        <v/>
      </c>
      <c r="H46" s="48" t="str">
        <f t="shared" si="3"/>
        <v/>
      </c>
      <c r="I46" s="18"/>
      <c r="J46" s="18"/>
    </row>
    <row r="47" spans="1:10" x14ac:dyDescent="0.25">
      <c r="A47" s="46" t="str">
        <f>Camada2!I47</f>
        <v/>
      </c>
      <c r="B47" s="46" t="str">
        <f>Camada2!J47</f>
        <v/>
      </c>
      <c r="C47" s="18"/>
      <c r="D47" s="37" t="str">
        <f t="shared" si="0"/>
        <v/>
      </c>
      <c r="E47" s="37" t="str">
        <f t="shared" si="1"/>
        <v/>
      </c>
      <c r="F47" s="18"/>
      <c r="G47" s="48" t="str">
        <f>IF(Entrada!A41="","",SUM(Entrada!$A$5:A42))</f>
        <v/>
      </c>
      <c r="H47" s="48" t="str">
        <f t="shared" si="3"/>
        <v/>
      </c>
      <c r="I47" s="18"/>
      <c r="J47" s="18"/>
    </row>
    <row r="48" spans="1:10" x14ac:dyDescent="0.25">
      <c r="A48" s="46" t="str">
        <f>Camada2!I48</f>
        <v/>
      </c>
      <c r="B48" s="46" t="str">
        <f>Camada2!J48</f>
        <v/>
      </c>
      <c r="C48" s="18"/>
      <c r="D48" s="37" t="str">
        <f t="shared" si="0"/>
        <v/>
      </c>
      <c r="E48" s="37" t="str">
        <f t="shared" si="1"/>
        <v/>
      </c>
      <c r="F48" s="18"/>
      <c r="G48" s="48" t="str">
        <f>IF(Entrada!A42="","",SUM(Entrada!$A$5:A43))</f>
        <v/>
      </c>
      <c r="H48" s="48" t="str">
        <f t="shared" si="3"/>
        <v/>
      </c>
      <c r="I48" s="18"/>
      <c r="J48" s="18"/>
    </row>
    <row r="49" spans="1:10" x14ac:dyDescent="0.25">
      <c r="A49" s="46" t="str">
        <f>Camada2!I49</f>
        <v/>
      </c>
      <c r="B49" s="46" t="str">
        <f>Camada2!J49</f>
        <v/>
      </c>
      <c r="C49" s="18"/>
      <c r="D49" s="37" t="str">
        <f t="shared" si="0"/>
        <v/>
      </c>
      <c r="E49" s="37" t="str">
        <f t="shared" si="1"/>
        <v/>
      </c>
      <c r="F49" s="18"/>
      <c r="G49" s="48" t="str">
        <f>IF(Entrada!A43="","",SUM(Entrada!$A$5:A44))</f>
        <v/>
      </c>
      <c r="H49" s="48" t="str">
        <f t="shared" si="3"/>
        <v/>
      </c>
      <c r="I49" s="18"/>
      <c r="J49" s="18"/>
    </row>
    <row r="50" spans="1:10" x14ac:dyDescent="0.25">
      <c r="A50" s="46" t="str">
        <f>Camada2!I50</f>
        <v/>
      </c>
      <c r="B50" s="46" t="str">
        <f>Camada2!J50</f>
        <v/>
      </c>
      <c r="C50" s="18"/>
      <c r="D50" s="37" t="str">
        <f t="shared" si="0"/>
        <v/>
      </c>
      <c r="E50" s="37" t="str">
        <f t="shared" si="1"/>
        <v/>
      </c>
      <c r="F50" s="18"/>
      <c r="G50" s="48" t="str">
        <f>IF(Entrada!A44="","",SUM(Entrada!$A$5:A45))</f>
        <v/>
      </c>
      <c r="H50" s="48" t="str">
        <f t="shared" si="3"/>
        <v/>
      </c>
      <c r="I50" s="18"/>
      <c r="J50" s="18"/>
    </row>
    <row r="51" spans="1:10" x14ac:dyDescent="0.25">
      <c r="A51" s="46" t="str">
        <f>Camada2!I51</f>
        <v/>
      </c>
      <c r="B51" s="46" t="str">
        <f>Camada2!J51</f>
        <v/>
      </c>
      <c r="C51" s="18"/>
      <c r="D51" s="37" t="str">
        <f t="shared" si="0"/>
        <v/>
      </c>
      <c r="E51" s="37" t="str">
        <f t="shared" si="1"/>
        <v/>
      </c>
      <c r="F51" s="18"/>
      <c r="G51" s="48" t="str">
        <f>IF(Entrada!A45="","",SUM(Entrada!$A$5:A46))</f>
        <v/>
      </c>
      <c r="H51" s="48" t="str">
        <f t="shared" si="3"/>
        <v/>
      </c>
      <c r="I51" s="18"/>
      <c r="J51" s="18"/>
    </row>
    <row r="52" spans="1:10" x14ac:dyDescent="0.25">
      <c r="A52" s="46" t="str">
        <f>Camada2!I52</f>
        <v/>
      </c>
      <c r="B52" s="46" t="str">
        <f>Camada2!J52</f>
        <v/>
      </c>
      <c r="C52" s="18"/>
      <c r="D52" s="37" t="str">
        <f t="shared" si="0"/>
        <v/>
      </c>
      <c r="E52" s="37" t="str">
        <f t="shared" si="1"/>
        <v/>
      </c>
      <c r="F52" s="18"/>
      <c r="G52" s="48" t="str">
        <f>IF(Entrada!A46="","",SUM(Entrada!$A$5:A47))</f>
        <v/>
      </c>
      <c r="H52" s="48" t="str">
        <f t="shared" si="3"/>
        <v/>
      </c>
      <c r="I52" s="18"/>
      <c r="J52" s="18"/>
    </row>
    <row r="53" spans="1:10" x14ac:dyDescent="0.25">
      <c r="A53" s="46" t="str">
        <f>Camada2!I53</f>
        <v/>
      </c>
      <c r="B53" s="46" t="str">
        <f>Camada2!J53</f>
        <v/>
      </c>
      <c r="C53" s="18"/>
      <c r="D53" s="37" t="str">
        <f t="shared" si="0"/>
        <v/>
      </c>
      <c r="E53" s="37" t="str">
        <f t="shared" si="1"/>
        <v/>
      </c>
      <c r="F53" s="18"/>
      <c r="G53" s="48" t="str">
        <f>IF(Entrada!A47="","",SUM(Entrada!$A$5:A48))</f>
        <v/>
      </c>
      <c r="H53" s="48" t="str">
        <f t="shared" si="3"/>
        <v/>
      </c>
      <c r="I53" s="18"/>
      <c r="J53" s="18"/>
    </row>
    <row r="54" spans="1:10" x14ac:dyDescent="0.25">
      <c r="A54" s="46" t="str">
        <f>Camada2!I54</f>
        <v/>
      </c>
      <c r="B54" s="46" t="str">
        <f>Camada2!J54</f>
        <v/>
      </c>
      <c r="C54" s="18"/>
      <c r="D54" s="37" t="str">
        <f t="shared" si="0"/>
        <v/>
      </c>
      <c r="E54" s="37" t="str">
        <f t="shared" si="1"/>
        <v/>
      </c>
      <c r="F54" s="18"/>
      <c r="G54" s="48" t="str">
        <f>IF(Entrada!A48="","",SUM(Entrada!$A$5:A49))</f>
        <v/>
      </c>
      <c r="H54" s="48" t="str">
        <f t="shared" si="3"/>
        <v/>
      </c>
      <c r="I54" s="18"/>
      <c r="J54" s="18"/>
    </row>
    <row r="55" spans="1:10" x14ac:dyDescent="0.25">
      <c r="A55" s="46" t="str">
        <f>Camada2!I55</f>
        <v/>
      </c>
      <c r="B55" s="46" t="str">
        <f>Camada2!J55</f>
        <v/>
      </c>
      <c r="C55" s="18"/>
      <c r="D55" s="37" t="str">
        <f t="shared" si="0"/>
        <v/>
      </c>
      <c r="E55" s="37" t="str">
        <f t="shared" si="1"/>
        <v/>
      </c>
      <c r="F55" s="18"/>
      <c r="G55" s="48" t="str">
        <f>IF(Entrada!A49="","",SUM(Entrada!$A$5:A50))</f>
        <v/>
      </c>
      <c r="H55" s="48" t="str">
        <f t="shared" si="3"/>
        <v/>
      </c>
      <c r="I55" s="18"/>
      <c r="J55" s="18"/>
    </row>
    <row r="56" spans="1:10" x14ac:dyDescent="0.25">
      <c r="A56" s="46" t="str">
        <f>Camada2!I56</f>
        <v/>
      </c>
      <c r="B56" s="46" t="str">
        <f>Camada2!J56</f>
        <v/>
      </c>
      <c r="C56" s="18"/>
      <c r="D56" s="37" t="str">
        <f t="shared" si="0"/>
        <v/>
      </c>
      <c r="E56" s="37" t="str">
        <f t="shared" si="1"/>
        <v/>
      </c>
      <c r="F56" s="18"/>
      <c r="G56" s="48" t="str">
        <f>IF(Entrada!A50="","",SUM(Entrada!$A$5:A51))</f>
        <v/>
      </c>
      <c r="H56" s="48" t="str">
        <f t="shared" si="3"/>
        <v/>
      </c>
      <c r="I56" s="18"/>
      <c r="J56" s="18"/>
    </row>
    <row r="57" spans="1:10" x14ac:dyDescent="0.25">
      <c r="A57" s="46" t="str">
        <f>Camada2!I57</f>
        <v/>
      </c>
      <c r="B57" s="46" t="str">
        <f>Camada2!J57</f>
        <v/>
      </c>
      <c r="C57" s="18"/>
      <c r="D57" s="37" t="str">
        <f t="shared" si="0"/>
        <v/>
      </c>
      <c r="E57" s="37" t="str">
        <f t="shared" si="1"/>
        <v/>
      </c>
      <c r="F57" s="18"/>
      <c r="G57" s="48" t="str">
        <f>IF(Entrada!A51="","",SUM(Entrada!$A$5:A52))</f>
        <v/>
      </c>
      <c r="H57" s="48" t="str">
        <f t="shared" si="3"/>
        <v/>
      </c>
      <c r="I57" s="18"/>
      <c r="J57" s="18"/>
    </row>
    <row r="58" spans="1:10" x14ac:dyDescent="0.25">
      <c r="A58" s="46" t="str">
        <f>Camada2!I58</f>
        <v/>
      </c>
      <c r="B58" s="46" t="str">
        <f>Camada2!J58</f>
        <v/>
      </c>
      <c r="C58" s="18"/>
      <c r="D58" s="37" t="str">
        <f t="shared" si="0"/>
        <v/>
      </c>
      <c r="E58" s="37" t="str">
        <f t="shared" si="1"/>
        <v/>
      </c>
      <c r="F58" s="18"/>
      <c r="G58" s="48" t="str">
        <f>IF(Entrada!A52="","",SUM(Entrada!$A$5:A53))</f>
        <v/>
      </c>
      <c r="H58" s="48" t="str">
        <f t="shared" si="3"/>
        <v/>
      </c>
      <c r="I58" s="18"/>
      <c r="J58" s="18"/>
    </row>
    <row r="59" spans="1:10" x14ac:dyDescent="0.25">
      <c r="A59" s="46" t="str">
        <f>Camada2!I59</f>
        <v/>
      </c>
      <c r="B59" s="46" t="str">
        <f>Camada2!J59</f>
        <v/>
      </c>
      <c r="C59" s="18"/>
      <c r="D59" s="37" t="str">
        <f t="shared" si="0"/>
        <v/>
      </c>
      <c r="E59" s="37" t="str">
        <f t="shared" si="1"/>
        <v/>
      </c>
      <c r="F59" s="18"/>
      <c r="G59" s="48" t="str">
        <f>IF(Entrada!A53="","",SUM(Entrada!$A$5:A54))</f>
        <v/>
      </c>
      <c r="H59" s="48" t="str">
        <f t="shared" si="3"/>
        <v/>
      </c>
      <c r="I59" s="18"/>
      <c r="J59" s="18"/>
    </row>
    <row r="60" spans="1:10" x14ac:dyDescent="0.25">
      <c r="A60" s="46" t="str">
        <f>Camada2!I60</f>
        <v/>
      </c>
      <c r="B60" s="46" t="str">
        <f>Camada2!J60</f>
        <v/>
      </c>
      <c r="C60" s="18"/>
      <c r="D60" s="37" t="str">
        <f t="shared" si="0"/>
        <v/>
      </c>
      <c r="E60" s="37" t="str">
        <f t="shared" si="1"/>
        <v/>
      </c>
      <c r="F60" s="18"/>
      <c r="G60" s="48" t="str">
        <f>IF(Entrada!A54="","",SUM(Entrada!$A$5:A55))</f>
        <v/>
      </c>
      <c r="H60" s="48" t="str">
        <f t="shared" si="3"/>
        <v/>
      </c>
      <c r="I60" s="18"/>
      <c r="J60" s="18"/>
    </row>
    <row r="61" spans="1:10" x14ac:dyDescent="0.25">
      <c r="A61" s="18"/>
      <c r="B61" s="18"/>
      <c r="C61" s="18"/>
      <c r="D61" s="18"/>
      <c r="E61" s="18"/>
      <c r="F61" s="18"/>
      <c r="I61" s="18"/>
      <c r="J61" s="18"/>
    </row>
  </sheetData>
  <mergeCells count="1">
    <mergeCell ref="D9:E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C659-34C4-4E2C-A29B-7DE66B1D9A07}">
  <sheetPr codeName="Planilha9"/>
  <dimension ref="A1:H51"/>
  <sheetViews>
    <sheetView workbookViewId="0">
      <selection activeCell="O53" sqref="O53"/>
    </sheetView>
  </sheetViews>
  <sheetFormatPr defaultRowHeight="15" x14ac:dyDescent="0.25"/>
  <cols>
    <col min="1" max="8" width="10.7109375" style="15" customWidth="1"/>
    <col min="9" max="16384" width="9.140625" style="15"/>
  </cols>
  <sheetData>
    <row r="1" spans="1:8" ht="16.5" x14ac:dyDescent="0.25">
      <c r="A1" s="14" t="s">
        <v>55</v>
      </c>
    </row>
    <row r="3" spans="1:8" ht="18.75" x14ac:dyDescent="0.35">
      <c r="A3" s="79" t="s">
        <v>41</v>
      </c>
      <c r="B3" s="72" t="s">
        <v>59</v>
      </c>
      <c r="C3" s="72"/>
      <c r="D3" s="72"/>
      <c r="E3" s="72"/>
      <c r="F3" s="72"/>
      <c r="G3" s="72"/>
      <c r="H3" s="72"/>
    </row>
    <row r="4" spans="1:8" x14ac:dyDescent="0.25">
      <c r="A4" s="80"/>
      <c r="B4" s="19">
        <v>1</v>
      </c>
      <c r="C4" s="19">
        <v>2</v>
      </c>
      <c r="D4" s="19">
        <v>3</v>
      </c>
      <c r="E4" s="19">
        <v>4</v>
      </c>
      <c r="F4" s="19">
        <v>5</v>
      </c>
      <c r="G4" s="19">
        <v>6</v>
      </c>
      <c r="H4" s="19">
        <v>7</v>
      </c>
    </row>
    <row r="5" spans="1:8" x14ac:dyDescent="0.25">
      <c r="A5" s="60">
        <v>0</v>
      </c>
      <c r="B5" s="60">
        <v>0</v>
      </c>
      <c r="C5" s="60">
        <v>0</v>
      </c>
      <c r="D5" s="60">
        <v>0</v>
      </c>
      <c r="E5" s="60">
        <v>0</v>
      </c>
      <c r="F5" s="60">
        <v>0</v>
      </c>
      <c r="G5" s="60">
        <v>0</v>
      </c>
      <c r="H5" s="60">
        <v>0</v>
      </c>
    </row>
    <row r="6" spans="1:8" x14ac:dyDescent="0.25">
      <c r="A6" s="60">
        <v>1</v>
      </c>
      <c r="B6" s="61">
        <v>57.241189036260124</v>
      </c>
      <c r="C6" s="60">
        <v>61.563289529551987</v>
      </c>
      <c r="D6" s="61">
        <v>67.125431534084555</v>
      </c>
      <c r="E6" s="61">
        <v>73.897560103435751</v>
      </c>
      <c r="F6" s="61">
        <v>81.723212818682214</v>
      </c>
      <c r="G6" s="61">
        <v>90.42086785190078</v>
      </c>
      <c r="H6" s="60">
        <v>100.04784986966432</v>
      </c>
    </row>
    <row r="7" spans="1:8" x14ac:dyDescent="0.25">
      <c r="A7" s="60">
        <v>2</v>
      </c>
      <c r="B7" s="61">
        <v>95.118577303879945</v>
      </c>
      <c r="C7" s="61">
        <v>98.368822791782833</v>
      </c>
      <c r="D7" s="61">
        <v>102.91390903905378</v>
      </c>
      <c r="E7" s="61">
        <v>108.70121121112984</v>
      </c>
      <c r="F7" s="61">
        <v>115.57884495679599</v>
      </c>
      <c r="G7" s="61">
        <v>123.36919938139646</v>
      </c>
      <c r="H7" s="61">
        <v>132.11071886916366</v>
      </c>
    </row>
    <row r="8" spans="1:8" x14ac:dyDescent="0.25">
      <c r="A8" s="60">
        <v>3</v>
      </c>
      <c r="B8" s="61">
        <v>175.20355663759887</v>
      </c>
      <c r="C8" s="61">
        <v>176.02888028432753</v>
      </c>
      <c r="D8" s="61">
        <v>178.27974677268546</v>
      </c>
      <c r="E8" s="61">
        <v>181.85247849997589</v>
      </c>
      <c r="F8" s="61">
        <v>186.60537083616774</v>
      </c>
      <c r="G8" s="61">
        <v>192.36922680421452</v>
      </c>
      <c r="H8" s="61">
        <v>199.14001925393285</v>
      </c>
    </row>
    <row r="9" spans="1:8" x14ac:dyDescent="0.25">
      <c r="A9" s="60">
        <v>4</v>
      </c>
      <c r="B9" s="61">
        <v>308.697557755942</v>
      </c>
      <c r="C9" s="61">
        <v>305.04025027616456</v>
      </c>
      <c r="D9" s="61">
        <v>303.07082340073356</v>
      </c>
      <c r="E9" s="61">
        <v>302.590737868384</v>
      </c>
      <c r="F9" s="61">
        <v>303.47611571135349</v>
      </c>
      <c r="G9" s="61">
        <v>305.57163213420648</v>
      </c>
      <c r="H9" s="61">
        <v>308.79513881081363</v>
      </c>
    </row>
    <row r="10" spans="1:8" x14ac:dyDescent="0.25">
      <c r="A10" s="60">
        <v>5</v>
      </c>
      <c r="B10" s="61">
        <v>459.02063492676075</v>
      </c>
      <c r="C10" s="61">
        <v>449.74049297236769</v>
      </c>
      <c r="D10" s="61">
        <v>442.50761521433475</v>
      </c>
      <c r="E10" s="61">
        <v>437.00291595522793</v>
      </c>
      <c r="F10" s="61">
        <v>433.12270689518675</v>
      </c>
      <c r="G10" s="61">
        <v>430.7260542400353</v>
      </c>
      <c r="H10" s="61">
        <v>429.63282443553823</v>
      </c>
    </row>
    <row r="11" spans="1:8" x14ac:dyDescent="0.25">
      <c r="A11" s="60">
        <v>6</v>
      </c>
      <c r="B11" s="61">
        <v>622.388790553288</v>
      </c>
      <c r="C11" s="61">
        <v>606.44435193173081</v>
      </c>
      <c r="D11" s="61">
        <v>593.00688781428448</v>
      </c>
      <c r="E11" s="61">
        <v>581.61176993160507</v>
      </c>
      <c r="F11" s="61">
        <v>572.17603102674582</v>
      </c>
      <c r="G11" s="61">
        <v>564.57185155110562</v>
      </c>
      <c r="H11" s="61">
        <v>558.50237420194435</v>
      </c>
    </row>
    <row r="12" spans="1:8" x14ac:dyDescent="0.25">
      <c r="A12" s="60">
        <v>7</v>
      </c>
      <c r="B12" s="61">
        <v>715.48738737816757</v>
      </c>
      <c r="C12" s="61">
        <v>695.56358883535438</v>
      </c>
      <c r="D12" s="61">
        <v>678.43520107883649</v>
      </c>
      <c r="E12" s="61">
        <v>663.54921211271812</v>
      </c>
      <c r="F12" s="61">
        <v>650.83339080231588</v>
      </c>
      <c r="G12" s="61">
        <v>640.16589256774739</v>
      </c>
      <c r="H12" s="61">
        <v>631.17969117724851</v>
      </c>
    </row>
    <row r="13" spans="1:8" x14ac:dyDescent="0.25">
      <c r="A13" s="60">
        <v>8</v>
      </c>
      <c r="B13" s="61">
        <v>775.65230082519702</v>
      </c>
      <c r="C13" s="61">
        <v>753.12321514759594</v>
      </c>
      <c r="D13" s="61">
        <v>733.58307821009544</v>
      </c>
      <c r="E13" s="61">
        <v>716.42035260405044</v>
      </c>
      <c r="F13" s="61">
        <v>701.56915216998652</v>
      </c>
      <c r="G13" s="61">
        <v>688.91082397867217</v>
      </c>
      <c r="H13" s="61">
        <v>678.03215010724603</v>
      </c>
    </row>
    <row r="14" spans="1:8" x14ac:dyDescent="0.25">
      <c r="A14" s="60">
        <v>9</v>
      </c>
      <c r="B14" s="61">
        <v>817.17978197659613</v>
      </c>
      <c r="C14" s="61">
        <v>792.85544799961735</v>
      </c>
      <c r="D14" s="61">
        <v>771.65531085963778</v>
      </c>
      <c r="E14" s="61">
        <v>752.92715267357812</v>
      </c>
      <c r="F14" s="61">
        <v>736.60911535771652</v>
      </c>
      <c r="G14" s="61">
        <v>722.5844072146524</v>
      </c>
      <c r="H14" s="61">
        <v>710.40783124318182</v>
      </c>
    </row>
    <row r="15" spans="1:8" x14ac:dyDescent="0.25">
      <c r="A15" s="60">
        <v>10</v>
      </c>
      <c r="B15" s="61">
        <v>856.68585078924082</v>
      </c>
      <c r="C15" s="61">
        <v>830.67392408326646</v>
      </c>
      <c r="D15" s="61">
        <v>807.9145352252649</v>
      </c>
      <c r="E15" s="61">
        <v>787.71690575912157</v>
      </c>
      <c r="F15" s="61">
        <v>770.02266863267084</v>
      </c>
      <c r="G15" s="61">
        <v>754.71651279001298</v>
      </c>
      <c r="H15" s="61">
        <v>741.32303236265875</v>
      </c>
    </row>
    <row r="16" spans="1:8" x14ac:dyDescent="0.25">
      <c r="A16" s="60">
        <v>11</v>
      </c>
      <c r="B16" s="61">
        <v>873.06106496133668</v>
      </c>
      <c r="C16" s="61">
        <v>846.36133442247251</v>
      </c>
      <c r="D16" s="61">
        <v>822.96672442960198</v>
      </c>
      <c r="E16" s="61">
        <v>802.17063048185855</v>
      </c>
      <c r="F16" s="61">
        <v>783.91601125089232</v>
      </c>
      <c r="G16" s="61">
        <v>768.08807692998005</v>
      </c>
      <c r="H16" s="61">
        <v>754.19905557105267</v>
      </c>
    </row>
    <row r="17" spans="1:8" x14ac:dyDescent="0.25">
      <c r="A17" s="60">
        <v>12</v>
      </c>
      <c r="B17" s="61">
        <v>888.04163294199486</v>
      </c>
      <c r="C17" s="61">
        <v>860.72214613061169</v>
      </c>
      <c r="D17" s="61">
        <v>836.75526189717539</v>
      </c>
      <c r="E17" s="61">
        <v>815.42004739853326</v>
      </c>
      <c r="F17" s="61">
        <v>796.66059818249994</v>
      </c>
      <c r="G17" s="61">
        <v>780.36254846629936</v>
      </c>
      <c r="H17" s="61">
        <v>766.02694869433606</v>
      </c>
    </row>
    <row r="18" spans="1:8" x14ac:dyDescent="0.25">
      <c r="A18" s="60">
        <v>13</v>
      </c>
      <c r="B18" s="61">
        <v>903.14536168372149</v>
      </c>
      <c r="C18" s="61">
        <v>875.21351428934918</v>
      </c>
      <c r="D18" s="61">
        <v>850.68124371835881</v>
      </c>
      <c r="E18" s="61">
        <v>828.8133827285717</v>
      </c>
      <c r="F18" s="61">
        <v>809.55508674385885</v>
      </c>
      <c r="G18" s="61">
        <v>792.79236144435549</v>
      </c>
      <c r="H18" s="61">
        <v>778.01517213457544</v>
      </c>
    </row>
    <row r="19" spans="1:8" x14ac:dyDescent="0.25">
      <c r="A19" s="60">
        <v>14</v>
      </c>
      <c r="B19" s="61">
        <v>921.75603704129242</v>
      </c>
      <c r="C19" s="61">
        <v>893.09403929859775</v>
      </c>
      <c r="D19" s="61">
        <v>867.88762217425528</v>
      </c>
      <c r="E19" s="61">
        <v>845.38451527078178</v>
      </c>
      <c r="F19" s="61">
        <v>825.53103364435049</v>
      </c>
      <c r="G19" s="61">
        <v>808.21355313785182</v>
      </c>
      <c r="H19" s="61">
        <v>792.90874963068632</v>
      </c>
    </row>
    <row r="20" spans="1:8" x14ac:dyDescent="0.25">
      <c r="A20" s="60">
        <v>15</v>
      </c>
      <c r="B20" s="61">
        <v>941.73846700935326</v>
      </c>
      <c r="C20" s="61">
        <v>912.33855172962888</v>
      </c>
      <c r="D20" s="61">
        <v>886.45060320082825</v>
      </c>
      <c r="E20" s="61">
        <v>863.30484899918611</v>
      </c>
      <c r="F20" s="61">
        <v>842.84860999493492</v>
      </c>
      <c r="G20" s="61">
        <v>824.96853025965061</v>
      </c>
      <c r="H20" s="61">
        <v>809.12773014095774</v>
      </c>
    </row>
    <row r="27" spans="1:8" ht="33" x14ac:dyDescent="0.25">
      <c r="A27" s="62" t="s">
        <v>11</v>
      </c>
      <c r="B27" s="62" t="s">
        <v>56</v>
      </c>
      <c r="C27" s="62" t="s">
        <v>57</v>
      </c>
      <c r="D27" s="62" t="s">
        <v>58</v>
      </c>
      <c r="E27" s="62" t="s">
        <v>60</v>
      </c>
    </row>
    <row r="28" spans="1:8" x14ac:dyDescent="0.25">
      <c r="A28" s="61">
        <v>1</v>
      </c>
      <c r="B28" s="61">
        <v>250</v>
      </c>
      <c r="C28" s="61">
        <v>15</v>
      </c>
      <c r="D28" s="61">
        <v>0</v>
      </c>
      <c r="E28" s="61">
        <v>531</v>
      </c>
    </row>
    <row r="29" spans="1:8" x14ac:dyDescent="0.25">
      <c r="A29" s="61">
        <v>3</v>
      </c>
      <c r="B29" s="61">
        <v>250</v>
      </c>
      <c r="C29" s="61">
        <v>15</v>
      </c>
      <c r="D29" s="61">
        <v>0</v>
      </c>
      <c r="E29" s="61">
        <v>522</v>
      </c>
    </row>
    <row r="30" spans="1:8" ht="15.75" thickBot="1" x14ac:dyDescent="0.3">
      <c r="A30" s="63">
        <v>6</v>
      </c>
      <c r="B30" s="63">
        <v>250</v>
      </c>
      <c r="C30" s="63">
        <v>15</v>
      </c>
      <c r="D30" s="63">
        <v>0</v>
      </c>
      <c r="E30" s="63">
        <v>517</v>
      </c>
    </row>
    <row r="31" spans="1:8" x14ac:dyDescent="0.25">
      <c r="A31" s="64">
        <v>1</v>
      </c>
      <c r="B31" s="64">
        <v>500</v>
      </c>
      <c r="C31" s="64">
        <v>15</v>
      </c>
      <c r="D31" s="64">
        <v>0</v>
      </c>
      <c r="E31" s="64">
        <v>942</v>
      </c>
    </row>
    <row r="32" spans="1:8" x14ac:dyDescent="0.25">
      <c r="A32" s="61">
        <v>3</v>
      </c>
      <c r="B32" s="61">
        <v>500</v>
      </c>
      <c r="C32" s="61">
        <v>15</v>
      </c>
      <c r="D32" s="61">
        <v>0</v>
      </c>
      <c r="E32" s="61">
        <v>886</v>
      </c>
    </row>
    <row r="33" spans="1:5" ht="15.75" thickBot="1" x14ac:dyDescent="0.3">
      <c r="A33" s="65">
        <v>6</v>
      </c>
      <c r="B33" s="65">
        <v>500</v>
      </c>
      <c r="C33" s="65">
        <v>15</v>
      </c>
      <c r="D33" s="65">
        <v>0</v>
      </c>
      <c r="E33" s="65">
        <v>825</v>
      </c>
    </row>
    <row r="34" spans="1:5" x14ac:dyDescent="0.25">
      <c r="A34" s="66">
        <v>1</v>
      </c>
      <c r="B34" s="66">
        <v>250</v>
      </c>
      <c r="C34" s="66">
        <v>10</v>
      </c>
      <c r="D34" s="66">
        <v>0</v>
      </c>
      <c r="E34" s="66">
        <v>478</v>
      </c>
    </row>
    <row r="35" spans="1:5" x14ac:dyDescent="0.25">
      <c r="A35" s="61">
        <v>3</v>
      </c>
      <c r="B35" s="61">
        <v>250</v>
      </c>
      <c r="C35" s="61">
        <v>10</v>
      </c>
      <c r="D35" s="61">
        <v>0</v>
      </c>
      <c r="E35" s="61">
        <v>472</v>
      </c>
    </row>
    <row r="36" spans="1:5" ht="15.75" thickBot="1" x14ac:dyDescent="0.3">
      <c r="A36" s="61">
        <v>6</v>
      </c>
      <c r="B36" s="61">
        <v>250</v>
      </c>
      <c r="C36" s="61">
        <v>10</v>
      </c>
      <c r="D36" s="61">
        <v>0</v>
      </c>
      <c r="E36" s="61">
        <v>471</v>
      </c>
    </row>
    <row r="37" spans="1:5" x14ac:dyDescent="0.25">
      <c r="A37" s="64">
        <v>1</v>
      </c>
      <c r="B37" s="64">
        <v>500</v>
      </c>
      <c r="C37" s="64">
        <v>10</v>
      </c>
      <c r="D37" s="64">
        <v>0</v>
      </c>
      <c r="E37" s="64">
        <v>857</v>
      </c>
    </row>
    <row r="38" spans="1:5" x14ac:dyDescent="0.25">
      <c r="A38" s="61">
        <v>3</v>
      </c>
      <c r="B38" s="61">
        <v>500</v>
      </c>
      <c r="C38" s="61">
        <v>10</v>
      </c>
      <c r="D38" s="61">
        <v>0</v>
      </c>
      <c r="E38" s="61">
        <v>808</v>
      </c>
    </row>
    <row r="39" spans="1:5" ht="15.75" thickBot="1" x14ac:dyDescent="0.3">
      <c r="A39" s="65">
        <v>6</v>
      </c>
      <c r="B39" s="65">
        <v>500</v>
      </c>
      <c r="C39" s="65">
        <v>10</v>
      </c>
      <c r="D39" s="65">
        <v>0</v>
      </c>
      <c r="E39" s="65">
        <v>755</v>
      </c>
    </row>
    <row r="40" spans="1:5" x14ac:dyDescent="0.25">
      <c r="A40" s="61">
        <v>1</v>
      </c>
      <c r="B40" s="61">
        <v>250</v>
      </c>
      <c r="C40" s="61">
        <v>15</v>
      </c>
      <c r="D40" s="61">
        <v>10</v>
      </c>
      <c r="E40" s="61">
        <v>609</v>
      </c>
    </row>
    <row r="41" spans="1:5" x14ac:dyDescent="0.25">
      <c r="A41" s="61">
        <v>3</v>
      </c>
      <c r="B41" s="61">
        <v>250</v>
      </c>
      <c r="C41" s="61">
        <v>15</v>
      </c>
      <c r="D41" s="61">
        <v>10</v>
      </c>
      <c r="E41" s="61">
        <v>595</v>
      </c>
    </row>
    <row r="42" spans="1:5" ht="15.75" thickBot="1" x14ac:dyDescent="0.3">
      <c r="A42" s="61">
        <v>6</v>
      </c>
      <c r="B42" s="61">
        <v>250</v>
      </c>
      <c r="C42" s="61">
        <v>15</v>
      </c>
      <c r="D42" s="61">
        <v>10</v>
      </c>
      <c r="E42" s="61">
        <v>584</v>
      </c>
    </row>
    <row r="43" spans="1:5" x14ac:dyDescent="0.25">
      <c r="A43" s="64">
        <v>1</v>
      </c>
      <c r="B43" s="64">
        <v>500</v>
      </c>
      <c r="C43" s="64">
        <v>15</v>
      </c>
      <c r="D43" s="64">
        <v>10</v>
      </c>
      <c r="E43" s="64">
        <v>1042</v>
      </c>
    </row>
    <row r="44" spans="1:5" x14ac:dyDescent="0.25">
      <c r="A44" s="61">
        <v>3</v>
      </c>
      <c r="B44" s="61">
        <v>500</v>
      </c>
      <c r="C44" s="61">
        <v>15</v>
      </c>
      <c r="D44" s="61">
        <v>10</v>
      </c>
      <c r="E44" s="61">
        <v>974</v>
      </c>
    </row>
    <row r="45" spans="1:5" ht="15.75" thickBot="1" x14ac:dyDescent="0.3">
      <c r="A45" s="65">
        <v>6</v>
      </c>
      <c r="B45" s="65">
        <v>500</v>
      </c>
      <c r="C45" s="65">
        <v>15</v>
      </c>
      <c r="D45" s="65">
        <v>10</v>
      </c>
      <c r="E45" s="65">
        <v>898</v>
      </c>
    </row>
    <row r="46" spans="1:5" x14ac:dyDescent="0.25">
      <c r="A46" s="61">
        <v>1</v>
      </c>
      <c r="B46" s="61">
        <v>250</v>
      </c>
      <c r="C46" s="61">
        <v>10</v>
      </c>
      <c r="D46" s="61">
        <v>10</v>
      </c>
      <c r="E46" s="61">
        <v>478</v>
      </c>
    </row>
    <row r="47" spans="1:5" x14ac:dyDescent="0.25">
      <c r="A47" s="61">
        <v>3</v>
      </c>
      <c r="B47" s="61">
        <v>250</v>
      </c>
      <c r="C47" s="61">
        <v>10</v>
      </c>
      <c r="D47" s="61">
        <v>10</v>
      </c>
      <c r="E47" s="61">
        <v>472</v>
      </c>
    </row>
    <row r="48" spans="1:5" ht="15.75" thickBot="1" x14ac:dyDescent="0.3">
      <c r="A48" s="61">
        <v>6</v>
      </c>
      <c r="B48" s="61">
        <v>250</v>
      </c>
      <c r="C48" s="61">
        <v>10</v>
      </c>
      <c r="D48" s="61">
        <v>10</v>
      </c>
      <c r="E48" s="61">
        <v>471</v>
      </c>
    </row>
    <row r="49" spans="1:5" x14ac:dyDescent="0.25">
      <c r="A49" s="64">
        <v>1</v>
      </c>
      <c r="B49" s="64">
        <v>500</v>
      </c>
      <c r="C49" s="64">
        <v>10</v>
      </c>
      <c r="D49" s="64">
        <v>10</v>
      </c>
      <c r="E49" s="64">
        <v>857</v>
      </c>
    </row>
    <row r="50" spans="1:5" x14ac:dyDescent="0.25">
      <c r="A50" s="61">
        <v>3</v>
      </c>
      <c r="B50" s="61">
        <v>500</v>
      </c>
      <c r="C50" s="61">
        <v>10</v>
      </c>
      <c r="D50" s="61">
        <v>10</v>
      </c>
      <c r="E50" s="61">
        <v>808</v>
      </c>
    </row>
    <row r="51" spans="1:5" ht="15.75" thickBot="1" x14ac:dyDescent="0.3">
      <c r="A51" s="65">
        <v>6</v>
      </c>
      <c r="B51" s="65">
        <v>500</v>
      </c>
      <c r="C51" s="65">
        <v>10</v>
      </c>
      <c r="D51" s="65">
        <v>10</v>
      </c>
      <c r="E51" s="65">
        <v>755</v>
      </c>
    </row>
  </sheetData>
  <mergeCells count="2">
    <mergeCell ref="A3:A4"/>
    <mergeCell ref="B3:H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Início</vt:lpstr>
      <vt:lpstr>Manual</vt:lpstr>
      <vt:lpstr>Entrada</vt:lpstr>
      <vt:lpstr>Normalização</vt:lpstr>
      <vt:lpstr>Camada1</vt:lpstr>
      <vt:lpstr>Camada2</vt:lpstr>
      <vt:lpstr>Saída</vt:lpstr>
      <vt:lpstr>Gráficos</vt:lpstr>
      <vt:lpstr>Entrada!Area_de_impressao</vt:lpstr>
      <vt:lpstr>Início!Area_de_impressao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Luciana Barbosa</dc:creator>
  <cp:lastModifiedBy>Luciana Barbosa</cp:lastModifiedBy>
  <dcterms:created xsi:type="dcterms:W3CDTF">2023-07-05T23:05:43Z</dcterms:created>
  <dcterms:modified xsi:type="dcterms:W3CDTF">2023-07-30T22:27:27Z</dcterms:modified>
</cp:coreProperties>
</file>