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englu\Desktop\Meu Drive\Defesa\Planilhas_Modelos\Versão_Final\"/>
    </mc:Choice>
  </mc:AlternateContent>
  <xr:revisionPtr revIDLastSave="0" documentId="13_ncr:1_{23F33ABB-32D8-4CF7-90DB-43402A5D1922}" xr6:coauthVersionLast="47" xr6:coauthVersionMax="47" xr10:uidLastSave="{00000000-0000-0000-0000-000000000000}"/>
  <bookViews>
    <workbookView xWindow="-120" yWindow="-120" windowWidth="20730" windowHeight="11160" xr2:uid="{8E96E5DB-4D04-4C39-AFAB-07688FC31B6D}"/>
  </bookViews>
  <sheets>
    <sheet name="Início" sheetId="7" r:id="rId1"/>
    <sheet name="Manual" sheetId="8" r:id="rId2"/>
    <sheet name="Entrada" sheetId="1" r:id="rId3"/>
    <sheet name="Normalização" sheetId="2" r:id="rId4"/>
    <sheet name="Camada1" sheetId="4" r:id="rId5"/>
    <sheet name="Saída" sheetId="6" r:id="rId6"/>
    <sheet name="Gráficos" sheetId="9" r:id="rId7"/>
  </sheets>
  <definedNames>
    <definedName name="_xlnm.Print_Area" localSheetId="2">Entrada!#REF!</definedName>
    <definedName name="_xlnm.Print_Area" localSheetId="0">Início!#REF!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" i="4" l="1"/>
  <c r="A24" i="4"/>
  <c r="A25" i="4"/>
  <c r="F16" i="2"/>
  <c r="B24" i="4" s="1"/>
  <c r="F20" i="2"/>
  <c r="B28" i="4" s="1"/>
  <c r="F21" i="2"/>
  <c r="B29" i="4" s="1"/>
  <c r="F24" i="2"/>
  <c r="B32" i="4" s="1"/>
  <c r="G17" i="2"/>
  <c r="C25" i="4" s="1"/>
  <c r="G20" i="2"/>
  <c r="G24" i="2"/>
  <c r="C32" i="4" s="1"/>
  <c r="E13" i="2"/>
  <c r="A21" i="4" s="1"/>
  <c r="E14" i="2"/>
  <c r="A22" i="4" s="1"/>
  <c r="E16" i="2"/>
  <c r="E17" i="2"/>
  <c r="E20" i="2"/>
  <c r="A28" i="4" s="1"/>
  <c r="E21" i="2"/>
  <c r="A29" i="4" s="1"/>
  <c r="E22" i="2"/>
  <c r="A30" i="4" s="1"/>
  <c r="E23" i="2"/>
  <c r="A31" i="4" s="1"/>
  <c r="E24" i="2"/>
  <c r="A32" i="4" s="1"/>
  <c r="C6" i="2"/>
  <c r="G6" i="2" s="1"/>
  <c r="C14" i="4" s="1"/>
  <c r="C7" i="2"/>
  <c r="G7" i="2" s="1"/>
  <c r="C15" i="4" s="1"/>
  <c r="C8" i="2"/>
  <c r="G8" i="2" s="1"/>
  <c r="C16" i="4" s="1"/>
  <c r="C9" i="2"/>
  <c r="G9" i="2" s="1"/>
  <c r="C17" i="4" s="1"/>
  <c r="C10" i="2"/>
  <c r="G10" i="2" s="1"/>
  <c r="C18" i="4" s="1"/>
  <c r="C11" i="2"/>
  <c r="G11" i="2" s="1"/>
  <c r="C19" i="4" s="1"/>
  <c r="C12" i="2"/>
  <c r="G12" i="2" s="1"/>
  <c r="C20" i="4" s="1"/>
  <c r="C13" i="2"/>
  <c r="G13" i="2" s="1"/>
  <c r="C21" i="4" s="1"/>
  <c r="C14" i="2"/>
  <c r="G14" i="2" s="1"/>
  <c r="C22" i="4" s="1"/>
  <c r="C15" i="2"/>
  <c r="G15" i="2" s="1"/>
  <c r="C23" i="4" s="1"/>
  <c r="C16" i="2"/>
  <c r="G16" i="2" s="1"/>
  <c r="C24" i="4" s="1"/>
  <c r="C17" i="2"/>
  <c r="C18" i="2"/>
  <c r="G18" i="2" s="1"/>
  <c r="C26" i="4" s="1"/>
  <c r="C19" i="2"/>
  <c r="G19" i="2" s="1"/>
  <c r="C27" i="4" s="1"/>
  <c r="C20" i="2"/>
  <c r="C21" i="2"/>
  <c r="G21" i="2" s="1"/>
  <c r="C29" i="4" s="1"/>
  <c r="C22" i="2"/>
  <c r="G22" i="2" s="1"/>
  <c r="C30" i="4" s="1"/>
  <c r="C23" i="2"/>
  <c r="G23" i="2" s="1"/>
  <c r="C31" i="4" s="1"/>
  <c r="C24" i="2"/>
  <c r="B6" i="2"/>
  <c r="F6" i="2" s="1"/>
  <c r="B14" i="4" s="1"/>
  <c r="B7" i="2"/>
  <c r="F7" i="2" s="1"/>
  <c r="B15" i="4" s="1"/>
  <c r="B8" i="2"/>
  <c r="F8" i="2" s="1"/>
  <c r="B16" i="4" s="1"/>
  <c r="B9" i="2"/>
  <c r="F9" i="2" s="1"/>
  <c r="B17" i="4" s="1"/>
  <c r="B10" i="2"/>
  <c r="F10" i="2" s="1"/>
  <c r="B18" i="4" s="1"/>
  <c r="B11" i="2"/>
  <c r="F11" i="2" s="1"/>
  <c r="B19" i="4" s="1"/>
  <c r="B12" i="2"/>
  <c r="F12" i="2" s="1"/>
  <c r="B20" i="4" s="1"/>
  <c r="B13" i="2"/>
  <c r="F13" i="2" s="1"/>
  <c r="B21" i="4" s="1"/>
  <c r="B14" i="2"/>
  <c r="F14" i="2" s="1"/>
  <c r="B22" i="4" s="1"/>
  <c r="B15" i="2"/>
  <c r="F15" i="2" s="1"/>
  <c r="B23" i="4" s="1"/>
  <c r="B16" i="2"/>
  <c r="B17" i="2"/>
  <c r="F17" i="2" s="1"/>
  <c r="B25" i="4" s="1"/>
  <c r="B18" i="2"/>
  <c r="F18" i="2" s="1"/>
  <c r="B26" i="4" s="1"/>
  <c r="B19" i="2"/>
  <c r="F19" i="2" s="1"/>
  <c r="B27" i="4" s="1"/>
  <c r="B20" i="2"/>
  <c r="B21" i="2"/>
  <c r="B22" i="2"/>
  <c r="F22" i="2" s="1"/>
  <c r="B30" i="4" s="1"/>
  <c r="B23" i="2"/>
  <c r="F23" i="2" s="1"/>
  <c r="B31" i="4" s="1"/>
  <c r="B24" i="2"/>
  <c r="B5" i="2"/>
  <c r="F5" i="2" s="1"/>
  <c r="B13" i="4" s="1"/>
  <c r="C5" i="2"/>
  <c r="G5" i="2" s="1"/>
  <c r="C13" i="4" s="1"/>
  <c r="A6" i="2"/>
  <c r="E6" i="2" s="1"/>
  <c r="A14" i="4" s="1"/>
  <c r="A7" i="2"/>
  <c r="E7" i="2" s="1"/>
  <c r="A15" i="4" s="1"/>
  <c r="A8" i="2"/>
  <c r="E8" i="2" s="1"/>
  <c r="A16" i="4" s="1"/>
  <c r="A9" i="2"/>
  <c r="E9" i="2" s="1"/>
  <c r="A17" i="4" s="1"/>
  <c r="A10" i="2"/>
  <c r="E10" i="2" s="1"/>
  <c r="A18" i="4" s="1"/>
  <c r="A11" i="2"/>
  <c r="E11" i="2" s="1"/>
  <c r="A19" i="4" s="1"/>
  <c r="A12" i="2"/>
  <c r="E12" i="2" s="1"/>
  <c r="A20" i="4" s="1"/>
  <c r="A13" i="2"/>
  <c r="A14" i="2"/>
  <c r="A15" i="2"/>
  <c r="E15" i="2" s="1"/>
  <c r="A23" i="4" s="1"/>
  <c r="H23" i="4" s="1"/>
  <c r="A16" i="2"/>
  <c r="A17" i="2"/>
  <c r="A18" i="2"/>
  <c r="E18" i="2" s="1"/>
  <c r="A26" i="4" s="1"/>
  <c r="A19" i="2"/>
  <c r="E19" i="2" s="1"/>
  <c r="A27" i="4" s="1"/>
  <c r="H27" i="4" s="1"/>
  <c r="A20" i="2"/>
  <c r="A21" i="2"/>
  <c r="A22" i="2"/>
  <c r="A23" i="2"/>
  <c r="A24" i="2"/>
  <c r="A5" i="2"/>
  <c r="E5" i="2" s="1"/>
  <c r="A13" i="4" s="1"/>
  <c r="H31" i="4" l="1"/>
  <c r="I30" i="4"/>
  <c r="P30" i="4" s="1"/>
  <c r="E31" i="6" s="1"/>
  <c r="P29" i="4"/>
  <c r="E30" i="6" s="1"/>
  <c r="I26" i="4"/>
  <c r="P25" i="4"/>
  <c r="E26" i="6" s="1"/>
  <c r="I22" i="4"/>
  <c r="F22" i="4"/>
  <c r="G31" i="4"/>
  <c r="E30" i="4"/>
  <c r="F30" i="4"/>
  <c r="G23" i="4"/>
  <c r="J27" i="4"/>
  <c r="Q27" i="4" s="1"/>
  <c r="F28" i="6" s="1"/>
  <c r="P27" i="4"/>
  <c r="E28" i="6" s="1"/>
  <c r="Q22" i="4"/>
  <c r="F23" i="6" s="1"/>
  <c r="J17" i="4"/>
  <c r="Q17" i="4" s="1"/>
  <c r="F18" i="6" s="1"/>
  <c r="G17" i="4"/>
  <c r="H14" i="4"/>
  <c r="E14" i="4"/>
  <c r="H18" i="4"/>
  <c r="G19" i="4"/>
  <c r="H19" i="4"/>
  <c r="I19" i="4"/>
  <c r="P19" i="4" s="1"/>
  <c r="E20" i="6" s="1"/>
  <c r="J19" i="4"/>
  <c r="Q19" i="4" s="1"/>
  <c r="F20" i="6" s="1"/>
  <c r="F19" i="4"/>
  <c r="E19" i="4"/>
  <c r="G13" i="4"/>
  <c r="J13" i="4"/>
  <c r="Q13" i="4" s="1"/>
  <c r="F14" i="6" s="1"/>
  <c r="F13" i="4"/>
  <c r="E13" i="4"/>
  <c r="H13" i="4"/>
  <c r="O13" i="4" s="1"/>
  <c r="D14" i="6" s="1"/>
  <c r="I13" i="4"/>
  <c r="P13" i="4" s="1"/>
  <c r="E14" i="6" s="1"/>
  <c r="I16" i="4"/>
  <c r="P16" i="4" s="1"/>
  <c r="E17" i="6" s="1"/>
  <c r="H16" i="4"/>
  <c r="E16" i="4"/>
  <c r="J16" i="4"/>
  <c r="Q16" i="4" s="1"/>
  <c r="F17" i="6" s="1"/>
  <c r="G16" i="4"/>
  <c r="F16" i="4"/>
  <c r="I28" i="4"/>
  <c r="P28" i="4" s="1"/>
  <c r="E29" i="6" s="1"/>
  <c r="I24" i="4"/>
  <c r="P24" i="4" s="1"/>
  <c r="E25" i="6" s="1"/>
  <c r="J15" i="4"/>
  <c r="Q15" i="4" s="1"/>
  <c r="F16" i="6" s="1"/>
  <c r="I14" i="4"/>
  <c r="P14" i="4" s="1"/>
  <c r="E15" i="6" s="1"/>
  <c r="F14" i="4"/>
  <c r="J14" i="4"/>
  <c r="Q14" i="4" s="1"/>
  <c r="F15" i="6" s="1"/>
  <c r="G14" i="4"/>
  <c r="E18" i="4"/>
  <c r="I32" i="4"/>
  <c r="P32" i="4"/>
  <c r="E33" i="6" s="1"/>
  <c r="Q32" i="4"/>
  <c r="F33" i="6" s="1"/>
  <c r="I20" i="4"/>
  <c r="P20" i="4"/>
  <c r="E21" i="6" s="1"/>
  <c r="G15" i="4"/>
  <c r="I15" i="4"/>
  <c r="P15" i="4" s="1"/>
  <c r="E16" i="6" s="1"/>
  <c r="H15" i="4"/>
  <c r="I17" i="4"/>
  <c r="F17" i="4"/>
  <c r="E17" i="4"/>
  <c r="P17" i="4"/>
  <c r="E18" i="6" s="1"/>
  <c r="I18" i="4"/>
  <c r="P18" i="4" s="1"/>
  <c r="E19" i="6" s="1"/>
  <c r="F18" i="4"/>
  <c r="J18" i="4"/>
  <c r="Q18" i="4" s="1"/>
  <c r="F19" i="6" s="1"/>
  <c r="G18" i="4"/>
  <c r="F29" i="4"/>
  <c r="J29" i="4"/>
  <c r="Q29" i="4" s="1"/>
  <c r="F30" i="6" s="1"/>
  <c r="F25" i="4"/>
  <c r="Q25" i="4"/>
  <c r="F26" i="6" s="1"/>
  <c r="J25" i="4"/>
  <c r="F21" i="4"/>
  <c r="J21" i="4"/>
  <c r="Q21" i="4" s="1"/>
  <c r="F22" i="6" s="1"/>
  <c r="E15" i="4"/>
  <c r="H17" i="4"/>
  <c r="F15" i="4"/>
  <c r="P21" i="4"/>
  <c r="E22" i="6" s="1"/>
  <c r="E26" i="4"/>
  <c r="G27" i="4"/>
  <c r="J31" i="4"/>
  <c r="Q31" i="4" s="1"/>
  <c r="F32" i="6" s="1"/>
  <c r="J23" i="4"/>
  <c r="Q23" i="4" s="1"/>
  <c r="F24" i="6" s="1"/>
  <c r="P26" i="4"/>
  <c r="E27" i="6" s="1"/>
  <c r="P22" i="4"/>
  <c r="E23" i="6" s="1"/>
  <c r="E22" i="4"/>
  <c r="F26" i="4"/>
  <c r="E29" i="4"/>
  <c r="E25" i="4"/>
  <c r="E21" i="4"/>
  <c r="G32" i="4"/>
  <c r="F31" i="4"/>
  <c r="H29" i="4"/>
  <c r="G28" i="4"/>
  <c r="F27" i="4"/>
  <c r="H25" i="4"/>
  <c r="G24" i="4"/>
  <c r="F23" i="4"/>
  <c r="H21" i="4"/>
  <c r="G20" i="4"/>
  <c r="I31" i="4"/>
  <c r="P31" i="4" s="1"/>
  <c r="E32" i="6" s="1"/>
  <c r="I29" i="4"/>
  <c r="I27" i="4"/>
  <c r="I25" i="4"/>
  <c r="I23" i="4"/>
  <c r="P23" i="4" s="1"/>
  <c r="E24" i="6" s="1"/>
  <c r="I21" i="4"/>
  <c r="H32" i="4"/>
  <c r="H28" i="4"/>
  <c r="H24" i="4"/>
  <c r="H20" i="4"/>
  <c r="E32" i="4"/>
  <c r="E28" i="4"/>
  <c r="E24" i="4"/>
  <c r="E20" i="4"/>
  <c r="F32" i="4"/>
  <c r="H30" i="4"/>
  <c r="G29" i="4"/>
  <c r="F28" i="4"/>
  <c r="H26" i="4"/>
  <c r="G25" i="4"/>
  <c r="F24" i="4"/>
  <c r="H22" i="4"/>
  <c r="G21" i="4"/>
  <c r="F20" i="4"/>
  <c r="J32" i="4"/>
  <c r="J30" i="4"/>
  <c r="Q30" i="4" s="1"/>
  <c r="F31" i="6" s="1"/>
  <c r="J28" i="4"/>
  <c r="Q28" i="4" s="1"/>
  <c r="F29" i="6" s="1"/>
  <c r="J26" i="4"/>
  <c r="Q26" i="4" s="1"/>
  <c r="F27" i="6" s="1"/>
  <c r="J24" i="4"/>
  <c r="Q24" i="4" s="1"/>
  <c r="F25" i="6" s="1"/>
  <c r="J22" i="4"/>
  <c r="J20" i="4"/>
  <c r="Q20" i="4" s="1"/>
  <c r="F21" i="6" s="1"/>
  <c r="E31" i="4"/>
  <c r="E27" i="4"/>
  <c r="E23" i="4"/>
  <c r="G30" i="4"/>
  <c r="G26" i="4"/>
  <c r="G22" i="4"/>
  <c r="M28" i="4" l="1"/>
  <c r="B29" i="6" s="1"/>
  <c r="M29" i="4"/>
  <c r="B30" i="6" s="1"/>
  <c r="M30" i="4"/>
  <c r="B31" i="6" s="1"/>
  <c r="M31" i="4"/>
  <c r="B32" i="6" s="1"/>
  <c r="M32" i="4"/>
  <c r="B33" i="6" s="1"/>
  <c r="M19" i="4" l="1"/>
  <c r="B20" i="6" s="1"/>
  <c r="M23" i="4"/>
  <c r="B24" i="6" s="1"/>
  <c r="M15" i="4"/>
  <c r="B16" i="6" s="1"/>
  <c r="M17" i="4"/>
  <c r="B18" i="6" s="1"/>
  <c r="L32" i="4"/>
  <c r="A33" i="6" s="1"/>
  <c r="L31" i="4"/>
  <c r="A32" i="6" s="1"/>
  <c r="L30" i="4"/>
  <c r="A31" i="6" s="1"/>
  <c r="L29" i="4"/>
  <c r="A30" i="6" s="1"/>
  <c r="L28" i="4"/>
  <c r="A29" i="6" s="1"/>
  <c r="O32" i="4"/>
  <c r="D33" i="6" s="1"/>
  <c r="O31" i="4"/>
  <c r="D32" i="6" s="1"/>
  <c r="O30" i="4"/>
  <c r="D31" i="6" s="1"/>
  <c r="O29" i="4"/>
  <c r="D30" i="6" s="1"/>
  <c r="O28" i="4"/>
  <c r="D29" i="6" s="1"/>
  <c r="M21" i="4"/>
  <c r="B22" i="6" s="1"/>
  <c r="N32" i="4"/>
  <c r="C33" i="6" s="1"/>
  <c r="N31" i="4"/>
  <c r="C32" i="6" s="1"/>
  <c r="N30" i="4"/>
  <c r="C31" i="6" s="1"/>
  <c r="N29" i="4"/>
  <c r="C30" i="6" s="1"/>
  <c r="N28" i="4"/>
  <c r="C29" i="6" s="1"/>
  <c r="N14" i="4"/>
  <c r="C15" i="6" s="1"/>
  <c r="O14" i="4"/>
  <c r="D15" i="6" s="1"/>
  <c r="L14" i="4"/>
  <c r="A15" i="6" s="1"/>
  <c r="M14" i="4"/>
  <c r="B15" i="6" s="1"/>
  <c r="N27" i="4"/>
  <c r="C28" i="6" s="1"/>
  <c r="O27" i="4"/>
  <c r="D28" i="6" s="1"/>
  <c r="L27" i="4"/>
  <c r="A28" i="6" s="1"/>
  <c r="M27" i="4"/>
  <c r="B28" i="6" s="1"/>
  <c r="N26" i="4"/>
  <c r="C27" i="6" s="1"/>
  <c r="O26" i="4"/>
  <c r="D27" i="6" s="1"/>
  <c r="L26" i="4"/>
  <c r="A27" i="6" s="1"/>
  <c r="M26" i="4"/>
  <c r="B27" i="6" s="1"/>
  <c r="N18" i="4"/>
  <c r="C19" i="6" s="1"/>
  <c r="O18" i="4"/>
  <c r="D19" i="6" s="1"/>
  <c r="L18" i="4"/>
  <c r="A19" i="6" s="1"/>
  <c r="M18" i="4"/>
  <c r="B19" i="6" s="1"/>
  <c r="N25" i="4"/>
  <c r="C26" i="6" s="1"/>
  <c r="O25" i="4"/>
  <c r="D26" i="6" s="1"/>
  <c r="L25" i="4"/>
  <c r="A26" i="6" s="1"/>
  <c r="M25" i="4"/>
  <c r="B26" i="6" s="1"/>
  <c r="N20" i="4"/>
  <c r="C21" i="6" s="1"/>
  <c r="O20" i="4"/>
  <c r="D21" i="6" s="1"/>
  <c r="L20" i="4"/>
  <c r="A21" i="6" s="1"/>
  <c r="M20" i="4"/>
  <c r="B21" i="6" s="1"/>
  <c r="N16" i="4"/>
  <c r="C17" i="6" s="1"/>
  <c r="O16" i="4"/>
  <c r="D17" i="6" s="1"/>
  <c r="L16" i="4"/>
  <c r="A17" i="6" s="1"/>
  <c r="M16" i="4"/>
  <c r="B17" i="6" s="1"/>
  <c r="N22" i="4"/>
  <c r="C23" i="6" s="1"/>
  <c r="O22" i="4"/>
  <c r="D23" i="6" s="1"/>
  <c r="L22" i="4"/>
  <c r="A23" i="6" s="1"/>
  <c r="M22" i="4"/>
  <c r="B23" i="6" s="1"/>
  <c r="N24" i="4"/>
  <c r="C25" i="6" s="1"/>
  <c r="O24" i="4"/>
  <c r="D25" i="6" s="1"/>
  <c r="L24" i="4"/>
  <c r="A25" i="6" s="1"/>
  <c r="M24" i="4"/>
  <c r="B25" i="6" s="1"/>
  <c r="N19" i="4"/>
  <c r="C20" i="6" s="1"/>
  <c r="O19" i="4"/>
  <c r="D20" i="6" s="1"/>
  <c r="L19" i="4"/>
  <c r="A20" i="6" s="1"/>
  <c r="N15" i="4"/>
  <c r="C16" i="6" s="1"/>
  <c r="O15" i="4"/>
  <c r="D16" i="6" s="1"/>
  <c r="L15" i="4"/>
  <c r="A16" i="6" s="1"/>
  <c r="N23" i="4"/>
  <c r="C24" i="6" s="1"/>
  <c r="O23" i="4"/>
  <c r="D24" i="6" s="1"/>
  <c r="L23" i="4"/>
  <c r="A24" i="6" s="1"/>
  <c r="N21" i="4"/>
  <c r="C22" i="6" s="1"/>
  <c r="O21" i="4"/>
  <c r="D22" i="6" s="1"/>
  <c r="L21" i="4"/>
  <c r="A22" i="6" s="1"/>
  <c r="N17" i="4"/>
  <c r="C18" i="6" s="1"/>
  <c r="O17" i="4"/>
  <c r="D18" i="6" s="1"/>
  <c r="L17" i="4"/>
  <c r="A18" i="6" s="1"/>
  <c r="H20" i="6" l="1"/>
  <c r="H25" i="6"/>
  <c r="H23" i="6"/>
  <c r="H17" i="6"/>
  <c r="H21" i="6"/>
  <c r="H26" i="6"/>
  <c r="H19" i="6"/>
  <c r="H27" i="6"/>
  <c r="H28" i="6"/>
  <c r="H15" i="6"/>
  <c r="H29" i="6"/>
  <c r="H33" i="6"/>
  <c r="H16" i="6"/>
  <c r="H30" i="6"/>
  <c r="H18" i="6"/>
  <c r="H24" i="6"/>
  <c r="H31" i="6"/>
  <c r="H22" i="6"/>
  <c r="H32" i="6"/>
  <c r="M13" i="4"/>
  <c r="B14" i="6" s="1"/>
  <c r="L13" i="4"/>
  <c r="A14" i="6" s="1"/>
  <c r="N13" i="4"/>
  <c r="C14" i="6" s="1"/>
  <c r="H14" i="6" l="1"/>
  <c r="I30" i="6" l="1"/>
  <c r="K30" i="6" s="1"/>
  <c r="I14" i="6" l="1"/>
  <c r="K14" i="6" s="1"/>
  <c r="I15" i="6"/>
  <c r="K15" i="6" s="1"/>
  <c r="I16" i="6" l="1"/>
  <c r="K16" i="6" s="1"/>
  <c r="I17" i="6" l="1"/>
  <c r="K17" i="6" s="1"/>
  <c r="I18" i="6" l="1"/>
  <c r="K18" i="6" s="1"/>
  <c r="I19" i="6" l="1"/>
  <c r="K19" i="6" s="1"/>
  <c r="I20" i="6" l="1"/>
  <c r="K20" i="6" s="1"/>
  <c r="I21" i="6" l="1"/>
  <c r="K21" i="6" s="1"/>
  <c r="I22" i="6" l="1"/>
  <c r="K22" i="6" s="1"/>
  <c r="I24" i="6" l="1"/>
  <c r="K24" i="6" s="1"/>
  <c r="I23" i="6"/>
  <c r="K23" i="6" s="1"/>
  <c r="I25" i="6" l="1"/>
  <c r="K25" i="6" s="1"/>
  <c r="I26" i="6" l="1"/>
  <c r="K26" i="6" s="1"/>
  <c r="I27" i="6" l="1"/>
  <c r="K27" i="6" s="1"/>
  <c r="I28" i="6" l="1"/>
  <c r="K28" i="6" s="1"/>
  <c r="I29" i="6" l="1"/>
  <c r="K29" i="6" s="1"/>
  <c r="I31" i="6" l="1"/>
  <c r="K31" i="6" s="1"/>
  <c r="I32" i="6" l="1"/>
  <c r="K32" i="6" s="1"/>
  <c r="I33" i="6" l="1"/>
  <c r="K33" i="6" s="1"/>
</calcChain>
</file>

<file path=xl/sharedStrings.xml><?xml version="1.0" encoding="utf-8"?>
<sst xmlns="http://schemas.openxmlformats.org/spreadsheetml/2006/main" count="74" uniqueCount="35">
  <si>
    <t>D (mm)</t>
  </si>
  <si>
    <t>Saída</t>
  </si>
  <si>
    <t>LUCIANA BARBOSA AMANCIO</t>
  </si>
  <si>
    <t>lucianab@ufpi.edu.br</t>
  </si>
  <si>
    <t>Sondagem SPT</t>
  </si>
  <si>
    <t>Tipo de Estaca</t>
  </si>
  <si>
    <t>VARIÁVEIS DE ENTRADA</t>
  </si>
  <si>
    <t>TE</t>
  </si>
  <si>
    <t>TRATAMENTO DE DADOS</t>
  </si>
  <si>
    <t>Dados da Estaca</t>
  </si>
  <si>
    <t>Tipo</t>
  </si>
  <si>
    <t>Cravada de Concreto</t>
  </si>
  <si>
    <t>Cravada Metálica</t>
  </si>
  <si>
    <t>Injetadas</t>
  </si>
  <si>
    <t>Hélice Contínua</t>
  </si>
  <si>
    <t>Escavada Convencional</t>
  </si>
  <si>
    <t>Valor</t>
  </si>
  <si>
    <t>Escavada c/ deslocamento</t>
  </si>
  <si>
    <t>Escavada c/ estabilizante</t>
  </si>
  <si>
    <t>ORIGINAL</t>
  </si>
  <si>
    <t>NORMALIZADO</t>
  </si>
  <si>
    <t>1ª CAMADA OCULTA</t>
  </si>
  <si>
    <t>Ɵ</t>
  </si>
  <si>
    <t>-</t>
  </si>
  <si>
    <t>SAÍDA</t>
  </si>
  <si>
    <t>AUTORA:</t>
  </si>
  <si>
    <t>NP</t>
  </si>
  <si>
    <r>
      <t>Na célula</t>
    </r>
    <r>
      <rPr>
        <b/>
        <sz val="11"/>
        <color theme="1"/>
        <rFont val="Lucida Sans Unicode"/>
        <family val="2"/>
      </rPr>
      <t xml:space="preserve"> D (mm)</t>
    </r>
    <r>
      <rPr>
        <sz val="11"/>
        <color theme="1"/>
        <rFont val="Lucida Sans Unicode"/>
        <family val="2"/>
      </rPr>
      <t>, o usuário deve inserir o valor do diâmetro da estaca, em mm.</t>
    </r>
  </si>
  <si>
    <t>GRÁFICOS</t>
  </si>
  <si>
    <t>D(mm)</t>
  </si>
  <si>
    <r>
      <t>Na aba "</t>
    </r>
    <r>
      <rPr>
        <b/>
        <sz val="11"/>
        <color theme="1"/>
        <rFont val="Lucida Sans Unicode"/>
        <family val="2"/>
      </rPr>
      <t>Gráficos</t>
    </r>
    <r>
      <rPr>
        <sz val="11"/>
        <color theme="1"/>
        <rFont val="Lucida Sans Unicode"/>
        <family val="2"/>
      </rPr>
      <t xml:space="preserve">" o usuário encontrará 3 (três) gráficos - 3D E 2D - que ilustram algumas das comparações possíveis de serem realizadas por meio deste modelo neural. </t>
    </r>
  </si>
  <si>
    <r>
      <t>RP</t>
    </r>
    <r>
      <rPr>
        <b/>
        <vertAlign val="subscript"/>
        <sz val="11"/>
        <color theme="1"/>
        <rFont val="Lucida Sans Unicode"/>
        <family val="2"/>
      </rPr>
      <t>A</t>
    </r>
    <r>
      <rPr>
        <b/>
        <sz val="11"/>
        <color theme="1"/>
        <rFont val="Lucida Sans Unicode"/>
        <family val="2"/>
      </rPr>
      <t xml:space="preserve"> (kN)</t>
    </r>
  </si>
  <si>
    <r>
      <t>Na célula</t>
    </r>
    <r>
      <rPr>
        <b/>
        <sz val="11"/>
        <color theme="1"/>
        <rFont val="Lucida Sans Unicode"/>
        <family val="2"/>
      </rPr>
      <t xml:space="preserve"> Tipo</t>
    </r>
    <r>
      <rPr>
        <sz val="11"/>
        <color theme="1"/>
        <rFont val="Lucida Sans Unicode"/>
        <family val="2"/>
      </rPr>
      <t>, o usuário deve inserir o valor que corresponde ao tipo de estaca escolhido. Para isso, deve utilizar a Tabela Tipo de Estaca.</t>
    </r>
  </si>
  <si>
    <r>
      <t xml:space="preserve">Nas células </t>
    </r>
    <r>
      <rPr>
        <b/>
        <sz val="11"/>
        <color theme="1"/>
        <rFont val="Lucida Sans Unicode"/>
        <family val="2"/>
      </rPr>
      <t>NP</t>
    </r>
    <r>
      <rPr>
        <sz val="11"/>
        <color theme="1"/>
        <rFont val="Lucida Sans Unicode"/>
        <family val="2"/>
      </rPr>
      <t xml:space="preserve">, o usuário deve inserir os valores de Nspt (golpes/30cm) correspondente a camada ligeiramente abaixo da ponta da estaca, que devem ser coletados em relatórios de sondagens SPT. É possível inserir até 20 valores diferentes para </t>
    </r>
    <r>
      <rPr>
        <b/>
        <sz val="11"/>
        <color theme="1"/>
        <rFont val="Lucida Sans Unicode"/>
        <family val="2"/>
      </rPr>
      <t>NP</t>
    </r>
    <r>
      <rPr>
        <sz val="11"/>
        <color theme="1"/>
        <rFont val="Lucida Sans Unicode"/>
        <family val="2"/>
      </rPr>
      <t>, simultaneamente.</t>
    </r>
  </si>
  <si>
    <r>
      <t>Para utilizar essa ferramenta é necessário inserir os dados na aba "</t>
    </r>
    <r>
      <rPr>
        <b/>
        <sz val="11"/>
        <color theme="1"/>
        <rFont val="Lucida Sans Unicode"/>
        <family val="2"/>
      </rPr>
      <t>Entrada</t>
    </r>
    <r>
      <rPr>
        <sz val="11"/>
        <color theme="1"/>
        <rFont val="Lucida Sans Unicode"/>
        <family val="2"/>
      </rPr>
      <t xml:space="preserve">". O usuário encontrará as células de </t>
    </r>
    <r>
      <rPr>
        <b/>
        <sz val="11"/>
        <color theme="1"/>
        <rFont val="Lucida Sans Unicode"/>
        <family val="2"/>
      </rPr>
      <t>cor branca</t>
    </r>
    <r>
      <rPr>
        <sz val="11"/>
        <color theme="1"/>
        <rFont val="Lucida Sans Unicode"/>
        <family val="2"/>
      </rPr>
      <t xml:space="preserve"> onde deve digitar as informações descritas a seguir.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</si>
</sst>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#,##0_ ;\-#,##0\ "/>
    <numFmt numFmtId="165" formatCode="#,##0.0_ ;\-#,##0.0\ "/>
    <numFmt numFmtId="166" formatCode="0.0"/>
    <numFmt numFmtId="167" formatCode="#,##0.000_ ;\-#,##0.000\ "/>
    <numFmt numFmtId="168" formatCode="0.000"/>
    <numFmt numFmtId="169" formatCode="0.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0"/>
      <color rgb="FF000000"/>
      <name val="Verdana"/>
      <family val="2"/>
    </font>
    <font>
      <sz val="11"/>
      <color theme="1"/>
      <name val="Lucida Sans Unicode"/>
      <family val="2"/>
    </font>
    <font>
      <sz val="10"/>
      <color rgb="FF000000"/>
      <name val="Lucida Sans Unicode"/>
      <family val="2"/>
    </font>
    <font>
      <b/>
      <sz val="11"/>
      <color theme="1"/>
      <name val="Lucida Sans Unicode"/>
      <family val="2"/>
    </font>
    <font>
      <b/>
      <sz val="12"/>
      <color theme="1"/>
      <name val="Lucida Sans Unicode"/>
      <family val="2"/>
    </font>
    <font>
      <b/>
      <sz val="11"/>
      <name val="Lucida Sans Unicode"/>
      <family val="2"/>
    </font>
    <font>
      <b/>
      <i/>
      <sz val="14"/>
      <color theme="1"/>
      <name val="Calibri"/>
      <family val="2"/>
    </font>
    <font>
      <b/>
      <i/>
      <sz val="11"/>
      <color theme="1"/>
      <name val="Lucida Sans Unicode"/>
      <family val="2"/>
    </font>
    <font>
      <sz val="10"/>
      <color theme="1"/>
      <name val="Calibri"/>
      <family val="2"/>
      <scheme val="minor"/>
    </font>
    <font>
      <b/>
      <sz val="10"/>
      <color rgb="FF000000"/>
      <name val="Lucida Sans Unicode"/>
      <family val="2"/>
    </font>
    <font>
      <u/>
      <sz val="11"/>
      <color theme="10"/>
      <name val="Calibri"/>
      <family val="2"/>
      <scheme val="minor"/>
    </font>
    <font>
      <b/>
      <sz val="16"/>
      <color rgb="FFFF0000"/>
      <name val="Lucida Sans Unicode"/>
      <family val="2"/>
    </font>
    <font>
      <b/>
      <sz val="26"/>
      <color theme="0"/>
      <name val="Bahnschrift SemiBold"/>
      <family val="2"/>
    </font>
    <font>
      <b/>
      <vertAlign val="subscript"/>
      <sz val="11"/>
      <color theme="1"/>
      <name val="Lucida Sans Unicode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FF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70">
    <xf numFmtId="0" fontId="0" fillId="0" borderId="0" xfId="0"/>
    <xf numFmtId="0" fontId="5" fillId="5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8" fillId="6" borderId="0" xfId="0" applyFont="1" applyFill="1"/>
    <xf numFmtId="0" fontId="0" fillId="6" borderId="0" xfId="0" applyFill="1"/>
    <xf numFmtId="166" fontId="4" fillId="6" borderId="0" xfId="0" applyNumberFormat="1" applyFont="1" applyFill="1" applyAlignment="1">
      <alignment horizontal="center"/>
    </xf>
    <xf numFmtId="0" fontId="5" fillId="6" borderId="0" xfId="0" applyFont="1" applyFill="1"/>
    <xf numFmtId="0" fontId="7" fillId="6" borderId="1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0" fontId="7" fillId="5" borderId="1" xfId="0" applyFont="1" applyFill="1" applyBorder="1" applyAlignment="1">
      <alignment horizontal="center"/>
    </xf>
    <xf numFmtId="2" fontId="9" fillId="5" borderId="1" xfId="0" applyNumberFormat="1" applyFont="1" applyFill="1" applyBorder="1" applyAlignment="1">
      <alignment horizontal="center" vertical="center" wrapText="1"/>
    </xf>
    <xf numFmtId="164" fontId="5" fillId="5" borderId="1" xfId="1" applyNumberFormat="1" applyFont="1" applyFill="1" applyBorder="1" applyAlignment="1">
      <alignment horizontal="center" vertical="center"/>
    </xf>
    <xf numFmtId="165" fontId="5" fillId="5" borderId="1" xfId="1" applyNumberFormat="1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 wrapText="1"/>
    </xf>
    <xf numFmtId="168" fontId="5" fillId="2" borderId="1" xfId="0" applyNumberFormat="1" applyFont="1" applyFill="1" applyBorder="1" applyAlignment="1">
      <alignment horizontal="center"/>
    </xf>
    <xf numFmtId="0" fontId="2" fillId="6" borderId="0" xfId="0" applyFont="1" applyFill="1"/>
    <xf numFmtId="0" fontId="10" fillId="2" borderId="1" xfId="0" applyFont="1" applyFill="1" applyBorder="1" applyAlignment="1">
      <alignment horizontal="center"/>
    </xf>
    <xf numFmtId="167" fontId="5" fillId="5" borderId="1" xfId="1" applyNumberFormat="1" applyFont="1" applyFill="1" applyBorder="1" applyAlignment="1">
      <alignment horizontal="center" vertical="center"/>
    </xf>
    <xf numFmtId="168" fontId="5" fillId="7" borderId="1" xfId="0" applyNumberFormat="1" applyFont="1" applyFill="1" applyBorder="1" applyAlignment="1">
      <alignment horizontal="center"/>
    </xf>
    <xf numFmtId="0" fontId="7" fillId="7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168" fontId="5" fillId="6" borderId="0" xfId="0" applyNumberFormat="1" applyFont="1" applyFill="1" applyAlignment="1">
      <alignment horizontal="center"/>
    </xf>
    <xf numFmtId="0" fontId="7" fillId="8" borderId="1" xfId="0" applyFont="1" applyFill="1" applyBorder="1" applyAlignment="1">
      <alignment horizontal="center"/>
    </xf>
    <xf numFmtId="1" fontId="5" fillId="8" borderId="1" xfId="0" applyNumberFormat="1" applyFont="1" applyFill="1" applyBorder="1" applyAlignment="1">
      <alignment horizontal="center"/>
    </xf>
    <xf numFmtId="1" fontId="5" fillId="6" borderId="0" xfId="0" applyNumberFormat="1" applyFont="1" applyFill="1"/>
    <xf numFmtId="0" fontId="7" fillId="6" borderId="1" xfId="0" applyFont="1" applyFill="1" applyBorder="1"/>
    <xf numFmtId="2" fontId="9" fillId="6" borderId="0" xfId="0" applyNumberFormat="1" applyFont="1" applyFill="1" applyAlignment="1">
      <alignment horizontal="center" vertical="center" wrapText="1"/>
    </xf>
    <xf numFmtId="167" fontId="5" fillId="6" borderId="0" xfId="1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1" fontId="5" fillId="0" borderId="1" xfId="0" applyNumberFormat="1" applyFon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" fontId="5" fillId="0" borderId="7" xfId="0" applyNumberFormat="1" applyFont="1" applyBorder="1" applyAlignment="1">
      <alignment horizontal="center"/>
    </xf>
    <xf numFmtId="1" fontId="5" fillId="0" borderId="6" xfId="0" applyNumberFormat="1" applyFont="1" applyBorder="1" applyAlignment="1">
      <alignment horizontal="center"/>
    </xf>
    <xf numFmtId="1" fontId="5" fillId="0" borderId="8" xfId="0" applyNumberFormat="1" applyFont="1" applyBorder="1" applyAlignment="1">
      <alignment horizontal="center"/>
    </xf>
    <xf numFmtId="0" fontId="15" fillId="0" borderId="0" xfId="0" applyFont="1" applyAlignment="1" applyProtection="1">
      <alignment vertical="center" wrapText="1"/>
      <protection hidden="1"/>
    </xf>
    <xf numFmtId="0" fontId="0" fillId="0" borderId="0" xfId="0" applyProtection="1">
      <protection hidden="1"/>
    </xf>
    <xf numFmtId="0" fontId="14" fillId="0" borderId="0" xfId="2" applyProtection="1">
      <protection hidden="1"/>
    </xf>
    <xf numFmtId="0" fontId="13" fillId="3" borderId="0" xfId="0" applyFont="1" applyFill="1" applyAlignment="1" applyProtection="1">
      <alignment horizontal="center"/>
      <protection hidden="1"/>
    </xf>
    <xf numFmtId="0" fontId="6" fillId="3" borderId="0" xfId="0" applyFont="1" applyFill="1" applyAlignment="1" applyProtection="1">
      <alignment horizontal="center"/>
      <protection hidden="1"/>
    </xf>
    <xf numFmtId="0" fontId="12" fillId="0" borderId="0" xfId="0" applyFont="1" applyAlignment="1" applyProtection="1">
      <alignment horizontal="center"/>
      <protection hidden="1"/>
    </xf>
    <xf numFmtId="0" fontId="5" fillId="4" borderId="0" xfId="0" applyFont="1" applyFill="1" applyProtection="1">
      <protection hidden="1"/>
    </xf>
    <xf numFmtId="0" fontId="16" fillId="6" borderId="0" xfId="0" applyFont="1" applyFill="1" applyProtection="1">
      <protection hidden="1"/>
    </xf>
    <xf numFmtId="0" fontId="0" fillId="6" borderId="0" xfId="0" applyFill="1" applyProtection="1">
      <protection hidden="1"/>
    </xf>
    <xf numFmtId="0" fontId="8" fillId="6" borderId="0" xfId="0" applyFont="1" applyFill="1" applyProtection="1">
      <protection hidden="1"/>
    </xf>
    <xf numFmtId="0" fontId="5" fillId="6" borderId="0" xfId="0" applyFont="1" applyFill="1" applyProtection="1">
      <protection hidden="1"/>
    </xf>
    <xf numFmtId="0" fontId="5" fillId="6" borderId="0" xfId="0" applyFont="1" applyFill="1" applyAlignment="1" applyProtection="1">
      <alignment vertical="center" wrapText="1"/>
      <protection hidden="1"/>
    </xf>
    <xf numFmtId="0" fontId="5" fillId="4" borderId="1" xfId="0" applyFont="1" applyFill="1" applyBorder="1" applyAlignment="1" applyProtection="1">
      <alignment horizontal="center"/>
      <protection locked="0"/>
    </xf>
    <xf numFmtId="0" fontId="2" fillId="6" borderId="0" xfId="0" applyFont="1" applyFill="1" applyProtection="1">
      <protection hidden="1"/>
    </xf>
    <xf numFmtId="0" fontId="5" fillId="2" borderId="1" xfId="0" applyFont="1" applyFill="1" applyBorder="1" applyAlignment="1" applyProtection="1">
      <alignment horizontal="center" vertical="center" wrapText="1"/>
      <protection hidden="1"/>
    </xf>
    <xf numFmtId="0" fontId="7" fillId="2" borderId="1" xfId="0" applyFont="1" applyFill="1" applyBorder="1" applyAlignment="1" applyProtection="1">
      <alignment horizontal="center" vertical="center" wrapText="1"/>
      <protection hidden="1"/>
    </xf>
    <xf numFmtId="0" fontId="3" fillId="6" borderId="0" xfId="0" applyFont="1" applyFill="1" applyProtection="1">
      <protection hidden="1"/>
    </xf>
    <xf numFmtId="0" fontId="3" fillId="6" borderId="0" xfId="0" applyFont="1" applyFill="1" applyAlignment="1" applyProtection="1">
      <alignment horizontal="center" vertical="center" wrapText="1"/>
      <protection hidden="1"/>
    </xf>
    <xf numFmtId="168" fontId="5" fillId="6" borderId="0" xfId="0" applyNumberFormat="1" applyFont="1" applyFill="1" applyAlignment="1" applyProtection="1">
      <alignment horizontal="center"/>
      <protection hidden="1"/>
    </xf>
    <xf numFmtId="0" fontId="11" fillId="2" borderId="1" xfId="0" applyFont="1" applyFill="1" applyBorder="1" applyAlignment="1" applyProtection="1">
      <alignment horizontal="center"/>
      <protection hidden="1"/>
    </xf>
    <xf numFmtId="0" fontId="7" fillId="5" borderId="1" xfId="0" applyFont="1" applyFill="1" applyBorder="1" applyAlignment="1" applyProtection="1">
      <alignment horizontal="center"/>
      <protection hidden="1"/>
    </xf>
    <xf numFmtId="0" fontId="5" fillId="6" borderId="0" xfId="0" applyFont="1" applyFill="1" applyAlignment="1" applyProtection="1">
      <alignment horizontal="center"/>
      <protection hidden="1"/>
    </xf>
    <xf numFmtId="169" fontId="5" fillId="5" borderId="1" xfId="0" applyNumberFormat="1" applyFont="1" applyFill="1" applyBorder="1" applyAlignment="1" applyProtection="1">
      <alignment horizontal="center" vertical="center" wrapText="1"/>
      <protection hidden="1"/>
    </xf>
    <xf numFmtId="168" fontId="5" fillId="7" borderId="1" xfId="0" applyNumberFormat="1" applyFont="1" applyFill="1" applyBorder="1" applyAlignment="1" applyProtection="1">
      <alignment horizontal="center"/>
      <protection hidden="1"/>
    </xf>
    <xf numFmtId="0" fontId="5" fillId="6" borderId="0" xfId="0" applyFont="1" applyFill="1" applyAlignment="1" applyProtection="1">
      <alignment horizontal="left" wrapText="1"/>
      <protection hidden="1"/>
    </xf>
    <xf numFmtId="0" fontId="5" fillId="6" borderId="0" xfId="0" applyFont="1" applyFill="1" applyAlignment="1" applyProtection="1">
      <alignment horizontal="left" vertical="center" wrapText="1"/>
      <protection hidden="1"/>
    </xf>
    <xf numFmtId="0" fontId="5" fillId="6" borderId="0" xfId="0" applyFont="1" applyFill="1" applyAlignment="1" applyProtection="1">
      <alignment horizontal="left"/>
      <protection hidden="1"/>
    </xf>
    <xf numFmtId="0" fontId="5" fillId="2" borderId="1" xfId="0" applyFont="1" applyFill="1" applyBorder="1" applyAlignment="1">
      <alignment horizontal="left"/>
    </xf>
    <xf numFmtId="0" fontId="7" fillId="6" borderId="1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5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7" fillId="7" borderId="1" xfId="0" applyFont="1" applyFill="1" applyBorder="1" applyAlignment="1" applyProtection="1">
      <alignment horizontal="center"/>
      <protection hidden="1"/>
    </xf>
  </cellXfs>
  <cellStyles count="3">
    <cellStyle name="Hiperlink" xfId="2" builtinId="8"/>
    <cellStyle name="Normal" xfId="0" builtinId="0"/>
    <cellStyle name="Vírgula" xfId="1" builtinId="3"/>
  </cellStyles>
  <dxfs count="0"/>
  <tableStyles count="0" defaultTableStyle="TableStyleMedium2" defaultPivotStyle="PivotStyleLight16"/>
  <colors>
    <mruColors>
      <color rgb="FFFFCCFF"/>
      <color rgb="FFAEC3E8"/>
      <color rgb="FFFF00FF"/>
      <color rgb="FFBE12A5"/>
      <color rgb="FF69D8FF"/>
      <color rgb="FFCCFFCC"/>
      <color rgb="FFFFFFCC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r>
              <a:rPr lang="pt-BR" sz="1100" b="1"/>
              <a:t>Carga de Ponta Aparente x Tipo de Estaca x Diâmetro (NP = 35 golpes/30 cm)  </a:t>
            </a:r>
          </a:p>
        </c:rich>
      </c:tx>
      <c:layout>
        <c:manualLayout>
          <c:xMode val="edge"/>
          <c:yMode val="edge"/>
          <c:x val="0.21387890806252116"/>
          <c:y val="8.17385564173911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ysClr val="windowText" lastClr="000000"/>
              </a:solidFill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6928958999131939E-2"/>
          <c:y val="0.10991173918531252"/>
          <c:w val="0.77219409601297462"/>
          <c:h val="0.7039722424157665"/>
        </c:manualLayout>
      </c:layout>
      <c:bar3DChart>
        <c:barDir val="col"/>
        <c:grouping val="standard"/>
        <c:varyColors val="0"/>
        <c:ser>
          <c:idx val="0"/>
          <c:order val="0"/>
          <c:tx>
            <c:v>D = 300mm</c:v>
          </c:tx>
          <c:spPr>
            <a:pattFill prst="ltVert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  <a:sp3d/>
          </c:spPr>
          <c:invertIfNegative val="0"/>
          <c:cat>
            <c:strRef>
              <c:f>Entrada!$D$9:$F$15</c:f>
              <c:strCache>
                <c:ptCount val="7"/>
                <c:pt idx="0">
                  <c:v>Cravada de Concreto</c:v>
                </c:pt>
                <c:pt idx="1">
                  <c:v>Cravada Metálica</c:v>
                </c:pt>
                <c:pt idx="2">
                  <c:v>Injetadas</c:v>
                </c:pt>
                <c:pt idx="3">
                  <c:v>Escavada c/ deslocamento</c:v>
                </c:pt>
                <c:pt idx="4">
                  <c:v>Hélice Contínua</c:v>
                </c:pt>
                <c:pt idx="5">
                  <c:v>Escavada Convencional</c:v>
                </c:pt>
                <c:pt idx="6">
                  <c:v>Escavada c/ estabilizante</c:v>
                </c:pt>
              </c:strCache>
            </c:strRef>
          </c:cat>
          <c:val>
            <c:numRef>
              <c:f>(Gráficos!$C$4,Gráficos!$C$7,Gráficos!$C$10,Gráficos!$C$13,Gráficos!$C$16,Gráficos!$C$19,Gráficos!$C$22)</c:f>
              <c:numCache>
                <c:formatCode>0</c:formatCode>
                <c:ptCount val="7"/>
                <c:pt idx="0">
                  <c:v>70</c:v>
                </c:pt>
                <c:pt idx="1">
                  <c:v>83</c:v>
                </c:pt>
                <c:pt idx="2">
                  <c:v>108</c:v>
                </c:pt>
                <c:pt idx="3">
                  <c:v>150</c:v>
                </c:pt>
                <c:pt idx="4">
                  <c:v>216</c:v>
                </c:pt>
                <c:pt idx="5">
                  <c:v>314</c:v>
                </c:pt>
                <c:pt idx="6">
                  <c:v>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E4-4C17-BA55-38060F2143BE}"/>
            </c:ext>
          </c:extLst>
        </c:ser>
        <c:ser>
          <c:idx val="1"/>
          <c:order val="1"/>
          <c:tx>
            <c:v>D = 600 mm</c:v>
          </c:tx>
          <c:spPr>
            <a:pattFill prst="lgGrid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  <a:sp3d/>
          </c:spPr>
          <c:invertIfNegative val="0"/>
          <c:cat>
            <c:strRef>
              <c:f>Entrada!$D$9:$F$15</c:f>
              <c:strCache>
                <c:ptCount val="7"/>
                <c:pt idx="0">
                  <c:v>Cravada de Concreto</c:v>
                </c:pt>
                <c:pt idx="1">
                  <c:v>Cravada Metálica</c:v>
                </c:pt>
                <c:pt idx="2">
                  <c:v>Injetadas</c:v>
                </c:pt>
                <c:pt idx="3">
                  <c:v>Escavada c/ deslocamento</c:v>
                </c:pt>
                <c:pt idx="4">
                  <c:v>Hélice Contínua</c:v>
                </c:pt>
                <c:pt idx="5">
                  <c:v>Escavada Convencional</c:v>
                </c:pt>
                <c:pt idx="6">
                  <c:v>Escavada c/ estabilizante</c:v>
                </c:pt>
              </c:strCache>
            </c:strRef>
          </c:cat>
          <c:val>
            <c:numRef>
              <c:f>(Gráficos!$C$5,Gráficos!$C$8,Gráficos!$C$11,Gráficos!$C$14,Gráficos!$C$17,Gráficos!$C$20,Gráficos!$C$23)</c:f>
              <c:numCache>
                <c:formatCode>0</c:formatCode>
                <c:ptCount val="7"/>
                <c:pt idx="0">
                  <c:v>179</c:v>
                </c:pt>
                <c:pt idx="1">
                  <c:v>222</c:v>
                </c:pt>
                <c:pt idx="2">
                  <c:v>289</c:v>
                </c:pt>
                <c:pt idx="3">
                  <c:v>390</c:v>
                </c:pt>
                <c:pt idx="4">
                  <c:v>536</c:v>
                </c:pt>
                <c:pt idx="5">
                  <c:v>735</c:v>
                </c:pt>
                <c:pt idx="6">
                  <c:v>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E4-4C17-BA55-38060F2143BE}"/>
            </c:ext>
          </c:extLst>
        </c:ser>
        <c:ser>
          <c:idx val="2"/>
          <c:order val="2"/>
          <c:tx>
            <c:v>D = 1000 mm</c:v>
          </c:tx>
          <c:spPr>
            <a:pattFill prst="dashDnDiag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  <a:sp3d/>
          </c:spPr>
          <c:invertIfNegative val="0"/>
          <c:cat>
            <c:strRef>
              <c:f>Entrada!$D$9:$F$15</c:f>
              <c:strCache>
                <c:ptCount val="7"/>
                <c:pt idx="0">
                  <c:v>Cravada de Concreto</c:v>
                </c:pt>
                <c:pt idx="1">
                  <c:v>Cravada Metálica</c:v>
                </c:pt>
                <c:pt idx="2">
                  <c:v>Injetadas</c:v>
                </c:pt>
                <c:pt idx="3">
                  <c:v>Escavada c/ deslocamento</c:v>
                </c:pt>
                <c:pt idx="4">
                  <c:v>Hélice Contínua</c:v>
                </c:pt>
                <c:pt idx="5">
                  <c:v>Escavada Convencional</c:v>
                </c:pt>
                <c:pt idx="6">
                  <c:v>Escavada c/ estabilizante</c:v>
                </c:pt>
              </c:strCache>
            </c:strRef>
          </c:cat>
          <c:val>
            <c:numRef>
              <c:f>(Gráficos!$C$6,Gráficos!$C$9,Gráficos!$C$12,Gráficos!$C$15,Gráficos!$C$18,Gráficos!$C$21,Gráficos!$C$24)</c:f>
              <c:numCache>
                <c:formatCode>0</c:formatCode>
                <c:ptCount val="7"/>
                <c:pt idx="0">
                  <c:v>460</c:v>
                </c:pt>
                <c:pt idx="1">
                  <c:v>592</c:v>
                </c:pt>
                <c:pt idx="2">
                  <c:v>775</c:v>
                </c:pt>
                <c:pt idx="3">
                  <c:v>1016</c:v>
                </c:pt>
                <c:pt idx="4">
                  <c:v>1310</c:v>
                </c:pt>
                <c:pt idx="5">
                  <c:v>1628</c:v>
                </c:pt>
                <c:pt idx="6">
                  <c:v>1939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E4-4C17-BA55-38060F214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29109856"/>
        <c:axId val="329110216"/>
        <c:axId val="583169912"/>
      </c:bar3DChart>
      <c:catAx>
        <c:axId val="329109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r>
                  <a:rPr lang="pt-BR" sz="1100" b="1"/>
                  <a:t>Tipos de estacas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329110216"/>
        <c:crosses val="autoZero"/>
        <c:auto val="1"/>
        <c:lblAlgn val="ctr"/>
        <c:lblOffset val="100"/>
        <c:noMultiLvlLbl val="0"/>
      </c:catAx>
      <c:valAx>
        <c:axId val="329110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r>
                  <a:rPr lang="pt-BR" sz="1050" b="1"/>
                  <a:t>Carga de Ponta Aparente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ysClr val="windowText" lastClr="000000"/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329109856"/>
        <c:crosses val="autoZero"/>
        <c:crossBetween val="between"/>
        <c:majorUnit val="250"/>
      </c:valAx>
      <c:serAx>
        <c:axId val="5831699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329110216"/>
        <c:crosses val="autoZero"/>
      </c:ser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900">
          <a:solidFill>
            <a:sysClr val="windowText" lastClr="000000"/>
          </a:solidFill>
          <a:latin typeface="Lucida Sans Unicode" panose="020B0602030504020204" pitchFamily="34" charset="0"/>
          <a:cs typeface="Lucida Sans Unicode" panose="020B06020305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r>
              <a:rPr lang="pt-BR" sz="1100" b="1" i="0" u="none" strike="noStrike" kern="1200" spc="0" baseline="0">
                <a:solidFill>
                  <a:sysClr val="windowText" lastClr="000000"/>
                </a:solidFill>
                <a:latin typeface="Lucida Sans Unicode" panose="020B0602030504020204" pitchFamily="34" charset="0"/>
                <a:cs typeface="Lucida Sans Unicode" panose="020B0602030504020204" pitchFamily="34" charset="0"/>
              </a:rPr>
              <a:t>Carga de Ponta Aparente x Tipo de Estaca x NP (D = 500 mm)  </a:t>
            </a:r>
          </a:p>
        </c:rich>
      </c:tx>
      <c:layout>
        <c:manualLayout>
          <c:xMode val="edge"/>
          <c:yMode val="edge"/>
          <c:x val="0.15264917317939972"/>
          <c:y val="5.46234836248545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ysClr val="windowText" lastClr="000000"/>
              </a:solidFill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325781381209555"/>
          <c:y val="0.21043484429311202"/>
          <c:w val="0.57290986769165808"/>
          <c:h val="0.605753800005768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Entrada!$D$9</c:f>
              <c:strCache>
                <c:ptCount val="1"/>
                <c:pt idx="0">
                  <c:v>Cravada de Concreto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Gráficos!$C$32:$C$34</c:f>
              <c:numCache>
                <c:formatCode>0</c:formatCode>
                <c:ptCount val="3"/>
                <c:pt idx="0">
                  <c:v>20</c:v>
                </c:pt>
                <c:pt idx="1">
                  <c:v>30</c:v>
                </c:pt>
                <c:pt idx="2">
                  <c:v>40</c:v>
                </c:pt>
              </c:numCache>
            </c:numRef>
          </c:cat>
          <c:val>
            <c:numRef>
              <c:f>Gráficos!$D$32:$D$34</c:f>
              <c:numCache>
                <c:formatCode>0</c:formatCode>
                <c:ptCount val="3"/>
                <c:pt idx="0">
                  <c:v>113.18966214924845</c:v>
                </c:pt>
                <c:pt idx="1">
                  <c:v>124.18613437467233</c:v>
                </c:pt>
                <c:pt idx="2">
                  <c:v>152.65713910336595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BF-4AC6-8C0B-876310EA6E9E}"/>
            </c:ext>
          </c:extLst>
        </c:ser>
        <c:ser>
          <c:idx val="1"/>
          <c:order val="1"/>
          <c:tx>
            <c:strRef>
              <c:f>Entrada!$D$10</c:f>
              <c:strCache>
                <c:ptCount val="1"/>
                <c:pt idx="0">
                  <c:v>Cravada Metálica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Gráficos!$D$35:$D$37</c:f>
              <c:numCache>
                <c:formatCode>0</c:formatCode>
                <c:ptCount val="3"/>
                <c:pt idx="0">
                  <c:v>120.79957102203274</c:v>
                </c:pt>
                <c:pt idx="1">
                  <c:v>145.41758779941705</c:v>
                </c:pt>
                <c:pt idx="2">
                  <c:v>194.37553651346045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BF-4AC6-8C0B-876310EA6E9E}"/>
            </c:ext>
          </c:extLst>
        </c:ser>
        <c:ser>
          <c:idx val="2"/>
          <c:order val="2"/>
          <c:tx>
            <c:strRef>
              <c:f>Entrada!$D$11</c:f>
              <c:strCache>
                <c:ptCount val="1"/>
                <c:pt idx="0">
                  <c:v>Injetadas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Gráficos!$D$38:$D$40</c:f>
              <c:numCache>
                <c:formatCode>0</c:formatCode>
                <c:ptCount val="3"/>
                <c:pt idx="0">
                  <c:v>138.78679480075402</c:v>
                </c:pt>
                <c:pt idx="1">
                  <c:v>182.14703467063683</c:v>
                </c:pt>
                <c:pt idx="2">
                  <c:v>259.36827696911121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BF-4AC6-8C0B-876310EA6E9E}"/>
            </c:ext>
          </c:extLst>
        </c:ser>
        <c:ser>
          <c:idx val="3"/>
          <c:order val="3"/>
          <c:tx>
            <c:strRef>
              <c:f>Entrada!$D$12</c:f>
              <c:strCache>
                <c:ptCount val="1"/>
                <c:pt idx="0">
                  <c:v>Escavada c/ deslocamento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Gráficos!$D$41:$D$43</c:f>
              <c:numCache>
                <c:formatCode>0</c:formatCode>
                <c:ptCount val="3"/>
                <c:pt idx="0">
                  <c:v>171.54921177788205</c:v>
                </c:pt>
                <c:pt idx="1">
                  <c:v>241.23069140004517</c:v>
                </c:pt>
                <c:pt idx="2">
                  <c:v>357.79320425406951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FBF-4AC6-8C0B-876310EA6E9E}"/>
            </c:ext>
          </c:extLst>
        </c:ser>
        <c:ser>
          <c:idx val="4"/>
          <c:order val="4"/>
          <c:tx>
            <c:strRef>
              <c:f>Entrada!$D$13</c:f>
              <c:strCache>
                <c:ptCount val="1"/>
                <c:pt idx="0">
                  <c:v>Hélice Contínua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Gráficos!$D$44:$D$46</c:f>
              <c:numCache>
                <c:formatCode>0</c:formatCode>
                <c:ptCount val="3"/>
                <c:pt idx="0">
                  <c:v>224.77241488099617</c:v>
                </c:pt>
                <c:pt idx="1">
                  <c:v>330.9547161100167</c:v>
                </c:pt>
                <c:pt idx="2">
                  <c:v>500.36911881432138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FBF-4AC6-8C0B-876310EA6E9E}"/>
            </c:ext>
          </c:extLst>
        </c:ser>
        <c:ser>
          <c:idx val="5"/>
          <c:order val="5"/>
          <c:tx>
            <c:strRef>
              <c:f>Entrada!$D$14</c:f>
              <c:strCache>
                <c:ptCount val="1"/>
                <c:pt idx="0">
                  <c:v>Escavada Convencional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Gráficos!$D$47:$D$49</c:f>
              <c:numCache>
                <c:formatCode>0</c:formatCode>
                <c:ptCount val="3"/>
                <c:pt idx="0">
                  <c:v>305.57895796694726</c:v>
                </c:pt>
                <c:pt idx="1">
                  <c:v>460.76788453485608</c:v>
                </c:pt>
                <c:pt idx="2">
                  <c:v>696.18420362516883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FBF-4AC6-8C0B-876310EA6E9E}"/>
            </c:ext>
          </c:extLst>
        </c:ser>
        <c:ser>
          <c:idx val="6"/>
          <c:order val="6"/>
          <c:tx>
            <c:strRef>
              <c:f>Entrada!$D$15</c:f>
              <c:strCache>
                <c:ptCount val="1"/>
                <c:pt idx="0">
                  <c:v>Escavada c/ estabilizante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Gráficos!$D$50:$D$52</c:f>
              <c:numCache>
                <c:formatCode>0</c:formatCode>
                <c:ptCount val="3"/>
                <c:pt idx="0">
                  <c:v>425.59316302010927</c:v>
                </c:pt>
                <c:pt idx="1">
                  <c:v>644.26673079965815</c:v>
                </c:pt>
                <c:pt idx="2">
                  <c:v>953.77954670554095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FBF-4AC6-8C0B-876310EA6E9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31461824"/>
        <c:axId val="731463264"/>
      </c:barChart>
      <c:catAx>
        <c:axId val="731461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r>
                  <a:rPr lang="pt-BR" b="1"/>
                  <a:t>NP (golpes/30 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2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731463264"/>
        <c:crosses val="autoZero"/>
        <c:auto val="1"/>
        <c:lblAlgn val="ctr"/>
        <c:lblOffset val="100"/>
        <c:noMultiLvlLbl val="0"/>
      </c:catAx>
      <c:valAx>
        <c:axId val="731463264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r>
                  <a:rPr lang="pt-BR" b="1"/>
                  <a:t>Carga de Ponta Aparente (kN)</a:t>
                </a:r>
              </a:p>
            </c:rich>
          </c:tx>
          <c:layout>
            <c:manualLayout>
              <c:xMode val="edge"/>
              <c:yMode val="edge"/>
              <c:x val="1.4336885332309228E-2"/>
              <c:y val="0.179516776619138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731461824"/>
        <c:crosses val="autoZero"/>
        <c:crossBetween val="between"/>
        <c:majorUnit val="20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463628971097138"/>
          <c:y val="0.24480641271192452"/>
          <c:w val="0.26124225359869618"/>
          <c:h val="0.542390392981699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Lucida Sans Unicode" panose="020B0602030504020204" pitchFamily="34" charset="0"/>
          <a:cs typeface="Lucida Sans Unicode" panose="020B06020305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r>
              <a:rPr lang="pt-BR" sz="1100" b="1" i="0" u="none" strike="noStrike" kern="1200" spc="0" baseline="0">
                <a:solidFill>
                  <a:sysClr val="windowText" lastClr="000000"/>
                </a:solidFill>
                <a:latin typeface="Lucida Sans Unicode" panose="020B0602030504020204" pitchFamily="34" charset="0"/>
                <a:cs typeface="Lucida Sans Unicode" panose="020B0602030504020204" pitchFamily="34" charset="0"/>
              </a:rPr>
              <a:t>Carga de Ponta Aparente x NP (D = 500 mm)  </a:t>
            </a:r>
          </a:p>
        </c:rich>
      </c:tx>
      <c:layout>
        <c:manualLayout>
          <c:xMode val="edge"/>
          <c:yMode val="edge"/>
          <c:x val="0.15264917317939972"/>
          <c:y val="5.46234836248545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ysClr val="windowText" lastClr="000000"/>
              </a:solidFill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325781381209555"/>
          <c:y val="0.21043484429311202"/>
          <c:w val="0.57290986769165808"/>
          <c:h val="0.60575380000576851"/>
        </c:manualLayout>
      </c:layout>
      <c:lineChart>
        <c:grouping val="standard"/>
        <c:varyColors val="0"/>
        <c:ser>
          <c:idx val="0"/>
          <c:order val="0"/>
          <c:tx>
            <c:strRef>
              <c:f>Entrada!$D$9</c:f>
              <c:strCache>
                <c:ptCount val="1"/>
                <c:pt idx="0">
                  <c:v>Cravada de Concreto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Gráficos!$C$32:$C$34</c:f>
              <c:numCache>
                <c:formatCode>0</c:formatCode>
                <c:ptCount val="3"/>
                <c:pt idx="0">
                  <c:v>20</c:v>
                </c:pt>
                <c:pt idx="1">
                  <c:v>30</c:v>
                </c:pt>
                <c:pt idx="2">
                  <c:v>40</c:v>
                </c:pt>
              </c:numCache>
            </c:numRef>
          </c:cat>
          <c:val>
            <c:numRef>
              <c:f>Gráficos!$D$32:$D$34</c:f>
              <c:numCache>
                <c:formatCode>0</c:formatCode>
                <c:ptCount val="3"/>
                <c:pt idx="0">
                  <c:v>113.18966214924845</c:v>
                </c:pt>
                <c:pt idx="1">
                  <c:v>124.18613437467233</c:v>
                </c:pt>
                <c:pt idx="2">
                  <c:v>152.65713910336595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C3-41DA-A595-2A14360AC971}"/>
            </c:ext>
          </c:extLst>
        </c:ser>
        <c:ser>
          <c:idx val="1"/>
          <c:order val="1"/>
          <c:tx>
            <c:strRef>
              <c:f>Entrada!$D$10</c:f>
              <c:strCache>
                <c:ptCount val="1"/>
                <c:pt idx="0">
                  <c:v>Cravada Metálica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Gráficos!$D$35:$D$37</c:f>
              <c:numCache>
                <c:formatCode>0</c:formatCode>
                <c:ptCount val="3"/>
                <c:pt idx="0">
                  <c:v>120.79957102203274</c:v>
                </c:pt>
                <c:pt idx="1">
                  <c:v>145.41758779941705</c:v>
                </c:pt>
                <c:pt idx="2">
                  <c:v>194.37553651346045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C3-41DA-A595-2A14360AC971}"/>
            </c:ext>
          </c:extLst>
        </c:ser>
        <c:ser>
          <c:idx val="2"/>
          <c:order val="2"/>
          <c:tx>
            <c:strRef>
              <c:f>Entrada!$D$11</c:f>
              <c:strCache>
                <c:ptCount val="1"/>
                <c:pt idx="0">
                  <c:v>Injetadas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Gráficos!$D$38:$D$40</c:f>
              <c:numCache>
                <c:formatCode>0</c:formatCode>
                <c:ptCount val="3"/>
                <c:pt idx="0">
                  <c:v>138.78679480075402</c:v>
                </c:pt>
                <c:pt idx="1">
                  <c:v>182.14703467063683</c:v>
                </c:pt>
                <c:pt idx="2">
                  <c:v>259.36827696911121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C3-41DA-A595-2A14360AC971}"/>
            </c:ext>
          </c:extLst>
        </c:ser>
        <c:ser>
          <c:idx val="3"/>
          <c:order val="3"/>
          <c:tx>
            <c:strRef>
              <c:f>Entrada!$D$12</c:f>
              <c:strCache>
                <c:ptCount val="1"/>
                <c:pt idx="0">
                  <c:v>Escavada c/ deslocamento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Gráficos!$D$41:$D$43</c:f>
              <c:numCache>
                <c:formatCode>0</c:formatCode>
                <c:ptCount val="3"/>
                <c:pt idx="0">
                  <c:v>171.54921177788205</c:v>
                </c:pt>
                <c:pt idx="1">
                  <c:v>241.23069140004517</c:v>
                </c:pt>
                <c:pt idx="2">
                  <c:v>357.79320425406951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C3-41DA-A595-2A14360AC971}"/>
            </c:ext>
          </c:extLst>
        </c:ser>
        <c:ser>
          <c:idx val="4"/>
          <c:order val="4"/>
          <c:tx>
            <c:strRef>
              <c:f>Entrada!$D$13</c:f>
              <c:strCache>
                <c:ptCount val="1"/>
                <c:pt idx="0">
                  <c:v>Hélice Contínua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Gráficos!$D$44:$D$46</c:f>
              <c:numCache>
                <c:formatCode>0</c:formatCode>
                <c:ptCount val="3"/>
                <c:pt idx="0">
                  <c:v>224.77241488099617</c:v>
                </c:pt>
                <c:pt idx="1">
                  <c:v>330.9547161100167</c:v>
                </c:pt>
                <c:pt idx="2">
                  <c:v>500.36911881432138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FC3-41DA-A595-2A14360AC971}"/>
            </c:ext>
          </c:extLst>
        </c:ser>
        <c:ser>
          <c:idx val="5"/>
          <c:order val="5"/>
          <c:tx>
            <c:strRef>
              <c:f>Entrada!$D$14</c:f>
              <c:strCache>
                <c:ptCount val="1"/>
                <c:pt idx="0">
                  <c:v>Escavada Convencional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Gráficos!$D$47:$D$49</c:f>
              <c:numCache>
                <c:formatCode>0</c:formatCode>
                <c:ptCount val="3"/>
                <c:pt idx="0">
                  <c:v>305.57895796694726</c:v>
                </c:pt>
                <c:pt idx="1">
                  <c:v>460.76788453485608</c:v>
                </c:pt>
                <c:pt idx="2">
                  <c:v>696.18420362516883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FC3-41DA-A595-2A14360AC971}"/>
            </c:ext>
          </c:extLst>
        </c:ser>
        <c:ser>
          <c:idx val="6"/>
          <c:order val="6"/>
          <c:tx>
            <c:strRef>
              <c:f>Entrada!$D$15</c:f>
              <c:strCache>
                <c:ptCount val="1"/>
                <c:pt idx="0">
                  <c:v>Escavada c/ estabilizante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Gráficos!$D$50:$D$52</c:f>
              <c:numCache>
                <c:formatCode>0</c:formatCode>
                <c:ptCount val="3"/>
                <c:pt idx="0">
                  <c:v>425.59316302010927</c:v>
                </c:pt>
                <c:pt idx="1">
                  <c:v>644.26673079965815</c:v>
                </c:pt>
                <c:pt idx="2">
                  <c:v>953.77954670554095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FC3-41DA-A595-2A14360AC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1461824"/>
        <c:axId val="731463264"/>
      </c:lineChart>
      <c:catAx>
        <c:axId val="731461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r>
                  <a:rPr lang="pt-BR" b="1"/>
                  <a:t>NP (golpes/30 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2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731463264"/>
        <c:crosses val="autoZero"/>
        <c:auto val="1"/>
        <c:lblAlgn val="ctr"/>
        <c:lblOffset val="100"/>
        <c:noMultiLvlLbl val="0"/>
      </c:catAx>
      <c:valAx>
        <c:axId val="731463264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r>
                  <a:rPr lang="pt-BR" b="1"/>
                  <a:t>Carga de Ponta Aparente (kN)</a:t>
                </a:r>
              </a:p>
            </c:rich>
          </c:tx>
          <c:layout>
            <c:manualLayout>
              <c:xMode val="edge"/>
              <c:yMode val="edge"/>
              <c:x val="1.4336885332309228E-2"/>
              <c:y val="0.183120380222742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73146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463628971097138"/>
          <c:y val="0.24480641271192452"/>
          <c:w val="0.27536371028902867"/>
          <c:h val="0.53506079307654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Lucida Sans Unicode" panose="020B0602030504020204" pitchFamily="34" charset="0"/>
          <a:cs typeface="Lucida Sans Unicode" panose="020B06020305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Modelo_Ponta_Sem_Residual_Isolada.xlsm#Entrada!A1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Modelo_Ponta_Sem_Residual_Isolada.xlsm#Entrada!A1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Modelo_Ponta_Sem_Residual_Isolada.xlsm#Entrada!A1" TargetMode="External"/><Relationship Id="rId2" Type="http://schemas.openxmlformats.org/officeDocument/2006/relationships/hyperlink" Target="#Manual!A1"/><Relationship Id="rId1" Type="http://schemas.openxmlformats.org/officeDocument/2006/relationships/hyperlink" Target="#Sa&#237;da!A1"/><Relationship Id="rId4" Type="http://schemas.openxmlformats.org/officeDocument/2006/relationships/hyperlink" Target="#Gr&#225;fico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Modelo_Ponta_Sem_Residual_Isolada.xlsm#Entrada!A1" TargetMode="External"/><Relationship Id="rId1" Type="http://schemas.openxmlformats.org/officeDocument/2006/relationships/hyperlink" Target="#Sa&#237;da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Modelo_Ponta_Sem_Residual_Isolada.xlsm#Entrada!A1" TargetMode="External"/><Relationship Id="rId1" Type="http://schemas.openxmlformats.org/officeDocument/2006/relationships/hyperlink" Target="#Sa&#237;da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Gr&#225;ficos!A1"/><Relationship Id="rId1" Type="http://schemas.openxmlformats.org/officeDocument/2006/relationships/hyperlink" Target="Modelo_Ponta_Sem_Residual_Isolada.xlsm#Entrada!A1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Modelo_Ponta_Sem_Residual_Isolada.xlsm#Entrada!A1" TargetMode="Externa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3.xml"/><Relationship Id="rId4" Type="http://schemas.openxmlformats.org/officeDocument/2006/relationships/hyperlink" Target="#Sa&#237;da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178664</xdr:colOff>
      <xdr:row>21</xdr:row>
      <xdr:rowOff>180975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31CF007D-A7CE-4931-10F5-1356CD4E1F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70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Texturizer/>
                  </a14:imgEffect>
                  <a14:imgEffect>
                    <a14:saturation sat="98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274664" cy="4181475"/>
        </a:xfrm>
        <a:prstGeom prst="rect">
          <a:avLst/>
        </a:prstGeom>
      </xdr:spPr>
    </xdr:pic>
    <xdr:clientData/>
  </xdr:twoCellAnchor>
  <xdr:twoCellAnchor>
    <xdr:from>
      <xdr:col>7</xdr:col>
      <xdr:colOff>428625</xdr:colOff>
      <xdr:row>17</xdr:row>
      <xdr:rowOff>152398</xdr:rowOff>
    </xdr:from>
    <xdr:to>
      <xdr:col>10</xdr:col>
      <xdr:colOff>28575</xdr:colOff>
      <xdr:row>20</xdr:row>
      <xdr:rowOff>48898</xdr:rowOff>
    </xdr:to>
    <xdr:grpSp>
      <xdr:nvGrpSpPr>
        <xdr:cNvPr id="2" name="Agrupar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859C0B7-AC28-7437-FFB2-A6CD7E68DAD1}"/>
            </a:ext>
          </a:extLst>
        </xdr:cNvPr>
        <xdr:cNvGrpSpPr/>
      </xdr:nvGrpSpPr>
      <xdr:grpSpPr>
        <a:xfrm>
          <a:off x="4695825" y="3390898"/>
          <a:ext cx="1428750" cy="468000"/>
          <a:chOff x="1143000" y="1543050"/>
          <a:chExt cx="1714500" cy="638175"/>
        </a:xfrm>
        <a:solidFill>
          <a:srgbClr val="FFCCFF"/>
        </a:solidFill>
      </xdr:grpSpPr>
      <xdr:sp macro="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02D89876-955D-BB89-C041-20B87A93E579}"/>
              </a:ext>
            </a:extLst>
          </xdr:cNvPr>
          <xdr:cNvSpPr/>
        </xdr:nvSpPr>
        <xdr:spPr>
          <a:xfrm>
            <a:off x="1143000" y="154305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9F361F6B-2647-4D0A-BFC8-D3DE58B25B59}"/>
              </a:ext>
            </a:extLst>
          </xdr:cNvPr>
          <xdr:cNvSpPr/>
        </xdr:nvSpPr>
        <xdr:spPr>
          <a:xfrm>
            <a:off x="1247776" y="1666875"/>
            <a:ext cx="1476376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INICIAR</a:t>
            </a:r>
            <a:endParaRPr lang="pt-B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171450</xdr:colOff>
      <xdr:row>2</xdr:row>
      <xdr:rowOff>114299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95FE9D0E-383F-11C8-94FE-BF98FAE071FE}"/>
            </a:ext>
          </a:extLst>
        </xdr:cNvPr>
        <xdr:cNvSpPr/>
      </xdr:nvSpPr>
      <xdr:spPr>
        <a:xfrm>
          <a:off x="0" y="0"/>
          <a:ext cx="6267450" cy="495299"/>
        </a:xfrm>
        <a:prstGeom prst="rect">
          <a:avLst/>
        </a:prstGeom>
        <a:solidFill>
          <a:schemeClr val="tx2">
            <a:alpha val="65000"/>
          </a:schemeClr>
        </a:solid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0</xdr:col>
      <xdr:colOff>0</xdr:colOff>
      <xdr:row>0</xdr:row>
      <xdr:rowOff>18988</xdr:rowOff>
    </xdr:from>
    <xdr:ext cx="6257925" cy="400174"/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2AB76C43-094A-4A0E-A191-3E86E4692548}"/>
            </a:ext>
          </a:extLst>
        </xdr:cNvPr>
        <xdr:cNvSpPr/>
      </xdr:nvSpPr>
      <xdr:spPr>
        <a:xfrm>
          <a:off x="0" y="18988"/>
          <a:ext cx="6257925" cy="400174"/>
        </a:xfrm>
        <a:prstGeom prst="rect">
          <a:avLst/>
        </a:prstGeom>
        <a:noFill/>
        <a:ln>
          <a:noFill/>
        </a:ln>
        <a:effectLst/>
      </xdr:spPr>
      <xdr:txBody>
        <a:bodyPr wrap="square" lIns="91440" tIns="45720" rIns="91440" bIns="45720" anchor="ctr">
          <a:spAutoFit/>
        </a:bodyPr>
        <a:lstStyle/>
        <a:p>
          <a:pPr algn="ctr"/>
          <a:r>
            <a:rPr lang="pt-BR" sz="2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ahnschrift" panose="020B0502040204020203" pitchFamily="34" charset="0"/>
              <a:ea typeface="Roboto" panose="02000000000000000000" pitchFamily="2" charset="0"/>
              <a:cs typeface="Biome" panose="020B0503030204020804" pitchFamily="34" charset="0"/>
            </a:rPr>
            <a:t>MODELO</a:t>
          </a:r>
          <a:r>
            <a:rPr lang="pt-BR" sz="20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ahnschrift" panose="020B0502040204020203" pitchFamily="34" charset="0"/>
              <a:ea typeface="Roboto" panose="02000000000000000000" pitchFamily="2" charset="0"/>
              <a:cs typeface="Biome" panose="020B0503030204020804" pitchFamily="34" charset="0"/>
            </a:rPr>
            <a:t> NEURAL: Carga de Ponta Aparente</a:t>
          </a:r>
          <a:endParaRPr lang="pt-BR" sz="20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ahnschrift" panose="020B0502040204020203" pitchFamily="34" charset="0"/>
            <a:ea typeface="Roboto" panose="02000000000000000000" pitchFamily="2" charset="0"/>
            <a:cs typeface="Biome" panose="020B0503030204020804" pitchFamily="34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0</xdr:rowOff>
    </xdr:from>
    <xdr:to>
      <xdr:col>10</xdr:col>
      <xdr:colOff>600075</xdr:colOff>
      <xdr:row>1</xdr:row>
      <xdr:rowOff>85724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6240BCD7-2834-4CB5-B299-1C54598B533C}"/>
            </a:ext>
          </a:extLst>
        </xdr:cNvPr>
        <xdr:cNvSpPr/>
      </xdr:nvSpPr>
      <xdr:spPr>
        <a:xfrm>
          <a:off x="19050" y="0"/>
          <a:ext cx="6677025" cy="495299"/>
        </a:xfrm>
        <a:prstGeom prst="rect">
          <a:avLst/>
        </a:prstGeom>
        <a:solidFill>
          <a:schemeClr val="tx2">
            <a:alpha val="65000"/>
          </a:schemeClr>
        </a:solid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257175</xdr:colOff>
      <xdr:row>0</xdr:row>
      <xdr:rowOff>0</xdr:rowOff>
    </xdr:from>
    <xdr:to>
      <xdr:col>10</xdr:col>
      <xdr:colOff>361950</xdr:colOff>
      <xdr:row>1</xdr:row>
      <xdr:rowOff>66675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F6E0FE38-E9C1-4DF2-B88C-2095418F3DC3}"/>
            </a:ext>
          </a:extLst>
        </xdr:cNvPr>
        <xdr:cNvSpPr/>
      </xdr:nvSpPr>
      <xdr:spPr>
        <a:xfrm>
          <a:off x="257175" y="0"/>
          <a:ext cx="6200775" cy="476250"/>
        </a:xfrm>
        <a:prstGeom prst="rect">
          <a:avLst/>
        </a:prstGeom>
        <a:noFill/>
        <a:ln>
          <a:noFill/>
        </a:ln>
        <a:effectLst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pt-BR" sz="2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ahnschrift" panose="020B0502040204020203" pitchFamily="34" charset="0"/>
              <a:ea typeface="Roboto" panose="02000000000000000000" pitchFamily="2" charset="0"/>
              <a:cs typeface="Biome" panose="020B0503030204020804" pitchFamily="34" charset="0"/>
            </a:rPr>
            <a:t>Manual</a:t>
          </a:r>
          <a:r>
            <a:rPr lang="pt-BR" sz="20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ahnschrift" panose="020B0502040204020203" pitchFamily="34" charset="0"/>
              <a:ea typeface="Roboto" panose="02000000000000000000" pitchFamily="2" charset="0"/>
              <a:cs typeface="Biome" panose="020B0503030204020804" pitchFamily="34" charset="0"/>
            </a:rPr>
            <a:t> de Instruções</a:t>
          </a:r>
          <a:endParaRPr lang="pt-BR" sz="20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ahnschrift" panose="020B0502040204020203" pitchFamily="34" charset="0"/>
            <a:ea typeface="Roboto" panose="02000000000000000000" pitchFamily="2" charset="0"/>
            <a:cs typeface="Biome" panose="020B0503030204020804" pitchFamily="34" charset="0"/>
          </a:endParaRPr>
        </a:p>
      </xdr:txBody>
    </xdr:sp>
    <xdr:clientData/>
  </xdr:twoCellAnchor>
  <xdr:twoCellAnchor>
    <xdr:from>
      <xdr:col>4</xdr:col>
      <xdr:colOff>104775</xdr:colOff>
      <xdr:row>14</xdr:row>
      <xdr:rowOff>38100</xdr:rowOff>
    </xdr:from>
    <xdr:to>
      <xdr:col>6</xdr:col>
      <xdr:colOff>314325</xdr:colOff>
      <xdr:row>16</xdr:row>
      <xdr:rowOff>125100</xdr:rowOff>
    </xdr:to>
    <xdr:sp macro="" textlink="">
      <xdr:nvSpPr>
        <xdr:cNvPr id="10" name="Retângulo: Cantos Arredondados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734781-9F2B-4748-90CE-499749921008}"/>
            </a:ext>
          </a:extLst>
        </xdr:cNvPr>
        <xdr:cNvSpPr/>
      </xdr:nvSpPr>
      <xdr:spPr>
        <a:xfrm>
          <a:off x="2543175" y="4162425"/>
          <a:ext cx="1428750" cy="468000"/>
        </a:xfrm>
        <a:prstGeom prst="roundRect">
          <a:avLst/>
        </a:prstGeom>
        <a:solidFill>
          <a:srgbClr val="FFCCFF"/>
        </a:soli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192088</xdr:colOff>
      <xdr:row>14</xdr:row>
      <xdr:rowOff>128906</xdr:rowOff>
    </xdr:from>
    <xdr:to>
      <xdr:col>6</xdr:col>
      <xdr:colOff>203201</xdr:colOff>
      <xdr:row>16</xdr:row>
      <xdr:rowOff>18362</xdr:rowOff>
    </xdr:to>
    <xdr:sp macro="" textlink="">
      <xdr:nvSpPr>
        <xdr:cNvPr id="11" name="Retângulo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083795B-0823-447A-BC3B-BDB093373A6A}"/>
            </a:ext>
          </a:extLst>
        </xdr:cNvPr>
        <xdr:cNvSpPr/>
      </xdr:nvSpPr>
      <xdr:spPr>
        <a:xfrm>
          <a:off x="2630488" y="4253231"/>
          <a:ext cx="1230313" cy="270456"/>
        </a:xfrm>
        <a:prstGeom prst="rect">
          <a:avLst/>
        </a:prstGeom>
        <a:solidFill>
          <a:srgbClr val="FFCCFF"/>
        </a:solidFill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pt-BR" sz="1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rPr>
            <a:t>INICIAR</a:t>
          </a:r>
          <a:endParaRPr lang="pt-BR" sz="2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Levenim MT" panose="02010502060101010101" pitchFamily="2" charset="-79"/>
            <a:cs typeface="Levenim MT" panose="02010502060101010101" pitchFamily="2" charset="-79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</xdr:colOff>
      <xdr:row>4</xdr:row>
      <xdr:rowOff>19050</xdr:rowOff>
    </xdr:from>
    <xdr:to>
      <xdr:col>14</xdr:col>
      <xdr:colOff>28574</xdr:colOff>
      <xdr:row>6</xdr:row>
      <xdr:rowOff>106050</xdr:rowOff>
    </xdr:to>
    <xdr:grpSp>
      <xdr:nvGrpSpPr>
        <xdr:cNvPr id="2" name="Agrupar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D68BF8-C253-4BC2-97C9-F3A3F020240D}"/>
            </a:ext>
          </a:extLst>
        </xdr:cNvPr>
        <xdr:cNvGrpSpPr/>
      </xdr:nvGrpSpPr>
      <xdr:grpSpPr>
        <a:xfrm>
          <a:off x="7572375" y="800100"/>
          <a:ext cx="1209674" cy="468000"/>
          <a:chOff x="5791200" y="2286000"/>
          <a:chExt cx="1714500" cy="638175"/>
        </a:xfrm>
        <a:solidFill>
          <a:srgbClr val="FFCCFF"/>
        </a:solidFill>
      </xdr:grpSpPr>
      <xdr:sp macro="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491675C6-D464-EC95-A21B-95C55953FD3C}"/>
              </a:ext>
            </a:extLst>
          </xdr:cNvPr>
          <xdr:cNvSpPr/>
        </xdr:nvSpPr>
        <xdr:spPr>
          <a:xfrm>
            <a:off x="5791200" y="228600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545EDD6A-DA2A-83AE-0091-A1C7527A69D4}"/>
              </a:ext>
            </a:extLst>
          </xdr:cNvPr>
          <xdr:cNvSpPr/>
        </xdr:nvSpPr>
        <xdr:spPr>
          <a:xfrm>
            <a:off x="5924550" y="2419350"/>
            <a:ext cx="1476375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SAÍDA</a:t>
            </a:r>
            <a:endParaRPr lang="pt-BR" sz="28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8</xdr:col>
      <xdr:colOff>542924</xdr:colOff>
      <xdr:row>4</xdr:row>
      <xdr:rowOff>28575</xdr:rowOff>
    </xdr:from>
    <xdr:to>
      <xdr:col>11</xdr:col>
      <xdr:colOff>76199</xdr:colOff>
      <xdr:row>6</xdr:row>
      <xdr:rowOff>115575</xdr:rowOff>
    </xdr:to>
    <xdr:grpSp>
      <xdr:nvGrpSpPr>
        <xdr:cNvPr id="7" name="Agrupar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10EEE5-08E8-4CA8-82E9-1C1AC3DEF7CE}"/>
            </a:ext>
          </a:extLst>
        </xdr:cNvPr>
        <xdr:cNvGrpSpPr/>
      </xdr:nvGrpSpPr>
      <xdr:grpSpPr>
        <a:xfrm>
          <a:off x="5638799" y="809625"/>
          <a:ext cx="1362075" cy="468000"/>
          <a:chOff x="5791200" y="2286000"/>
          <a:chExt cx="1714500" cy="638175"/>
        </a:xfrm>
        <a:solidFill>
          <a:srgbClr val="FFCCFF"/>
        </a:solidFill>
      </xdr:grpSpPr>
      <xdr:sp macro="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10FB35F3-E60B-31BF-BAC7-6624BC0CD179}"/>
              </a:ext>
            </a:extLst>
          </xdr:cNvPr>
          <xdr:cNvSpPr/>
        </xdr:nvSpPr>
        <xdr:spPr>
          <a:xfrm>
            <a:off x="5791200" y="228600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" name="Retângulo 8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135DA4C-0EB0-B76B-1D38-E865274034CE}"/>
              </a:ext>
            </a:extLst>
          </xdr:cNvPr>
          <xdr:cNvSpPr/>
        </xdr:nvSpPr>
        <xdr:spPr>
          <a:xfrm>
            <a:off x="5924550" y="2419350"/>
            <a:ext cx="1476375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MANUAL</a:t>
            </a:r>
          </a:p>
        </xdr:txBody>
      </xdr:sp>
    </xdr:grpSp>
    <xdr:clientData/>
  </xdr:twoCellAnchor>
  <xdr:twoCellAnchor>
    <xdr:from>
      <xdr:col>3</xdr:col>
      <xdr:colOff>304800</xdr:colOff>
      <xdr:row>17</xdr:row>
      <xdr:rowOff>104775</xdr:rowOff>
    </xdr:from>
    <xdr:to>
      <xdr:col>6</xdr:col>
      <xdr:colOff>76200</xdr:colOff>
      <xdr:row>20</xdr:row>
      <xdr:rowOff>104775</xdr:rowOff>
    </xdr:to>
    <xdr:sp macro="" textlink="">
      <xdr:nvSpPr>
        <xdr:cNvPr id="5" name="Texto Explicativo: Linha Dobrada com Borda e Ênfase 4">
          <a:extLst>
            <a:ext uri="{FF2B5EF4-FFF2-40B4-BE49-F238E27FC236}">
              <a16:creationId xmlns:a16="http://schemas.microsoft.com/office/drawing/2014/main" id="{1DBE10BD-3F2B-4B92-92D6-9E977D65E041}"/>
            </a:ext>
          </a:extLst>
        </xdr:cNvPr>
        <xdr:cNvSpPr/>
      </xdr:nvSpPr>
      <xdr:spPr>
        <a:xfrm>
          <a:off x="2133600" y="3362325"/>
          <a:ext cx="1819275" cy="571500"/>
        </a:xfrm>
        <a:prstGeom prst="accentBorderCallout2">
          <a:avLst>
            <a:gd name="adj1" fmla="val 22083"/>
            <a:gd name="adj2" fmla="val -5715"/>
            <a:gd name="adj3" fmla="val 18750"/>
            <a:gd name="adj4" fmla="val -16667"/>
            <a:gd name="adj5" fmla="val -29758"/>
            <a:gd name="adj6" fmla="val -44674"/>
          </a:avLst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>
              <a:solidFill>
                <a:sysClr val="windowText" lastClr="000000"/>
              </a:solidFill>
              <a:latin typeface="Lucida Sans Unicode" panose="020B0602030504020204" pitchFamily="34" charset="0"/>
              <a:cs typeface="Lucida Sans Unicode" panose="020B0602030504020204" pitchFamily="34" charset="0"/>
            </a:rPr>
            <a:t>É possível </a:t>
          </a:r>
          <a:r>
            <a:rPr lang="pt-BR" sz="1200" baseline="0">
              <a:solidFill>
                <a:sysClr val="windowText" lastClr="000000"/>
              </a:solidFill>
              <a:latin typeface="Lucida Sans Unicode" panose="020B0602030504020204" pitchFamily="34" charset="0"/>
              <a:cs typeface="Lucida Sans Unicode" panose="020B0602030504020204" pitchFamily="34" charset="0"/>
            </a:rPr>
            <a:t>inserir até 20 valores diferentes!</a:t>
          </a:r>
          <a:endParaRPr lang="pt-BR" sz="1200">
            <a:solidFill>
              <a:sysClr val="windowText" lastClr="000000"/>
            </a:solidFill>
            <a:latin typeface="Lucida Sans Unicode" panose="020B0602030504020204" pitchFamily="34" charset="0"/>
            <a:cs typeface="Lucida Sans Unicode" panose="020B0602030504020204" pitchFamily="34" charset="0"/>
          </a:endParaRPr>
        </a:p>
      </xdr:txBody>
    </xdr:sp>
    <xdr:clientData/>
  </xdr:twoCellAnchor>
  <xdr:twoCellAnchor>
    <xdr:from>
      <xdr:col>10</xdr:col>
      <xdr:colOff>295275</xdr:colOff>
      <xdr:row>8</xdr:row>
      <xdr:rowOff>133350</xdr:rowOff>
    </xdr:from>
    <xdr:to>
      <xdr:col>12</xdr:col>
      <xdr:colOff>504825</xdr:colOff>
      <xdr:row>11</xdr:row>
      <xdr:rowOff>29850</xdr:rowOff>
    </xdr:to>
    <xdr:grpSp>
      <xdr:nvGrpSpPr>
        <xdr:cNvPr id="6" name="Agrupar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C99BE0C-91AA-4224-A051-88BE4B9E5DC2}"/>
            </a:ext>
          </a:extLst>
        </xdr:cNvPr>
        <xdr:cNvGrpSpPr/>
      </xdr:nvGrpSpPr>
      <xdr:grpSpPr>
        <a:xfrm>
          <a:off x="6610350" y="1676400"/>
          <a:ext cx="1428750" cy="468000"/>
          <a:chOff x="1143000" y="1543050"/>
          <a:chExt cx="1714500" cy="638175"/>
        </a:xfrm>
        <a:solidFill>
          <a:srgbClr val="FFCCFF"/>
        </a:solidFill>
      </xdr:grpSpPr>
      <xdr:sp macro="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574ED29A-5093-05D8-9745-49571373C26A}"/>
              </a:ext>
            </a:extLst>
          </xdr:cNvPr>
          <xdr:cNvSpPr/>
        </xdr:nvSpPr>
        <xdr:spPr>
          <a:xfrm>
            <a:off x="1143000" y="154305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Retângulo 10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A0880F7-96F5-7F27-D769-3E6A10CBEC23}"/>
              </a:ext>
            </a:extLst>
          </xdr:cNvPr>
          <xdr:cNvSpPr/>
        </xdr:nvSpPr>
        <xdr:spPr>
          <a:xfrm>
            <a:off x="1247776" y="1666875"/>
            <a:ext cx="1476376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GRÁFICOS</a:t>
            </a:r>
            <a:endParaRPr lang="pt-B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</xdr:colOff>
      <xdr:row>5</xdr:row>
      <xdr:rowOff>180975</xdr:rowOff>
    </xdr:from>
    <xdr:to>
      <xdr:col>11</xdr:col>
      <xdr:colOff>9524</xdr:colOff>
      <xdr:row>8</xdr:row>
      <xdr:rowOff>77475</xdr:rowOff>
    </xdr:to>
    <xdr:grpSp>
      <xdr:nvGrpSpPr>
        <xdr:cNvPr id="2" name="Agrupar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5ECAC01-CF4E-4FBE-8EB2-C91769B9E05C}"/>
            </a:ext>
          </a:extLst>
        </xdr:cNvPr>
        <xdr:cNvGrpSpPr/>
      </xdr:nvGrpSpPr>
      <xdr:grpSpPr>
        <a:xfrm>
          <a:off x="5734050" y="1152525"/>
          <a:ext cx="1209674" cy="468000"/>
          <a:chOff x="5791200" y="2286000"/>
          <a:chExt cx="1714500" cy="638175"/>
        </a:xfrm>
        <a:solidFill>
          <a:srgbClr val="FFCCFF"/>
        </a:solidFill>
      </xdr:grpSpPr>
      <xdr:sp macro="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61770F12-D144-719D-6A48-B1EDD9B4E1BE}"/>
              </a:ext>
            </a:extLst>
          </xdr:cNvPr>
          <xdr:cNvSpPr/>
        </xdr:nvSpPr>
        <xdr:spPr>
          <a:xfrm>
            <a:off x="5791200" y="228600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86D54281-4C15-8E93-657A-22D71537C8E8}"/>
              </a:ext>
            </a:extLst>
          </xdr:cNvPr>
          <xdr:cNvSpPr/>
        </xdr:nvSpPr>
        <xdr:spPr>
          <a:xfrm>
            <a:off x="5924550" y="2419350"/>
            <a:ext cx="1476375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SAÍDA</a:t>
            </a:r>
            <a:endParaRPr lang="pt-BR" sz="28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9</xdr:col>
      <xdr:colOff>19050</xdr:colOff>
      <xdr:row>2</xdr:row>
      <xdr:rowOff>28575</xdr:rowOff>
    </xdr:from>
    <xdr:to>
      <xdr:col>11</xdr:col>
      <xdr:colOff>228600</xdr:colOff>
      <xdr:row>4</xdr:row>
      <xdr:rowOff>115575</xdr:rowOff>
    </xdr:to>
    <xdr:grpSp>
      <xdr:nvGrpSpPr>
        <xdr:cNvPr id="11" name="Agrupar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A595A93-438B-4650-BCDC-3A4003E5F388}"/>
            </a:ext>
          </a:extLst>
        </xdr:cNvPr>
        <xdr:cNvGrpSpPr/>
      </xdr:nvGrpSpPr>
      <xdr:grpSpPr>
        <a:xfrm>
          <a:off x="5734050" y="428625"/>
          <a:ext cx="1428750" cy="468000"/>
          <a:chOff x="1143000" y="1543050"/>
          <a:chExt cx="1714500" cy="638175"/>
        </a:xfrm>
        <a:solidFill>
          <a:srgbClr val="FFCCFF"/>
        </a:solidFill>
      </xdr:grpSpPr>
      <xdr:sp macro="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5FFEA10F-5293-FECD-01C9-0901CED4DA1F}"/>
              </a:ext>
            </a:extLst>
          </xdr:cNvPr>
          <xdr:cNvSpPr/>
        </xdr:nvSpPr>
        <xdr:spPr>
          <a:xfrm>
            <a:off x="1143000" y="154305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00A9B02D-1F90-C375-3068-6418B6E5AEB4}"/>
              </a:ext>
            </a:extLst>
          </xdr:cNvPr>
          <xdr:cNvSpPr/>
        </xdr:nvSpPr>
        <xdr:spPr>
          <a:xfrm>
            <a:off x="1247776" y="1666875"/>
            <a:ext cx="1476376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INICIAR</a:t>
            </a:r>
            <a:endParaRPr lang="pt-B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4</xdr:row>
      <xdr:rowOff>57150</xdr:rowOff>
    </xdr:from>
    <xdr:to>
      <xdr:col>8</xdr:col>
      <xdr:colOff>104774</xdr:colOff>
      <xdr:row>6</xdr:row>
      <xdr:rowOff>144150</xdr:rowOff>
    </xdr:to>
    <xdr:grpSp>
      <xdr:nvGrpSpPr>
        <xdr:cNvPr id="2" name="Agrupar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33FAA3-0BE6-411F-9914-28A2113A04F6}"/>
            </a:ext>
          </a:extLst>
        </xdr:cNvPr>
        <xdr:cNvGrpSpPr/>
      </xdr:nvGrpSpPr>
      <xdr:grpSpPr>
        <a:xfrm>
          <a:off x="4610100" y="885825"/>
          <a:ext cx="1209674" cy="468000"/>
          <a:chOff x="5791200" y="2286000"/>
          <a:chExt cx="1714500" cy="638175"/>
        </a:xfrm>
        <a:solidFill>
          <a:srgbClr val="FFCCFF"/>
        </a:solidFill>
      </xdr:grpSpPr>
      <xdr:sp macro="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8CA37F27-A6E9-68DE-D368-1626EB694797}"/>
              </a:ext>
            </a:extLst>
          </xdr:cNvPr>
          <xdr:cNvSpPr/>
        </xdr:nvSpPr>
        <xdr:spPr>
          <a:xfrm>
            <a:off x="5791200" y="228600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55896C36-9D7D-0CDC-B8C6-4391BA0F828E}"/>
              </a:ext>
            </a:extLst>
          </xdr:cNvPr>
          <xdr:cNvSpPr/>
        </xdr:nvSpPr>
        <xdr:spPr>
          <a:xfrm>
            <a:off x="5924550" y="2419350"/>
            <a:ext cx="1476375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SAÍDA</a:t>
            </a:r>
            <a:endParaRPr lang="pt-BR" sz="28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6</xdr:col>
      <xdr:colOff>314325</xdr:colOff>
      <xdr:row>1</xdr:row>
      <xdr:rowOff>9525</xdr:rowOff>
    </xdr:from>
    <xdr:to>
      <xdr:col>8</xdr:col>
      <xdr:colOff>314325</xdr:colOff>
      <xdr:row>3</xdr:row>
      <xdr:rowOff>48900</xdr:rowOff>
    </xdr:to>
    <xdr:grpSp>
      <xdr:nvGrpSpPr>
        <xdr:cNvPr id="5" name="Agrupar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F8DA84A-017B-4D88-B11C-A4260EA04D08}"/>
            </a:ext>
          </a:extLst>
        </xdr:cNvPr>
        <xdr:cNvGrpSpPr/>
      </xdr:nvGrpSpPr>
      <xdr:grpSpPr>
        <a:xfrm>
          <a:off x="4600575" y="219075"/>
          <a:ext cx="1428750" cy="468000"/>
          <a:chOff x="1143000" y="1543050"/>
          <a:chExt cx="1714500" cy="638175"/>
        </a:xfrm>
        <a:solidFill>
          <a:srgbClr val="FFCCFF"/>
        </a:solidFill>
      </xdr:grpSpPr>
      <xdr:sp macro="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AB774F2A-586D-D1AC-E6C3-FE7759026CE9}"/>
              </a:ext>
            </a:extLst>
          </xdr:cNvPr>
          <xdr:cNvSpPr/>
        </xdr:nvSpPr>
        <xdr:spPr>
          <a:xfrm>
            <a:off x="1143000" y="154305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08DAB67B-5BBC-E230-ED4C-D115D6E49D26}"/>
              </a:ext>
            </a:extLst>
          </xdr:cNvPr>
          <xdr:cNvSpPr/>
        </xdr:nvSpPr>
        <xdr:spPr>
          <a:xfrm>
            <a:off x="1247776" y="1666875"/>
            <a:ext cx="1476376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INICIAR</a:t>
            </a:r>
            <a:endParaRPr lang="pt-B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342900</xdr:colOff>
      <xdr:row>13</xdr:row>
      <xdr:rowOff>47625</xdr:rowOff>
    </xdr:from>
    <xdr:to>
      <xdr:col>14</xdr:col>
      <xdr:colOff>447675</xdr:colOff>
      <xdr:row>15</xdr:row>
      <xdr:rowOff>134625</xdr:rowOff>
    </xdr:to>
    <xdr:grpSp>
      <xdr:nvGrpSpPr>
        <xdr:cNvPr id="5" name="Agrupar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F0D803-4D91-47E6-A925-C556B9055BF1}"/>
            </a:ext>
          </a:extLst>
        </xdr:cNvPr>
        <xdr:cNvGrpSpPr/>
      </xdr:nvGrpSpPr>
      <xdr:grpSpPr>
        <a:xfrm>
          <a:off x="8915400" y="2590800"/>
          <a:ext cx="1428750" cy="468000"/>
          <a:chOff x="1143000" y="1543050"/>
          <a:chExt cx="1714500" cy="638175"/>
        </a:xfrm>
        <a:solidFill>
          <a:srgbClr val="FFCCFF"/>
        </a:solidFill>
      </xdr:grpSpPr>
      <xdr:sp macro="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B7E464E9-7135-9A36-F6B5-F1C81BBF1330}"/>
              </a:ext>
            </a:extLst>
          </xdr:cNvPr>
          <xdr:cNvSpPr/>
        </xdr:nvSpPr>
        <xdr:spPr>
          <a:xfrm>
            <a:off x="1143000" y="154305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F8F9F195-6337-3A5F-C7A6-80D0B5CBCEE7}"/>
              </a:ext>
            </a:extLst>
          </xdr:cNvPr>
          <xdr:cNvSpPr/>
        </xdr:nvSpPr>
        <xdr:spPr>
          <a:xfrm>
            <a:off x="1247776" y="1666875"/>
            <a:ext cx="1476376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INICIAR</a:t>
            </a:r>
            <a:endParaRPr lang="pt-B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11</xdr:col>
      <xdr:colOff>676276</xdr:colOff>
      <xdr:row>6</xdr:row>
      <xdr:rowOff>57150</xdr:rowOff>
    </xdr:from>
    <xdr:to>
      <xdr:col>16</xdr:col>
      <xdr:colOff>28575</xdr:colOff>
      <xdr:row>10</xdr:row>
      <xdr:rowOff>95250</xdr:rowOff>
    </xdr:to>
    <xdr:sp macro="" textlink="">
      <xdr:nvSpPr>
        <xdr:cNvPr id="8" name="Texto Explicativo: Linha Dobrada com Borda e Ênfase 7">
          <a:extLst>
            <a:ext uri="{FF2B5EF4-FFF2-40B4-BE49-F238E27FC236}">
              <a16:creationId xmlns:a16="http://schemas.microsoft.com/office/drawing/2014/main" id="{0B86F6A7-4CD9-B23D-F039-ABB4C1306A85}"/>
            </a:ext>
          </a:extLst>
        </xdr:cNvPr>
        <xdr:cNvSpPr/>
      </xdr:nvSpPr>
      <xdr:spPr>
        <a:xfrm>
          <a:off x="8534401" y="1219200"/>
          <a:ext cx="2609849" cy="800100"/>
        </a:xfrm>
        <a:prstGeom prst="accentBorderCallout2">
          <a:avLst>
            <a:gd name="adj1" fmla="val 18750"/>
            <a:gd name="adj2" fmla="val -4318"/>
            <a:gd name="adj3" fmla="val 18750"/>
            <a:gd name="adj4" fmla="val -16667"/>
            <a:gd name="adj5" fmla="val 124722"/>
            <a:gd name="adj6" fmla="val -39733"/>
          </a:avLst>
        </a:prstGeom>
        <a:solidFill>
          <a:srgbClr val="FFCC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>
              <a:solidFill>
                <a:sysClr val="windowText" lastClr="000000"/>
              </a:solidFill>
              <a:latin typeface="Lucida Sans Unicode" panose="020B0602030504020204" pitchFamily="34" charset="0"/>
              <a:cs typeface="Lucida Sans Unicode" panose="020B0602030504020204" pitchFamily="34" charset="0"/>
            </a:rPr>
            <a:t>Parcela de ponta da capacidade de carga de estaca isolada, sem considerar as cargas residuais. </a:t>
          </a:r>
        </a:p>
      </xdr:txBody>
    </xdr:sp>
    <xdr:clientData/>
  </xdr:twoCellAnchor>
  <xdr:twoCellAnchor>
    <xdr:from>
      <xdr:col>12</xdr:col>
      <xdr:colOff>361950</xdr:colOff>
      <xdr:row>17</xdr:row>
      <xdr:rowOff>161925</xdr:rowOff>
    </xdr:from>
    <xdr:to>
      <xdr:col>14</xdr:col>
      <xdr:colOff>466725</xdr:colOff>
      <xdr:row>20</xdr:row>
      <xdr:rowOff>58425</xdr:rowOff>
    </xdr:to>
    <xdr:grpSp>
      <xdr:nvGrpSpPr>
        <xdr:cNvPr id="2" name="Agrupar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DD9F3EC-F78A-4944-9451-72ECB2871D60}"/>
            </a:ext>
          </a:extLst>
        </xdr:cNvPr>
        <xdr:cNvGrpSpPr/>
      </xdr:nvGrpSpPr>
      <xdr:grpSpPr>
        <a:xfrm>
          <a:off x="8934450" y="3467100"/>
          <a:ext cx="1428750" cy="468000"/>
          <a:chOff x="1143000" y="1543050"/>
          <a:chExt cx="1714500" cy="638175"/>
        </a:xfrm>
        <a:solidFill>
          <a:srgbClr val="FFCCFF"/>
        </a:solidFill>
      </xdr:grpSpPr>
      <xdr:sp macro="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9F347669-2C2E-9100-F4E3-827CA52E23FB}"/>
              </a:ext>
            </a:extLst>
          </xdr:cNvPr>
          <xdr:cNvSpPr/>
        </xdr:nvSpPr>
        <xdr:spPr>
          <a:xfrm>
            <a:off x="1143000" y="154305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370CB97-FE5C-CD47-7535-29A640C6B76E}"/>
              </a:ext>
            </a:extLst>
          </xdr:cNvPr>
          <xdr:cNvSpPr/>
        </xdr:nvSpPr>
        <xdr:spPr>
          <a:xfrm>
            <a:off x="1247776" y="1666875"/>
            <a:ext cx="1476376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GRÁFICOS</a:t>
            </a:r>
            <a:endParaRPr lang="pt-B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142875</xdr:colOff>
      <xdr:row>0</xdr:row>
      <xdr:rowOff>19050</xdr:rowOff>
    </xdr:from>
    <xdr:to>
      <xdr:col>17</xdr:col>
      <xdr:colOff>645584</xdr:colOff>
      <xdr:row>23</xdr:row>
      <xdr:rowOff>47625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3590D5F-D160-3B19-405A-250209F732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380999</xdr:colOff>
      <xdr:row>27</xdr:row>
      <xdr:rowOff>57150</xdr:rowOff>
    </xdr:from>
    <xdr:to>
      <xdr:col>16</xdr:col>
      <xdr:colOff>243417</xdr:colOff>
      <xdr:row>45</xdr:row>
      <xdr:rowOff>57150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1D3BC87-F4BF-E689-2E10-225FB89064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23</xdr:row>
      <xdr:rowOff>76200</xdr:rowOff>
    </xdr:from>
    <xdr:to>
      <xdr:col>6</xdr:col>
      <xdr:colOff>323850</xdr:colOff>
      <xdr:row>25</xdr:row>
      <xdr:rowOff>163200</xdr:rowOff>
    </xdr:to>
    <xdr:grpSp>
      <xdr:nvGrpSpPr>
        <xdr:cNvPr id="6" name="Agrupar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AD46DD7-4505-4AE1-A9B5-27B189A7B432}"/>
            </a:ext>
          </a:extLst>
        </xdr:cNvPr>
        <xdr:cNvGrpSpPr/>
      </xdr:nvGrpSpPr>
      <xdr:grpSpPr>
        <a:xfrm>
          <a:off x="2914650" y="4581525"/>
          <a:ext cx="1428750" cy="468000"/>
          <a:chOff x="1143000" y="1543050"/>
          <a:chExt cx="1714500" cy="638175"/>
        </a:xfrm>
        <a:solidFill>
          <a:srgbClr val="FFCCFF"/>
        </a:solidFill>
      </xdr:grpSpPr>
      <xdr:sp macro="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BD6934CA-022C-A18A-B6FB-F0E750DFA45A}"/>
              </a:ext>
            </a:extLst>
          </xdr:cNvPr>
          <xdr:cNvSpPr/>
        </xdr:nvSpPr>
        <xdr:spPr>
          <a:xfrm>
            <a:off x="1143000" y="154305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801B915-EEA5-D9ED-45ED-D7DEF24AC91E}"/>
              </a:ext>
            </a:extLst>
          </xdr:cNvPr>
          <xdr:cNvSpPr/>
        </xdr:nvSpPr>
        <xdr:spPr>
          <a:xfrm>
            <a:off x="1247776" y="1666875"/>
            <a:ext cx="1476376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INICIAR</a:t>
            </a:r>
            <a:endParaRPr lang="pt-B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9</xdr:col>
      <xdr:colOff>390525</xdr:colOff>
      <xdr:row>23</xdr:row>
      <xdr:rowOff>85725</xdr:rowOff>
    </xdr:from>
    <xdr:to>
      <xdr:col>11</xdr:col>
      <xdr:colOff>380999</xdr:colOff>
      <xdr:row>25</xdr:row>
      <xdr:rowOff>172725</xdr:rowOff>
    </xdr:to>
    <xdr:grpSp>
      <xdr:nvGrpSpPr>
        <xdr:cNvPr id="9" name="Agrupar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CD45038-21DC-4320-9E58-357943915310}"/>
            </a:ext>
          </a:extLst>
        </xdr:cNvPr>
        <xdr:cNvGrpSpPr/>
      </xdr:nvGrpSpPr>
      <xdr:grpSpPr>
        <a:xfrm>
          <a:off x="6238875" y="4591050"/>
          <a:ext cx="1209674" cy="468000"/>
          <a:chOff x="5791200" y="2286000"/>
          <a:chExt cx="1714500" cy="638175"/>
        </a:xfrm>
        <a:solidFill>
          <a:srgbClr val="FFCCFF"/>
        </a:solidFill>
      </xdr:grpSpPr>
      <xdr:sp macro="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7A9F97F9-69D7-E29F-9A55-0523A988C483}"/>
              </a:ext>
            </a:extLst>
          </xdr:cNvPr>
          <xdr:cNvSpPr/>
        </xdr:nvSpPr>
        <xdr:spPr>
          <a:xfrm>
            <a:off x="5791200" y="228600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A31C30B4-2C0E-FAA2-60DC-780C9B592C09}"/>
              </a:ext>
            </a:extLst>
          </xdr:cNvPr>
          <xdr:cNvSpPr/>
        </xdr:nvSpPr>
        <xdr:spPr>
          <a:xfrm>
            <a:off x="5924550" y="2419350"/>
            <a:ext cx="1476375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SAÍDA</a:t>
            </a:r>
            <a:endParaRPr lang="pt-BR" sz="28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4</xdr:col>
      <xdr:colOff>381001</xdr:colOff>
      <xdr:row>45</xdr:row>
      <xdr:rowOff>190500</xdr:rowOff>
    </xdr:from>
    <xdr:to>
      <xdr:col>16</xdr:col>
      <xdr:colOff>243419</xdr:colOff>
      <xdr:row>64</xdr:row>
      <xdr:rowOff>74083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35C3165-4AAE-49EF-8CC4-6EDC2CEA4C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C3D03-0023-4502-9D15-B085BA82887D}">
  <sheetPr codeName="Planilha1"/>
  <dimension ref="E12:R27"/>
  <sheetViews>
    <sheetView showGridLines="0" tabSelected="1" zoomScaleNormal="100" workbookViewId="0">
      <selection activeCell="L9" sqref="L9"/>
    </sheetView>
  </sheetViews>
  <sheetFormatPr defaultRowHeight="15" x14ac:dyDescent="0.25"/>
  <cols>
    <col min="1" max="16384" width="9.140625" style="36"/>
  </cols>
  <sheetData>
    <row r="12" spans="13:18" ht="15" customHeight="1" x14ac:dyDescent="0.25">
      <c r="M12" s="35"/>
      <c r="N12" s="35"/>
      <c r="O12" s="35"/>
      <c r="P12" s="35"/>
      <c r="Q12" s="35"/>
      <c r="R12" s="35"/>
    </row>
    <row r="13" spans="13:18" ht="15" customHeight="1" x14ac:dyDescent="0.25">
      <c r="M13" s="35"/>
      <c r="N13" s="35"/>
      <c r="O13" s="35"/>
      <c r="P13" s="35"/>
      <c r="Q13" s="35"/>
      <c r="R13" s="35"/>
    </row>
    <row r="14" spans="13:18" ht="15" customHeight="1" x14ac:dyDescent="0.25">
      <c r="M14" s="35"/>
      <c r="N14" s="35"/>
      <c r="O14" s="35"/>
      <c r="P14" s="35"/>
      <c r="Q14" s="35"/>
      <c r="R14" s="35"/>
    </row>
    <row r="17" spans="5:14" x14ac:dyDescent="0.25">
      <c r="M17" s="37"/>
    </row>
    <row r="19" spans="5:14" x14ac:dyDescent="0.25">
      <c r="M19" s="38" t="s">
        <v>25</v>
      </c>
      <c r="N19" s="38"/>
    </row>
    <row r="20" spans="5:14" x14ac:dyDescent="0.25">
      <c r="M20" s="39" t="s">
        <v>2</v>
      </c>
      <c r="N20" s="39"/>
    </row>
    <row r="21" spans="5:14" ht="15" customHeight="1" x14ac:dyDescent="0.25">
      <c r="M21" s="40" t="s">
        <v>3</v>
      </c>
      <c r="N21" s="40"/>
    </row>
    <row r="25" spans="5:14" x14ac:dyDescent="0.25">
      <c r="E25" s="41"/>
    </row>
    <row r="26" spans="5:14" x14ac:dyDescent="0.25">
      <c r="E26" s="41"/>
    </row>
    <row r="27" spans="5:14" x14ac:dyDescent="0.25">
      <c r="E27" s="41"/>
    </row>
  </sheetData>
  <sheetProtection selectLockedCells="1"/>
  <pageMargins left="0.511811024" right="0.511811024" top="0.78740157499999996" bottom="0.78740157499999996" header="0.31496062000000002" footer="0.31496062000000002"/>
  <pageSetup paperSize="9" scale="9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EFEE9-445C-460B-B49C-DD4AE9E26172}">
  <sheetPr codeName="Planilha5"/>
  <dimension ref="A1:K18"/>
  <sheetViews>
    <sheetView workbookViewId="0">
      <selection activeCell="L6" sqref="L6"/>
    </sheetView>
  </sheetViews>
  <sheetFormatPr defaultRowHeight="15" x14ac:dyDescent="0.25"/>
  <cols>
    <col min="1" max="16384" width="9.140625" style="43"/>
  </cols>
  <sheetData>
    <row r="1" spans="1:11" ht="32.25" x14ac:dyDescent="0.4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</row>
    <row r="4" spans="1:11" ht="33.75" customHeight="1" x14ac:dyDescent="0.25">
      <c r="A4" s="59" t="s">
        <v>34</v>
      </c>
      <c r="B4" s="59"/>
      <c r="C4" s="59"/>
      <c r="D4" s="59"/>
      <c r="E4" s="59"/>
      <c r="F4" s="59"/>
      <c r="G4" s="59"/>
      <c r="H4" s="59"/>
      <c r="I4" s="59"/>
      <c r="J4" s="59"/>
      <c r="K4" s="59"/>
    </row>
    <row r="5" spans="1:11" ht="16.5" x14ac:dyDescent="0.25">
      <c r="A5" s="44"/>
      <c r="B5" s="45"/>
      <c r="C5" s="45"/>
      <c r="D5" s="45"/>
      <c r="E5" s="45"/>
      <c r="F5" s="45"/>
      <c r="G5" s="45"/>
      <c r="H5" s="45"/>
      <c r="I5" s="45"/>
      <c r="J5" s="45"/>
      <c r="K5" s="45"/>
    </row>
    <row r="6" spans="1:11" ht="50.25" customHeight="1" x14ac:dyDescent="0.25">
      <c r="A6" s="60" t="s">
        <v>33</v>
      </c>
      <c r="B6" s="60"/>
      <c r="C6" s="60"/>
      <c r="D6" s="60"/>
      <c r="E6" s="60"/>
      <c r="F6" s="60"/>
      <c r="G6" s="60"/>
      <c r="H6" s="60"/>
      <c r="I6" s="60"/>
      <c r="J6" s="60"/>
      <c r="K6" s="60"/>
    </row>
    <row r="7" spans="1:11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</row>
    <row r="8" spans="1:11" x14ac:dyDescent="0.25">
      <c r="A8" s="61" t="s">
        <v>27</v>
      </c>
      <c r="B8" s="61"/>
      <c r="C8" s="61"/>
      <c r="D8" s="61"/>
      <c r="E8" s="61"/>
      <c r="F8" s="61"/>
      <c r="G8" s="61"/>
      <c r="H8" s="61"/>
      <c r="I8" s="61"/>
      <c r="J8" s="61"/>
      <c r="K8" s="61"/>
    </row>
    <row r="9" spans="1:11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</row>
    <row r="10" spans="1:11" ht="28.5" customHeight="1" x14ac:dyDescent="0.25">
      <c r="A10" s="59" t="s">
        <v>32</v>
      </c>
      <c r="B10" s="59"/>
      <c r="C10" s="59"/>
      <c r="D10" s="59"/>
      <c r="E10" s="59"/>
      <c r="F10" s="59"/>
      <c r="G10" s="59"/>
      <c r="H10" s="59"/>
      <c r="I10" s="59"/>
      <c r="J10" s="59"/>
      <c r="K10" s="59"/>
    </row>
    <row r="11" spans="1:11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</row>
    <row r="12" spans="1:11" ht="33" customHeight="1" x14ac:dyDescent="0.25">
      <c r="A12" s="60" t="s">
        <v>30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</row>
    <row r="13" spans="1:1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</row>
    <row r="14" spans="1:11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</row>
    <row r="15" spans="1:11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</row>
    <row r="16" spans="1:11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</row>
    <row r="17" spans="1:11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</row>
    <row r="18" spans="1:11" x14ac:dyDescent="0.25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</row>
  </sheetData>
  <sheetProtection selectLockedCells="1"/>
  <mergeCells count="5">
    <mergeCell ref="A4:K4"/>
    <mergeCell ref="A6:K6"/>
    <mergeCell ref="A8:K8"/>
    <mergeCell ref="A10:K10"/>
    <mergeCell ref="A12:K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D53D1-BC4A-49B9-81BA-27747F953F9A}">
  <sheetPr codeName="Planilha11"/>
  <dimension ref="A1:G23"/>
  <sheetViews>
    <sheetView showGridLines="0" zoomScaleNormal="100" workbookViewId="0">
      <selection activeCell="B5" sqref="B5"/>
    </sheetView>
  </sheetViews>
  <sheetFormatPr defaultRowHeight="15" x14ac:dyDescent="0.25"/>
  <cols>
    <col min="1" max="3" width="9.140625" style="5"/>
    <col min="4" max="4" width="12.42578125" style="5" bestFit="1" customWidth="1"/>
    <col min="5" max="16384" width="9.140625" style="5"/>
  </cols>
  <sheetData>
    <row r="1" spans="1:7" ht="16.5" x14ac:dyDescent="0.25">
      <c r="A1" s="4" t="s">
        <v>6</v>
      </c>
      <c r="B1" s="7"/>
    </row>
    <row r="2" spans="1:7" x14ac:dyDescent="0.25">
      <c r="A2" s="7"/>
      <c r="B2" s="7"/>
    </row>
    <row r="3" spans="1:7" x14ac:dyDescent="0.25">
      <c r="A3" s="26" t="s">
        <v>4</v>
      </c>
      <c r="B3" s="26"/>
      <c r="C3" s="9"/>
      <c r="D3" s="63" t="s">
        <v>9</v>
      </c>
      <c r="E3" s="63"/>
      <c r="F3" s="9"/>
    </row>
    <row r="4" spans="1:7" x14ac:dyDescent="0.25">
      <c r="A4" s="8" t="s">
        <v>26</v>
      </c>
      <c r="B4" s="47">
        <v>35</v>
      </c>
      <c r="C4" s="9"/>
      <c r="D4" s="8" t="s">
        <v>0</v>
      </c>
      <c r="E4" s="8" t="s">
        <v>10</v>
      </c>
      <c r="F4" s="9"/>
    </row>
    <row r="5" spans="1:7" x14ac:dyDescent="0.25">
      <c r="A5" s="8" t="s">
        <v>26</v>
      </c>
      <c r="B5" s="47"/>
      <c r="D5" s="47">
        <v>300</v>
      </c>
      <c r="E5" s="47">
        <v>1</v>
      </c>
    </row>
    <row r="6" spans="1:7" x14ac:dyDescent="0.25">
      <c r="A6" s="8" t="s">
        <v>26</v>
      </c>
      <c r="B6" s="47"/>
    </row>
    <row r="7" spans="1:7" x14ac:dyDescent="0.25">
      <c r="A7" s="8" t="s">
        <v>26</v>
      </c>
      <c r="B7" s="47"/>
    </row>
    <row r="8" spans="1:7" x14ac:dyDescent="0.25">
      <c r="A8" s="8" t="s">
        <v>26</v>
      </c>
      <c r="B8" s="47"/>
      <c r="D8" s="64" t="s">
        <v>5</v>
      </c>
      <c r="E8" s="65"/>
      <c r="F8" s="66"/>
      <c r="G8" s="2" t="s">
        <v>16</v>
      </c>
    </row>
    <row r="9" spans="1:7" x14ac:dyDescent="0.25">
      <c r="A9" s="8" t="s">
        <v>26</v>
      </c>
      <c r="B9" s="47"/>
      <c r="D9" s="62" t="s">
        <v>11</v>
      </c>
      <c r="E9" s="62"/>
      <c r="F9" s="62"/>
      <c r="G9" s="3">
        <v>1</v>
      </c>
    </row>
    <row r="10" spans="1:7" x14ac:dyDescent="0.25">
      <c r="A10" s="8" t="s">
        <v>26</v>
      </c>
      <c r="B10" s="47"/>
      <c r="D10" s="62" t="s">
        <v>12</v>
      </c>
      <c r="E10" s="62"/>
      <c r="F10" s="62"/>
      <c r="G10" s="3">
        <v>2</v>
      </c>
    </row>
    <row r="11" spans="1:7" x14ac:dyDescent="0.25">
      <c r="A11" s="8" t="s">
        <v>26</v>
      </c>
      <c r="B11" s="47"/>
      <c r="D11" s="62" t="s">
        <v>13</v>
      </c>
      <c r="E11" s="62"/>
      <c r="F11" s="62"/>
      <c r="G11" s="3">
        <v>3</v>
      </c>
    </row>
    <row r="12" spans="1:7" x14ac:dyDescent="0.25">
      <c r="A12" s="8" t="s">
        <v>26</v>
      </c>
      <c r="B12" s="47"/>
      <c r="D12" s="62" t="s">
        <v>17</v>
      </c>
      <c r="E12" s="62"/>
      <c r="F12" s="62"/>
      <c r="G12" s="3">
        <v>4</v>
      </c>
    </row>
    <row r="13" spans="1:7" x14ac:dyDescent="0.25">
      <c r="A13" s="8" t="s">
        <v>26</v>
      </c>
      <c r="B13" s="47"/>
      <c r="D13" s="62" t="s">
        <v>14</v>
      </c>
      <c r="E13" s="62"/>
      <c r="F13" s="62"/>
      <c r="G13" s="3">
        <v>5</v>
      </c>
    </row>
    <row r="14" spans="1:7" x14ac:dyDescent="0.25">
      <c r="A14" s="8" t="s">
        <v>26</v>
      </c>
      <c r="B14" s="47"/>
      <c r="D14" s="62" t="s">
        <v>15</v>
      </c>
      <c r="E14" s="62"/>
      <c r="F14" s="62"/>
      <c r="G14" s="3">
        <v>6</v>
      </c>
    </row>
    <row r="15" spans="1:7" x14ac:dyDescent="0.25">
      <c r="A15" s="8" t="s">
        <v>26</v>
      </c>
      <c r="B15" s="47"/>
      <c r="D15" s="62" t="s">
        <v>18</v>
      </c>
      <c r="E15" s="62"/>
      <c r="F15" s="62"/>
      <c r="G15" s="3">
        <v>7</v>
      </c>
    </row>
    <row r="16" spans="1:7" x14ac:dyDescent="0.25">
      <c r="A16" s="8" t="s">
        <v>26</v>
      </c>
      <c r="B16" s="47"/>
    </row>
    <row r="17" spans="1:2" x14ac:dyDescent="0.25">
      <c r="A17" s="8" t="s">
        <v>26</v>
      </c>
      <c r="B17" s="47"/>
    </row>
    <row r="18" spans="1:2" x14ac:dyDescent="0.25">
      <c r="A18" s="8" t="s">
        <v>26</v>
      </c>
      <c r="B18" s="47"/>
    </row>
    <row r="19" spans="1:2" x14ac:dyDescent="0.25">
      <c r="A19" s="8" t="s">
        <v>26</v>
      </c>
      <c r="B19" s="47"/>
    </row>
    <row r="20" spans="1:2" x14ac:dyDescent="0.25">
      <c r="A20" s="8" t="s">
        <v>26</v>
      </c>
      <c r="B20" s="47"/>
    </row>
    <row r="21" spans="1:2" x14ac:dyDescent="0.25">
      <c r="A21" s="8" t="s">
        <v>26</v>
      </c>
      <c r="B21" s="47"/>
    </row>
    <row r="22" spans="1:2" x14ac:dyDescent="0.25">
      <c r="A22" s="8" t="s">
        <v>26</v>
      </c>
      <c r="B22" s="47"/>
    </row>
    <row r="23" spans="1:2" x14ac:dyDescent="0.25">
      <c r="A23" s="8" t="s">
        <v>26</v>
      </c>
      <c r="B23" s="47"/>
    </row>
  </sheetData>
  <sheetProtection selectLockedCells="1"/>
  <mergeCells count="9">
    <mergeCell ref="D12:F12"/>
    <mergeCell ref="D13:F13"/>
    <mergeCell ref="D14:F14"/>
    <mergeCell ref="D15:F15"/>
    <mergeCell ref="D3:E3"/>
    <mergeCell ref="D9:F9"/>
    <mergeCell ref="D10:F10"/>
    <mergeCell ref="D8:F8"/>
    <mergeCell ref="D11:F11"/>
  </mergeCells>
  <dataValidations count="3">
    <dataValidation type="decimal" allowBlank="1" showInputMessage="1" showErrorMessage="1" prompt="Digite o diâmetro da estaca, em mm." sqref="D5" xr:uid="{3F73BBD2-9B47-4DBA-ADFC-005126BA5AC7}">
      <formula1>88.9</formula1>
      <formula2>1200</formula2>
    </dataValidation>
    <dataValidation type="whole" allowBlank="1" showInputMessage="1" showErrorMessage="1" prompt="Digite o valor correspondente ao tipo de estaca ( ver Tabela)." sqref="E5" xr:uid="{6938ADEE-31D6-4AC1-8E84-CB6F4776658F}">
      <formula1>1</formula1>
      <formula2>7</formula2>
    </dataValidation>
    <dataValidation type="decimal" errorStyle="warning" allowBlank="1" showInputMessage="1" showErrorMessage="1" errorTitle="Alerta!" error="Nspt &lt;= 50 golpes/30 cm." prompt="Digite o valor de Nspt ligeiramente abaixo da ponta da estaca." sqref="B4:B23" xr:uid="{7501A80D-DF21-4AC5-ADDF-7EBFA91011DD}">
      <formula1>1</formula1>
      <formula2>50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86599-7500-4FA6-A610-5B90EAD08E1D}">
  <sheetPr codeName="Planilha2"/>
  <dimension ref="A1:G25"/>
  <sheetViews>
    <sheetView showGridLines="0" workbookViewId="0">
      <selection activeCell="I16" sqref="I16"/>
    </sheetView>
  </sheetViews>
  <sheetFormatPr defaultRowHeight="15" x14ac:dyDescent="0.25"/>
  <cols>
    <col min="1" max="3" width="9.7109375" style="5" customWidth="1"/>
    <col min="4" max="4" width="9.140625" style="5"/>
    <col min="5" max="7" width="9.7109375" style="5" customWidth="1"/>
    <col min="8" max="16384" width="9.140625" style="5"/>
  </cols>
  <sheetData>
    <row r="1" spans="1:7" ht="16.5" x14ac:dyDescent="0.25">
      <c r="A1" s="4" t="s">
        <v>8</v>
      </c>
      <c r="E1" s="6"/>
      <c r="F1" s="6"/>
      <c r="G1" s="6"/>
    </row>
    <row r="2" spans="1:7" x14ac:dyDescent="0.25">
      <c r="E2" s="6"/>
      <c r="F2" s="6"/>
      <c r="G2" s="6"/>
    </row>
    <row r="3" spans="1:7" x14ac:dyDescent="0.25">
      <c r="A3" s="67" t="s">
        <v>19</v>
      </c>
      <c r="B3" s="67"/>
      <c r="C3" s="67"/>
      <c r="D3" s="7"/>
      <c r="E3" s="68" t="s">
        <v>20</v>
      </c>
      <c r="F3" s="68"/>
      <c r="G3" s="68"/>
    </row>
    <row r="4" spans="1:7" x14ac:dyDescent="0.25">
      <c r="A4" s="10" t="s">
        <v>0</v>
      </c>
      <c r="B4" s="10" t="s">
        <v>26</v>
      </c>
      <c r="C4" s="11" t="s">
        <v>7</v>
      </c>
      <c r="D4" s="7"/>
      <c r="E4" s="2" t="s">
        <v>0</v>
      </c>
      <c r="F4" s="2" t="s">
        <v>26</v>
      </c>
      <c r="G4" s="14" t="s">
        <v>7</v>
      </c>
    </row>
    <row r="5" spans="1:7" x14ac:dyDescent="0.25">
      <c r="A5" s="1">
        <f>IF(Entrada!B4="","",Entrada!$D$5)</f>
        <v>300</v>
      </c>
      <c r="B5" s="13">
        <f>IF(Entrada!B4="","",Entrada!B4)</f>
        <v>35</v>
      </c>
      <c r="C5" s="12">
        <f>IF(Entrada!B4="","",Entrada!$E$5)</f>
        <v>1</v>
      </c>
      <c r="D5" s="7"/>
      <c r="E5" s="15">
        <f>IF(Entrada!B4="","",((A5-88.9)/(1200-88.9))*(0.85-0.15)+0.15)</f>
        <v>0.28299432994329943</v>
      </c>
      <c r="F5" s="15">
        <f>IF(Entrada!B4="","",((B5-1)/(50-1))*(0.85-0.15)+0.15)</f>
        <v>0.63571428571428568</v>
      </c>
      <c r="G5" s="15">
        <f>IF(Entrada!B4="","",((C5-1)/(7-1))*(0.85-0.15)+0.15)</f>
        <v>0.15</v>
      </c>
    </row>
    <row r="6" spans="1:7" x14ac:dyDescent="0.25">
      <c r="A6" s="1" t="str">
        <f>IF(Entrada!B5="","",Entrada!$D$5)</f>
        <v/>
      </c>
      <c r="B6" s="13" t="str">
        <f>IF(Entrada!B5="","",Entrada!B5)</f>
        <v/>
      </c>
      <c r="C6" s="12" t="str">
        <f>IF(Entrada!B5="","",Entrada!$E$5)</f>
        <v/>
      </c>
      <c r="D6" s="7"/>
      <c r="E6" s="15" t="str">
        <f>IF(Entrada!B5="","",((A6-88.9)/(1200-88.9))*(0.85-0.15)+0.15)</f>
        <v/>
      </c>
      <c r="F6" s="15" t="str">
        <f>IF(Entrada!B5="","",((B6-1)/(50-1))*(0.85-0.15)+0.15)</f>
        <v/>
      </c>
      <c r="G6" s="15" t="str">
        <f>IF(Entrada!B5="","",((C6-1)/(7-1))*(0.85-0.15)+0.15)</f>
        <v/>
      </c>
    </row>
    <row r="7" spans="1:7" x14ac:dyDescent="0.25">
      <c r="A7" s="1" t="str">
        <f>IF(Entrada!B6="","",Entrada!$D$5)</f>
        <v/>
      </c>
      <c r="B7" s="13" t="str">
        <f>IF(Entrada!B6="","",Entrada!B6)</f>
        <v/>
      </c>
      <c r="C7" s="12" t="str">
        <f>IF(Entrada!B6="","",Entrada!$E$5)</f>
        <v/>
      </c>
      <c r="D7" s="7"/>
      <c r="E7" s="15" t="str">
        <f>IF(Entrada!B6="","",((A7-88.9)/(1200-88.9))*(0.85-0.15)+0.15)</f>
        <v/>
      </c>
      <c r="F7" s="15" t="str">
        <f>IF(Entrada!B6="","",((B7-1)/(50-1))*(0.85-0.15)+0.15)</f>
        <v/>
      </c>
      <c r="G7" s="15" t="str">
        <f>IF(Entrada!B6="","",((C7-1)/(7-1))*(0.85-0.15)+0.15)</f>
        <v/>
      </c>
    </row>
    <row r="8" spans="1:7" x14ac:dyDescent="0.25">
      <c r="A8" s="1" t="str">
        <f>IF(Entrada!B7="","",Entrada!$D$5)</f>
        <v/>
      </c>
      <c r="B8" s="13" t="str">
        <f>IF(Entrada!B7="","",Entrada!B7)</f>
        <v/>
      </c>
      <c r="C8" s="12" t="str">
        <f>IF(Entrada!B7="","",Entrada!$E$5)</f>
        <v/>
      </c>
      <c r="D8" s="7"/>
      <c r="E8" s="15" t="str">
        <f>IF(Entrada!B7="","",((A8-88.9)/(1200-88.9))*(0.85-0.15)+0.15)</f>
        <v/>
      </c>
      <c r="F8" s="15" t="str">
        <f>IF(Entrada!B7="","",((B8-1)/(50-1))*(0.85-0.15)+0.15)</f>
        <v/>
      </c>
      <c r="G8" s="15" t="str">
        <f>IF(Entrada!B7="","",((C8-1)/(7-1))*(0.85-0.15)+0.15)</f>
        <v/>
      </c>
    </row>
    <row r="9" spans="1:7" x14ac:dyDescent="0.25">
      <c r="A9" s="1" t="str">
        <f>IF(Entrada!B8="","",Entrada!$D$5)</f>
        <v/>
      </c>
      <c r="B9" s="13" t="str">
        <f>IF(Entrada!B8="","",Entrada!B8)</f>
        <v/>
      </c>
      <c r="C9" s="12" t="str">
        <f>IF(Entrada!B8="","",Entrada!$E$5)</f>
        <v/>
      </c>
      <c r="D9" s="7"/>
      <c r="E9" s="15" t="str">
        <f>IF(Entrada!B8="","",((A9-88.9)/(1200-88.9))*(0.85-0.15)+0.15)</f>
        <v/>
      </c>
      <c r="F9" s="15" t="str">
        <f>IF(Entrada!B8="","",((B9-1)/(50-1))*(0.85-0.15)+0.15)</f>
        <v/>
      </c>
      <c r="G9" s="15" t="str">
        <f>IF(Entrada!B8="","",((C9-1)/(7-1))*(0.85-0.15)+0.15)</f>
        <v/>
      </c>
    </row>
    <row r="10" spans="1:7" x14ac:dyDescent="0.25">
      <c r="A10" s="1" t="str">
        <f>IF(Entrada!B9="","",Entrada!$D$5)</f>
        <v/>
      </c>
      <c r="B10" s="13" t="str">
        <f>IF(Entrada!B9="","",Entrada!B9)</f>
        <v/>
      </c>
      <c r="C10" s="12" t="str">
        <f>IF(Entrada!B9="","",Entrada!$E$5)</f>
        <v/>
      </c>
      <c r="D10" s="7"/>
      <c r="E10" s="15" t="str">
        <f>IF(Entrada!B9="","",((A10-88.9)/(1200-88.9))*(0.85-0.15)+0.15)</f>
        <v/>
      </c>
      <c r="F10" s="15" t="str">
        <f>IF(Entrada!B9="","",((B10-1)/(50-1))*(0.85-0.15)+0.15)</f>
        <v/>
      </c>
      <c r="G10" s="15" t="str">
        <f>IF(Entrada!B9="","",((C10-1)/(7-1))*(0.85-0.15)+0.15)</f>
        <v/>
      </c>
    </row>
    <row r="11" spans="1:7" x14ac:dyDescent="0.25">
      <c r="A11" s="1" t="str">
        <f>IF(Entrada!B10="","",Entrada!$D$5)</f>
        <v/>
      </c>
      <c r="B11" s="13" t="str">
        <f>IF(Entrada!B10="","",Entrada!B10)</f>
        <v/>
      </c>
      <c r="C11" s="12" t="str">
        <f>IF(Entrada!B10="","",Entrada!$E$5)</f>
        <v/>
      </c>
      <c r="D11" s="7"/>
      <c r="E11" s="15" t="str">
        <f>IF(Entrada!B10="","",((A11-88.9)/(1200-88.9))*(0.85-0.15)+0.15)</f>
        <v/>
      </c>
      <c r="F11" s="15" t="str">
        <f>IF(Entrada!B10="","",((B11-1)/(50-1))*(0.85-0.15)+0.15)</f>
        <v/>
      </c>
      <c r="G11" s="15" t="str">
        <f>IF(Entrada!B10="","",((C11-1)/(7-1))*(0.85-0.15)+0.15)</f>
        <v/>
      </c>
    </row>
    <row r="12" spans="1:7" x14ac:dyDescent="0.25">
      <c r="A12" s="1" t="str">
        <f>IF(Entrada!B11="","",Entrada!$D$5)</f>
        <v/>
      </c>
      <c r="B12" s="13" t="str">
        <f>IF(Entrada!B11="","",Entrada!B11)</f>
        <v/>
      </c>
      <c r="C12" s="12" t="str">
        <f>IF(Entrada!B11="","",Entrada!$E$5)</f>
        <v/>
      </c>
      <c r="D12" s="7"/>
      <c r="E12" s="15" t="str">
        <f>IF(Entrada!B11="","",((A12-88.9)/(1200-88.9))*(0.85-0.15)+0.15)</f>
        <v/>
      </c>
      <c r="F12" s="15" t="str">
        <f>IF(Entrada!B11="","",((B12-1)/(50-1))*(0.85-0.15)+0.15)</f>
        <v/>
      </c>
      <c r="G12" s="15" t="str">
        <f>IF(Entrada!B11="","",((C12-1)/(7-1))*(0.85-0.15)+0.15)</f>
        <v/>
      </c>
    </row>
    <row r="13" spans="1:7" x14ac:dyDescent="0.25">
      <c r="A13" s="1" t="str">
        <f>IF(Entrada!B12="","",Entrada!$D$5)</f>
        <v/>
      </c>
      <c r="B13" s="13" t="str">
        <f>IF(Entrada!B12="","",Entrada!B12)</f>
        <v/>
      </c>
      <c r="C13" s="12" t="str">
        <f>IF(Entrada!B12="","",Entrada!$E$5)</f>
        <v/>
      </c>
      <c r="D13" s="7"/>
      <c r="E13" s="15" t="str">
        <f>IF(Entrada!B12="","",((A13-88.9)/(1200-88.9))*(0.85-0.15)+0.15)</f>
        <v/>
      </c>
      <c r="F13" s="15" t="str">
        <f>IF(Entrada!B12="","",((B13-1)/(50-1))*(0.85-0.15)+0.15)</f>
        <v/>
      </c>
      <c r="G13" s="15" t="str">
        <f>IF(Entrada!B12="","",((C13-1)/(7-1))*(0.85-0.15)+0.15)</f>
        <v/>
      </c>
    </row>
    <row r="14" spans="1:7" x14ac:dyDescent="0.25">
      <c r="A14" s="1" t="str">
        <f>IF(Entrada!B13="","",Entrada!$D$5)</f>
        <v/>
      </c>
      <c r="B14" s="13" t="str">
        <f>IF(Entrada!B13="","",Entrada!B13)</f>
        <v/>
      </c>
      <c r="C14" s="12" t="str">
        <f>IF(Entrada!B13="","",Entrada!$E$5)</f>
        <v/>
      </c>
      <c r="D14" s="7"/>
      <c r="E14" s="15" t="str">
        <f>IF(Entrada!B13="","",((A14-88.9)/(1200-88.9))*(0.85-0.15)+0.15)</f>
        <v/>
      </c>
      <c r="F14" s="15" t="str">
        <f>IF(Entrada!B13="","",((B14-1)/(50-1))*(0.85-0.15)+0.15)</f>
        <v/>
      </c>
      <c r="G14" s="15" t="str">
        <f>IF(Entrada!B13="","",((C14-1)/(7-1))*(0.85-0.15)+0.15)</f>
        <v/>
      </c>
    </row>
    <row r="15" spans="1:7" x14ac:dyDescent="0.25">
      <c r="A15" s="1" t="str">
        <f>IF(Entrada!B14="","",Entrada!$D$5)</f>
        <v/>
      </c>
      <c r="B15" s="13" t="str">
        <f>IF(Entrada!B14="","",Entrada!B14)</f>
        <v/>
      </c>
      <c r="C15" s="12" t="str">
        <f>IF(Entrada!B14="","",Entrada!$E$5)</f>
        <v/>
      </c>
      <c r="D15" s="7"/>
      <c r="E15" s="15" t="str">
        <f>IF(Entrada!B14="","",((A15-88.9)/(1200-88.9))*(0.85-0.15)+0.15)</f>
        <v/>
      </c>
      <c r="F15" s="15" t="str">
        <f>IF(Entrada!B14="","",((B15-1)/(50-1))*(0.85-0.15)+0.15)</f>
        <v/>
      </c>
      <c r="G15" s="15" t="str">
        <f>IF(Entrada!B14="","",((C15-1)/(7-1))*(0.85-0.15)+0.15)</f>
        <v/>
      </c>
    </row>
    <row r="16" spans="1:7" x14ac:dyDescent="0.25">
      <c r="A16" s="1" t="str">
        <f>IF(Entrada!B15="","",Entrada!$D$5)</f>
        <v/>
      </c>
      <c r="B16" s="13" t="str">
        <f>IF(Entrada!B15="","",Entrada!B15)</f>
        <v/>
      </c>
      <c r="C16" s="12" t="str">
        <f>IF(Entrada!B15="","",Entrada!$E$5)</f>
        <v/>
      </c>
      <c r="D16" s="7"/>
      <c r="E16" s="15" t="str">
        <f>IF(Entrada!B15="","",((A16-88.9)/(1200-88.9))*(0.85-0.15)+0.15)</f>
        <v/>
      </c>
      <c r="F16" s="15" t="str">
        <f>IF(Entrada!B15="","",((B16-1)/(50-1))*(0.85-0.15)+0.15)</f>
        <v/>
      </c>
      <c r="G16" s="15" t="str">
        <f>IF(Entrada!B15="","",((C16-1)/(7-1))*(0.85-0.15)+0.15)</f>
        <v/>
      </c>
    </row>
    <row r="17" spans="1:7" x14ac:dyDescent="0.25">
      <c r="A17" s="1" t="str">
        <f>IF(Entrada!B16="","",Entrada!$D$5)</f>
        <v/>
      </c>
      <c r="B17" s="13" t="str">
        <f>IF(Entrada!B16="","",Entrada!B16)</f>
        <v/>
      </c>
      <c r="C17" s="12" t="str">
        <f>IF(Entrada!B16="","",Entrada!$E$5)</f>
        <v/>
      </c>
      <c r="D17" s="7"/>
      <c r="E17" s="15" t="str">
        <f>IF(Entrada!B16="","",((A17-88.9)/(1200-88.9))*(0.85-0.15)+0.15)</f>
        <v/>
      </c>
      <c r="F17" s="15" t="str">
        <f>IF(Entrada!B16="","",((B17-1)/(50-1))*(0.85-0.15)+0.15)</f>
        <v/>
      </c>
      <c r="G17" s="15" t="str">
        <f>IF(Entrada!B16="","",((C17-1)/(7-1))*(0.85-0.15)+0.15)</f>
        <v/>
      </c>
    </row>
    <row r="18" spans="1:7" x14ac:dyDescent="0.25">
      <c r="A18" s="1" t="str">
        <f>IF(Entrada!B17="","",Entrada!$D$5)</f>
        <v/>
      </c>
      <c r="B18" s="13" t="str">
        <f>IF(Entrada!B17="","",Entrada!B17)</f>
        <v/>
      </c>
      <c r="C18" s="12" t="str">
        <f>IF(Entrada!B17="","",Entrada!$E$5)</f>
        <v/>
      </c>
      <c r="D18" s="7"/>
      <c r="E18" s="15" t="str">
        <f>IF(Entrada!B17="","",((A18-88.9)/(1200-88.9))*(0.85-0.15)+0.15)</f>
        <v/>
      </c>
      <c r="F18" s="15" t="str">
        <f>IF(Entrada!B17="","",((B18-1)/(50-1))*(0.85-0.15)+0.15)</f>
        <v/>
      </c>
      <c r="G18" s="15" t="str">
        <f>IF(Entrada!B17="","",((C18-1)/(7-1))*(0.85-0.15)+0.15)</f>
        <v/>
      </c>
    </row>
    <row r="19" spans="1:7" x14ac:dyDescent="0.25">
      <c r="A19" s="1" t="str">
        <f>IF(Entrada!B18="","",Entrada!$D$5)</f>
        <v/>
      </c>
      <c r="B19" s="13" t="str">
        <f>IF(Entrada!B18="","",Entrada!B18)</f>
        <v/>
      </c>
      <c r="C19" s="12" t="str">
        <f>IF(Entrada!B18="","",Entrada!$E$5)</f>
        <v/>
      </c>
      <c r="D19" s="7"/>
      <c r="E19" s="15" t="str">
        <f>IF(Entrada!B18="","",((A19-88.9)/(1200-88.9))*(0.85-0.15)+0.15)</f>
        <v/>
      </c>
      <c r="F19" s="15" t="str">
        <f>IF(Entrada!B18="","",((B19-1)/(50-1))*(0.85-0.15)+0.15)</f>
        <v/>
      </c>
      <c r="G19" s="15" t="str">
        <f>IF(Entrada!B18="","",((C19-1)/(7-1))*(0.85-0.15)+0.15)</f>
        <v/>
      </c>
    </row>
    <row r="20" spans="1:7" x14ac:dyDescent="0.25">
      <c r="A20" s="1" t="str">
        <f>IF(Entrada!B19="","",Entrada!$D$5)</f>
        <v/>
      </c>
      <c r="B20" s="13" t="str">
        <f>IF(Entrada!B19="","",Entrada!B19)</f>
        <v/>
      </c>
      <c r="C20" s="12" t="str">
        <f>IF(Entrada!B19="","",Entrada!$E$5)</f>
        <v/>
      </c>
      <c r="D20" s="7"/>
      <c r="E20" s="15" t="str">
        <f>IF(Entrada!B19="","",((A20-88.9)/(1200-88.9))*(0.85-0.15)+0.15)</f>
        <v/>
      </c>
      <c r="F20" s="15" t="str">
        <f>IF(Entrada!B19="","",((B20-1)/(50-1))*(0.85-0.15)+0.15)</f>
        <v/>
      </c>
      <c r="G20" s="15" t="str">
        <f>IF(Entrada!B19="","",((C20-1)/(7-1))*(0.85-0.15)+0.15)</f>
        <v/>
      </c>
    </row>
    <row r="21" spans="1:7" x14ac:dyDescent="0.25">
      <c r="A21" s="1" t="str">
        <f>IF(Entrada!B20="","",Entrada!$D$5)</f>
        <v/>
      </c>
      <c r="B21" s="13" t="str">
        <f>IF(Entrada!B20="","",Entrada!B20)</f>
        <v/>
      </c>
      <c r="C21" s="12" t="str">
        <f>IF(Entrada!B20="","",Entrada!$E$5)</f>
        <v/>
      </c>
      <c r="D21" s="7"/>
      <c r="E21" s="15" t="str">
        <f>IF(Entrada!B20="","",((A21-88.9)/(1200-88.9))*(0.85-0.15)+0.15)</f>
        <v/>
      </c>
      <c r="F21" s="15" t="str">
        <f>IF(Entrada!B20="","",((B21-1)/(50-1))*(0.85-0.15)+0.15)</f>
        <v/>
      </c>
      <c r="G21" s="15" t="str">
        <f>IF(Entrada!B20="","",((C21-1)/(7-1))*(0.85-0.15)+0.15)</f>
        <v/>
      </c>
    </row>
    <row r="22" spans="1:7" x14ac:dyDescent="0.25">
      <c r="A22" s="1" t="str">
        <f>IF(Entrada!B21="","",Entrada!$D$5)</f>
        <v/>
      </c>
      <c r="B22" s="13" t="str">
        <f>IF(Entrada!B21="","",Entrada!B21)</f>
        <v/>
      </c>
      <c r="C22" s="12" t="str">
        <f>IF(Entrada!B21="","",Entrada!$E$5)</f>
        <v/>
      </c>
      <c r="D22" s="7"/>
      <c r="E22" s="15" t="str">
        <f>IF(Entrada!B21="","",((A22-88.9)/(1200-88.9))*(0.85-0.15)+0.15)</f>
        <v/>
      </c>
      <c r="F22" s="15" t="str">
        <f>IF(Entrada!B21="","",((B22-1)/(50-1))*(0.85-0.15)+0.15)</f>
        <v/>
      </c>
      <c r="G22" s="15" t="str">
        <f>IF(Entrada!B21="","",((C22-1)/(7-1))*(0.85-0.15)+0.15)</f>
        <v/>
      </c>
    </row>
    <row r="23" spans="1:7" x14ac:dyDescent="0.25">
      <c r="A23" s="1" t="str">
        <f>IF(Entrada!B22="","",Entrada!$D$5)</f>
        <v/>
      </c>
      <c r="B23" s="13" t="str">
        <f>IF(Entrada!B22="","",Entrada!B22)</f>
        <v/>
      </c>
      <c r="C23" s="12" t="str">
        <f>IF(Entrada!B22="","",Entrada!$E$5)</f>
        <v/>
      </c>
      <c r="D23" s="7"/>
      <c r="E23" s="15" t="str">
        <f>IF(Entrada!B22="","",((A23-88.9)/(1200-88.9))*(0.85-0.15)+0.15)</f>
        <v/>
      </c>
      <c r="F23" s="15" t="str">
        <f>IF(Entrada!B22="","",((B23-1)/(50-1))*(0.85-0.15)+0.15)</f>
        <v/>
      </c>
      <c r="G23" s="15" t="str">
        <f>IF(Entrada!B22="","",((C23-1)/(7-1))*(0.85-0.15)+0.15)</f>
        <v/>
      </c>
    </row>
    <row r="24" spans="1:7" x14ac:dyDescent="0.25">
      <c r="A24" s="1" t="str">
        <f>IF(Entrada!B23="","",Entrada!$D$5)</f>
        <v/>
      </c>
      <c r="B24" s="13" t="str">
        <f>IF(Entrada!B23="","",Entrada!B23)</f>
        <v/>
      </c>
      <c r="C24" s="12" t="str">
        <f>IF(Entrada!B23="","",Entrada!$E$5)</f>
        <v/>
      </c>
      <c r="D24" s="7"/>
      <c r="E24" s="15" t="str">
        <f>IF(Entrada!B23="","",((A24-88.9)/(1200-88.9))*(0.85-0.15)+0.15)</f>
        <v/>
      </c>
      <c r="F24" s="15" t="str">
        <f>IF(Entrada!B23="","",((B24-1)/(50-1))*(0.85-0.15)+0.15)</f>
        <v/>
      </c>
      <c r="G24" s="15" t="str">
        <f>IF(Entrada!B23="","",((C24-1)/(7-1))*(0.85-0.15)+0.15)</f>
        <v/>
      </c>
    </row>
    <row r="25" spans="1:7" x14ac:dyDescent="0.25">
      <c r="A25" s="7"/>
      <c r="B25" s="7"/>
      <c r="C25" s="7"/>
      <c r="D25" s="7"/>
      <c r="E25" s="7"/>
      <c r="F25" s="7"/>
      <c r="G25" s="7"/>
    </row>
  </sheetData>
  <sheetProtection sheet="1" objects="1" scenarios="1" selectLockedCells="1"/>
  <mergeCells count="2">
    <mergeCell ref="A3:C3"/>
    <mergeCell ref="E3:G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F4496-1EC5-4EA7-9768-695C1D0AE627}">
  <sheetPr codeName="Planilha4"/>
  <dimension ref="A1:R39"/>
  <sheetViews>
    <sheetView workbookViewId="0">
      <selection activeCell="F41" sqref="F41"/>
    </sheetView>
  </sheetViews>
  <sheetFormatPr defaultRowHeight="15" x14ac:dyDescent="0.25"/>
  <cols>
    <col min="1" max="9" width="10.7109375" style="5" customWidth="1"/>
    <col min="10" max="16384" width="9.140625" style="5"/>
  </cols>
  <sheetData>
    <row r="1" spans="1:18" ht="16.5" x14ac:dyDescent="0.25">
      <c r="A1" s="4" t="s">
        <v>21</v>
      </c>
    </row>
    <row r="2" spans="1:18" x14ac:dyDescent="0.25">
      <c r="A2" s="16"/>
    </row>
    <row r="3" spans="1:18" ht="18.75" x14ac:dyDescent="0.3">
      <c r="A3" s="21" t="s">
        <v>23</v>
      </c>
      <c r="B3" s="2" t="s">
        <v>0</v>
      </c>
      <c r="C3" s="2" t="s">
        <v>26</v>
      </c>
      <c r="D3" s="14" t="s">
        <v>7</v>
      </c>
      <c r="E3" s="17" t="s">
        <v>22</v>
      </c>
      <c r="F3" s="27"/>
      <c r="G3" s="27"/>
      <c r="H3" s="27"/>
      <c r="I3" s="27"/>
      <c r="K3" s="7"/>
      <c r="L3" s="7"/>
      <c r="M3" s="7"/>
      <c r="N3" s="7"/>
      <c r="O3" s="7"/>
      <c r="P3" s="7"/>
      <c r="Q3" s="7"/>
      <c r="R3" s="7"/>
    </row>
    <row r="4" spans="1:18" x14ac:dyDescent="0.25">
      <c r="A4" s="21">
        <v>1</v>
      </c>
      <c r="B4" s="15">
        <v>-3.3456999999999999</v>
      </c>
      <c r="C4" s="15">
        <v>-2.9148000000000001</v>
      </c>
      <c r="D4" s="15">
        <v>-2.8883000000000001</v>
      </c>
      <c r="E4" s="15">
        <v>6.5690999999999997</v>
      </c>
      <c r="F4" s="22"/>
      <c r="G4" s="22"/>
      <c r="H4" s="22"/>
      <c r="I4" s="22"/>
      <c r="K4" s="7"/>
      <c r="L4" s="7"/>
      <c r="M4" s="7"/>
      <c r="N4" s="7"/>
      <c r="O4" s="7"/>
      <c r="P4" s="7"/>
      <c r="Q4" s="7"/>
      <c r="R4" s="7"/>
    </row>
    <row r="5" spans="1:18" x14ac:dyDescent="0.25">
      <c r="A5" s="21">
        <v>2</v>
      </c>
      <c r="B5" s="15">
        <v>-0.71860000000000002</v>
      </c>
      <c r="C5" s="15">
        <v>-0.1356</v>
      </c>
      <c r="D5" s="15">
        <v>-8.6999999999999994E-2</v>
      </c>
      <c r="E5" s="15">
        <v>0.75600000000000001</v>
      </c>
      <c r="F5" s="22"/>
      <c r="G5" s="22"/>
      <c r="H5" s="22"/>
      <c r="I5" s="22"/>
      <c r="K5" s="7"/>
      <c r="L5" s="7"/>
      <c r="M5" s="7"/>
      <c r="N5" s="7"/>
      <c r="O5" s="7"/>
      <c r="P5" s="7"/>
      <c r="Q5" s="7"/>
      <c r="R5" s="7"/>
    </row>
    <row r="6" spans="1:18" x14ac:dyDescent="0.25">
      <c r="A6" s="21">
        <v>3</v>
      </c>
      <c r="B6" s="15">
        <v>-0.66239999999999999</v>
      </c>
      <c r="C6" s="15">
        <v>6.5600000000000006E-2</v>
      </c>
      <c r="D6" s="15">
        <v>-0.19270000000000001</v>
      </c>
      <c r="E6" s="15">
        <v>0.50160000000000005</v>
      </c>
      <c r="F6" s="22"/>
      <c r="G6" s="22"/>
      <c r="H6" s="22"/>
      <c r="I6" s="22"/>
      <c r="K6" s="7"/>
      <c r="L6" s="7"/>
      <c r="M6" s="7"/>
      <c r="N6" s="7"/>
      <c r="O6" s="7"/>
      <c r="P6" s="7"/>
      <c r="Q6" s="7"/>
      <c r="R6" s="7"/>
    </row>
    <row r="7" spans="1:18" x14ac:dyDescent="0.25">
      <c r="A7" s="21">
        <v>4</v>
      </c>
      <c r="B7" s="15">
        <v>0.248</v>
      </c>
      <c r="C7" s="15">
        <v>-0.5917</v>
      </c>
      <c r="D7" s="15">
        <v>-0.47599999999999998</v>
      </c>
      <c r="E7" s="15">
        <v>0.34399999999999997</v>
      </c>
      <c r="F7" s="22"/>
      <c r="G7" s="22"/>
      <c r="H7" s="22"/>
      <c r="I7" s="22"/>
      <c r="K7" s="7"/>
      <c r="L7" s="7"/>
      <c r="M7" s="7"/>
      <c r="N7" s="7"/>
      <c r="O7" s="7"/>
      <c r="P7" s="7"/>
      <c r="Q7" s="7"/>
      <c r="R7" s="7"/>
    </row>
    <row r="8" spans="1:18" x14ac:dyDescent="0.25">
      <c r="A8" s="21">
        <v>5</v>
      </c>
      <c r="B8" s="15">
        <v>-1.0411999999999999</v>
      </c>
      <c r="C8" s="15">
        <v>-0.40939999999999999</v>
      </c>
      <c r="D8" s="15">
        <v>0.55279999999999996</v>
      </c>
      <c r="E8" s="15">
        <v>0.36309999999999998</v>
      </c>
      <c r="F8" s="22"/>
      <c r="G8" s="22"/>
      <c r="H8" s="22"/>
      <c r="I8" s="22"/>
      <c r="J8" s="22"/>
      <c r="K8" s="7"/>
      <c r="L8" s="7"/>
      <c r="M8" s="7"/>
      <c r="N8" s="7"/>
      <c r="O8" s="7"/>
      <c r="P8" s="7"/>
      <c r="Q8" s="7"/>
      <c r="R8" s="7"/>
    </row>
    <row r="9" spans="1:18" x14ac:dyDescent="0.25">
      <c r="A9" s="21">
        <v>6</v>
      </c>
      <c r="B9" s="15">
        <v>-0.97989999999999999</v>
      </c>
      <c r="C9" s="15">
        <v>6.1000000000000004E-3</v>
      </c>
      <c r="D9" s="15">
        <v>3.6499999999999998E-2</v>
      </c>
      <c r="E9" s="15">
        <v>0.86599999999999999</v>
      </c>
      <c r="F9" s="22"/>
      <c r="G9" s="22"/>
      <c r="H9" s="22"/>
      <c r="I9" s="22"/>
      <c r="J9" s="22"/>
      <c r="K9" s="7"/>
      <c r="L9" s="7"/>
      <c r="M9" s="7"/>
      <c r="N9" s="7"/>
      <c r="O9" s="7"/>
      <c r="P9" s="7"/>
      <c r="Q9" s="7"/>
      <c r="R9" s="7"/>
    </row>
    <row r="10" spans="1:18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</row>
    <row r="12" spans="1:18" x14ac:dyDescent="0.25">
      <c r="A12" s="10" t="s">
        <v>0</v>
      </c>
      <c r="B12" s="10" t="s">
        <v>26</v>
      </c>
      <c r="C12" s="11" t="s">
        <v>7</v>
      </c>
      <c r="D12" s="27"/>
      <c r="E12" s="20">
        <v>1</v>
      </c>
      <c r="F12" s="20">
        <v>2</v>
      </c>
      <c r="G12" s="20">
        <v>3</v>
      </c>
      <c r="H12" s="20">
        <v>4</v>
      </c>
      <c r="I12" s="20">
        <v>5</v>
      </c>
      <c r="J12" s="20">
        <v>6</v>
      </c>
      <c r="L12" s="20">
        <v>1</v>
      </c>
      <c r="M12" s="20">
        <v>2</v>
      </c>
      <c r="N12" s="20">
        <v>3</v>
      </c>
      <c r="O12" s="20">
        <v>4</v>
      </c>
      <c r="P12" s="20">
        <v>5</v>
      </c>
      <c r="Q12" s="20">
        <v>6</v>
      </c>
    </row>
    <row r="13" spans="1:18" x14ac:dyDescent="0.25">
      <c r="A13" s="18">
        <f>IF(Entrada!B4="","",ROUND(Normalização!E5,3))</f>
        <v>0.28299999999999997</v>
      </c>
      <c r="B13" s="18">
        <f>IF(Entrada!B4="","",ROUND(Normalização!F5,3))</f>
        <v>0.63600000000000001</v>
      </c>
      <c r="C13" s="18">
        <f>IF(Entrada!B4="","",ROUND(Normalização!G5,3))</f>
        <v>0.15</v>
      </c>
      <c r="D13" s="28"/>
      <c r="E13" s="19">
        <f>IF(A13="","",$B$4*A13+$C$4*B13+$D$4*C13+$E$4)</f>
        <v>3.3352090999999997</v>
      </c>
      <c r="F13" s="19">
        <f>IF(A13="","",$B$5*A13+$C$5*B13+$D$5*C13+$E$5)</f>
        <v>0.45334459999999999</v>
      </c>
      <c r="G13" s="19">
        <f>IF(A13="","",$B$6*A13+$C$6*B13+$D$6*C13+$E$6)</f>
        <v>0.32695740000000006</v>
      </c>
      <c r="H13" s="19">
        <f>IF(A13="","",$B$7*A13+$C$7*B13+$D$7*C13+$E$7)</f>
        <v>-3.3537200000000045E-2</v>
      </c>
      <c r="I13" s="19">
        <f>IF(A13="","",$B$8*A13+$C$8*B13+$D$8*C13+$E$8)</f>
        <v>-0.10901799999999995</v>
      </c>
      <c r="J13" s="19">
        <f>IF(A13="","",$B$9*A13+$C$9*B13+$D$9*C13+$E$9)</f>
        <v>0.59804290000000004</v>
      </c>
      <c r="L13" s="19">
        <f t="shared" ref="L13:L32" si="0">IF(A13="","",1/(1+EXP(-E13)))</f>
        <v>0.96561713548960681</v>
      </c>
      <c r="M13" s="19">
        <f t="shared" ref="M13:M32" si="1">IF(A13="","",1/(1+EXP(-F13)))</f>
        <v>0.61143414767248627</v>
      </c>
      <c r="N13" s="19">
        <f t="shared" ref="N13:N32" si="2">IF(A13="","",1/(1+EXP(-G13)))</f>
        <v>0.58101888175761673</v>
      </c>
      <c r="O13" s="19">
        <f t="shared" ref="O13:O32" si="3">IF(A13="","",1/(1+EXP(-H13)))</f>
        <v>0.49161648576073108</v>
      </c>
      <c r="P13" s="19">
        <f>IF(A13="","",1/(1+EXP(-I13)))</f>
        <v>0.47277246109655985</v>
      </c>
      <c r="Q13" s="19">
        <f>IF(A13="","",1/(1+EXP(-J13)))</f>
        <v>0.64520842505697718</v>
      </c>
    </row>
    <row r="14" spans="1:18" x14ac:dyDescent="0.25">
      <c r="A14" s="18" t="str">
        <f>IF(Entrada!B5="","",ROUND(Normalização!E6,3))</f>
        <v/>
      </c>
      <c r="B14" s="18" t="str">
        <f>IF(Entrada!B5="","",ROUND(Normalização!F6,3))</f>
        <v/>
      </c>
      <c r="C14" s="18" t="str">
        <f>IF(Entrada!B5="","",ROUND(Normalização!G6,3))</f>
        <v/>
      </c>
      <c r="D14" s="28"/>
      <c r="E14" s="19" t="str">
        <f t="shared" ref="E14:E32" si="4">IF(A14="","",$B$4*A14+$C$4*B14+$D$4*C14+$E$4)</f>
        <v/>
      </c>
      <c r="F14" s="19" t="str">
        <f t="shared" ref="F14:F32" si="5">IF(A14="","",$B$5*A14+$C$5*B14+$D$5*C14+$E$5)</f>
        <v/>
      </c>
      <c r="G14" s="19" t="str">
        <f t="shared" ref="G14:G32" si="6">IF(A14="","",$B$6*A14+$C$6*B14+$D$6*C14+$E$6)</f>
        <v/>
      </c>
      <c r="H14" s="19" t="str">
        <f t="shared" ref="H14:H32" si="7">IF(A14="","",$B$7*A14+$C$7*B14+$D$7*C14+$E$7)</f>
        <v/>
      </c>
      <c r="I14" s="19" t="str">
        <f t="shared" ref="I14:I32" si="8">IF(A14="","",$B$8*A14+$C$8*B14+$D$8*C14+$E$8)</f>
        <v/>
      </c>
      <c r="J14" s="19" t="str">
        <f t="shared" ref="J14:J32" si="9">IF(A14="","",$B$9*A14+$C$9*B14+$D$9*C14+$E$9)</f>
        <v/>
      </c>
      <c r="L14" s="19" t="str">
        <f t="shared" si="0"/>
        <v/>
      </c>
      <c r="M14" s="19" t="str">
        <f t="shared" si="1"/>
        <v/>
      </c>
      <c r="N14" s="19" t="str">
        <f t="shared" si="2"/>
        <v/>
      </c>
      <c r="O14" s="19" t="str">
        <f t="shared" si="3"/>
        <v/>
      </c>
      <c r="P14" s="19" t="str">
        <f t="shared" ref="P14:P32" si="10">IF(A14="","",1/(1+EXP(-I14)))</f>
        <v/>
      </c>
      <c r="Q14" s="19" t="str">
        <f t="shared" ref="Q14:Q32" si="11">IF(A14="","",1/(1+EXP(-J14)))</f>
        <v/>
      </c>
    </row>
    <row r="15" spans="1:18" x14ac:dyDescent="0.25">
      <c r="A15" s="18" t="str">
        <f>IF(Entrada!B6="","",ROUND(Normalização!E7,3))</f>
        <v/>
      </c>
      <c r="B15" s="18" t="str">
        <f>IF(Entrada!B6="","",ROUND(Normalização!F7,3))</f>
        <v/>
      </c>
      <c r="C15" s="18" t="str">
        <f>IF(Entrada!B6="","",ROUND(Normalização!G7,3))</f>
        <v/>
      </c>
      <c r="D15" s="28"/>
      <c r="E15" s="19" t="str">
        <f t="shared" si="4"/>
        <v/>
      </c>
      <c r="F15" s="19" t="str">
        <f t="shared" si="5"/>
        <v/>
      </c>
      <c r="G15" s="19" t="str">
        <f t="shared" si="6"/>
        <v/>
      </c>
      <c r="H15" s="19" t="str">
        <f t="shared" si="7"/>
        <v/>
      </c>
      <c r="I15" s="19" t="str">
        <f t="shared" si="8"/>
        <v/>
      </c>
      <c r="J15" s="19" t="str">
        <f t="shared" si="9"/>
        <v/>
      </c>
      <c r="L15" s="19" t="str">
        <f t="shared" si="0"/>
        <v/>
      </c>
      <c r="M15" s="19" t="str">
        <f t="shared" si="1"/>
        <v/>
      </c>
      <c r="N15" s="19" t="str">
        <f t="shared" si="2"/>
        <v/>
      </c>
      <c r="O15" s="19" t="str">
        <f t="shared" si="3"/>
        <v/>
      </c>
      <c r="P15" s="19" t="str">
        <f t="shared" si="10"/>
        <v/>
      </c>
      <c r="Q15" s="19" t="str">
        <f t="shared" si="11"/>
        <v/>
      </c>
    </row>
    <row r="16" spans="1:18" x14ac:dyDescent="0.25">
      <c r="A16" s="18" t="str">
        <f>IF(Entrada!B7="","",ROUND(Normalização!E8,3))</f>
        <v/>
      </c>
      <c r="B16" s="18" t="str">
        <f>IF(Entrada!B7="","",ROUND(Normalização!F8,3))</f>
        <v/>
      </c>
      <c r="C16" s="18" t="str">
        <f>IF(Entrada!B7="","",ROUND(Normalização!G8,3))</f>
        <v/>
      </c>
      <c r="D16" s="28"/>
      <c r="E16" s="19" t="str">
        <f t="shared" si="4"/>
        <v/>
      </c>
      <c r="F16" s="19" t="str">
        <f t="shared" si="5"/>
        <v/>
      </c>
      <c r="G16" s="19" t="str">
        <f t="shared" si="6"/>
        <v/>
      </c>
      <c r="H16" s="19" t="str">
        <f t="shared" si="7"/>
        <v/>
      </c>
      <c r="I16" s="19" t="str">
        <f t="shared" si="8"/>
        <v/>
      </c>
      <c r="J16" s="19" t="str">
        <f t="shared" si="9"/>
        <v/>
      </c>
      <c r="L16" s="19" t="str">
        <f t="shared" si="0"/>
        <v/>
      </c>
      <c r="M16" s="19" t="str">
        <f t="shared" si="1"/>
        <v/>
      </c>
      <c r="N16" s="19" t="str">
        <f t="shared" si="2"/>
        <v/>
      </c>
      <c r="O16" s="19" t="str">
        <f t="shared" si="3"/>
        <v/>
      </c>
      <c r="P16" s="19" t="str">
        <f t="shared" si="10"/>
        <v/>
      </c>
      <c r="Q16" s="19" t="str">
        <f t="shared" si="11"/>
        <v/>
      </c>
    </row>
    <row r="17" spans="1:17" x14ac:dyDescent="0.25">
      <c r="A17" s="18" t="str">
        <f>IF(Entrada!B8="","",ROUND(Normalização!E9,3))</f>
        <v/>
      </c>
      <c r="B17" s="18" t="str">
        <f>IF(Entrada!B8="","",ROUND(Normalização!F9,3))</f>
        <v/>
      </c>
      <c r="C17" s="18" t="str">
        <f>IF(Entrada!B8="","",ROUND(Normalização!G9,3))</f>
        <v/>
      </c>
      <c r="D17" s="28"/>
      <c r="E17" s="19" t="str">
        <f t="shared" si="4"/>
        <v/>
      </c>
      <c r="F17" s="19" t="str">
        <f t="shared" si="5"/>
        <v/>
      </c>
      <c r="G17" s="19" t="str">
        <f t="shared" si="6"/>
        <v/>
      </c>
      <c r="H17" s="19" t="str">
        <f t="shared" si="7"/>
        <v/>
      </c>
      <c r="I17" s="19" t="str">
        <f t="shared" si="8"/>
        <v/>
      </c>
      <c r="J17" s="19" t="str">
        <f t="shared" si="9"/>
        <v/>
      </c>
      <c r="L17" s="19" t="str">
        <f t="shared" si="0"/>
        <v/>
      </c>
      <c r="M17" s="19" t="str">
        <f t="shared" si="1"/>
        <v/>
      </c>
      <c r="N17" s="19" t="str">
        <f t="shared" si="2"/>
        <v/>
      </c>
      <c r="O17" s="19" t="str">
        <f t="shared" si="3"/>
        <v/>
      </c>
      <c r="P17" s="19" t="str">
        <f t="shared" si="10"/>
        <v/>
      </c>
      <c r="Q17" s="19" t="str">
        <f t="shared" si="11"/>
        <v/>
      </c>
    </row>
    <row r="18" spans="1:17" x14ac:dyDescent="0.25">
      <c r="A18" s="18" t="str">
        <f>IF(Entrada!B9="","",ROUND(Normalização!E10,3))</f>
        <v/>
      </c>
      <c r="B18" s="18" t="str">
        <f>IF(Entrada!B9="","",ROUND(Normalização!F10,3))</f>
        <v/>
      </c>
      <c r="C18" s="18" t="str">
        <f>IF(Entrada!B9="","",ROUND(Normalização!G10,3))</f>
        <v/>
      </c>
      <c r="D18" s="28"/>
      <c r="E18" s="19" t="str">
        <f t="shared" si="4"/>
        <v/>
      </c>
      <c r="F18" s="19" t="str">
        <f t="shared" si="5"/>
        <v/>
      </c>
      <c r="G18" s="19" t="str">
        <f t="shared" si="6"/>
        <v/>
      </c>
      <c r="H18" s="19" t="str">
        <f t="shared" si="7"/>
        <v/>
      </c>
      <c r="I18" s="19" t="str">
        <f t="shared" si="8"/>
        <v/>
      </c>
      <c r="J18" s="19" t="str">
        <f t="shared" si="9"/>
        <v/>
      </c>
      <c r="L18" s="19" t="str">
        <f t="shared" si="0"/>
        <v/>
      </c>
      <c r="M18" s="19" t="str">
        <f t="shared" si="1"/>
        <v/>
      </c>
      <c r="N18" s="19" t="str">
        <f t="shared" si="2"/>
        <v/>
      </c>
      <c r="O18" s="19" t="str">
        <f t="shared" si="3"/>
        <v/>
      </c>
      <c r="P18" s="19" t="str">
        <f t="shared" si="10"/>
        <v/>
      </c>
      <c r="Q18" s="19" t="str">
        <f t="shared" si="11"/>
        <v/>
      </c>
    </row>
    <row r="19" spans="1:17" x14ac:dyDescent="0.25">
      <c r="A19" s="18" t="str">
        <f>IF(Entrada!B10="","",ROUND(Normalização!E11,3))</f>
        <v/>
      </c>
      <c r="B19" s="18" t="str">
        <f>IF(Entrada!B10="","",ROUND(Normalização!F11,3))</f>
        <v/>
      </c>
      <c r="C19" s="18" t="str">
        <f>IF(Entrada!B10="","",ROUND(Normalização!G11,3))</f>
        <v/>
      </c>
      <c r="D19" s="28"/>
      <c r="E19" s="19" t="str">
        <f t="shared" si="4"/>
        <v/>
      </c>
      <c r="F19" s="19" t="str">
        <f t="shared" si="5"/>
        <v/>
      </c>
      <c r="G19" s="19" t="str">
        <f t="shared" si="6"/>
        <v/>
      </c>
      <c r="H19" s="19" t="str">
        <f t="shared" si="7"/>
        <v/>
      </c>
      <c r="I19" s="19" t="str">
        <f t="shared" si="8"/>
        <v/>
      </c>
      <c r="J19" s="19" t="str">
        <f t="shared" si="9"/>
        <v/>
      </c>
      <c r="L19" s="19" t="str">
        <f t="shared" si="0"/>
        <v/>
      </c>
      <c r="M19" s="19" t="str">
        <f t="shared" si="1"/>
        <v/>
      </c>
      <c r="N19" s="19" t="str">
        <f t="shared" si="2"/>
        <v/>
      </c>
      <c r="O19" s="19" t="str">
        <f t="shared" si="3"/>
        <v/>
      </c>
      <c r="P19" s="19" t="str">
        <f t="shared" si="10"/>
        <v/>
      </c>
      <c r="Q19" s="19" t="str">
        <f t="shared" si="11"/>
        <v/>
      </c>
    </row>
    <row r="20" spans="1:17" x14ac:dyDescent="0.25">
      <c r="A20" s="18" t="str">
        <f>IF(Entrada!B11="","",ROUND(Normalização!E12,3))</f>
        <v/>
      </c>
      <c r="B20" s="18" t="str">
        <f>IF(Entrada!B11="","",ROUND(Normalização!F12,3))</f>
        <v/>
      </c>
      <c r="C20" s="18" t="str">
        <f>IF(Entrada!B11="","",ROUND(Normalização!G12,3))</f>
        <v/>
      </c>
      <c r="D20" s="28"/>
      <c r="E20" s="19" t="str">
        <f t="shared" si="4"/>
        <v/>
      </c>
      <c r="F20" s="19" t="str">
        <f t="shared" si="5"/>
        <v/>
      </c>
      <c r="G20" s="19" t="str">
        <f t="shared" si="6"/>
        <v/>
      </c>
      <c r="H20" s="19" t="str">
        <f t="shared" si="7"/>
        <v/>
      </c>
      <c r="I20" s="19" t="str">
        <f t="shared" si="8"/>
        <v/>
      </c>
      <c r="J20" s="19" t="str">
        <f t="shared" si="9"/>
        <v/>
      </c>
      <c r="L20" s="19" t="str">
        <f t="shared" si="0"/>
        <v/>
      </c>
      <c r="M20" s="19" t="str">
        <f t="shared" si="1"/>
        <v/>
      </c>
      <c r="N20" s="19" t="str">
        <f t="shared" si="2"/>
        <v/>
      </c>
      <c r="O20" s="19" t="str">
        <f t="shared" si="3"/>
        <v/>
      </c>
      <c r="P20" s="19" t="str">
        <f t="shared" si="10"/>
        <v/>
      </c>
      <c r="Q20" s="19" t="str">
        <f t="shared" si="11"/>
        <v/>
      </c>
    </row>
    <row r="21" spans="1:17" x14ac:dyDescent="0.25">
      <c r="A21" s="18" t="str">
        <f>IF(Entrada!B12="","",ROUND(Normalização!E13,3))</f>
        <v/>
      </c>
      <c r="B21" s="18" t="str">
        <f>IF(Entrada!B12="","",ROUND(Normalização!F13,3))</f>
        <v/>
      </c>
      <c r="C21" s="18" t="str">
        <f>IF(Entrada!B12="","",ROUND(Normalização!G13,3))</f>
        <v/>
      </c>
      <c r="D21" s="28"/>
      <c r="E21" s="19" t="str">
        <f t="shared" si="4"/>
        <v/>
      </c>
      <c r="F21" s="19" t="str">
        <f t="shared" si="5"/>
        <v/>
      </c>
      <c r="G21" s="19" t="str">
        <f t="shared" si="6"/>
        <v/>
      </c>
      <c r="H21" s="19" t="str">
        <f t="shared" si="7"/>
        <v/>
      </c>
      <c r="I21" s="19" t="str">
        <f t="shared" si="8"/>
        <v/>
      </c>
      <c r="J21" s="19" t="str">
        <f t="shared" si="9"/>
        <v/>
      </c>
      <c r="L21" s="19" t="str">
        <f t="shared" si="0"/>
        <v/>
      </c>
      <c r="M21" s="19" t="str">
        <f t="shared" si="1"/>
        <v/>
      </c>
      <c r="N21" s="19" t="str">
        <f t="shared" si="2"/>
        <v/>
      </c>
      <c r="O21" s="19" t="str">
        <f t="shared" si="3"/>
        <v/>
      </c>
      <c r="P21" s="19" t="str">
        <f t="shared" si="10"/>
        <v/>
      </c>
      <c r="Q21" s="19" t="str">
        <f t="shared" si="11"/>
        <v/>
      </c>
    </row>
    <row r="22" spans="1:17" x14ac:dyDescent="0.25">
      <c r="A22" s="18" t="str">
        <f>IF(Entrada!B13="","",ROUND(Normalização!E14,3))</f>
        <v/>
      </c>
      <c r="B22" s="18" t="str">
        <f>IF(Entrada!B13="","",ROUND(Normalização!F14,3))</f>
        <v/>
      </c>
      <c r="C22" s="18" t="str">
        <f>IF(Entrada!B13="","",ROUND(Normalização!G14,3))</f>
        <v/>
      </c>
      <c r="D22" s="28"/>
      <c r="E22" s="19" t="str">
        <f t="shared" si="4"/>
        <v/>
      </c>
      <c r="F22" s="19" t="str">
        <f t="shared" si="5"/>
        <v/>
      </c>
      <c r="G22" s="19" t="str">
        <f t="shared" si="6"/>
        <v/>
      </c>
      <c r="H22" s="19" t="str">
        <f t="shared" si="7"/>
        <v/>
      </c>
      <c r="I22" s="19" t="str">
        <f t="shared" si="8"/>
        <v/>
      </c>
      <c r="J22" s="19" t="str">
        <f t="shared" si="9"/>
        <v/>
      </c>
      <c r="L22" s="19" t="str">
        <f t="shared" si="0"/>
        <v/>
      </c>
      <c r="M22" s="19" t="str">
        <f t="shared" si="1"/>
        <v/>
      </c>
      <c r="N22" s="19" t="str">
        <f t="shared" si="2"/>
        <v/>
      </c>
      <c r="O22" s="19" t="str">
        <f t="shared" si="3"/>
        <v/>
      </c>
      <c r="P22" s="19" t="str">
        <f t="shared" si="10"/>
        <v/>
      </c>
      <c r="Q22" s="19" t="str">
        <f t="shared" si="11"/>
        <v/>
      </c>
    </row>
    <row r="23" spans="1:17" x14ac:dyDescent="0.25">
      <c r="A23" s="18" t="str">
        <f>IF(Entrada!B14="","",ROUND(Normalização!E15,3))</f>
        <v/>
      </c>
      <c r="B23" s="18" t="str">
        <f>IF(Entrada!B14="","",ROUND(Normalização!F15,3))</f>
        <v/>
      </c>
      <c r="C23" s="18" t="str">
        <f>IF(Entrada!B14="","",ROUND(Normalização!G15,3))</f>
        <v/>
      </c>
      <c r="D23" s="28"/>
      <c r="E23" s="19" t="str">
        <f t="shared" si="4"/>
        <v/>
      </c>
      <c r="F23" s="19" t="str">
        <f t="shared" si="5"/>
        <v/>
      </c>
      <c r="G23" s="19" t="str">
        <f t="shared" si="6"/>
        <v/>
      </c>
      <c r="H23" s="19" t="str">
        <f t="shared" si="7"/>
        <v/>
      </c>
      <c r="I23" s="19" t="str">
        <f t="shared" si="8"/>
        <v/>
      </c>
      <c r="J23" s="19" t="str">
        <f t="shared" si="9"/>
        <v/>
      </c>
      <c r="L23" s="19" t="str">
        <f t="shared" si="0"/>
        <v/>
      </c>
      <c r="M23" s="19" t="str">
        <f t="shared" si="1"/>
        <v/>
      </c>
      <c r="N23" s="19" t="str">
        <f t="shared" si="2"/>
        <v/>
      </c>
      <c r="O23" s="19" t="str">
        <f t="shared" si="3"/>
        <v/>
      </c>
      <c r="P23" s="19" t="str">
        <f t="shared" si="10"/>
        <v/>
      </c>
      <c r="Q23" s="19" t="str">
        <f t="shared" si="11"/>
        <v/>
      </c>
    </row>
    <row r="24" spans="1:17" x14ac:dyDescent="0.25">
      <c r="A24" s="18" t="str">
        <f>IF(Entrada!B15="","",ROUND(Normalização!E16,3))</f>
        <v/>
      </c>
      <c r="B24" s="18" t="str">
        <f>IF(Entrada!B15="","",ROUND(Normalização!F16,3))</f>
        <v/>
      </c>
      <c r="C24" s="18" t="str">
        <f>IF(Entrada!B15="","",ROUND(Normalização!G16,3))</f>
        <v/>
      </c>
      <c r="D24" s="28"/>
      <c r="E24" s="19" t="str">
        <f t="shared" si="4"/>
        <v/>
      </c>
      <c r="F24" s="19" t="str">
        <f t="shared" si="5"/>
        <v/>
      </c>
      <c r="G24" s="19" t="str">
        <f t="shared" si="6"/>
        <v/>
      </c>
      <c r="H24" s="19" t="str">
        <f t="shared" si="7"/>
        <v/>
      </c>
      <c r="I24" s="19" t="str">
        <f t="shared" si="8"/>
        <v/>
      </c>
      <c r="J24" s="19" t="str">
        <f t="shared" si="9"/>
        <v/>
      </c>
      <c r="L24" s="19" t="str">
        <f t="shared" si="0"/>
        <v/>
      </c>
      <c r="M24" s="19" t="str">
        <f t="shared" si="1"/>
        <v/>
      </c>
      <c r="N24" s="19" t="str">
        <f t="shared" si="2"/>
        <v/>
      </c>
      <c r="O24" s="19" t="str">
        <f t="shared" si="3"/>
        <v/>
      </c>
      <c r="P24" s="19" t="str">
        <f t="shared" si="10"/>
        <v/>
      </c>
      <c r="Q24" s="19" t="str">
        <f t="shared" si="11"/>
        <v/>
      </c>
    </row>
    <row r="25" spans="1:17" x14ac:dyDescent="0.25">
      <c r="A25" s="18" t="str">
        <f>IF(Entrada!B16="","",ROUND(Normalização!E17,3))</f>
        <v/>
      </c>
      <c r="B25" s="18" t="str">
        <f>IF(Entrada!B16="","",ROUND(Normalização!F17,3))</f>
        <v/>
      </c>
      <c r="C25" s="18" t="str">
        <f>IF(Entrada!B16="","",ROUND(Normalização!G17,3))</f>
        <v/>
      </c>
      <c r="D25" s="28"/>
      <c r="E25" s="19" t="str">
        <f t="shared" si="4"/>
        <v/>
      </c>
      <c r="F25" s="19" t="str">
        <f t="shared" si="5"/>
        <v/>
      </c>
      <c r="G25" s="19" t="str">
        <f t="shared" si="6"/>
        <v/>
      </c>
      <c r="H25" s="19" t="str">
        <f t="shared" si="7"/>
        <v/>
      </c>
      <c r="I25" s="19" t="str">
        <f t="shared" si="8"/>
        <v/>
      </c>
      <c r="J25" s="19" t="str">
        <f t="shared" si="9"/>
        <v/>
      </c>
      <c r="L25" s="19" t="str">
        <f t="shared" si="0"/>
        <v/>
      </c>
      <c r="M25" s="19" t="str">
        <f t="shared" si="1"/>
        <v/>
      </c>
      <c r="N25" s="19" t="str">
        <f t="shared" si="2"/>
        <v/>
      </c>
      <c r="O25" s="19" t="str">
        <f t="shared" si="3"/>
        <v/>
      </c>
      <c r="P25" s="19" t="str">
        <f t="shared" si="10"/>
        <v/>
      </c>
      <c r="Q25" s="19" t="str">
        <f t="shared" si="11"/>
        <v/>
      </c>
    </row>
    <row r="26" spans="1:17" x14ac:dyDescent="0.25">
      <c r="A26" s="18" t="str">
        <f>IF(Entrada!B17="","",ROUND(Normalização!E18,3))</f>
        <v/>
      </c>
      <c r="B26" s="18" t="str">
        <f>IF(Entrada!B17="","",ROUND(Normalização!F18,3))</f>
        <v/>
      </c>
      <c r="C26" s="18" t="str">
        <f>IF(Entrada!B17="","",ROUND(Normalização!G18,3))</f>
        <v/>
      </c>
      <c r="D26" s="28"/>
      <c r="E26" s="19" t="str">
        <f t="shared" si="4"/>
        <v/>
      </c>
      <c r="F26" s="19" t="str">
        <f t="shared" si="5"/>
        <v/>
      </c>
      <c r="G26" s="19" t="str">
        <f t="shared" si="6"/>
        <v/>
      </c>
      <c r="H26" s="19" t="str">
        <f t="shared" si="7"/>
        <v/>
      </c>
      <c r="I26" s="19" t="str">
        <f t="shared" si="8"/>
        <v/>
      </c>
      <c r="J26" s="19" t="str">
        <f t="shared" si="9"/>
        <v/>
      </c>
      <c r="L26" s="19" t="str">
        <f t="shared" si="0"/>
        <v/>
      </c>
      <c r="M26" s="19" t="str">
        <f t="shared" si="1"/>
        <v/>
      </c>
      <c r="N26" s="19" t="str">
        <f t="shared" si="2"/>
        <v/>
      </c>
      <c r="O26" s="19" t="str">
        <f t="shared" si="3"/>
        <v/>
      </c>
      <c r="P26" s="19" t="str">
        <f t="shared" si="10"/>
        <v/>
      </c>
      <c r="Q26" s="19" t="str">
        <f t="shared" si="11"/>
        <v/>
      </c>
    </row>
    <row r="27" spans="1:17" x14ac:dyDescent="0.25">
      <c r="A27" s="18" t="str">
        <f>IF(Entrada!B18="","",ROUND(Normalização!E19,3))</f>
        <v/>
      </c>
      <c r="B27" s="18" t="str">
        <f>IF(Entrada!B18="","",ROUND(Normalização!F19,3))</f>
        <v/>
      </c>
      <c r="C27" s="18" t="str">
        <f>IF(Entrada!B18="","",ROUND(Normalização!G19,3))</f>
        <v/>
      </c>
      <c r="D27" s="28"/>
      <c r="E27" s="19" t="str">
        <f t="shared" si="4"/>
        <v/>
      </c>
      <c r="F27" s="19" t="str">
        <f t="shared" si="5"/>
        <v/>
      </c>
      <c r="G27" s="19" t="str">
        <f t="shared" si="6"/>
        <v/>
      </c>
      <c r="H27" s="19" t="str">
        <f t="shared" si="7"/>
        <v/>
      </c>
      <c r="I27" s="19" t="str">
        <f t="shared" si="8"/>
        <v/>
      </c>
      <c r="J27" s="19" t="str">
        <f t="shared" si="9"/>
        <v/>
      </c>
      <c r="L27" s="19" t="str">
        <f t="shared" si="0"/>
        <v/>
      </c>
      <c r="M27" s="19" t="str">
        <f t="shared" si="1"/>
        <v/>
      </c>
      <c r="N27" s="19" t="str">
        <f t="shared" si="2"/>
        <v/>
      </c>
      <c r="O27" s="19" t="str">
        <f t="shared" si="3"/>
        <v/>
      </c>
      <c r="P27" s="19" t="str">
        <f t="shared" si="10"/>
        <v/>
      </c>
      <c r="Q27" s="19" t="str">
        <f t="shared" si="11"/>
        <v/>
      </c>
    </row>
    <row r="28" spans="1:17" x14ac:dyDescent="0.25">
      <c r="A28" s="18" t="str">
        <f>IF(Entrada!B19="","",ROUND(Normalização!E20,3))</f>
        <v/>
      </c>
      <c r="B28" s="18" t="str">
        <f>IF(Entrada!B19="","",ROUND(Normalização!F20,3))</f>
        <v/>
      </c>
      <c r="C28" s="18" t="str">
        <f>IF(Entrada!B19="","",ROUND(Normalização!G20,3))</f>
        <v/>
      </c>
      <c r="D28" s="28"/>
      <c r="E28" s="19" t="str">
        <f t="shared" si="4"/>
        <v/>
      </c>
      <c r="F28" s="19" t="str">
        <f t="shared" si="5"/>
        <v/>
      </c>
      <c r="G28" s="19" t="str">
        <f t="shared" si="6"/>
        <v/>
      </c>
      <c r="H28" s="19" t="str">
        <f t="shared" si="7"/>
        <v/>
      </c>
      <c r="I28" s="19" t="str">
        <f t="shared" si="8"/>
        <v/>
      </c>
      <c r="J28" s="19" t="str">
        <f t="shared" si="9"/>
        <v/>
      </c>
      <c r="L28" s="19" t="str">
        <f t="shared" si="0"/>
        <v/>
      </c>
      <c r="M28" s="19" t="str">
        <f t="shared" si="1"/>
        <v/>
      </c>
      <c r="N28" s="19" t="str">
        <f t="shared" si="2"/>
        <v/>
      </c>
      <c r="O28" s="19" t="str">
        <f t="shared" si="3"/>
        <v/>
      </c>
      <c r="P28" s="19" t="str">
        <f t="shared" si="10"/>
        <v/>
      </c>
      <c r="Q28" s="19" t="str">
        <f t="shared" si="11"/>
        <v/>
      </c>
    </row>
    <row r="29" spans="1:17" x14ac:dyDescent="0.25">
      <c r="A29" s="18" t="str">
        <f>IF(Entrada!B20="","",ROUND(Normalização!E21,3))</f>
        <v/>
      </c>
      <c r="B29" s="18" t="str">
        <f>IF(Entrada!B20="","",ROUND(Normalização!F21,3))</f>
        <v/>
      </c>
      <c r="C29" s="18" t="str">
        <f>IF(Entrada!B20="","",ROUND(Normalização!G21,3))</f>
        <v/>
      </c>
      <c r="D29" s="28"/>
      <c r="E29" s="19" t="str">
        <f t="shared" si="4"/>
        <v/>
      </c>
      <c r="F29" s="19" t="str">
        <f t="shared" si="5"/>
        <v/>
      </c>
      <c r="G29" s="19" t="str">
        <f t="shared" si="6"/>
        <v/>
      </c>
      <c r="H29" s="19" t="str">
        <f t="shared" si="7"/>
        <v/>
      </c>
      <c r="I29" s="19" t="str">
        <f t="shared" si="8"/>
        <v/>
      </c>
      <c r="J29" s="19" t="str">
        <f t="shared" si="9"/>
        <v/>
      </c>
      <c r="L29" s="19" t="str">
        <f t="shared" si="0"/>
        <v/>
      </c>
      <c r="M29" s="19" t="str">
        <f t="shared" si="1"/>
        <v/>
      </c>
      <c r="N29" s="19" t="str">
        <f t="shared" si="2"/>
        <v/>
      </c>
      <c r="O29" s="19" t="str">
        <f t="shared" si="3"/>
        <v/>
      </c>
      <c r="P29" s="19" t="str">
        <f t="shared" si="10"/>
        <v/>
      </c>
      <c r="Q29" s="19" t="str">
        <f t="shared" si="11"/>
        <v/>
      </c>
    </row>
    <row r="30" spans="1:17" x14ac:dyDescent="0.25">
      <c r="A30" s="18" t="str">
        <f>IF(Entrada!B21="","",ROUND(Normalização!E22,3))</f>
        <v/>
      </c>
      <c r="B30" s="18" t="str">
        <f>IF(Entrada!B21="","",ROUND(Normalização!F22,3))</f>
        <v/>
      </c>
      <c r="C30" s="18" t="str">
        <f>IF(Entrada!B21="","",ROUND(Normalização!G22,3))</f>
        <v/>
      </c>
      <c r="D30" s="28"/>
      <c r="E30" s="19" t="str">
        <f t="shared" si="4"/>
        <v/>
      </c>
      <c r="F30" s="19" t="str">
        <f t="shared" si="5"/>
        <v/>
      </c>
      <c r="G30" s="19" t="str">
        <f t="shared" si="6"/>
        <v/>
      </c>
      <c r="H30" s="19" t="str">
        <f t="shared" si="7"/>
        <v/>
      </c>
      <c r="I30" s="19" t="str">
        <f t="shared" si="8"/>
        <v/>
      </c>
      <c r="J30" s="19" t="str">
        <f t="shared" si="9"/>
        <v/>
      </c>
      <c r="L30" s="19" t="str">
        <f t="shared" si="0"/>
        <v/>
      </c>
      <c r="M30" s="19" t="str">
        <f t="shared" si="1"/>
        <v/>
      </c>
      <c r="N30" s="19" t="str">
        <f t="shared" si="2"/>
        <v/>
      </c>
      <c r="O30" s="19" t="str">
        <f t="shared" si="3"/>
        <v/>
      </c>
      <c r="P30" s="19" t="str">
        <f t="shared" si="10"/>
        <v/>
      </c>
      <c r="Q30" s="19" t="str">
        <f t="shared" si="11"/>
        <v/>
      </c>
    </row>
    <row r="31" spans="1:17" x14ac:dyDescent="0.25">
      <c r="A31" s="18" t="str">
        <f>IF(Entrada!B22="","",ROUND(Normalização!E23,3))</f>
        <v/>
      </c>
      <c r="B31" s="18" t="str">
        <f>IF(Entrada!B22="","",ROUND(Normalização!F23,3))</f>
        <v/>
      </c>
      <c r="C31" s="18" t="str">
        <f>IF(Entrada!B22="","",ROUND(Normalização!G23,3))</f>
        <v/>
      </c>
      <c r="D31" s="28"/>
      <c r="E31" s="19" t="str">
        <f t="shared" si="4"/>
        <v/>
      </c>
      <c r="F31" s="19" t="str">
        <f t="shared" si="5"/>
        <v/>
      </c>
      <c r="G31" s="19" t="str">
        <f t="shared" si="6"/>
        <v/>
      </c>
      <c r="H31" s="19" t="str">
        <f t="shared" si="7"/>
        <v/>
      </c>
      <c r="I31" s="19" t="str">
        <f t="shared" si="8"/>
        <v/>
      </c>
      <c r="J31" s="19" t="str">
        <f t="shared" si="9"/>
        <v/>
      </c>
      <c r="L31" s="19" t="str">
        <f t="shared" si="0"/>
        <v/>
      </c>
      <c r="M31" s="19" t="str">
        <f t="shared" si="1"/>
        <v/>
      </c>
      <c r="N31" s="19" t="str">
        <f t="shared" si="2"/>
        <v/>
      </c>
      <c r="O31" s="19" t="str">
        <f t="shared" si="3"/>
        <v/>
      </c>
      <c r="P31" s="19" t="str">
        <f t="shared" si="10"/>
        <v/>
      </c>
      <c r="Q31" s="19" t="str">
        <f t="shared" si="11"/>
        <v/>
      </c>
    </row>
    <row r="32" spans="1:17" x14ac:dyDescent="0.25">
      <c r="A32" s="18" t="str">
        <f>IF(Entrada!B23="","",ROUND(Normalização!E24,3))</f>
        <v/>
      </c>
      <c r="B32" s="18" t="str">
        <f>IF(Entrada!B23="","",ROUND(Normalização!F24,3))</f>
        <v/>
      </c>
      <c r="C32" s="18" t="str">
        <f>IF(Entrada!B23="","",ROUND(Normalização!G24,3))</f>
        <v/>
      </c>
      <c r="D32" s="28"/>
      <c r="E32" s="19" t="str">
        <f t="shared" si="4"/>
        <v/>
      </c>
      <c r="F32" s="19" t="str">
        <f t="shared" si="5"/>
        <v/>
      </c>
      <c r="G32" s="19" t="str">
        <f t="shared" si="6"/>
        <v/>
      </c>
      <c r="H32" s="19" t="str">
        <f t="shared" si="7"/>
        <v/>
      </c>
      <c r="I32" s="19" t="str">
        <f t="shared" si="8"/>
        <v/>
      </c>
      <c r="J32" s="19" t="str">
        <f t="shared" si="9"/>
        <v/>
      </c>
      <c r="L32" s="19" t="str">
        <f t="shared" si="0"/>
        <v/>
      </c>
      <c r="M32" s="19" t="str">
        <f t="shared" si="1"/>
        <v/>
      </c>
      <c r="N32" s="19" t="str">
        <f t="shared" si="2"/>
        <v/>
      </c>
      <c r="O32" s="19" t="str">
        <f t="shared" si="3"/>
        <v/>
      </c>
      <c r="P32" s="19" t="str">
        <f t="shared" si="10"/>
        <v/>
      </c>
      <c r="Q32" s="19" t="str">
        <f t="shared" si="11"/>
        <v/>
      </c>
    </row>
    <row r="33" spans="1:18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</row>
    <row r="34" spans="1:18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</row>
    <row r="35" spans="1:18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</row>
    <row r="36" spans="1:18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</row>
    <row r="37" spans="1:18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</row>
    <row r="38" spans="1:18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</row>
    <row r="39" spans="1:18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AF8B8-5AAB-4075-913E-71D54C11C3EE}">
  <sheetPr codeName="Planilha6"/>
  <dimension ref="A1:M34"/>
  <sheetViews>
    <sheetView workbookViewId="0"/>
  </sheetViews>
  <sheetFormatPr defaultRowHeight="15" x14ac:dyDescent="0.25"/>
  <cols>
    <col min="1" max="13" width="10.7109375" style="5" customWidth="1"/>
    <col min="14" max="16384" width="9.140625" style="5"/>
  </cols>
  <sheetData>
    <row r="1" spans="1:13" ht="16.5" x14ac:dyDescent="0.25">
      <c r="A1" s="44" t="s">
        <v>24</v>
      </c>
      <c r="B1" s="43"/>
      <c r="C1" s="43"/>
      <c r="D1" s="43"/>
      <c r="E1" s="43"/>
      <c r="F1" s="43"/>
      <c r="G1" s="43"/>
      <c r="H1" s="43"/>
      <c r="I1" s="43"/>
      <c r="J1" s="43"/>
    </row>
    <row r="2" spans="1:13" x14ac:dyDescent="0.25">
      <c r="A2" s="48"/>
      <c r="B2" s="43"/>
      <c r="C2" s="43"/>
      <c r="D2" s="43"/>
      <c r="E2" s="43"/>
      <c r="F2" s="43"/>
      <c r="G2" s="43"/>
      <c r="H2" s="43"/>
      <c r="I2" s="43"/>
      <c r="J2" s="43"/>
    </row>
    <row r="3" spans="1:13" x14ac:dyDescent="0.25">
      <c r="A3" s="49" t="s">
        <v>23</v>
      </c>
      <c r="B3" s="50" t="s">
        <v>1</v>
      </c>
      <c r="C3" s="51"/>
      <c r="D3" s="51"/>
      <c r="E3" s="51"/>
      <c r="F3" s="51"/>
      <c r="G3" s="51"/>
      <c r="H3" s="43"/>
      <c r="I3" s="43"/>
      <c r="J3" s="43"/>
    </row>
    <row r="4" spans="1:13" x14ac:dyDescent="0.25">
      <c r="A4" s="50">
        <v>1</v>
      </c>
      <c r="B4" s="49">
        <v>-4.7336999999999998</v>
      </c>
      <c r="C4" s="52"/>
      <c r="D4" s="52"/>
      <c r="E4" s="52"/>
      <c r="F4" s="52"/>
      <c r="G4" s="52"/>
      <c r="H4" s="43"/>
      <c r="I4" s="43"/>
      <c r="J4" s="43"/>
    </row>
    <row r="5" spans="1:13" x14ac:dyDescent="0.25">
      <c r="A5" s="50">
        <v>2</v>
      </c>
      <c r="B5" s="49">
        <v>-0.1111</v>
      </c>
      <c r="C5" s="52"/>
      <c r="D5" s="52"/>
      <c r="E5" s="52"/>
      <c r="F5" s="52"/>
      <c r="G5" s="52"/>
      <c r="H5" s="53"/>
      <c r="I5" s="53"/>
      <c r="J5" s="53"/>
    </row>
    <row r="6" spans="1:13" x14ac:dyDescent="0.25">
      <c r="A6" s="50">
        <v>3</v>
      </c>
      <c r="B6" s="49">
        <v>-7.17E-2</v>
      </c>
      <c r="C6" s="52"/>
      <c r="D6" s="52"/>
      <c r="E6" s="52"/>
      <c r="F6" s="52"/>
      <c r="G6" s="52"/>
      <c r="H6" s="53"/>
      <c r="I6" s="53"/>
      <c r="J6" s="53"/>
    </row>
    <row r="7" spans="1:13" x14ac:dyDescent="0.25">
      <c r="A7" s="50">
        <v>4</v>
      </c>
      <c r="B7" s="49">
        <v>2.4022999999999999</v>
      </c>
      <c r="C7" s="52"/>
      <c r="D7" s="52"/>
      <c r="E7" s="52"/>
      <c r="F7" s="52"/>
      <c r="G7" s="52"/>
      <c r="H7" s="53"/>
      <c r="I7" s="53"/>
      <c r="J7" s="53"/>
    </row>
    <row r="8" spans="1:13" x14ac:dyDescent="0.25">
      <c r="A8" s="50">
        <v>5</v>
      </c>
      <c r="B8" s="49">
        <v>-0.29349999999999998</v>
      </c>
      <c r="C8" s="52"/>
      <c r="D8" s="52"/>
      <c r="E8" s="52"/>
      <c r="F8" s="52"/>
      <c r="G8" s="52"/>
      <c r="H8" s="53"/>
      <c r="I8" s="53"/>
      <c r="J8" s="53"/>
    </row>
    <row r="9" spans="1:13" x14ac:dyDescent="0.25">
      <c r="A9" s="50">
        <v>6</v>
      </c>
      <c r="B9" s="49">
        <v>-0.31109999999999999</v>
      </c>
      <c r="C9" s="52"/>
      <c r="D9" s="52"/>
      <c r="E9" s="52"/>
      <c r="F9" s="52"/>
      <c r="G9" s="52"/>
      <c r="H9" s="53"/>
      <c r="I9" s="53"/>
      <c r="J9" s="53"/>
    </row>
    <row r="10" spans="1:13" x14ac:dyDescent="0.25">
      <c r="A10" s="54" t="s">
        <v>22</v>
      </c>
      <c r="B10" s="49">
        <v>2.2448999999999999</v>
      </c>
      <c r="C10" s="52"/>
      <c r="D10" s="52"/>
      <c r="E10" s="52"/>
      <c r="F10" s="52"/>
      <c r="G10" s="52"/>
      <c r="H10" s="43"/>
      <c r="I10" s="43"/>
      <c r="J10" s="43"/>
    </row>
    <row r="11" spans="1:13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</row>
    <row r="12" spans="1:13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</row>
    <row r="13" spans="1:13" ht="18.75" x14ac:dyDescent="0.35">
      <c r="A13" s="55">
        <v>1</v>
      </c>
      <c r="B13" s="55">
        <v>2</v>
      </c>
      <c r="C13" s="55">
        <v>3</v>
      </c>
      <c r="D13" s="55">
        <v>4</v>
      </c>
      <c r="E13" s="55">
        <v>5</v>
      </c>
      <c r="F13" s="55">
        <v>6</v>
      </c>
      <c r="G13" s="56"/>
      <c r="H13" s="69" t="s">
        <v>1</v>
      </c>
      <c r="I13" s="69"/>
      <c r="J13" s="45"/>
      <c r="K13" s="23" t="s">
        <v>31</v>
      </c>
      <c r="L13" s="7"/>
      <c r="M13" s="7"/>
    </row>
    <row r="14" spans="1:13" x14ac:dyDescent="0.25">
      <c r="A14" s="57">
        <f>Camada1!L13</f>
        <v>0.96561713548960681</v>
      </c>
      <c r="B14" s="57">
        <f>Camada1!M13</f>
        <v>0.61143414767248627</v>
      </c>
      <c r="C14" s="57">
        <f>Camada1!N13</f>
        <v>0.58101888175761673</v>
      </c>
      <c r="D14" s="57">
        <f>Camada1!O13</f>
        <v>0.49161648576073108</v>
      </c>
      <c r="E14" s="57">
        <f>Camada1!P13</f>
        <v>0.47277246109655985</v>
      </c>
      <c r="F14" s="57">
        <f>Camada1!Q13</f>
        <v>0.64520842505697718</v>
      </c>
      <c r="G14" s="45"/>
      <c r="H14" s="58">
        <f>IF(A14="","",$B$4*A14+$B$5*B14+$B$6*C14+$B$7*D14+$B$8*E14+$B$9*F14+$B$10)</f>
        <v>-1.5941039965196473</v>
      </c>
      <c r="I14" s="58">
        <f t="shared" ref="I14:I33" si="0">IF(A14="","",1/(1+EXP(-H14)))</f>
        <v>0.16880727657801556</v>
      </c>
      <c r="J14" s="45"/>
      <c r="K14" s="24">
        <f>IF(A14="","",((I14-0.15)*(2596.1-0)/(0.85-0.15))+0)</f>
        <v>69.750815320266</v>
      </c>
      <c r="L14" s="25"/>
      <c r="M14" s="7"/>
    </row>
    <row r="15" spans="1:13" x14ac:dyDescent="0.25">
      <c r="A15" s="57" t="str">
        <f>Camada1!L14</f>
        <v/>
      </c>
      <c r="B15" s="57" t="str">
        <f>Camada1!M14</f>
        <v/>
      </c>
      <c r="C15" s="57" t="str">
        <f>Camada1!N14</f>
        <v/>
      </c>
      <c r="D15" s="57" t="str">
        <f>Camada1!O14</f>
        <v/>
      </c>
      <c r="E15" s="57" t="str">
        <f>Camada1!P14</f>
        <v/>
      </c>
      <c r="F15" s="57" t="str">
        <f>Camada1!Q14</f>
        <v/>
      </c>
      <c r="G15" s="45"/>
      <c r="H15" s="58" t="str">
        <f t="shared" ref="H15:H33" si="1">IF(A15="","",$B$4*A15+$B$5*B15+$B$6*C15+$B$7*D15+$B$8*E15+$B$9*F15+$B$10)</f>
        <v/>
      </c>
      <c r="I15" s="58" t="str">
        <f t="shared" si="0"/>
        <v/>
      </c>
      <c r="J15" s="45"/>
      <c r="K15" s="24" t="str">
        <f t="shared" ref="K15:K33" si="2">IF(A15="","",((I15-0.15)*(2596.1-0)/(0.85-0.15))+0)</f>
        <v/>
      </c>
      <c r="L15" s="25"/>
      <c r="M15" s="7"/>
    </row>
    <row r="16" spans="1:13" x14ac:dyDescent="0.25">
      <c r="A16" s="57" t="str">
        <f>Camada1!L15</f>
        <v/>
      </c>
      <c r="B16" s="57" t="str">
        <f>Camada1!M15</f>
        <v/>
      </c>
      <c r="C16" s="57" t="str">
        <f>Camada1!N15</f>
        <v/>
      </c>
      <c r="D16" s="57" t="str">
        <f>Camada1!O15</f>
        <v/>
      </c>
      <c r="E16" s="57" t="str">
        <f>Camada1!P15</f>
        <v/>
      </c>
      <c r="F16" s="57" t="str">
        <f>Camada1!Q15</f>
        <v/>
      </c>
      <c r="G16" s="45"/>
      <c r="H16" s="58" t="str">
        <f t="shared" si="1"/>
        <v/>
      </c>
      <c r="I16" s="58" t="str">
        <f t="shared" si="0"/>
        <v/>
      </c>
      <c r="J16" s="45"/>
      <c r="K16" s="24" t="str">
        <f t="shared" si="2"/>
        <v/>
      </c>
      <c r="L16" s="25"/>
      <c r="M16" s="7"/>
    </row>
    <row r="17" spans="1:13" x14ac:dyDescent="0.25">
      <c r="A17" s="57" t="str">
        <f>Camada1!L16</f>
        <v/>
      </c>
      <c r="B17" s="57" t="str">
        <f>Camada1!M16</f>
        <v/>
      </c>
      <c r="C17" s="57" t="str">
        <f>Camada1!N16</f>
        <v/>
      </c>
      <c r="D17" s="57" t="str">
        <f>Camada1!O16</f>
        <v/>
      </c>
      <c r="E17" s="57" t="str">
        <f>Camada1!P16</f>
        <v/>
      </c>
      <c r="F17" s="57" t="str">
        <f>Camada1!Q16</f>
        <v/>
      </c>
      <c r="G17" s="45"/>
      <c r="H17" s="58" t="str">
        <f t="shared" si="1"/>
        <v/>
      </c>
      <c r="I17" s="58" t="str">
        <f t="shared" si="0"/>
        <v/>
      </c>
      <c r="J17" s="45"/>
      <c r="K17" s="24" t="str">
        <f t="shared" si="2"/>
        <v/>
      </c>
      <c r="L17" s="25"/>
      <c r="M17" s="7"/>
    </row>
    <row r="18" spans="1:13" x14ac:dyDescent="0.25">
      <c r="A18" s="57" t="str">
        <f>Camada1!L17</f>
        <v/>
      </c>
      <c r="B18" s="57" t="str">
        <f>Camada1!M17</f>
        <v/>
      </c>
      <c r="C18" s="57" t="str">
        <f>Camada1!N17</f>
        <v/>
      </c>
      <c r="D18" s="57" t="str">
        <f>Camada1!O17</f>
        <v/>
      </c>
      <c r="E18" s="57" t="str">
        <f>Camada1!P17</f>
        <v/>
      </c>
      <c r="F18" s="57" t="str">
        <f>Camada1!Q17</f>
        <v/>
      </c>
      <c r="G18" s="45"/>
      <c r="H18" s="58" t="str">
        <f t="shared" si="1"/>
        <v/>
      </c>
      <c r="I18" s="58" t="str">
        <f t="shared" si="0"/>
        <v/>
      </c>
      <c r="J18" s="45"/>
      <c r="K18" s="24" t="str">
        <f t="shared" si="2"/>
        <v/>
      </c>
      <c r="L18" s="25"/>
      <c r="M18" s="7"/>
    </row>
    <row r="19" spans="1:13" x14ac:dyDescent="0.25">
      <c r="A19" s="57" t="str">
        <f>Camada1!L18</f>
        <v/>
      </c>
      <c r="B19" s="57" t="str">
        <f>Camada1!M18</f>
        <v/>
      </c>
      <c r="C19" s="57" t="str">
        <f>Camada1!N18</f>
        <v/>
      </c>
      <c r="D19" s="57" t="str">
        <f>Camada1!O18</f>
        <v/>
      </c>
      <c r="E19" s="57" t="str">
        <f>Camada1!P18</f>
        <v/>
      </c>
      <c r="F19" s="57" t="str">
        <f>Camada1!Q18</f>
        <v/>
      </c>
      <c r="G19" s="45"/>
      <c r="H19" s="58" t="str">
        <f t="shared" si="1"/>
        <v/>
      </c>
      <c r="I19" s="58" t="str">
        <f t="shared" si="0"/>
        <v/>
      </c>
      <c r="J19" s="45"/>
      <c r="K19" s="24" t="str">
        <f t="shared" si="2"/>
        <v/>
      </c>
      <c r="L19" s="25"/>
      <c r="M19" s="7"/>
    </row>
    <row r="20" spans="1:13" x14ac:dyDescent="0.25">
      <c r="A20" s="57" t="str">
        <f>Camada1!L19</f>
        <v/>
      </c>
      <c r="B20" s="57" t="str">
        <f>Camada1!M19</f>
        <v/>
      </c>
      <c r="C20" s="57" t="str">
        <f>Camada1!N19</f>
        <v/>
      </c>
      <c r="D20" s="57" t="str">
        <f>Camada1!O19</f>
        <v/>
      </c>
      <c r="E20" s="57" t="str">
        <f>Camada1!P19</f>
        <v/>
      </c>
      <c r="F20" s="57" t="str">
        <f>Camada1!Q19</f>
        <v/>
      </c>
      <c r="G20" s="45"/>
      <c r="H20" s="58" t="str">
        <f t="shared" si="1"/>
        <v/>
      </c>
      <c r="I20" s="58" t="str">
        <f t="shared" si="0"/>
        <v/>
      </c>
      <c r="J20" s="45"/>
      <c r="K20" s="24" t="str">
        <f t="shared" si="2"/>
        <v/>
      </c>
      <c r="L20" s="25"/>
      <c r="M20" s="7"/>
    </row>
    <row r="21" spans="1:13" x14ac:dyDescent="0.25">
      <c r="A21" s="57" t="str">
        <f>Camada1!L20</f>
        <v/>
      </c>
      <c r="B21" s="57" t="str">
        <f>Camada1!M20</f>
        <v/>
      </c>
      <c r="C21" s="57" t="str">
        <f>Camada1!N20</f>
        <v/>
      </c>
      <c r="D21" s="57" t="str">
        <f>Camada1!O20</f>
        <v/>
      </c>
      <c r="E21" s="57" t="str">
        <f>Camada1!P20</f>
        <v/>
      </c>
      <c r="F21" s="57" t="str">
        <f>Camada1!Q20</f>
        <v/>
      </c>
      <c r="G21" s="45"/>
      <c r="H21" s="58" t="str">
        <f t="shared" si="1"/>
        <v/>
      </c>
      <c r="I21" s="58" t="str">
        <f t="shared" si="0"/>
        <v/>
      </c>
      <c r="J21" s="45"/>
      <c r="K21" s="24" t="str">
        <f t="shared" si="2"/>
        <v/>
      </c>
      <c r="L21" s="25"/>
      <c r="M21" s="7"/>
    </row>
    <row r="22" spans="1:13" x14ac:dyDescent="0.25">
      <c r="A22" s="57" t="str">
        <f>Camada1!L21</f>
        <v/>
      </c>
      <c r="B22" s="57" t="str">
        <f>Camada1!M21</f>
        <v/>
      </c>
      <c r="C22" s="57" t="str">
        <f>Camada1!N21</f>
        <v/>
      </c>
      <c r="D22" s="57" t="str">
        <f>Camada1!O21</f>
        <v/>
      </c>
      <c r="E22" s="57" t="str">
        <f>Camada1!P21</f>
        <v/>
      </c>
      <c r="F22" s="57" t="str">
        <f>Camada1!Q21</f>
        <v/>
      </c>
      <c r="G22" s="45"/>
      <c r="H22" s="58" t="str">
        <f t="shared" si="1"/>
        <v/>
      </c>
      <c r="I22" s="58" t="str">
        <f t="shared" si="0"/>
        <v/>
      </c>
      <c r="J22" s="45"/>
      <c r="K22" s="24" t="str">
        <f t="shared" si="2"/>
        <v/>
      </c>
      <c r="L22" s="25"/>
      <c r="M22" s="7"/>
    </row>
    <row r="23" spans="1:13" x14ac:dyDescent="0.25">
      <c r="A23" s="57" t="str">
        <f>Camada1!L22</f>
        <v/>
      </c>
      <c r="B23" s="57" t="str">
        <f>Camada1!M22</f>
        <v/>
      </c>
      <c r="C23" s="57" t="str">
        <f>Camada1!N22</f>
        <v/>
      </c>
      <c r="D23" s="57" t="str">
        <f>Camada1!O22</f>
        <v/>
      </c>
      <c r="E23" s="57" t="str">
        <f>Camada1!P22</f>
        <v/>
      </c>
      <c r="F23" s="57" t="str">
        <f>Camada1!Q22</f>
        <v/>
      </c>
      <c r="G23" s="45"/>
      <c r="H23" s="58" t="str">
        <f t="shared" si="1"/>
        <v/>
      </c>
      <c r="I23" s="58" t="str">
        <f t="shared" si="0"/>
        <v/>
      </c>
      <c r="J23" s="45"/>
      <c r="K23" s="24" t="str">
        <f t="shared" si="2"/>
        <v/>
      </c>
      <c r="L23" s="25"/>
      <c r="M23" s="7"/>
    </row>
    <row r="24" spans="1:13" x14ac:dyDescent="0.25">
      <c r="A24" s="57" t="str">
        <f>Camada1!L23</f>
        <v/>
      </c>
      <c r="B24" s="57" t="str">
        <f>Camada1!M23</f>
        <v/>
      </c>
      <c r="C24" s="57" t="str">
        <f>Camada1!N23</f>
        <v/>
      </c>
      <c r="D24" s="57" t="str">
        <f>Camada1!O23</f>
        <v/>
      </c>
      <c r="E24" s="57" t="str">
        <f>Camada1!P23</f>
        <v/>
      </c>
      <c r="F24" s="57" t="str">
        <f>Camada1!Q23</f>
        <v/>
      </c>
      <c r="G24" s="45"/>
      <c r="H24" s="58" t="str">
        <f t="shared" si="1"/>
        <v/>
      </c>
      <c r="I24" s="58" t="str">
        <f t="shared" si="0"/>
        <v/>
      </c>
      <c r="J24" s="45"/>
      <c r="K24" s="24" t="str">
        <f t="shared" si="2"/>
        <v/>
      </c>
      <c r="L24" s="25"/>
      <c r="M24" s="7"/>
    </row>
    <row r="25" spans="1:13" x14ac:dyDescent="0.25">
      <c r="A25" s="57" t="str">
        <f>Camada1!L24</f>
        <v/>
      </c>
      <c r="B25" s="57" t="str">
        <f>Camada1!M24</f>
        <v/>
      </c>
      <c r="C25" s="57" t="str">
        <f>Camada1!N24</f>
        <v/>
      </c>
      <c r="D25" s="57" t="str">
        <f>Camada1!O24</f>
        <v/>
      </c>
      <c r="E25" s="57" t="str">
        <f>Camada1!P24</f>
        <v/>
      </c>
      <c r="F25" s="57" t="str">
        <f>Camada1!Q24</f>
        <v/>
      </c>
      <c r="G25" s="45"/>
      <c r="H25" s="58" t="str">
        <f t="shared" si="1"/>
        <v/>
      </c>
      <c r="I25" s="58" t="str">
        <f t="shared" si="0"/>
        <v/>
      </c>
      <c r="J25" s="45"/>
      <c r="K25" s="24" t="str">
        <f t="shared" si="2"/>
        <v/>
      </c>
      <c r="L25" s="25"/>
      <c r="M25" s="7"/>
    </row>
    <row r="26" spans="1:13" x14ac:dyDescent="0.25">
      <c r="A26" s="57" t="str">
        <f>Camada1!L25</f>
        <v/>
      </c>
      <c r="B26" s="57" t="str">
        <f>Camada1!M25</f>
        <v/>
      </c>
      <c r="C26" s="57" t="str">
        <f>Camada1!N25</f>
        <v/>
      </c>
      <c r="D26" s="57" t="str">
        <f>Camada1!O25</f>
        <v/>
      </c>
      <c r="E26" s="57" t="str">
        <f>Camada1!P25</f>
        <v/>
      </c>
      <c r="F26" s="57" t="str">
        <f>Camada1!Q25</f>
        <v/>
      </c>
      <c r="G26" s="45"/>
      <c r="H26" s="58" t="str">
        <f t="shared" si="1"/>
        <v/>
      </c>
      <c r="I26" s="58" t="str">
        <f t="shared" si="0"/>
        <v/>
      </c>
      <c r="J26" s="45"/>
      <c r="K26" s="24" t="str">
        <f t="shared" si="2"/>
        <v/>
      </c>
      <c r="L26" s="25"/>
      <c r="M26" s="7"/>
    </row>
    <row r="27" spans="1:13" x14ac:dyDescent="0.25">
      <c r="A27" s="57" t="str">
        <f>Camada1!L26</f>
        <v/>
      </c>
      <c r="B27" s="57" t="str">
        <f>Camada1!M26</f>
        <v/>
      </c>
      <c r="C27" s="57" t="str">
        <f>Camada1!N26</f>
        <v/>
      </c>
      <c r="D27" s="57" t="str">
        <f>Camada1!O26</f>
        <v/>
      </c>
      <c r="E27" s="57" t="str">
        <f>Camada1!P26</f>
        <v/>
      </c>
      <c r="F27" s="57" t="str">
        <f>Camada1!Q26</f>
        <v/>
      </c>
      <c r="G27" s="45"/>
      <c r="H27" s="58" t="str">
        <f t="shared" si="1"/>
        <v/>
      </c>
      <c r="I27" s="58" t="str">
        <f t="shared" si="0"/>
        <v/>
      </c>
      <c r="J27" s="45"/>
      <c r="K27" s="24" t="str">
        <f t="shared" si="2"/>
        <v/>
      </c>
      <c r="L27" s="25"/>
      <c r="M27" s="7"/>
    </row>
    <row r="28" spans="1:13" x14ac:dyDescent="0.25">
      <c r="A28" s="57" t="str">
        <f>Camada1!L27</f>
        <v/>
      </c>
      <c r="B28" s="57" t="str">
        <f>Camada1!M27</f>
        <v/>
      </c>
      <c r="C28" s="57" t="str">
        <f>Camada1!N27</f>
        <v/>
      </c>
      <c r="D28" s="57" t="str">
        <f>Camada1!O27</f>
        <v/>
      </c>
      <c r="E28" s="57" t="str">
        <f>Camada1!P27</f>
        <v/>
      </c>
      <c r="F28" s="57" t="str">
        <f>Camada1!Q27</f>
        <v/>
      </c>
      <c r="G28" s="45"/>
      <c r="H28" s="58" t="str">
        <f t="shared" si="1"/>
        <v/>
      </c>
      <c r="I28" s="58" t="str">
        <f t="shared" si="0"/>
        <v/>
      </c>
      <c r="J28" s="45"/>
      <c r="K28" s="24" t="str">
        <f t="shared" si="2"/>
        <v/>
      </c>
      <c r="L28" s="25"/>
      <c r="M28" s="7"/>
    </row>
    <row r="29" spans="1:13" x14ac:dyDescent="0.25">
      <c r="A29" s="57" t="str">
        <f>Camada1!L28</f>
        <v/>
      </c>
      <c r="B29" s="57" t="str">
        <f>Camada1!M28</f>
        <v/>
      </c>
      <c r="C29" s="57" t="str">
        <f>Camada1!N28</f>
        <v/>
      </c>
      <c r="D29" s="57" t="str">
        <f>Camada1!O28</f>
        <v/>
      </c>
      <c r="E29" s="57" t="str">
        <f>Camada1!P28</f>
        <v/>
      </c>
      <c r="F29" s="57" t="str">
        <f>Camada1!Q28</f>
        <v/>
      </c>
      <c r="G29" s="45"/>
      <c r="H29" s="58" t="str">
        <f t="shared" si="1"/>
        <v/>
      </c>
      <c r="I29" s="58" t="str">
        <f t="shared" si="0"/>
        <v/>
      </c>
      <c r="J29" s="45"/>
      <c r="K29" s="24" t="str">
        <f t="shared" si="2"/>
        <v/>
      </c>
      <c r="L29" s="7"/>
      <c r="M29" s="7"/>
    </row>
    <row r="30" spans="1:13" x14ac:dyDescent="0.25">
      <c r="A30" s="57" t="str">
        <f>Camada1!L29</f>
        <v/>
      </c>
      <c r="B30" s="57" t="str">
        <f>Camada1!M29</f>
        <v/>
      </c>
      <c r="C30" s="57" t="str">
        <f>Camada1!N29</f>
        <v/>
      </c>
      <c r="D30" s="57" t="str">
        <f>Camada1!O29</f>
        <v/>
      </c>
      <c r="E30" s="57" t="str">
        <f>Camada1!P29</f>
        <v/>
      </c>
      <c r="F30" s="57" t="str">
        <f>Camada1!Q29</f>
        <v/>
      </c>
      <c r="G30" s="45"/>
      <c r="H30" s="58" t="str">
        <f t="shared" si="1"/>
        <v/>
      </c>
      <c r="I30" s="58" t="str">
        <f t="shared" si="0"/>
        <v/>
      </c>
      <c r="J30" s="45"/>
      <c r="K30" s="24" t="str">
        <f t="shared" si="2"/>
        <v/>
      </c>
      <c r="L30" s="7"/>
      <c r="M30" s="7"/>
    </row>
    <row r="31" spans="1:13" x14ac:dyDescent="0.25">
      <c r="A31" s="57" t="str">
        <f>Camada1!L30</f>
        <v/>
      </c>
      <c r="B31" s="57" t="str">
        <f>Camada1!M30</f>
        <v/>
      </c>
      <c r="C31" s="57" t="str">
        <f>Camada1!N30</f>
        <v/>
      </c>
      <c r="D31" s="57" t="str">
        <f>Camada1!O30</f>
        <v/>
      </c>
      <c r="E31" s="57" t="str">
        <f>Camada1!P30</f>
        <v/>
      </c>
      <c r="F31" s="57" t="str">
        <f>Camada1!Q30</f>
        <v/>
      </c>
      <c r="G31" s="45"/>
      <c r="H31" s="58" t="str">
        <f t="shared" si="1"/>
        <v/>
      </c>
      <c r="I31" s="58" t="str">
        <f t="shared" si="0"/>
        <v/>
      </c>
      <c r="J31" s="45"/>
      <c r="K31" s="24" t="str">
        <f t="shared" si="2"/>
        <v/>
      </c>
      <c r="L31" s="7"/>
      <c r="M31" s="7"/>
    </row>
    <row r="32" spans="1:13" x14ac:dyDescent="0.25">
      <c r="A32" s="57" t="str">
        <f>Camada1!L31</f>
        <v/>
      </c>
      <c r="B32" s="57" t="str">
        <f>Camada1!M31</f>
        <v/>
      </c>
      <c r="C32" s="57" t="str">
        <f>Camada1!N31</f>
        <v/>
      </c>
      <c r="D32" s="57" t="str">
        <f>Camada1!O31</f>
        <v/>
      </c>
      <c r="E32" s="57" t="str">
        <f>Camada1!P31</f>
        <v/>
      </c>
      <c r="F32" s="57" t="str">
        <f>Camada1!Q31</f>
        <v/>
      </c>
      <c r="G32" s="45"/>
      <c r="H32" s="58" t="str">
        <f t="shared" si="1"/>
        <v/>
      </c>
      <c r="I32" s="58" t="str">
        <f t="shared" si="0"/>
        <v/>
      </c>
      <c r="J32" s="45"/>
      <c r="K32" s="24" t="str">
        <f t="shared" si="2"/>
        <v/>
      </c>
      <c r="L32" s="7"/>
      <c r="M32" s="7"/>
    </row>
    <row r="33" spans="1:13" x14ac:dyDescent="0.25">
      <c r="A33" s="57" t="str">
        <f>Camada1!L32</f>
        <v/>
      </c>
      <c r="B33" s="57" t="str">
        <f>Camada1!M32</f>
        <v/>
      </c>
      <c r="C33" s="57" t="str">
        <f>Camada1!N32</f>
        <v/>
      </c>
      <c r="D33" s="57" t="str">
        <f>Camada1!O32</f>
        <v/>
      </c>
      <c r="E33" s="57" t="str">
        <f>Camada1!P32</f>
        <v/>
      </c>
      <c r="F33" s="57" t="str">
        <f>Camada1!Q32</f>
        <v/>
      </c>
      <c r="G33" s="45"/>
      <c r="H33" s="58" t="str">
        <f t="shared" si="1"/>
        <v/>
      </c>
      <c r="I33" s="58" t="str">
        <f t="shared" si="0"/>
        <v/>
      </c>
      <c r="J33" s="45"/>
      <c r="K33" s="24" t="str">
        <f t="shared" si="2"/>
        <v/>
      </c>
      <c r="L33" s="7"/>
      <c r="M33" s="7"/>
    </row>
    <row r="34" spans="1:13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L34" s="7"/>
      <c r="M34" s="7"/>
    </row>
  </sheetData>
  <sheetProtection selectLockedCells="1"/>
  <mergeCells count="1">
    <mergeCell ref="H13:I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F3F3A-9431-45BC-9C95-B7AD8464277E}">
  <sheetPr codeName="Planilha3"/>
  <dimension ref="A1:D52"/>
  <sheetViews>
    <sheetView zoomScaleNormal="100" workbookViewId="0">
      <selection activeCell="S11" sqref="S11"/>
    </sheetView>
  </sheetViews>
  <sheetFormatPr defaultRowHeight="15" x14ac:dyDescent="0.25"/>
  <cols>
    <col min="1" max="1" width="9.140625" style="5" customWidth="1"/>
    <col min="2" max="2" width="10.85546875" style="5" customWidth="1"/>
    <col min="3" max="3" width="11.140625" style="5" customWidth="1"/>
    <col min="4" max="4" width="10.85546875" style="5" customWidth="1"/>
    <col min="5" max="17" width="9.140625" style="5"/>
    <col min="18" max="18" width="10.5703125" style="5" customWidth="1"/>
    <col min="19" max="16384" width="9.140625" style="5"/>
  </cols>
  <sheetData>
    <row r="1" spans="1:3" ht="16.5" x14ac:dyDescent="0.25">
      <c r="A1" s="4" t="s">
        <v>28</v>
      </c>
    </row>
    <row r="3" spans="1:3" ht="18.75" x14ac:dyDescent="0.35">
      <c r="A3" s="29" t="s">
        <v>10</v>
      </c>
      <c r="B3" s="29" t="s">
        <v>29</v>
      </c>
      <c r="C3" s="29" t="s">
        <v>31</v>
      </c>
    </row>
    <row r="4" spans="1:3" x14ac:dyDescent="0.25">
      <c r="A4" s="30">
        <v>1</v>
      </c>
      <c r="B4" s="30">
        <v>300</v>
      </c>
      <c r="C4" s="30">
        <v>70</v>
      </c>
    </row>
    <row r="5" spans="1:3" x14ac:dyDescent="0.25">
      <c r="A5" s="30">
        <v>1</v>
      </c>
      <c r="B5" s="30">
        <v>600</v>
      </c>
      <c r="C5" s="30">
        <v>179</v>
      </c>
    </row>
    <row r="6" spans="1:3" ht="15.75" thickBot="1" x14ac:dyDescent="0.3">
      <c r="A6" s="31">
        <v>1</v>
      </c>
      <c r="B6" s="31">
        <v>1000</v>
      </c>
      <c r="C6" s="31">
        <v>460</v>
      </c>
    </row>
    <row r="7" spans="1:3" x14ac:dyDescent="0.25">
      <c r="A7" s="32">
        <v>2</v>
      </c>
      <c r="B7" s="32">
        <v>300</v>
      </c>
      <c r="C7" s="32">
        <v>83</v>
      </c>
    </row>
    <row r="8" spans="1:3" x14ac:dyDescent="0.25">
      <c r="A8" s="30">
        <v>2</v>
      </c>
      <c r="B8" s="30">
        <v>600</v>
      </c>
      <c r="C8" s="30">
        <v>222</v>
      </c>
    </row>
    <row r="9" spans="1:3" ht="15.75" thickBot="1" x14ac:dyDescent="0.3">
      <c r="A9" s="33">
        <v>2</v>
      </c>
      <c r="B9" s="33">
        <v>1000</v>
      </c>
      <c r="C9" s="33">
        <v>592</v>
      </c>
    </row>
    <row r="10" spans="1:3" x14ac:dyDescent="0.25">
      <c r="A10" s="34">
        <v>3</v>
      </c>
      <c r="B10" s="34">
        <v>300</v>
      </c>
      <c r="C10" s="34">
        <v>108</v>
      </c>
    </row>
    <row r="11" spans="1:3" x14ac:dyDescent="0.25">
      <c r="A11" s="30">
        <v>3</v>
      </c>
      <c r="B11" s="30">
        <v>600</v>
      </c>
      <c r="C11" s="30">
        <v>289</v>
      </c>
    </row>
    <row r="12" spans="1:3" ht="15.75" thickBot="1" x14ac:dyDescent="0.3">
      <c r="A12" s="31">
        <v>3</v>
      </c>
      <c r="B12" s="31">
        <v>1000</v>
      </c>
      <c r="C12" s="31">
        <v>775</v>
      </c>
    </row>
    <row r="13" spans="1:3" x14ac:dyDescent="0.25">
      <c r="A13" s="32">
        <v>4</v>
      </c>
      <c r="B13" s="32">
        <v>300</v>
      </c>
      <c r="C13" s="32">
        <v>150</v>
      </c>
    </row>
    <row r="14" spans="1:3" x14ac:dyDescent="0.25">
      <c r="A14" s="30">
        <v>4</v>
      </c>
      <c r="B14" s="30">
        <v>600</v>
      </c>
      <c r="C14" s="30">
        <v>390</v>
      </c>
    </row>
    <row r="15" spans="1:3" ht="15.75" thickBot="1" x14ac:dyDescent="0.3">
      <c r="A15" s="33">
        <v>4</v>
      </c>
      <c r="B15" s="33">
        <v>1000</v>
      </c>
      <c r="C15" s="33">
        <v>1016</v>
      </c>
    </row>
    <row r="16" spans="1:3" x14ac:dyDescent="0.25">
      <c r="A16" s="34">
        <v>5</v>
      </c>
      <c r="B16" s="34">
        <v>300</v>
      </c>
      <c r="C16" s="34">
        <v>216</v>
      </c>
    </row>
    <row r="17" spans="1:4" x14ac:dyDescent="0.25">
      <c r="A17" s="30">
        <v>5</v>
      </c>
      <c r="B17" s="30">
        <v>600</v>
      </c>
      <c r="C17" s="30">
        <v>536</v>
      </c>
    </row>
    <row r="18" spans="1:4" ht="15.75" thickBot="1" x14ac:dyDescent="0.3">
      <c r="A18" s="31">
        <v>5</v>
      </c>
      <c r="B18" s="31">
        <v>1000</v>
      </c>
      <c r="C18" s="31">
        <v>1310</v>
      </c>
    </row>
    <row r="19" spans="1:4" x14ac:dyDescent="0.25">
      <c r="A19" s="32">
        <v>6</v>
      </c>
      <c r="B19" s="32">
        <v>300</v>
      </c>
      <c r="C19" s="32">
        <v>314</v>
      </c>
    </row>
    <row r="20" spans="1:4" x14ac:dyDescent="0.25">
      <c r="A20" s="30">
        <v>6</v>
      </c>
      <c r="B20" s="30">
        <v>600</v>
      </c>
      <c r="C20" s="30">
        <v>735</v>
      </c>
    </row>
    <row r="21" spans="1:4" ht="15.75" thickBot="1" x14ac:dyDescent="0.3">
      <c r="A21" s="33">
        <v>6</v>
      </c>
      <c r="B21" s="33">
        <v>1000</v>
      </c>
      <c r="C21" s="33">
        <v>1628</v>
      </c>
    </row>
    <row r="22" spans="1:4" x14ac:dyDescent="0.25">
      <c r="A22" s="34">
        <v>7</v>
      </c>
      <c r="B22" s="34">
        <v>300</v>
      </c>
      <c r="C22" s="34">
        <v>458</v>
      </c>
    </row>
    <row r="23" spans="1:4" x14ac:dyDescent="0.25">
      <c r="A23" s="30">
        <v>7</v>
      </c>
      <c r="B23" s="30">
        <v>600</v>
      </c>
      <c r="C23" s="30">
        <v>996</v>
      </c>
    </row>
    <row r="24" spans="1:4" x14ac:dyDescent="0.25">
      <c r="A24" s="30">
        <v>7</v>
      </c>
      <c r="B24" s="30">
        <v>1000</v>
      </c>
      <c r="C24" s="30">
        <v>1939</v>
      </c>
    </row>
    <row r="31" spans="1:4" ht="18.75" x14ac:dyDescent="0.35">
      <c r="A31" s="29" t="s">
        <v>10</v>
      </c>
      <c r="B31" s="29" t="s">
        <v>29</v>
      </c>
      <c r="C31" s="29" t="s">
        <v>26</v>
      </c>
      <c r="D31" s="29" t="s">
        <v>31</v>
      </c>
    </row>
    <row r="32" spans="1:4" x14ac:dyDescent="0.25">
      <c r="A32" s="30">
        <v>1</v>
      </c>
      <c r="B32" s="30">
        <v>500</v>
      </c>
      <c r="C32" s="30">
        <v>20</v>
      </c>
      <c r="D32" s="30">
        <v>113.18966214924845</v>
      </c>
    </row>
    <row r="33" spans="1:4" x14ac:dyDescent="0.25">
      <c r="A33" s="30">
        <v>1</v>
      </c>
      <c r="B33" s="30">
        <v>500</v>
      </c>
      <c r="C33" s="30">
        <v>30</v>
      </c>
      <c r="D33" s="30">
        <v>124.18613437467233</v>
      </c>
    </row>
    <row r="34" spans="1:4" ht="15.75" thickBot="1" x14ac:dyDescent="0.3">
      <c r="A34" s="33">
        <v>1</v>
      </c>
      <c r="B34" s="33">
        <v>500</v>
      </c>
      <c r="C34" s="33">
        <v>40</v>
      </c>
      <c r="D34" s="33">
        <v>152.65713910336595</v>
      </c>
    </row>
    <row r="35" spans="1:4" x14ac:dyDescent="0.25">
      <c r="A35" s="34">
        <v>2</v>
      </c>
      <c r="B35" s="34">
        <v>500</v>
      </c>
      <c r="C35" s="34">
        <v>20</v>
      </c>
      <c r="D35" s="34">
        <v>120.79957102203274</v>
      </c>
    </row>
    <row r="36" spans="1:4" x14ac:dyDescent="0.25">
      <c r="A36" s="30">
        <v>2</v>
      </c>
      <c r="B36" s="30">
        <v>500</v>
      </c>
      <c r="C36" s="30">
        <v>30</v>
      </c>
      <c r="D36" s="30">
        <v>145.41758779941705</v>
      </c>
    </row>
    <row r="37" spans="1:4" ht="15.75" thickBot="1" x14ac:dyDescent="0.3">
      <c r="A37" s="31">
        <v>2</v>
      </c>
      <c r="B37" s="31">
        <v>500</v>
      </c>
      <c r="C37" s="31">
        <v>40</v>
      </c>
      <c r="D37" s="31">
        <v>194.37553651346045</v>
      </c>
    </row>
    <row r="38" spans="1:4" x14ac:dyDescent="0.25">
      <c r="A38" s="32">
        <v>3</v>
      </c>
      <c r="B38" s="32">
        <v>500</v>
      </c>
      <c r="C38" s="32">
        <v>20</v>
      </c>
      <c r="D38" s="32">
        <v>138.78679480075402</v>
      </c>
    </row>
    <row r="39" spans="1:4" x14ac:dyDescent="0.25">
      <c r="A39" s="30">
        <v>3</v>
      </c>
      <c r="B39" s="30">
        <v>500</v>
      </c>
      <c r="C39" s="30">
        <v>30</v>
      </c>
      <c r="D39" s="30">
        <v>182.14703467063683</v>
      </c>
    </row>
    <row r="40" spans="1:4" ht="15.75" thickBot="1" x14ac:dyDescent="0.3">
      <c r="A40" s="33">
        <v>3</v>
      </c>
      <c r="B40" s="33">
        <v>500</v>
      </c>
      <c r="C40" s="33">
        <v>40</v>
      </c>
      <c r="D40" s="33">
        <v>259.36827696911121</v>
      </c>
    </row>
    <row r="41" spans="1:4" x14ac:dyDescent="0.25">
      <c r="A41" s="34">
        <v>4</v>
      </c>
      <c r="B41" s="34">
        <v>500</v>
      </c>
      <c r="C41" s="34">
        <v>20</v>
      </c>
      <c r="D41" s="34">
        <v>171.54921177788205</v>
      </c>
    </row>
    <row r="42" spans="1:4" x14ac:dyDescent="0.25">
      <c r="A42" s="30">
        <v>4</v>
      </c>
      <c r="B42" s="30">
        <v>500</v>
      </c>
      <c r="C42" s="30">
        <v>30</v>
      </c>
      <c r="D42" s="30">
        <v>241.23069140004517</v>
      </c>
    </row>
    <row r="43" spans="1:4" ht="15.75" thickBot="1" x14ac:dyDescent="0.3">
      <c r="A43" s="31">
        <v>4</v>
      </c>
      <c r="B43" s="31">
        <v>500</v>
      </c>
      <c r="C43" s="31">
        <v>40</v>
      </c>
      <c r="D43" s="31">
        <v>357.79320425406951</v>
      </c>
    </row>
    <row r="44" spans="1:4" x14ac:dyDescent="0.25">
      <c r="A44" s="32">
        <v>5</v>
      </c>
      <c r="B44" s="32">
        <v>500</v>
      </c>
      <c r="C44" s="32">
        <v>20</v>
      </c>
      <c r="D44" s="32">
        <v>224.77241488099617</v>
      </c>
    </row>
    <row r="45" spans="1:4" x14ac:dyDescent="0.25">
      <c r="A45" s="30">
        <v>5</v>
      </c>
      <c r="B45" s="30">
        <v>500</v>
      </c>
      <c r="C45" s="30">
        <v>30</v>
      </c>
      <c r="D45" s="30">
        <v>330.9547161100167</v>
      </c>
    </row>
    <row r="46" spans="1:4" ht="15.75" thickBot="1" x14ac:dyDescent="0.3">
      <c r="A46" s="33">
        <v>5</v>
      </c>
      <c r="B46" s="33">
        <v>500</v>
      </c>
      <c r="C46" s="33">
        <v>40</v>
      </c>
      <c r="D46" s="33">
        <v>500.36911881432138</v>
      </c>
    </row>
    <row r="47" spans="1:4" x14ac:dyDescent="0.25">
      <c r="A47" s="34">
        <v>6</v>
      </c>
      <c r="B47" s="34">
        <v>500</v>
      </c>
      <c r="C47" s="34">
        <v>20</v>
      </c>
      <c r="D47" s="34">
        <v>305.57895796694726</v>
      </c>
    </row>
    <row r="48" spans="1:4" x14ac:dyDescent="0.25">
      <c r="A48" s="30">
        <v>6</v>
      </c>
      <c r="B48" s="30">
        <v>500</v>
      </c>
      <c r="C48" s="30">
        <v>30</v>
      </c>
      <c r="D48" s="30">
        <v>460.76788453485608</v>
      </c>
    </row>
    <row r="49" spans="1:4" ht="15.75" thickBot="1" x14ac:dyDescent="0.3">
      <c r="A49" s="31">
        <v>6</v>
      </c>
      <c r="B49" s="31">
        <v>500</v>
      </c>
      <c r="C49" s="31">
        <v>40</v>
      </c>
      <c r="D49" s="31">
        <v>696.18420362516883</v>
      </c>
    </row>
    <row r="50" spans="1:4" x14ac:dyDescent="0.25">
      <c r="A50" s="32">
        <v>7</v>
      </c>
      <c r="B50" s="32">
        <v>500</v>
      </c>
      <c r="C50" s="32">
        <v>20</v>
      </c>
      <c r="D50" s="32">
        <v>425.59316302010927</v>
      </c>
    </row>
    <row r="51" spans="1:4" x14ac:dyDescent="0.25">
      <c r="A51" s="30">
        <v>7</v>
      </c>
      <c r="B51" s="30">
        <v>500</v>
      </c>
      <c r="C51" s="30">
        <v>30</v>
      </c>
      <c r="D51" s="30">
        <v>644.26673079965815</v>
      </c>
    </row>
    <row r="52" spans="1:4" x14ac:dyDescent="0.25">
      <c r="A52" s="30">
        <v>7</v>
      </c>
      <c r="B52" s="30">
        <v>500</v>
      </c>
      <c r="C52" s="30">
        <v>40</v>
      </c>
      <c r="D52" s="30">
        <v>953.77954670554095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Início</vt:lpstr>
      <vt:lpstr>Manual</vt:lpstr>
      <vt:lpstr>Entrada</vt:lpstr>
      <vt:lpstr>Normalização</vt:lpstr>
      <vt:lpstr>Camada1</vt:lpstr>
      <vt:lpstr>Saída</vt:lpstr>
      <vt:lpstr>Gráficos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Luciana Barbosa</dc:creator>
  <cp:lastModifiedBy>Luciana Barbosa</cp:lastModifiedBy>
  <dcterms:created xsi:type="dcterms:W3CDTF">2023-07-05T23:05:43Z</dcterms:created>
  <dcterms:modified xsi:type="dcterms:W3CDTF">2023-07-30T22:33:45Z</dcterms:modified>
</cp:coreProperties>
</file>