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9857fb3340fe9df/Área de Trabalho/"/>
    </mc:Choice>
  </mc:AlternateContent>
  <xr:revisionPtr revIDLastSave="279" documentId="8_{9D885B65-3B9E-4847-A717-461D2FEB626D}" xr6:coauthVersionLast="47" xr6:coauthVersionMax="47" xr10:uidLastSave="{0496C711-F27C-445F-A796-804ED275F6A9}"/>
  <bookViews>
    <workbookView xWindow="-108" yWindow="-108" windowWidth="23256" windowHeight="12456" tabRatio="345" xr2:uid="{D63472A4-8300-4934-9C87-0EC792DCF89D}"/>
  </bookViews>
  <sheets>
    <sheet name="APP" sheetId="1" r:id="rId1"/>
    <sheet name="Planilha2" sheetId="2" r:id="rId2"/>
  </sheets>
  <definedNames>
    <definedName name="aporte">APP!$D$12</definedName>
    <definedName name="patrimonio">APP!$D$15</definedName>
    <definedName name="qtd_anos">APP!$D$13</definedName>
    <definedName name="rendimento_carteira">APP!$D$8</definedName>
    <definedName name="salario">APP!$D$7</definedName>
    <definedName name="sugestao_investimento">APP!$D$9</definedName>
    <definedName name="taxa_mensal">APP!$D$14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C30" i="1"/>
  <c r="C31" i="1"/>
  <c r="C32" i="1"/>
  <c r="C33" i="1"/>
  <c r="C34" i="1"/>
  <c r="C35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27" i="1"/>
  <c r="D15" i="1"/>
  <c r="D16" i="1" s="1"/>
  <c r="C22" i="1"/>
  <c r="D22" i="1" s="1"/>
  <c r="C21" i="1"/>
  <c r="D21" i="1" s="1"/>
  <c r="C20" i="1"/>
  <c r="D20" i="1" s="1"/>
  <c r="C23" i="1"/>
  <c r="D23" i="1" s="1"/>
  <c r="C19" i="1"/>
  <c r="D19" i="1" s="1"/>
  <c r="D30" i="1" l="1"/>
  <c r="D35" i="1"/>
  <c r="D33" i="1"/>
  <c r="D32" i="1"/>
  <c r="D34" i="1"/>
  <c r="D31" i="1"/>
  <c r="D36" i="1" l="1"/>
</calcChain>
</file>

<file path=xl/sharedStrings.xml><?xml version="1.0" encoding="utf-8"?>
<sst xmlns="http://schemas.openxmlformats.org/spreadsheetml/2006/main" count="73" uniqueCount="36">
  <si>
    <t>INVESTIMENTO MENSAL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</si>
  <si>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</si>
  <si>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</si>
  <si>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</si>
  <si>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</si>
  <si>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</si>
  <si>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</si>
  <si>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</si>
  <si>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</si>
  <si>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</si>
  <si>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</si>
  <si>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</si>
  <si>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</si>
  <si>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</si>
  <si>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</si>
  <si>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</si>
  <si>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</si>
  <si>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</si>
  <si>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</si>
  <si>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</si>
  <si>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</si>
  <si>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</si>
  <si>
    <t>Quanto investir por mês?</t>
  </si>
  <si>
    <t>Por quantos anos?</t>
  </si>
  <si>
    <t>Taxa de rendimento mensal?</t>
  </si>
  <si>
    <t>Patrimônio acumulado?</t>
  </si>
  <si>
    <t>Dividendos mensais?</t>
  </si>
  <si>
    <t>2 anos</t>
  </si>
  <si>
    <t>5 anos</t>
  </si>
  <si>
    <t>10 anos</t>
  </si>
  <si>
    <t>30 anos</t>
  </si>
  <si>
    <t>20 anos</t>
  </si>
  <si>
    <t>SIMULADOR INVESTIMENTOS</t>
  </si>
  <si>
    <t>Tempo</t>
  </si>
  <si>
    <t>Patrimônio acumulado</t>
  </si>
  <si>
    <t>Dividendos mensais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</si>
</sst>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4"/>
      <color theme="0"/>
      <name val="Segoe UI Semibold"/>
      <family val="2"/>
    </font>
    <font>
      <b/>
      <sz val="2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0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4" borderId="0" xfId="0" applyFont="1" applyFill="1"/>
    <xf numFmtId="164" fontId="3" fillId="4" borderId="0" xfId="1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/>
    <xf numFmtId="164" fontId="3" fillId="5" borderId="0" xfId="0" applyNumberFormat="1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9" fontId="0" fillId="6" borderId="0" xfId="0" applyNumberFormat="1" applyFill="1" applyAlignment="1">
      <alignment horizontal="center"/>
    </xf>
    <xf numFmtId="9" fontId="2" fillId="2" borderId="0" xfId="2" applyFont="1" applyFill="1"/>
    <xf numFmtId="164" fontId="7" fillId="4" borderId="2" xfId="0" applyNumberFormat="1" applyFont="1" applyFill="1" applyBorder="1" applyAlignment="1">
      <alignment horizontal="center"/>
    </xf>
    <xf numFmtId="10" fontId="7" fillId="4" borderId="2" xfId="0" applyNumberFormat="1" applyFont="1" applyFill="1" applyBorder="1" applyAlignment="1">
      <alignment horizontal="center"/>
    </xf>
    <xf numFmtId="10" fontId="8" fillId="4" borderId="2" xfId="0" applyNumberFormat="1" applyFont="1" applyFill="1" applyBorder="1" applyAlignment="1">
      <alignment horizontal="center"/>
    </xf>
    <xf numFmtId="8" fontId="8" fillId="3" borderId="2" xfId="0" applyNumberFormat="1" applyFont="1" applyFill="1" applyBorder="1" applyAlignment="1">
      <alignment horizontal="center"/>
    </xf>
    <xf numFmtId="0" fontId="4" fillId="7" borderId="0" xfId="0" applyFont="1" applyFill="1"/>
    <xf numFmtId="0" fontId="4" fillId="7" borderId="0" xfId="0" applyFont="1" applyFill="1" applyAlignment="1">
      <alignment horizontal="center"/>
    </xf>
    <xf numFmtId="164" fontId="7" fillId="6" borderId="2" xfId="1" applyNumberFormat="1" applyFont="1" applyFill="1" applyBorder="1" applyAlignment="1">
      <alignment horizontal="center"/>
    </xf>
    <xf numFmtId="164" fontId="8" fillId="6" borderId="2" xfId="0" applyNumberFormat="1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9" fillId="3" borderId="2" xfId="0" applyFont="1" applyFill="1" applyBorder="1" applyAlignment="1">
      <alignment horizontal="left" indent="3"/>
    </xf>
    <xf numFmtId="0" fontId="6" fillId="4" borderId="2" xfId="0" applyFont="1" applyFill="1" applyBorder="1" applyAlignment="1">
      <alignment horizontal="left" indent="3"/>
    </xf>
    <xf numFmtId="0" fontId="5" fillId="8" borderId="5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left" indent="3"/>
    </xf>
    <xf numFmtId="0" fontId="6" fillId="3" borderId="2" xfId="0" applyFont="1" applyFill="1" applyBorder="1" applyAlignment="1"/>
    <xf numFmtId="164" fontId="7" fillId="3" borderId="2" xfId="0" applyNumberFormat="1" applyFont="1" applyFill="1" applyBorder="1" applyAlignment="1">
      <alignment horizontal="left"/>
    </xf>
    <xf numFmtId="0" fontId="10" fillId="8" borderId="2" xfId="0" applyFont="1" applyFill="1" applyBorder="1" applyAlignment="1">
      <alignment horizontal="left" vertic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2BA5E9"/>
      <color rgb="FFE9095E"/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APP!$C$29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4F-429D-B7DA-455135E832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4F-429D-B7DA-455135E832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4F-429D-B7DA-455135E832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A4F-429D-B7DA-455135E832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A4F-429D-B7DA-455135E8321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A4F-429D-B7DA-455135E832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APP!$B$30:$B$35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APP!$C$30:$C$35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0-4787-913C-76C0B9E301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357909</xdr:colOff>
      <xdr:row>37</xdr:row>
      <xdr:rowOff>19627</xdr:rowOff>
    </xdr:from>
    <xdr:to>
      <xdr:col>2</xdr:col>
      <xdr:colOff>1623060</xdr:colOff>
      <xdr:row>51</xdr:row>
      <xdr:rowOff>99060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2E82B24-9C48-1F13-3C82-25A025F7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114300</xdr:colOff>
      <xdr:row>1</xdr:row>
      <xdr:rowOff>91440</xdr:rowOff>
    </xdr:from>
    <xdr:to>
      <xdr:col>1</xdr:col>
      <xdr:colOff>914400</xdr:colOff>
      <xdr:row>4</xdr:row>
      <xdr:rowOff>144780</xdr:rowOff>
    </xdr:to>
    <xdr:pic>
      <xdr:nvPicPr>
        <xdr:cNvPr id="12" name="Imagem 11" descr="retornar Ícone">
          <a:extLst>
            <a:ext uri="{FF2B5EF4-FFF2-40B4-BE49-F238E27FC236}">
              <a16:creationId xmlns:a16="http://schemas.microsoft.com/office/drawing/2014/main" id="{D716590D-43AE-68E6-F3AF-5A440A1AF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" y="274320"/>
          <a:ext cx="800100" cy="784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3:H36"/>
  <sheetViews>
    <sheetView showGridLines="0" tabSelected="1" zoomScaleNormal="100" workbookViewId="0">
      <selection activeCell="G24" sqref="G24"/>
    </sheetView>
  </sheetViews>
  <sheetFormatPr defaultColWidth="0" defaultRowHeight="14.4" x14ac:dyDescent="0.3"/>
  <cols>
    <col min="1" max="1" width="5.44140625" customWidth="1"/>
    <col min="2" max="2" width="30.5546875" customWidth="1"/>
    <col min="3" max="3" width="35.21875" customWidth="1"/>
    <col min="4" max="4" width="28.109375" customWidth="1"/>
    <col min="5" max="8" width="3.5546875" customWidth="1"/>
    <col min="9" max="16384" width="8.77734375" hidden="1"/>
  </cols>
  <sheetData>
    <row r="3" spans="2:6" ht="28.8" x14ac:dyDescent="0.55000000000000004">
      <c r="B3" s="30" t="s">
        <v>32</v>
      </c>
      <c r="C3" s="30"/>
      <c r="D3" s="30"/>
    </row>
    <row r="6" spans="2:6" ht="27" x14ac:dyDescent="0.3">
      <c r="B6" s="33" t="s">
        <v>3</v>
      </c>
      <c r="C6" s="34"/>
      <c r="D6" s="35"/>
    </row>
    <row r="7" spans="2:6" ht="19.2" x14ac:dyDescent="0.45">
      <c r="B7" s="36" t="s">
        <v>2</v>
      </c>
      <c r="C7" s="36"/>
      <c r="D7" s="26">
        <v>5000</v>
      </c>
    </row>
    <row r="8" spans="2:6" ht="19.2" x14ac:dyDescent="0.45">
      <c r="B8" s="32" t="s">
        <v>1</v>
      </c>
      <c r="C8" s="32"/>
      <c r="D8" s="21">
        <v>6.0000000000000001E-3</v>
      </c>
    </row>
    <row r="9" spans="2:6" ht="19.2" x14ac:dyDescent="0.45">
      <c r="B9" s="32" t="s">
        <v>21</v>
      </c>
      <c r="C9" s="32"/>
      <c r="D9" s="20">
        <f>D7*30%</f>
        <v>1500</v>
      </c>
    </row>
    <row r="11" spans="2:6" ht="28.5" customHeight="1" x14ac:dyDescent="0.3">
      <c r="B11" s="29" t="s">
        <v>0</v>
      </c>
      <c r="C11" s="29"/>
      <c r="D11" s="29"/>
    </row>
    <row r="12" spans="2:6" ht="19.2" x14ac:dyDescent="0.45">
      <c r="B12" s="32" t="s">
        <v>22</v>
      </c>
      <c r="C12" s="32"/>
      <c r="D12" s="27">
        <v>200</v>
      </c>
    </row>
    <row r="13" spans="2:6" ht="19.2" x14ac:dyDescent="0.45">
      <c r="B13" s="32" t="s">
        <v>23</v>
      </c>
      <c r="C13" s="32"/>
      <c r="D13" s="28">
        <v>5</v>
      </c>
    </row>
    <row r="14" spans="2:6" ht="19.2" x14ac:dyDescent="0.45">
      <c r="B14" s="32" t="s">
        <v>24</v>
      </c>
      <c r="C14" s="32"/>
      <c r="D14" s="22">
        <v>1.0789999999999999E-2</v>
      </c>
    </row>
    <row r="15" spans="2:6" ht="19.2" x14ac:dyDescent="0.45">
      <c r="B15" s="31" t="s">
        <v>25</v>
      </c>
      <c r="C15" s="31"/>
      <c r="D15" s="23">
        <f>FV(taxa_mensal,qtd_anos*12,aporte*-1)</f>
        <v>16755.382799697527</v>
      </c>
    </row>
    <row r="16" spans="2:6" ht="19.2" x14ac:dyDescent="0.45">
      <c r="B16" s="31" t="s">
        <v>26</v>
      </c>
      <c r="C16" s="31"/>
      <c r="D16" s="23">
        <f>patrimonio*rendimento_carteira</f>
        <v>100.53229679818516</v>
      </c>
      <c r="F16" s="3"/>
    </row>
    <row r="18" spans="1:4" ht="20.399999999999999" x14ac:dyDescent="0.3">
      <c r="B18" s="39" t="s">
        <v>33</v>
      </c>
      <c r="C18" s="39" t="s">
        <v>34</v>
      </c>
      <c r="D18" s="39" t="s">
        <v>35</v>
      </c>
    </row>
    <row r="19" spans="1:4" ht="19.2" x14ac:dyDescent="0.45">
      <c r="A19" s="1">
        <v>2</v>
      </c>
      <c r="B19" s="37" t="s">
        <v>27</v>
      </c>
      <c r="C19" s="38">
        <f>FV($D$14,$A19*12,$D$12*-1)</f>
        <v>5445.5254595290435</v>
      </c>
      <c r="D19" s="38">
        <f>C19*rendimento_carteira</f>
        <v>32.673152757174265</v>
      </c>
    </row>
    <row r="20" spans="1:4" ht="19.2" x14ac:dyDescent="0.45">
      <c r="A20" s="1">
        <v>5</v>
      </c>
      <c r="B20" s="37" t="s">
        <v>28</v>
      </c>
      <c r="C20" s="38">
        <f>FV($D$14,$A20*12,$D$12*-1)</f>
        <v>16755.382799697527</v>
      </c>
      <c r="D20" s="38">
        <f>C20*rendimento_carteira</f>
        <v>100.53229679818516</v>
      </c>
    </row>
    <row r="21" spans="1:4" ht="19.2" x14ac:dyDescent="0.45">
      <c r="A21" s="1">
        <v>10</v>
      </c>
      <c r="B21" s="37" t="s">
        <v>29</v>
      </c>
      <c r="C21" s="38">
        <f>FV($D$14,$A21*12,$D$12*-1)</f>
        <v>48656.842506034438</v>
      </c>
      <c r="D21" s="38">
        <f>C21*rendimento_carteira</f>
        <v>291.94105503620665</v>
      </c>
    </row>
    <row r="22" spans="1:4" ht="19.2" x14ac:dyDescent="0.45">
      <c r="A22" s="1">
        <v>20</v>
      </c>
      <c r="B22" s="37" t="s">
        <v>31</v>
      </c>
      <c r="C22" s="38">
        <f>FV($D$14,$A22*12,$D$12*-1)</f>
        <v>225039.68001941612</v>
      </c>
      <c r="D22" s="38">
        <f>C22*rendimento_carteira</f>
        <v>1350.2380801164968</v>
      </c>
    </row>
    <row r="23" spans="1:4" ht="19.2" x14ac:dyDescent="0.45">
      <c r="A23" s="1">
        <v>30</v>
      </c>
      <c r="B23" s="37" t="s">
        <v>30</v>
      </c>
      <c r="C23" s="38">
        <f>FV($D$14,$A23*12,$D$12*-1)</f>
        <v>864433.93100094295</v>
      </c>
      <c r="D23" s="38">
        <f>C23*rendimento_carteira</f>
        <v>5186.6035860056581</v>
      </c>
    </row>
    <row r="26" spans="1:4" x14ac:dyDescent="0.3">
      <c r="B26" s="5" t="s">
        <v>8</v>
      </c>
      <c r="C26" s="6" t="s">
        <v>6</v>
      </c>
      <c r="D26" s="5"/>
    </row>
    <row r="27" spans="1:4" x14ac:dyDescent="0.3">
      <c r="B27" s="7" t="s">
        <v>7</v>
      </c>
      <c r="C27" s="8">
        <f>aporte</f>
        <v>200</v>
      </c>
      <c r="D27" s="7"/>
    </row>
    <row r="29" spans="1:4" x14ac:dyDescent="0.3">
      <c r="B29" s="9" t="s">
        <v>9</v>
      </c>
      <c r="C29" s="9" t="s">
        <v>10</v>
      </c>
      <c r="D29" s="9" t="s">
        <v>11</v>
      </c>
    </row>
    <row r="30" spans="1:4" x14ac:dyDescent="0.3">
      <c r="B30" s="2" t="s">
        <v>12</v>
      </c>
      <c r="C30" s="4">
        <f>VLOOKUP($C$26&amp;"-"&amp;B30,Planilha2!$A:$D,4,FALSE)</f>
        <v>0.5</v>
      </c>
      <c r="D30" s="12">
        <f>C30*$C$27</f>
        <v>100</v>
      </c>
    </row>
    <row r="31" spans="1:4" x14ac:dyDescent="0.3">
      <c r="B31" s="2" t="s">
        <v>13</v>
      </c>
      <c r="C31" s="4">
        <f>VLOOKUP($C$26&amp;"-"&amp;B31,Planilha2!$A:$D,4,FALSE)</f>
        <v>0.1</v>
      </c>
      <c r="D31" s="12">
        <f t="shared" ref="D31:D35" si="0">C31*$C$27</f>
        <v>20</v>
      </c>
    </row>
    <row r="32" spans="1:4" x14ac:dyDescent="0.3">
      <c r="B32" s="2" t="s">
        <v>14</v>
      </c>
      <c r="C32" s="4">
        <f>VLOOKUP($C$26&amp;"-"&amp;B32,Planilha2!$A:$D,4,FALSE)</f>
        <v>0.05</v>
      </c>
      <c r="D32" s="12">
        <f t="shared" si="0"/>
        <v>10</v>
      </c>
    </row>
    <row r="33" spans="2:4" x14ac:dyDescent="0.3">
      <c r="B33" s="2" t="s">
        <v>15</v>
      </c>
      <c r="C33" s="4">
        <f>VLOOKUP($C$26&amp;"-"&amp;B33,Planilha2!$A:$D,4,FALSE)</f>
        <v>0.05</v>
      </c>
      <c r="D33" s="12">
        <f t="shared" si="0"/>
        <v>10</v>
      </c>
    </row>
    <row r="34" spans="2:4" x14ac:dyDescent="0.3">
      <c r="B34" s="2" t="s">
        <v>16</v>
      </c>
      <c r="C34" s="4">
        <f>VLOOKUP($C$26&amp;"-"&amp;B34,Planilha2!$A:$D,4,FALSE)</f>
        <v>0.2</v>
      </c>
      <c r="D34" s="12">
        <f t="shared" si="0"/>
        <v>40</v>
      </c>
    </row>
    <row r="35" spans="2:4" x14ac:dyDescent="0.3">
      <c r="B35" s="2" t="s">
        <v>17</v>
      </c>
      <c r="C35" s="4">
        <f>VLOOKUP($C$26&amp;"-"&amp;B35,Planilha2!$A:$D,4,FALSE)</f>
        <v>0.1</v>
      </c>
      <c r="D35" s="12">
        <f t="shared" si="0"/>
        <v>20</v>
      </c>
    </row>
    <row r="36" spans="2:4" x14ac:dyDescent="0.3">
      <c r="B36" s="10"/>
      <c r="C36" s="10"/>
      <c r="D36" s="11">
        <f>SUM(D30:D35)</f>
        <v>200</v>
      </c>
    </row>
  </sheetData>
  <mergeCells count="11">
    <mergeCell ref="B11:D11"/>
    <mergeCell ref="B3:D3"/>
    <mergeCell ref="B15:C15"/>
    <mergeCell ref="B12:C12"/>
    <mergeCell ref="B13:C13"/>
    <mergeCell ref="B14:C14"/>
    <mergeCell ref="B16:C16"/>
    <mergeCell ref="B6:D6"/>
    <mergeCell ref="B7:C7"/>
    <mergeCell ref="B8:C8"/>
    <mergeCell ref="B9:C9"/>
  </mergeCells>
  <dataValidations count="1">
    <dataValidation type="list" allowBlank="1" showInputMessage="1" showErrorMessage="1" sqref="C26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fitToWidth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G13" sqref="G13"/>
    </sheetView>
  </sheetViews>
  <sheetFormatPr defaultRowHeight="14.4" x14ac:dyDescent="0.3"/>
  <cols>
    <col min="1" max="1" width="29.21875" bestFit="1" customWidth="1"/>
    <col min="2" max="2" width="11.5546875" bestFit="1" customWidth="1"/>
    <col min="3" max="3" width="17.77734375" bestFit="1" customWidth="1"/>
    <col min="7" max="7" width="15.33203125" bestFit="1" customWidth="1"/>
  </cols>
  <sheetData>
    <row r="2" spans="1:8" x14ac:dyDescent="0.3">
      <c r="A2" s="24" t="s">
        <v>19</v>
      </c>
      <c r="B2" s="24" t="s">
        <v>8</v>
      </c>
      <c r="C2" s="25" t="s">
        <v>9</v>
      </c>
      <c r="D2" s="25" t="s">
        <v>18</v>
      </c>
    </row>
    <row r="3" spans="1:8" x14ac:dyDescent="0.3">
      <c r="A3" t="str">
        <f>B3&amp;"-"&amp;C3</f>
        <v>Conservador-PAPEL</v>
      </c>
      <c r="B3" t="s">
        <v>4</v>
      </c>
      <c r="C3" s="2" t="s">
        <v>12</v>
      </c>
      <c r="D3" s="4">
        <v>0.3</v>
      </c>
      <c r="H3" t="s">
        <v>18</v>
      </c>
    </row>
    <row r="4" spans="1:8" x14ac:dyDescent="0.3">
      <c r="A4" t="str">
        <f t="shared" ref="A4:A20" si="0">B4&amp;"-"&amp;C4</f>
        <v>Conservador-TIJOLO</v>
      </c>
      <c r="B4" t="s">
        <v>4</v>
      </c>
      <c r="C4" s="2" t="s">
        <v>13</v>
      </c>
      <c r="D4" s="4">
        <v>0.5</v>
      </c>
      <c r="G4" s="5" t="s">
        <v>20</v>
      </c>
      <c r="H4" s="19">
        <f>VLOOKUP(G4,$A:$D,4,FALSE)</f>
        <v>0.35</v>
      </c>
    </row>
    <row r="5" spans="1:8" x14ac:dyDescent="0.3">
      <c r="A5" t="str">
        <f t="shared" si="0"/>
        <v>Conservador-HÍBRIDOS</v>
      </c>
      <c r="B5" t="s">
        <v>4</v>
      </c>
      <c r="C5" s="2" t="s">
        <v>14</v>
      </c>
      <c r="D5" s="4">
        <v>0.1</v>
      </c>
    </row>
    <row r="6" spans="1:8" x14ac:dyDescent="0.3">
      <c r="A6" t="str">
        <f t="shared" si="0"/>
        <v>Conservador-FOFs</v>
      </c>
      <c r="B6" t="s">
        <v>4</v>
      </c>
      <c r="C6" s="2" t="s">
        <v>15</v>
      </c>
      <c r="D6" s="4">
        <v>0.1</v>
      </c>
    </row>
    <row r="7" spans="1:8" x14ac:dyDescent="0.3">
      <c r="A7" t="str">
        <f t="shared" si="0"/>
        <v>Conservador-DESENVOLVIMENTO</v>
      </c>
      <c r="B7" t="s">
        <v>4</v>
      </c>
      <c r="C7" s="2" t="s">
        <v>16</v>
      </c>
      <c r="D7" s="4">
        <v>0</v>
      </c>
    </row>
    <row r="8" spans="1:8" ht="15" thickBot="1" x14ac:dyDescent="0.35">
      <c r="A8" s="13" t="str">
        <f t="shared" si="0"/>
        <v>Conservador-HOTELARIAS</v>
      </c>
      <c r="B8" s="13" t="s">
        <v>4</v>
      </c>
      <c r="C8" s="14" t="s">
        <v>17</v>
      </c>
      <c r="D8" s="15">
        <v>0</v>
      </c>
    </row>
    <row r="9" spans="1:8" x14ac:dyDescent="0.3">
      <c r="A9" t="str">
        <f t="shared" si="0"/>
        <v>Moderado-PAPEL</v>
      </c>
      <c r="B9" t="s">
        <v>5</v>
      </c>
      <c r="C9" s="2" t="s">
        <v>12</v>
      </c>
      <c r="D9" s="4">
        <v>0.32</v>
      </c>
    </row>
    <row r="10" spans="1:8" x14ac:dyDescent="0.3">
      <c r="A10" s="16" t="str">
        <f t="shared" si="0"/>
        <v>Moderado-TIJOLO</v>
      </c>
      <c r="B10" s="16" t="s">
        <v>5</v>
      </c>
      <c r="C10" s="17" t="s">
        <v>13</v>
      </c>
      <c r="D10" s="18">
        <v>0.35</v>
      </c>
    </row>
    <row r="11" spans="1:8" x14ac:dyDescent="0.3">
      <c r="A11" t="str">
        <f t="shared" si="0"/>
        <v>Moderado-HÍBRIDOS</v>
      </c>
      <c r="B11" t="s">
        <v>5</v>
      </c>
      <c r="C11" s="2" t="s">
        <v>14</v>
      </c>
      <c r="D11" s="4">
        <v>0.08</v>
      </c>
    </row>
    <row r="12" spans="1:8" x14ac:dyDescent="0.3">
      <c r="A12" t="str">
        <f t="shared" si="0"/>
        <v>Moderado-FOFs</v>
      </c>
      <c r="B12" t="s">
        <v>5</v>
      </c>
      <c r="C12" s="2" t="s">
        <v>15</v>
      </c>
      <c r="D12" s="4">
        <v>0.05</v>
      </c>
    </row>
    <row r="13" spans="1:8" x14ac:dyDescent="0.3">
      <c r="A13" t="str">
        <f t="shared" si="0"/>
        <v>Moderado-DESENVOLVIMENTO</v>
      </c>
      <c r="B13" t="s">
        <v>5</v>
      </c>
      <c r="C13" s="2" t="s">
        <v>16</v>
      </c>
      <c r="D13" s="4">
        <v>0.1</v>
      </c>
    </row>
    <row r="14" spans="1:8" ht="15" thickBot="1" x14ac:dyDescent="0.35">
      <c r="A14" s="13" t="str">
        <f t="shared" si="0"/>
        <v>Moderado-HOTELARIAS</v>
      </c>
      <c r="B14" s="13" t="s">
        <v>5</v>
      </c>
      <c r="C14" s="14" t="s">
        <v>17</v>
      </c>
      <c r="D14" s="15">
        <v>0.1</v>
      </c>
    </row>
    <row r="15" spans="1:8" x14ac:dyDescent="0.3">
      <c r="A15" t="str">
        <f t="shared" si="0"/>
        <v>Agressivo-PAPEL</v>
      </c>
      <c r="B15" t="s">
        <v>6</v>
      </c>
      <c r="C15" s="2" t="s">
        <v>12</v>
      </c>
      <c r="D15" s="4">
        <v>0.5</v>
      </c>
    </row>
    <row r="16" spans="1:8" x14ac:dyDescent="0.3">
      <c r="A16" t="str">
        <f t="shared" si="0"/>
        <v>Agressivo-TIJOLO</v>
      </c>
      <c r="B16" t="s">
        <v>6</v>
      </c>
      <c r="C16" s="2" t="s">
        <v>13</v>
      </c>
      <c r="D16" s="4">
        <v>0.1</v>
      </c>
    </row>
    <row r="17" spans="1:4" x14ac:dyDescent="0.3">
      <c r="A17" t="str">
        <f t="shared" si="0"/>
        <v>Agressivo-HÍBRIDOS</v>
      </c>
      <c r="B17" t="s">
        <v>6</v>
      </c>
      <c r="C17" s="2" t="s">
        <v>14</v>
      </c>
      <c r="D17" s="4">
        <v>0.05</v>
      </c>
    </row>
    <row r="18" spans="1:4" x14ac:dyDescent="0.3">
      <c r="A18" t="str">
        <f t="shared" si="0"/>
        <v>Agressivo-FOFs</v>
      </c>
      <c r="B18" t="s">
        <v>6</v>
      </c>
      <c r="C18" s="2" t="s">
        <v>15</v>
      </c>
      <c r="D18" s="4">
        <v>0.05</v>
      </c>
    </row>
    <row r="19" spans="1:4" x14ac:dyDescent="0.3">
      <c r="A19" t="str">
        <f t="shared" si="0"/>
        <v>Agressivo-DESENVOLVIMENTO</v>
      </c>
      <c r="B19" t="s">
        <v>6</v>
      </c>
      <c r="C19" s="2" t="s">
        <v>16</v>
      </c>
      <c r="D19" s="4">
        <v>0.2</v>
      </c>
    </row>
    <row r="20" spans="1:4" x14ac:dyDescent="0.3">
      <c r="A20" t="str">
        <f t="shared" si="0"/>
        <v>Agressivo-HOTELARIAS</v>
      </c>
      <c r="B20" t="s">
        <v>6</v>
      </c>
      <c r="C20" s="2" t="s">
        <v>17</v>
      </c>
      <c r="D20" s="4">
        <v>0.1</v>
      </c>
    </row>
    <row r="21" spans="1:4" x14ac:dyDescent="0.3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Luciana Gouveia</cp:lastModifiedBy>
  <dcterms:created xsi:type="dcterms:W3CDTF">2025-04-16T18:38:03Z</dcterms:created>
  <dcterms:modified xsi:type="dcterms:W3CDTF">2025-06-01T18:30:07Z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