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8" windowWidth="16608" windowHeight="7992" tabRatio="515"/>
  </bookViews>
  <sheets>
    <sheet name="3,3756" sheetId="11" r:id="rId1"/>
    <sheet name="2,1386" sheetId="4" r:id="rId2"/>
    <sheet name="2,0390" sheetId="6" r:id="rId3"/>
    <sheet name="1,6811" sheetId="7" r:id="rId4"/>
    <sheet name="1,2340" sheetId="8" r:id="rId5"/>
    <sheet name="1,1603" sheetId="9" r:id="rId6"/>
  </sheets>
  <calcPr calcId="145621"/>
</workbook>
</file>

<file path=xl/calcChain.xml><?xml version="1.0" encoding="utf-8"?>
<calcChain xmlns="http://schemas.openxmlformats.org/spreadsheetml/2006/main">
  <c r="B14" i="4" l="1"/>
  <c r="B14" i="6"/>
  <c r="B14" i="7"/>
  <c r="B14" i="8"/>
  <c r="B14" i="9"/>
  <c r="B4" i="9"/>
  <c r="M2" i="9" s="1"/>
  <c r="M3" i="9" s="1"/>
  <c r="B3" i="9"/>
  <c r="E3" i="9" s="1"/>
  <c r="E2" i="9"/>
  <c r="E1" i="9"/>
  <c r="B1" i="9"/>
  <c r="B4" i="8"/>
  <c r="M2" i="8" s="1"/>
  <c r="M3" i="8" s="1"/>
  <c r="B3" i="8"/>
  <c r="E3" i="8" s="1"/>
  <c r="J2" i="8"/>
  <c r="J3" i="8" s="1"/>
  <c r="E2" i="8"/>
  <c r="E1" i="8"/>
  <c r="B1" i="8"/>
  <c r="B4" i="7"/>
  <c r="M2" i="7" s="1"/>
  <c r="M3" i="7" s="1"/>
  <c r="B3" i="7"/>
  <c r="L2" i="7"/>
  <c r="L3" i="7" s="1"/>
  <c r="K2" i="7"/>
  <c r="K3" i="7" s="1"/>
  <c r="J2" i="7"/>
  <c r="J3" i="7" s="1"/>
  <c r="H2" i="7"/>
  <c r="H3" i="7" s="1"/>
  <c r="E2" i="7"/>
  <c r="E3" i="7" s="1"/>
  <c r="E1" i="7"/>
  <c r="B1" i="7"/>
  <c r="B4" i="6"/>
  <c r="M2" i="6" s="1"/>
  <c r="M3" i="6" s="1"/>
  <c r="B3" i="6"/>
  <c r="E3" i="6" s="1"/>
  <c r="J2" i="6"/>
  <c r="J3" i="6" s="1"/>
  <c r="E2" i="6"/>
  <c r="E1" i="6"/>
  <c r="B1" i="6"/>
  <c r="B4" i="4"/>
  <c r="M2" i="4" s="1"/>
  <c r="M3" i="4" s="1"/>
  <c r="B3" i="4"/>
  <c r="E3" i="4" s="1"/>
  <c r="J2" i="4"/>
  <c r="J3" i="4" s="1"/>
  <c r="E2" i="4"/>
  <c r="E1" i="4"/>
  <c r="B1" i="4"/>
  <c r="I12" i="11"/>
  <c r="J12" i="11"/>
  <c r="K12" i="11"/>
  <c r="L12" i="11"/>
  <c r="M12" i="11"/>
  <c r="H12" i="11"/>
  <c r="I9" i="11"/>
  <c r="J9" i="11"/>
  <c r="K9" i="11"/>
  <c r="L9" i="11"/>
  <c r="M9" i="11"/>
  <c r="H9" i="11"/>
  <c r="B14" i="11"/>
  <c r="B4" i="11"/>
  <c r="L2" i="11" s="1"/>
  <c r="L3" i="11" s="1"/>
  <c r="B3" i="11"/>
  <c r="J2" i="11"/>
  <c r="J3" i="11" s="1"/>
  <c r="E2" i="11"/>
  <c r="B1" i="11"/>
  <c r="E1" i="11" s="1"/>
  <c r="J4" i="9" l="1"/>
  <c r="M4" i="9"/>
  <c r="M5" i="9" s="1"/>
  <c r="M6" i="9" s="1"/>
  <c r="M7" i="9" s="1"/>
  <c r="K2" i="9"/>
  <c r="K3" i="9" s="1"/>
  <c r="J2" i="9"/>
  <c r="J3" i="9" s="1"/>
  <c r="H2" i="9"/>
  <c r="H3" i="9" s="1"/>
  <c r="L2" i="9"/>
  <c r="L3" i="9" s="1"/>
  <c r="I2" i="9"/>
  <c r="I3" i="9" s="1"/>
  <c r="J4" i="8"/>
  <c r="J5" i="8" s="1"/>
  <c r="J6" i="8" s="1"/>
  <c r="J7" i="8" s="1"/>
  <c r="L4" i="8"/>
  <c r="M4" i="8"/>
  <c r="M5" i="8" s="1"/>
  <c r="M6" i="8" s="1"/>
  <c r="M7" i="8" s="1"/>
  <c r="H4" i="8"/>
  <c r="H2" i="8"/>
  <c r="H3" i="8" s="1"/>
  <c r="L2" i="8"/>
  <c r="L3" i="8" s="1"/>
  <c r="K2" i="8"/>
  <c r="K3" i="8" s="1"/>
  <c r="I2" i="8"/>
  <c r="I3" i="8" s="1"/>
  <c r="J4" i="7"/>
  <c r="J5" i="7" s="1"/>
  <c r="J6" i="7" s="1"/>
  <c r="J7" i="7" s="1"/>
  <c r="L4" i="7"/>
  <c r="K4" i="7"/>
  <c r="K5" i="7" s="1"/>
  <c r="K6" i="7" s="1"/>
  <c r="K7" i="7" s="1"/>
  <c r="M4" i="7"/>
  <c r="M5" i="7" s="1"/>
  <c r="M6" i="7" s="1"/>
  <c r="M7" i="7" s="1"/>
  <c r="H4" i="7"/>
  <c r="L5" i="7"/>
  <c r="L6" i="7" s="1"/>
  <c r="L7" i="7" s="1"/>
  <c r="H5" i="7"/>
  <c r="H6" i="7" s="1"/>
  <c r="I2" i="7"/>
  <c r="I3" i="7" s="1"/>
  <c r="H7" i="7"/>
  <c r="J4" i="6"/>
  <c r="J5" i="6" s="1"/>
  <c r="J6" i="6" s="1"/>
  <c r="J7" i="6" s="1"/>
  <c r="K4" i="6"/>
  <c r="M4" i="6"/>
  <c r="I4" i="6"/>
  <c r="L4" i="6"/>
  <c r="M5" i="6"/>
  <c r="M6" i="6" s="1"/>
  <c r="M7" i="6"/>
  <c r="K2" i="6"/>
  <c r="K3" i="6" s="1"/>
  <c r="H2" i="6"/>
  <c r="H3" i="6" s="1"/>
  <c r="L2" i="6"/>
  <c r="L3" i="6" s="1"/>
  <c r="I2" i="6"/>
  <c r="I3" i="6" s="1"/>
  <c r="J5" i="4"/>
  <c r="J6" i="4" s="1"/>
  <c r="J4" i="4"/>
  <c r="L4" i="4"/>
  <c r="H4" i="4"/>
  <c r="M4" i="4"/>
  <c r="M5" i="4"/>
  <c r="M6" i="4" s="1"/>
  <c r="M7" i="4" s="1"/>
  <c r="K2" i="4"/>
  <c r="K3" i="4" s="1"/>
  <c r="J7" i="4"/>
  <c r="H2" i="4"/>
  <c r="H3" i="4" s="1"/>
  <c r="L2" i="4"/>
  <c r="L3" i="4" s="1"/>
  <c r="I2" i="4"/>
  <c r="I3" i="4" s="1"/>
  <c r="K2" i="11"/>
  <c r="K3" i="11" s="1"/>
  <c r="E3" i="11"/>
  <c r="L4" i="11" s="1"/>
  <c r="L5" i="11" s="1"/>
  <c r="L6" i="11" s="1"/>
  <c r="L7" i="11" s="1"/>
  <c r="K4" i="11"/>
  <c r="K5" i="11" s="1"/>
  <c r="K6" i="11" s="1"/>
  <c r="K7" i="11" s="1"/>
  <c r="J4" i="11"/>
  <c r="J5" i="11"/>
  <c r="J6" i="11" s="1"/>
  <c r="J7" i="11" s="1"/>
  <c r="I2" i="11"/>
  <c r="I3" i="11" s="1"/>
  <c r="M2" i="11"/>
  <c r="M3" i="11" s="1"/>
  <c r="H2" i="11"/>
  <c r="H3" i="11" s="1"/>
  <c r="B29" i="9" l="1"/>
  <c r="M12" i="9"/>
  <c r="M9" i="9"/>
  <c r="J5" i="9"/>
  <c r="J6" i="9" s="1"/>
  <c r="J7" i="9" s="1"/>
  <c r="H4" i="9"/>
  <c r="H5" i="9" s="1"/>
  <c r="H6" i="9" s="1"/>
  <c r="H7" i="9" s="1"/>
  <c r="K4" i="9"/>
  <c r="L5" i="9"/>
  <c r="L6" i="9" s="1"/>
  <c r="L7" i="9" s="1"/>
  <c r="L4" i="9"/>
  <c r="K5" i="9"/>
  <c r="K6" i="9" s="1"/>
  <c r="K7" i="9" s="1"/>
  <c r="I4" i="9"/>
  <c r="I5" i="9" s="1"/>
  <c r="I6" i="9" s="1"/>
  <c r="I7" i="9" s="1"/>
  <c r="B29" i="8"/>
  <c r="M12" i="8"/>
  <c r="M9" i="8"/>
  <c r="J12" i="8"/>
  <c r="J9" i="8"/>
  <c r="B26" i="8"/>
  <c r="K4" i="8"/>
  <c r="K5" i="8" s="1"/>
  <c r="K6" i="8" s="1"/>
  <c r="K7" i="8" s="1"/>
  <c r="L5" i="8"/>
  <c r="L6" i="8" s="1"/>
  <c r="L7" i="8" s="1"/>
  <c r="H5" i="8"/>
  <c r="H6" i="8" s="1"/>
  <c r="H7" i="8" s="1"/>
  <c r="I4" i="8"/>
  <c r="I5" i="8" s="1"/>
  <c r="I6" i="8" s="1"/>
  <c r="I7" i="8" s="1"/>
  <c r="B29" i="7"/>
  <c r="M12" i="7"/>
  <c r="M9" i="7"/>
  <c r="K12" i="7"/>
  <c r="K9" i="7"/>
  <c r="B27" i="7"/>
  <c r="B28" i="7"/>
  <c r="L12" i="7"/>
  <c r="L9" i="7"/>
  <c r="J12" i="7"/>
  <c r="J9" i="7"/>
  <c r="B26" i="7"/>
  <c r="B24" i="7"/>
  <c r="H9" i="7"/>
  <c r="H12" i="7"/>
  <c r="I5" i="7"/>
  <c r="I6" i="7" s="1"/>
  <c r="I7" i="7" s="1"/>
  <c r="I4" i="7"/>
  <c r="J12" i="6"/>
  <c r="J9" i="6"/>
  <c r="B26" i="6"/>
  <c r="H5" i="6"/>
  <c r="H6" i="6" s="1"/>
  <c r="H7" i="6" s="1"/>
  <c r="K5" i="6"/>
  <c r="K6" i="6" s="1"/>
  <c r="K7" i="6" s="1"/>
  <c r="H4" i="6"/>
  <c r="B29" i="6"/>
  <c r="M12" i="6"/>
  <c r="M9" i="6"/>
  <c r="I5" i="6"/>
  <c r="I6" i="6" s="1"/>
  <c r="I7" i="6" s="1"/>
  <c r="L5" i="6"/>
  <c r="L6" i="6" s="1"/>
  <c r="L7" i="6" s="1"/>
  <c r="B29" i="4"/>
  <c r="M9" i="4"/>
  <c r="M12" i="4"/>
  <c r="I5" i="4"/>
  <c r="I6" i="4" s="1"/>
  <c r="I7" i="4" s="1"/>
  <c r="J12" i="4"/>
  <c r="J9" i="4"/>
  <c r="B26" i="4"/>
  <c r="L5" i="4"/>
  <c r="L6" i="4" s="1"/>
  <c r="L7" i="4" s="1"/>
  <c r="I4" i="4"/>
  <c r="H5" i="4"/>
  <c r="H6" i="4" s="1"/>
  <c r="H7" i="4" s="1"/>
  <c r="K4" i="4"/>
  <c r="K5" i="4" s="1"/>
  <c r="K6" i="4" s="1"/>
  <c r="K7" i="4" s="1"/>
  <c r="M4" i="11"/>
  <c r="B27" i="11"/>
  <c r="B28" i="11"/>
  <c r="I4" i="11"/>
  <c r="I5" i="11"/>
  <c r="I6" i="11" s="1"/>
  <c r="I7" i="11" s="1"/>
  <c r="B26" i="11"/>
  <c r="M5" i="11"/>
  <c r="M6" i="11" s="1"/>
  <c r="M7" i="11" s="1"/>
  <c r="H4" i="11"/>
  <c r="H5" i="11" s="1"/>
  <c r="H6" i="11" s="1"/>
  <c r="H7" i="11" s="1"/>
  <c r="B25" i="9" l="1"/>
  <c r="I12" i="9"/>
  <c r="I9" i="9"/>
  <c r="B24" i="9"/>
  <c r="H12" i="9"/>
  <c r="H9" i="9"/>
  <c r="J12" i="9"/>
  <c r="J9" i="9"/>
  <c r="B26" i="9"/>
  <c r="K12" i="9"/>
  <c r="B27" i="9"/>
  <c r="K9" i="9"/>
  <c r="M15" i="9"/>
  <c r="M16" i="9" s="1"/>
  <c r="E29" i="9" s="1"/>
  <c r="C29" i="9"/>
  <c r="M10" i="9"/>
  <c r="M18" i="9"/>
  <c r="M19" i="9" s="1"/>
  <c r="F29" i="9" s="1"/>
  <c r="D29" i="9"/>
  <c r="M13" i="9"/>
  <c r="B28" i="9"/>
  <c r="L12" i="9"/>
  <c r="L9" i="9"/>
  <c r="K9" i="8"/>
  <c r="B27" i="8"/>
  <c r="K12" i="8"/>
  <c r="B25" i="8"/>
  <c r="I12" i="8"/>
  <c r="I9" i="8"/>
  <c r="D26" i="8"/>
  <c r="J13" i="8"/>
  <c r="J18" i="8"/>
  <c r="J19" i="8" s="1"/>
  <c r="F26" i="8" s="1"/>
  <c r="B24" i="8"/>
  <c r="H12" i="8"/>
  <c r="H9" i="8"/>
  <c r="M15" i="8"/>
  <c r="M16" i="8" s="1"/>
  <c r="E29" i="8" s="1"/>
  <c r="M10" i="8"/>
  <c r="C29" i="8"/>
  <c r="M18" i="8"/>
  <c r="M19" i="8" s="1"/>
  <c r="F29" i="8" s="1"/>
  <c r="D29" i="8"/>
  <c r="M13" i="8"/>
  <c r="B28" i="8"/>
  <c r="L12" i="8"/>
  <c r="L9" i="8"/>
  <c r="J15" i="8"/>
  <c r="J16" i="8" s="1"/>
  <c r="E26" i="8" s="1"/>
  <c r="C26" i="8"/>
  <c r="J10" i="8"/>
  <c r="B25" i="7"/>
  <c r="I9" i="7"/>
  <c r="I12" i="7"/>
  <c r="D27" i="7"/>
  <c r="K18" i="7"/>
  <c r="K19" i="7" s="1"/>
  <c r="F27" i="7" s="1"/>
  <c r="K13" i="7"/>
  <c r="H13" i="7"/>
  <c r="D24" i="7"/>
  <c r="H18" i="7"/>
  <c r="H19" i="7" s="1"/>
  <c r="F24" i="7" s="1"/>
  <c r="J10" i="7"/>
  <c r="J15" i="7"/>
  <c r="J16" i="7" s="1"/>
  <c r="E26" i="7" s="1"/>
  <c r="C26" i="7"/>
  <c r="M15" i="7"/>
  <c r="M16" i="7" s="1"/>
  <c r="E29" i="7" s="1"/>
  <c r="C29" i="7"/>
  <c r="M10" i="7"/>
  <c r="C24" i="7"/>
  <c r="H10" i="7"/>
  <c r="H15" i="7"/>
  <c r="H16" i="7" s="1"/>
  <c r="E24" i="7" s="1"/>
  <c r="D26" i="7"/>
  <c r="J18" i="7"/>
  <c r="J19" i="7" s="1"/>
  <c r="F26" i="7" s="1"/>
  <c r="J13" i="7"/>
  <c r="M18" i="7"/>
  <c r="M19" i="7" s="1"/>
  <c r="F29" i="7" s="1"/>
  <c r="M13" i="7"/>
  <c r="D29" i="7"/>
  <c r="L13" i="7"/>
  <c r="L18" i="7"/>
  <c r="L19" i="7" s="1"/>
  <c r="F28" i="7" s="1"/>
  <c r="D28" i="7"/>
  <c r="C28" i="7"/>
  <c r="L10" i="7"/>
  <c r="L15" i="7"/>
  <c r="L16" i="7" s="1"/>
  <c r="E28" i="7" s="1"/>
  <c r="C27" i="7"/>
  <c r="K10" i="7"/>
  <c r="K15" i="7"/>
  <c r="K16" i="7" s="1"/>
  <c r="E27" i="7" s="1"/>
  <c r="M18" i="6"/>
  <c r="M19" i="6" s="1"/>
  <c r="F29" i="6" s="1"/>
  <c r="D29" i="6"/>
  <c r="M13" i="6"/>
  <c r="L9" i="6"/>
  <c r="B28" i="6"/>
  <c r="L12" i="6"/>
  <c r="B25" i="6"/>
  <c r="I12" i="6"/>
  <c r="I9" i="6"/>
  <c r="J10" i="6"/>
  <c r="J15" i="6"/>
  <c r="J16" i="6" s="1"/>
  <c r="E26" i="6" s="1"/>
  <c r="C26" i="6"/>
  <c r="B24" i="6"/>
  <c r="H12" i="6"/>
  <c r="H9" i="6"/>
  <c r="M15" i="6"/>
  <c r="M16" i="6" s="1"/>
  <c r="E29" i="6" s="1"/>
  <c r="M10" i="6"/>
  <c r="C29" i="6"/>
  <c r="K9" i="6"/>
  <c r="B27" i="6"/>
  <c r="K12" i="6"/>
  <c r="J13" i="6"/>
  <c r="D26" i="6"/>
  <c r="J18" i="6"/>
  <c r="J19" i="6" s="1"/>
  <c r="F26" i="6" s="1"/>
  <c r="K12" i="4"/>
  <c r="K9" i="4"/>
  <c r="B27" i="4"/>
  <c r="B25" i="4"/>
  <c r="I12" i="4"/>
  <c r="I9" i="4"/>
  <c r="M18" i="4"/>
  <c r="M19" i="4" s="1"/>
  <c r="F29" i="4" s="1"/>
  <c r="D29" i="4"/>
  <c r="M13" i="4"/>
  <c r="C26" i="4"/>
  <c r="J10" i="4"/>
  <c r="J15" i="4"/>
  <c r="J16" i="4" s="1"/>
  <c r="E26" i="4" s="1"/>
  <c r="M15" i="4"/>
  <c r="M16" i="4" s="1"/>
  <c r="E29" i="4" s="1"/>
  <c r="C29" i="4"/>
  <c r="M10" i="4"/>
  <c r="H12" i="4"/>
  <c r="H9" i="4"/>
  <c r="B24" i="4"/>
  <c r="L12" i="4"/>
  <c r="L9" i="4"/>
  <c r="B28" i="4"/>
  <c r="J13" i="4"/>
  <c r="J18" i="4"/>
  <c r="J19" i="4" s="1"/>
  <c r="F26" i="4" s="1"/>
  <c r="D26" i="4"/>
  <c r="B24" i="11"/>
  <c r="K13" i="11"/>
  <c r="D27" i="11"/>
  <c r="K18" i="11"/>
  <c r="K19" i="11" s="1"/>
  <c r="F27" i="11" s="1"/>
  <c r="L15" i="11"/>
  <c r="L16" i="11" s="1"/>
  <c r="E28" i="11" s="1"/>
  <c r="C28" i="11"/>
  <c r="L10" i="11"/>
  <c r="K15" i="11"/>
  <c r="K16" i="11" s="1"/>
  <c r="E27" i="11" s="1"/>
  <c r="C27" i="11"/>
  <c r="K10" i="11"/>
  <c r="B25" i="11"/>
  <c r="J18" i="11"/>
  <c r="J19" i="11" s="1"/>
  <c r="F26" i="11" s="1"/>
  <c r="J13" i="11"/>
  <c r="D26" i="11"/>
  <c r="B29" i="11"/>
  <c r="J15" i="11"/>
  <c r="J16" i="11" s="1"/>
  <c r="E26" i="11" s="1"/>
  <c r="J10" i="11"/>
  <c r="C26" i="11"/>
  <c r="D28" i="11"/>
  <c r="L18" i="11"/>
  <c r="L19" i="11" s="1"/>
  <c r="F28" i="11" s="1"/>
  <c r="L13" i="11"/>
  <c r="L13" i="9" l="1"/>
  <c r="D28" i="9"/>
  <c r="L18" i="9"/>
  <c r="L19" i="9" s="1"/>
  <c r="F28" i="9" s="1"/>
  <c r="J18" i="9"/>
  <c r="J19" i="9" s="1"/>
  <c r="F26" i="9" s="1"/>
  <c r="D26" i="9"/>
  <c r="J13" i="9"/>
  <c r="I15" i="9"/>
  <c r="I16" i="9" s="1"/>
  <c r="E25" i="9" s="1"/>
  <c r="I10" i="9"/>
  <c r="C25" i="9"/>
  <c r="C27" i="9"/>
  <c r="K10" i="9"/>
  <c r="K15" i="9"/>
  <c r="K16" i="9" s="1"/>
  <c r="E27" i="9" s="1"/>
  <c r="D27" i="9"/>
  <c r="K13" i="9"/>
  <c r="K18" i="9"/>
  <c r="K19" i="9" s="1"/>
  <c r="F27" i="9" s="1"/>
  <c r="C24" i="9"/>
  <c r="H10" i="9"/>
  <c r="H15" i="9"/>
  <c r="H16" i="9" s="1"/>
  <c r="E24" i="9" s="1"/>
  <c r="I18" i="9"/>
  <c r="I19" i="9" s="1"/>
  <c r="F25" i="9" s="1"/>
  <c r="I13" i="9"/>
  <c r="D25" i="9"/>
  <c r="J15" i="9"/>
  <c r="J16" i="9" s="1"/>
  <c r="E26" i="9" s="1"/>
  <c r="C26" i="9"/>
  <c r="J10" i="9"/>
  <c r="C28" i="9"/>
  <c r="L10" i="9"/>
  <c r="L15" i="9"/>
  <c r="L16" i="9" s="1"/>
  <c r="E28" i="9" s="1"/>
  <c r="H13" i="9"/>
  <c r="H18" i="9"/>
  <c r="H19" i="9" s="1"/>
  <c r="F24" i="9" s="1"/>
  <c r="D24" i="9"/>
  <c r="L13" i="8"/>
  <c r="D28" i="8"/>
  <c r="L18" i="8"/>
  <c r="L19" i="8" s="1"/>
  <c r="F28" i="8" s="1"/>
  <c r="C24" i="8"/>
  <c r="H10" i="8"/>
  <c r="H15" i="8"/>
  <c r="H16" i="8" s="1"/>
  <c r="E24" i="8" s="1"/>
  <c r="H13" i="8"/>
  <c r="D24" i="8"/>
  <c r="H18" i="8"/>
  <c r="H19" i="8" s="1"/>
  <c r="F24" i="8" s="1"/>
  <c r="D27" i="8"/>
  <c r="K13" i="8"/>
  <c r="K18" i="8"/>
  <c r="K19" i="8" s="1"/>
  <c r="F27" i="8" s="1"/>
  <c r="I15" i="8"/>
  <c r="I16" i="8" s="1"/>
  <c r="E25" i="8" s="1"/>
  <c r="C25" i="8"/>
  <c r="I10" i="8"/>
  <c r="C28" i="8"/>
  <c r="L10" i="8"/>
  <c r="L15" i="8"/>
  <c r="L16" i="8" s="1"/>
  <c r="E28" i="8" s="1"/>
  <c r="I18" i="8"/>
  <c r="I19" i="8" s="1"/>
  <c r="F25" i="8" s="1"/>
  <c r="I13" i="8"/>
  <c r="D25" i="8"/>
  <c r="C27" i="8"/>
  <c r="K10" i="8"/>
  <c r="K15" i="8"/>
  <c r="K16" i="8" s="1"/>
  <c r="E27" i="8" s="1"/>
  <c r="I18" i="7"/>
  <c r="I19" i="7" s="1"/>
  <c r="F25" i="7" s="1"/>
  <c r="D25" i="7"/>
  <c r="I13" i="7"/>
  <c r="I15" i="7"/>
  <c r="I16" i="7" s="1"/>
  <c r="E25" i="7" s="1"/>
  <c r="C25" i="7"/>
  <c r="I10" i="7"/>
  <c r="I18" i="6"/>
  <c r="I19" i="6" s="1"/>
  <c r="F25" i="6" s="1"/>
  <c r="I13" i="6"/>
  <c r="D25" i="6"/>
  <c r="C27" i="6"/>
  <c r="K10" i="6"/>
  <c r="K15" i="6"/>
  <c r="K16" i="6" s="1"/>
  <c r="E27" i="6" s="1"/>
  <c r="H13" i="6"/>
  <c r="D24" i="6"/>
  <c r="H18" i="6"/>
  <c r="H19" i="6" s="1"/>
  <c r="F24" i="6" s="1"/>
  <c r="L13" i="6"/>
  <c r="L18" i="6"/>
  <c r="L19" i="6" s="1"/>
  <c r="F28" i="6" s="1"/>
  <c r="D28" i="6"/>
  <c r="C28" i="6"/>
  <c r="L10" i="6"/>
  <c r="L15" i="6"/>
  <c r="L16" i="6" s="1"/>
  <c r="E28" i="6" s="1"/>
  <c r="C24" i="6"/>
  <c r="H10" i="6"/>
  <c r="H15" i="6"/>
  <c r="H16" i="6" s="1"/>
  <c r="E24" i="6" s="1"/>
  <c r="D27" i="6"/>
  <c r="K13" i="6"/>
  <c r="K18" i="6"/>
  <c r="K19" i="6" s="1"/>
  <c r="F27" i="6" s="1"/>
  <c r="I15" i="6"/>
  <c r="I16" i="6" s="1"/>
  <c r="E25" i="6" s="1"/>
  <c r="C25" i="6"/>
  <c r="I10" i="6"/>
  <c r="C28" i="4"/>
  <c r="L10" i="4"/>
  <c r="L15" i="4"/>
  <c r="L16" i="4" s="1"/>
  <c r="E28" i="4" s="1"/>
  <c r="H13" i="4"/>
  <c r="D24" i="4"/>
  <c r="H18" i="4"/>
  <c r="H19" i="4" s="1"/>
  <c r="F24" i="4" s="1"/>
  <c r="L13" i="4"/>
  <c r="L18" i="4"/>
  <c r="L19" i="4" s="1"/>
  <c r="F28" i="4" s="1"/>
  <c r="D28" i="4"/>
  <c r="I15" i="4"/>
  <c r="I16" i="4" s="1"/>
  <c r="E25" i="4" s="1"/>
  <c r="C25" i="4"/>
  <c r="I10" i="4"/>
  <c r="K15" i="4"/>
  <c r="K16" i="4" s="1"/>
  <c r="E27" i="4" s="1"/>
  <c r="C27" i="4"/>
  <c r="K10" i="4"/>
  <c r="C24" i="4"/>
  <c r="H10" i="4"/>
  <c r="H15" i="4"/>
  <c r="H16" i="4" s="1"/>
  <c r="E24" i="4" s="1"/>
  <c r="I18" i="4"/>
  <c r="I19" i="4" s="1"/>
  <c r="F25" i="4" s="1"/>
  <c r="D25" i="4"/>
  <c r="I13" i="4"/>
  <c r="D27" i="4"/>
  <c r="K13" i="4"/>
  <c r="K18" i="4"/>
  <c r="K19" i="4" s="1"/>
  <c r="F27" i="4" s="1"/>
  <c r="H15" i="11"/>
  <c r="H16" i="11" s="1"/>
  <c r="E24" i="11" s="1"/>
  <c r="C24" i="11"/>
  <c r="H10" i="11"/>
  <c r="C25" i="11"/>
  <c r="I10" i="11"/>
  <c r="I15" i="11"/>
  <c r="I16" i="11" s="1"/>
  <c r="E25" i="11" s="1"/>
  <c r="M13" i="11"/>
  <c r="D29" i="11"/>
  <c r="M18" i="11"/>
  <c r="M19" i="11" s="1"/>
  <c r="F29" i="11" s="1"/>
  <c r="D24" i="11"/>
  <c r="H18" i="11"/>
  <c r="H19" i="11" s="1"/>
  <c r="F24" i="11" s="1"/>
  <c r="H13" i="11"/>
  <c r="I13" i="11"/>
  <c r="I18" i="11"/>
  <c r="I19" i="11" s="1"/>
  <c r="F25" i="11" s="1"/>
  <c r="D25" i="11"/>
  <c r="C29" i="11"/>
  <c r="M10" i="11"/>
  <c r="M15" i="11"/>
  <c r="M16" i="11" s="1"/>
  <c r="E29" i="11" s="1"/>
</calcChain>
</file>

<file path=xl/sharedStrings.xml><?xml version="1.0" encoding="utf-8"?>
<sst xmlns="http://schemas.openxmlformats.org/spreadsheetml/2006/main" count="324" uniqueCount="42">
  <si>
    <t>h</t>
  </si>
  <si>
    <t>Js</t>
  </si>
  <si>
    <t>hc</t>
  </si>
  <si>
    <t>V1</t>
  </si>
  <si>
    <t>V2</t>
  </si>
  <si>
    <t>v3</t>
  </si>
  <si>
    <t>v4</t>
  </si>
  <si>
    <t>v5</t>
  </si>
  <si>
    <t>v6</t>
  </si>
  <si>
    <t>c</t>
  </si>
  <si>
    <t>m/s</t>
  </si>
  <si>
    <t>c^2</t>
  </si>
  <si>
    <t>qV</t>
  </si>
  <si>
    <t>m</t>
  </si>
  <si>
    <t>kg</t>
  </si>
  <si>
    <t>2m(c^2)</t>
  </si>
  <si>
    <t>(qV)^2</t>
  </si>
  <si>
    <t>q</t>
  </si>
  <si>
    <t>C</t>
  </si>
  <si>
    <t>2mC{2qV</t>
  </si>
  <si>
    <t>v1</t>
  </si>
  <si>
    <t>V</t>
  </si>
  <si>
    <t>+</t>
  </si>
  <si>
    <t>v2</t>
  </si>
  <si>
    <t>raiz</t>
  </si>
  <si>
    <t>total</t>
  </si>
  <si>
    <t>n=1 radianes</t>
  </si>
  <si>
    <t>n=1 grados</t>
  </si>
  <si>
    <t>n1</t>
  </si>
  <si>
    <t>n=2 radianes</t>
  </si>
  <si>
    <t>n2</t>
  </si>
  <si>
    <t>n=2 grados</t>
  </si>
  <si>
    <t>d</t>
  </si>
  <si>
    <t>para n=1</t>
  </si>
  <si>
    <t>diam anillo</t>
  </si>
  <si>
    <t>para n=2</t>
  </si>
  <si>
    <t>Diferencia de potencial [V]</t>
  </si>
  <si>
    <t>Longitud de onda [m]</t>
  </si>
  <si>
    <t>Angulo de Bragg</t>
  </si>
  <si>
    <t>Diámetro del anillo [m]</t>
  </si>
  <si>
    <t>n=1</t>
  </si>
  <si>
    <t>n=2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</si>
</sst>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1" fontId="1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F19" sqref="F19"/>
    </sheetView>
  </sheetViews>
  <sheetFormatPr baseColWidth="10" defaultColWidth="9.109375" defaultRowHeight="15.75" customHeight="1" x14ac:dyDescent="0.3"/>
  <cols>
    <col min="1" max="1" width="14.21875" style="1" customWidth="1"/>
    <col min="2" max="2" width="11.5546875" style="1" customWidth="1"/>
    <col min="3" max="3" width="14.33203125" style="1" customWidth="1"/>
    <col min="4" max="4" width="12.88671875" style="1" customWidth="1"/>
    <col min="5" max="6" width="14.5546875" style="1" customWidth="1"/>
    <col min="7" max="16384" width="9.109375" style="1"/>
  </cols>
  <sheetData>
    <row r="1" spans="1:13" ht="15.75" customHeight="1" x14ac:dyDescent="0.3">
      <c r="A1" s="1" t="s">
        <v>0</v>
      </c>
      <c r="B1" s="1">
        <f>6.62606896*10^(-34)</f>
        <v>6.6260689600000005E-34</v>
      </c>
      <c r="C1" s="1" t="s">
        <v>1</v>
      </c>
      <c r="D1" s="1" t="s">
        <v>2</v>
      </c>
      <c r="E1" s="1">
        <f>+B1*B2</f>
        <v>1.9864455003959039E-25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3" ht="15.75" customHeight="1" x14ac:dyDescent="0.3">
      <c r="A2" s="1" t="s">
        <v>9</v>
      </c>
      <c r="B2" s="1">
        <v>299792458</v>
      </c>
      <c r="C2" s="1" t="s">
        <v>10</v>
      </c>
      <c r="D2" s="1" t="s">
        <v>11</v>
      </c>
      <c r="E2" s="1">
        <f>+B2^2</f>
        <v>8.987551787368176E+16</v>
      </c>
      <c r="G2" s="1" t="s">
        <v>12</v>
      </c>
      <c r="H2" s="1">
        <f>+B4*B5</f>
        <v>6.4087059479999989E-16</v>
      </c>
      <c r="I2" s="1">
        <f>+B4*B6</f>
        <v>8.0108824349999991E-16</v>
      </c>
      <c r="J2" s="1">
        <f>+B4*B7</f>
        <v>9.6130589219999993E-16</v>
      </c>
      <c r="K2" s="1">
        <f>+B4*B8</f>
        <v>1.1215235408999999E-15</v>
      </c>
      <c r="L2" s="1">
        <f>+B4*B9</f>
        <v>1.2817411895999998E-15</v>
      </c>
      <c r="M2" s="1">
        <f>+B4*B10</f>
        <v>1.4419588382999999E-15</v>
      </c>
    </row>
    <row r="3" spans="1:13" ht="15.75" customHeight="1" x14ac:dyDescent="0.3">
      <c r="A3" s="1" t="s">
        <v>13</v>
      </c>
      <c r="B3" s="1">
        <f>9.10938215*(10^-31)</f>
        <v>9.109382150000001E-31</v>
      </c>
      <c r="C3" s="1" t="s">
        <v>14</v>
      </c>
      <c r="D3" s="1" t="s">
        <v>15</v>
      </c>
      <c r="E3" s="1">
        <f>2*B3*E2</f>
        <v>1.6374208764810454E-13</v>
      </c>
      <c r="G3" s="1" t="s">
        <v>16</v>
      </c>
      <c r="H3" s="1">
        <f>+H2^2</f>
        <v>4.1071511927930568E-31</v>
      </c>
      <c r="I3" s="1">
        <f t="shared" ref="I3:M3" si="0">+I2^2</f>
        <v>6.4174237387391516E-31</v>
      </c>
      <c r="J3" s="1">
        <f t="shared" si="0"/>
        <v>9.2410901837843792E-31</v>
      </c>
      <c r="K3" s="1">
        <f t="shared" si="0"/>
        <v>1.2578150527928736E-30</v>
      </c>
      <c r="L3" s="1">
        <f t="shared" si="0"/>
        <v>1.6428604771172227E-30</v>
      </c>
      <c r="M3" s="1">
        <f t="shared" si="0"/>
        <v>2.0792452913514852E-30</v>
      </c>
    </row>
    <row r="4" spans="1:13" ht="15.75" customHeight="1" x14ac:dyDescent="0.3">
      <c r="A4" s="1" t="s">
        <v>17</v>
      </c>
      <c r="B4" s="1">
        <f>1.602176487*10^(-19)</f>
        <v>1.6021764869999998E-19</v>
      </c>
      <c r="C4" s="1" t="s">
        <v>18</v>
      </c>
      <c r="G4" s="1" t="s">
        <v>19</v>
      </c>
      <c r="H4" s="1">
        <f>+$E3*H2</f>
        <v>1.0493748910483448E-28</v>
      </c>
      <c r="I4" s="1">
        <f>+$E3*I2</f>
        <v>1.3117186138104311E-28</v>
      </c>
      <c r="J4" s="1">
        <f t="shared" ref="J4:M4" si="1">+$E3*J2</f>
        <v>1.5740623365725174E-28</v>
      </c>
      <c r="K4" s="1">
        <f t="shared" si="1"/>
        <v>1.8364060593346034E-28</v>
      </c>
      <c r="L4" s="1">
        <f t="shared" si="1"/>
        <v>2.0987497820966895E-28</v>
      </c>
      <c r="M4" s="1">
        <f t="shared" si="1"/>
        <v>2.361093504858776E-28</v>
      </c>
    </row>
    <row r="5" spans="1:13" ht="15.75" customHeight="1" x14ac:dyDescent="0.3">
      <c r="A5" s="1" t="s">
        <v>20</v>
      </c>
      <c r="B5" s="1">
        <v>4000</v>
      </c>
      <c r="C5" s="1" t="s">
        <v>21</v>
      </c>
      <c r="G5" s="1" t="s">
        <v>22</v>
      </c>
      <c r="H5" s="1">
        <f>+H3+H4</f>
        <v>1.0534820422411378E-28</v>
      </c>
      <c r="I5" s="1">
        <f t="shared" ref="I5:M5" si="2">+I3+I4</f>
        <v>1.3181360375491703E-28</v>
      </c>
      <c r="J5" s="1">
        <f t="shared" si="2"/>
        <v>1.5833034267563018E-28</v>
      </c>
      <c r="K5" s="1">
        <f t="shared" si="2"/>
        <v>1.8489842098625321E-28</v>
      </c>
      <c r="L5" s="1">
        <f t="shared" si="2"/>
        <v>2.1151783868678619E-28</v>
      </c>
      <c r="M5" s="1">
        <f t="shared" si="2"/>
        <v>2.3818859577722909E-28</v>
      </c>
    </row>
    <row r="6" spans="1:13" ht="15.75" customHeight="1" x14ac:dyDescent="0.3">
      <c r="A6" s="1" t="s">
        <v>23</v>
      </c>
      <c r="B6" s="1">
        <v>5000</v>
      </c>
      <c r="C6" s="1" t="s">
        <v>21</v>
      </c>
      <c r="G6" s="1" t="s">
        <v>24</v>
      </c>
      <c r="H6" s="1">
        <f>+H5^(1/2)</f>
        <v>1.0263927329444309E-14</v>
      </c>
      <c r="I6" s="1">
        <f t="shared" ref="I6:M6" si="3">+I5^(1/2)</f>
        <v>1.1481010572023572E-14</v>
      </c>
      <c r="J6" s="1">
        <f t="shared" si="3"/>
        <v>1.2582938554869851E-14</v>
      </c>
      <c r="K6" s="1">
        <f t="shared" si="3"/>
        <v>1.3597735877205926E-14</v>
      </c>
      <c r="L6" s="1">
        <f t="shared" si="3"/>
        <v>1.4543652866002618E-14</v>
      </c>
      <c r="M6" s="1">
        <f t="shared" si="3"/>
        <v>1.5433359834372719E-14</v>
      </c>
    </row>
    <row r="7" spans="1:13" ht="15.75" customHeight="1" x14ac:dyDescent="0.3">
      <c r="A7" s="1" t="s">
        <v>5</v>
      </c>
      <c r="B7" s="1">
        <v>6000</v>
      </c>
      <c r="C7" s="1" t="s">
        <v>21</v>
      </c>
      <c r="G7" s="2" t="s">
        <v>25</v>
      </c>
      <c r="H7" s="2">
        <f>+$E1/H6</f>
        <v>1.9353659049176552E-11</v>
      </c>
      <c r="I7" s="2">
        <f t="shared" ref="I7:M7" si="4">+$E1/I6</f>
        <v>1.7302009156200833E-11</v>
      </c>
      <c r="J7" s="2">
        <f t="shared" si="4"/>
        <v>1.5786817139205607E-11</v>
      </c>
      <c r="K7" s="2">
        <f t="shared" si="4"/>
        <v>1.4608648956962094E-11</v>
      </c>
      <c r="L7" s="2">
        <f t="shared" si="4"/>
        <v>1.3658504632212708E-11</v>
      </c>
      <c r="M7" s="2">
        <f t="shared" si="4"/>
        <v>1.2871115050215778E-11</v>
      </c>
    </row>
    <row r="8" spans="1:13" ht="15.75" customHeight="1" x14ac:dyDescent="0.3">
      <c r="A8" s="1" t="s">
        <v>6</v>
      </c>
      <c r="B8" s="1">
        <v>7000</v>
      </c>
      <c r="C8" s="1" t="s">
        <v>21</v>
      </c>
    </row>
    <row r="9" spans="1:13" ht="15.75" customHeight="1" x14ac:dyDescent="0.3">
      <c r="A9" s="1" t="s">
        <v>7</v>
      </c>
      <c r="B9" s="1">
        <v>8000</v>
      </c>
      <c r="C9" s="1" t="s">
        <v>21</v>
      </c>
      <c r="G9" s="1" t="s">
        <v>26</v>
      </c>
      <c r="H9" s="1">
        <f>ASIN(($B$12*H7)/(2*$B$14))</f>
        <v>2.867091898393493E-2</v>
      </c>
      <c r="I9" s="1">
        <f t="shared" ref="I9:M9" si="5">ASIN(($B$12*I7)/(2*$B$14))</f>
        <v>2.5630856293216889E-2</v>
      </c>
      <c r="J9" s="1">
        <f t="shared" si="5"/>
        <v>2.3385851691995169E-2</v>
      </c>
      <c r="K9" s="1">
        <f t="shared" si="5"/>
        <v>2.1640285029366591E-2</v>
      </c>
      <c r="L9" s="1">
        <f t="shared" si="5"/>
        <v>2.0232605384434062E-2</v>
      </c>
      <c r="M9" s="1">
        <f t="shared" si="5"/>
        <v>1.9066084387592063E-2</v>
      </c>
    </row>
    <row r="10" spans="1:13" ht="15.75" customHeight="1" x14ac:dyDescent="0.3">
      <c r="A10" s="1" t="s">
        <v>8</v>
      </c>
      <c r="B10" s="1">
        <v>9000</v>
      </c>
      <c r="C10" s="1" t="s">
        <v>21</v>
      </c>
      <c r="G10" s="1" t="s">
        <v>27</v>
      </c>
      <c r="H10" s="1">
        <f>DEGREES(H9)</f>
        <v>1.6427226525409819</v>
      </c>
      <c r="I10" s="1">
        <f t="shared" ref="I10:M10" si="6">DEGREES(I9)</f>
        <v>1.4685398909076532</v>
      </c>
      <c r="J10" s="1">
        <f t="shared" si="6"/>
        <v>1.3399106022701983</v>
      </c>
      <c r="K10" s="1">
        <f t="shared" si="6"/>
        <v>1.2398969996428444</v>
      </c>
      <c r="L10" s="1">
        <f t="shared" si="6"/>
        <v>1.1592428970817361</v>
      </c>
      <c r="M10" s="1">
        <f t="shared" si="6"/>
        <v>1.092406167249296</v>
      </c>
    </row>
    <row r="12" spans="1:13" ht="15.75" customHeight="1" x14ac:dyDescent="0.3">
      <c r="A12" s="1" t="s">
        <v>28</v>
      </c>
      <c r="B12" s="1">
        <v>1</v>
      </c>
      <c r="G12" s="1" t="s">
        <v>29</v>
      </c>
      <c r="H12" s="1">
        <f>ASIN(($B$13*H7)/(2*$B$14))</f>
        <v>5.7365440047629702E-2</v>
      </c>
      <c r="I12" s="1">
        <f t="shared" ref="I12:M12" si="7">ASIN(($B$13*I7)/(2*$B$14))</f>
        <v>5.1278569927304257E-2</v>
      </c>
      <c r="J12" s="1">
        <f t="shared" si="7"/>
        <v>4.6784505316313466E-2</v>
      </c>
      <c r="K12" s="1">
        <f t="shared" si="7"/>
        <v>4.3290712559950741E-2</v>
      </c>
      <c r="L12" s="1">
        <f t="shared" si="7"/>
        <v>4.0473499092901911E-2</v>
      </c>
      <c r="M12" s="1">
        <f t="shared" si="7"/>
        <v>3.8139104006384629E-2</v>
      </c>
    </row>
    <row r="13" spans="1:13" ht="15.75" customHeight="1" x14ac:dyDescent="0.3">
      <c r="A13" s="1" t="s">
        <v>30</v>
      </c>
      <c r="B13" s="1">
        <v>2</v>
      </c>
      <c r="G13" s="1" t="s">
        <v>31</v>
      </c>
      <c r="H13" s="1">
        <f>DEGREES(H12)</f>
        <v>3.2867976046399341</v>
      </c>
      <c r="I13" s="1">
        <f t="shared" ref="I13:M13" si="8">DEGREES(I12)</f>
        <v>2.9380456363009984</v>
      </c>
      <c r="J13" s="1">
        <f t="shared" si="8"/>
        <v>2.6805547012321242</v>
      </c>
      <c r="K13" s="1">
        <f t="shared" si="8"/>
        <v>2.4803751217991614</v>
      </c>
      <c r="L13" s="1">
        <f t="shared" si="8"/>
        <v>2.3189606801498455</v>
      </c>
      <c r="M13" s="1">
        <f t="shared" si="8"/>
        <v>2.1852096939763284</v>
      </c>
    </row>
    <row r="14" spans="1:13" ht="15.75" customHeight="1" x14ac:dyDescent="0.3">
      <c r="A14" s="1" t="s">
        <v>32</v>
      </c>
      <c r="B14" s="1">
        <f>3.3756*10^-10</f>
        <v>3.3756000000000002E-10</v>
      </c>
    </row>
    <row r="15" spans="1:13" ht="15.75" customHeight="1" x14ac:dyDescent="0.3">
      <c r="G15" s="1" t="s">
        <v>33</v>
      </c>
      <c r="H15" s="1">
        <f>SIN(H9*4)</f>
        <v>0.11443244798248582</v>
      </c>
      <c r="I15" s="1">
        <f t="shared" ref="I15:M15" si="9">SIN(I9*4)</f>
        <v>0.10234391468673319</v>
      </c>
      <c r="J15" s="1">
        <f t="shared" si="9"/>
        <v>9.3407043222882749E-2</v>
      </c>
      <c r="K15" s="1">
        <f t="shared" si="9"/>
        <v>8.6453082609543763E-2</v>
      </c>
      <c r="L15" s="1">
        <f t="shared" si="9"/>
        <v>8.0842105021313379E-2</v>
      </c>
      <c r="M15" s="1">
        <f t="shared" si="9"/>
        <v>7.6190430314972038E-2</v>
      </c>
    </row>
    <row r="16" spans="1:13" ht="15.75" customHeight="1" x14ac:dyDescent="0.3">
      <c r="G16" s="1" t="s">
        <v>34</v>
      </c>
      <c r="H16" s="1">
        <f>+H15*0.127</f>
        <v>1.4532920893775699E-2</v>
      </c>
      <c r="I16" s="1">
        <f t="shared" ref="I16:M16" si="10">+I15*0.127</f>
        <v>1.2997677165215115E-2</v>
      </c>
      <c r="J16" s="1">
        <f t="shared" si="10"/>
        <v>1.186269448930611E-2</v>
      </c>
      <c r="K16" s="1">
        <f t="shared" si="10"/>
        <v>1.0979541491412058E-2</v>
      </c>
      <c r="L16" s="1">
        <f t="shared" si="10"/>
        <v>1.0266947337706799E-2</v>
      </c>
      <c r="M16" s="1">
        <f t="shared" si="10"/>
        <v>9.6761846500014494E-3</v>
      </c>
    </row>
    <row r="18" spans="1:13" ht="15.75" customHeight="1" x14ac:dyDescent="0.3">
      <c r="G18" s="1" t="s">
        <v>35</v>
      </c>
      <c r="H18" s="1">
        <f>SIN(H12*4)</f>
        <v>0.22745342452276429</v>
      </c>
      <c r="I18" s="1">
        <f t="shared" ref="I18:M18" si="11">SIN(I12*4)</f>
        <v>0.20367904537987258</v>
      </c>
      <c r="J18" s="1">
        <f t="shared" si="11"/>
        <v>0.18604765011115623</v>
      </c>
      <c r="K18" s="1">
        <f t="shared" si="11"/>
        <v>0.17229875466865607</v>
      </c>
      <c r="L18" s="1">
        <f t="shared" si="11"/>
        <v>0.1611877246341879</v>
      </c>
      <c r="M18" s="1">
        <f t="shared" si="11"/>
        <v>0.15196535164114108</v>
      </c>
    </row>
    <row r="19" spans="1:13" ht="15.75" customHeight="1" x14ac:dyDescent="0.3">
      <c r="G19" s="1" t="s">
        <v>34</v>
      </c>
      <c r="H19" s="1">
        <f>+H18*0.127</f>
        <v>2.8886584914391066E-2</v>
      </c>
      <c r="I19" s="1">
        <f t="shared" ref="I19:M19" si="12">+I18*0.127</f>
        <v>2.586723876324382E-2</v>
      </c>
      <c r="J19" s="1">
        <f t="shared" si="12"/>
        <v>2.3628051564116841E-2</v>
      </c>
      <c r="K19" s="1">
        <f t="shared" si="12"/>
        <v>2.1881941842919323E-2</v>
      </c>
      <c r="L19" s="1">
        <f t="shared" si="12"/>
        <v>2.0470841028541863E-2</v>
      </c>
      <c r="M19" s="1">
        <f t="shared" si="12"/>
        <v>1.9299599658424919E-2</v>
      </c>
    </row>
    <row r="21" spans="1:13" ht="15.75" customHeight="1" thickBot="1" x14ac:dyDescent="0.35"/>
    <row r="22" spans="1:13" ht="16.5" customHeight="1" thickBot="1" x14ac:dyDescent="0.35">
      <c r="A22" s="8" t="s">
        <v>36</v>
      </c>
      <c r="B22" s="8" t="s">
        <v>37</v>
      </c>
      <c r="C22" s="10" t="s">
        <v>38</v>
      </c>
      <c r="D22" s="11"/>
      <c r="E22" s="10" t="s">
        <v>39</v>
      </c>
      <c r="F22" s="11"/>
    </row>
    <row r="23" spans="1:13" ht="16.5" customHeight="1" thickBot="1" x14ac:dyDescent="0.35">
      <c r="A23" s="9"/>
      <c r="B23" s="9"/>
      <c r="C23" s="4" t="s">
        <v>40</v>
      </c>
      <c r="D23" s="4" t="s">
        <v>41</v>
      </c>
      <c r="E23" s="4" t="s">
        <v>40</v>
      </c>
      <c r="F23" s="4" t="s">
        <v>41</v>
      </c>
    </row>
    <row r="24" spans="1:13" ht="16.5" customHeight="1" thickBot="1" x14ac:dyDescent="0.35">
      <c r="A24" s="3">
        <v>4000</v>
      </c>
      <c r="B24" s="5">
        <f>+H7</f>
        <v>1.9353659049176552E-11</v>
      </c>
      <c r="C24" s="6">
        <f>+H9</f>
        <v>2.867091898393493E-2</v>
      </c>
      <c r="D24" s="6">
        <f>+H12</f>
        <v>5.7365440047629702E-2</v>
      </c>
      <c r="E24" s="6">
        <f>+H16</f>
        <v>1.4532920893775699E-2</v>
      </c>
      <c r="F24" s="6">
        <f>+H19</f>
        <v>2.8886584914391066E-2</v>
      </c>
    </row>
    <row r="25" spans="1:13" ht="16.5" customHeight="1" thickBot="1" x14ac:dyDescent="0.35">
      <c r="A25" s="3">
        <v>5000</v>
      </c>
      <c r="B25" s="5">
        <f>+I7</f>
        <v>1.7302009156200833E-11</v>
      </c>
      <c r="C25" s="6">
        <f>+I9</f>
        <v>2.5630856293216889E-2</v>
      </c>
      <c r="D25" s="6">
        <f>+I12</f>
        <v>5.1278569927304257E-2</v>
      </c>
      <c r="E25" s="6">
        <f>+I16</f>
        <v>1.2997677165215115E-2</v>
      </c>
      <c r="F25" s="6">
        <f>+I19</f>
        <v>2.586723876324382E-2</v>
      </c>
    </row>
    <row r="26" spans="1:13" ht="16.5" customHeight="1" thickBot="1" x14ac:dyDescent="0.35">
      <c r="A26" s="3">
        <v>6000</v>
      </c>
      <c r="B26" s="5">
        <f>+J7</f>
        <v>1.5786817139205607E-11</v>
      </c>
      <c r="C26" s="6">
        <f>+J9</f>
        <v>2.3385851691995169E-2</v>
      </c>
      <c r="D26" s="6">
        <f>+J12</f>
        <v>4.6784505316313466E-2</v>
      </c>
      <c r="E26" s="6">
        <f>+J16</f>
        <v>1.186269448930611E-2</v>
      </c>
      <c r="F26" s="4">
        <f>+J19</f>
        <v>2.3628051564116841E-2</v>
      </c>
    </row>
    <row r="27" spans="1:13" ht="16.5" customHeight="1" thickBot="1" x14ac:dyDescent="0.35">
      <c r="A27" s="3">
        <v>7000</v>
      </c>
      <c r="B27" s="5">
        <f>+K7</f>
        <v>1.4608648956962094E-11</v>
      </c>
      <c r="C27" s="6">
        <f>+K9</f>
        <v>2.1640285029366591E-2</v>
      </c>
      <c r="D27" s="6">
        <f>+K12</f>
        <v>4.3290712559950741E-2</v>
      </c>
      <c r="E27" s="6">
        <f>+K16</f>
        <v>1.0979541491412058E-2</v>
      </c>
      <c r="F27" s="4">
        <f>+K19</f>
        <v>2.1881941842919323E-2</v>
      </c>
    </row>
    <row r="28" spans="1:13" ht="16.5" customHeight="1" thickBot="1" x14ac:dyDescent="0.35">
      <c r="A28" s="3">
        <v>8000</v>
      </c>
      <c r="B28" s="5">
        <f>+L7</f>
        <v>1.3658504632212708E-11</v>
      </c>
      <c r="C28" s="6">
        <f>+L9</f>
        <v>2.0232605384434062E-2</v>
      </c>
      <c r="D28" s="6">
        <f>+L12</f>
        <v>4.0473499092901911E-2</v>
      </c>
      <c r="E28" s="6">
        <f>+L16</f>
        <v>1.0266947337706799E-2</v>
      </c>
      <c r="F28" s="4">
        <f>+L19</f>
        <v>2.0470841028541863E-2</v>
      </c>
    </row>
    <row r="29" spans="1:13" ht="16.5" customHeight="1" thickBot="1" x14ac:dyDescent="0.35">
      <c r="A29" s="3">
        <v>9000</v>
      </c>
      <c r="B29" s="5">
        <f>+M7</f>
        <v>1.2871115050215778E-11</v>
      </c>
      <c r="C29" s="6">
        <f>+M9</f>
        <v>1.9066084387592063E-2</v>
      </c>
      <c r="D29" s="6">
        <f>+M12</f>
        <v>3.8139104006384629E-2</v>
      </c>
      <c r="E29" s="6">
        <f>+M16</f>
        <v>9.6761846500014494E-3</v>
      </c>
      <c r="F29" s="4">
        <f>+M19</f>
        <v>1.9299599658424919E-2</v>
      </c>
    </row>
  </sheetData>
  <mergeCells count="4">
    <mergeCell ref="A22:A23"/>
    <mergeCell ref="B22:B23"/>
    <mergeCell ref="C22:D22"/>
    <mergeCell ref="E22:F2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10" workbookViewId="0">
      <selection activeCell="F29" sqref="A22:F29"/>
    </sheetView>
  </sheetViews>
  <sheetFormatPr baseColWidth="10" defaultColWidth="9.109375" defaultRowHeight="15.6" x14ac:dyDescent="0.3"/>
  <cols>
    <col min="1" max="1" width="14.21875" style="1" customWidth="1"/>
    <col min="2" max="2" width="11.5546875" style="1" customWidth="1"/>
    <col min="3" max="3" width="14.33203125" style="1" customWidth="1"/>
    <col min="4" max="4" width="12.88671875" style="1" customWidth="1"/>
    <col min="5" max="6" width="14.5546875" style="1" customWidth="1"/>
    <col min="7" max="16384" width="9.109375" style="1"/>
  </cols>
  <sheetData>
    <row r="1" spans="1:13" ht="15.75" customHeight="1" x14ac:dyDescent="0.3">
      <c r="A1" s="1" t="s">
        <v>0</v>
      </c>
      <c r="B1" s="1">
        <f>6.62606896*10^(-34)</f>
        <v>6.6260689600000005E-34</v>
      </c>
      <c r="C1" s="1" t="s">
        <v>1</v>
      </c>
      <c r="D1" s="1" t="s">
        <v>2</v>
      </c>
      <c r="E1" s="1">
        <f>+B1*B2</f>
        <v>1.9864455003959039E-25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3" ht="15.75" customHeight="1" x14ac:dyDescent="0.3">
      <c r="A2" s="1" t="s">
        <v>9</v>
      </c>
      <c r="B2" s="1">
        <v>299792458</v>
      </c>
      <c r="C2" s="1" t="s">
        <v>10</v>
      </c>
      <c r="D2" s="1" t="s">
        <v>11</v>
      </c>
      <c r="E2" s="1">
        <f>+B2^2</f>
        <v>8.987551787368176E+16</v>
      </c>
      <c r="G2" s="1" t="s">
        <v>12</v>
      </c>
      <c r="H2" s="1">
        <f>+B4*B5</f>
        <v>6.4087059479999989E-16</v>
      </c>
      <c r="I2" s="1">
        <f>+B4*B6</f>
        <v>8.0108824349999991E-16</v>
      </c>
      <c r="J2" s="1">
        <f>+B4*B7</f>
        <v>9.6130589219999993E-16</v>
      </c>
      <c r="K2" s="1">
        <f>+B4*B8</f>
        <v>1.1215235408999999E-15</v>
      </c>
      <c r="L2" s="1">
        <f>+B4*B9</f>
        <v>1.2817411895999998E-15</v>
      </c>
      <c r="M2" s="1">
        <f>+B4*B10</f>
        <v>1.4419588382999999E-15</v>
      </c>
    </row>
    <row r="3" spans="1:13" ht="15.75" customHeight="1" x14ac:dyDescent="0.3">
      <c r="A3" s="1" t="s">
        <v>13</v>
      </c>
      <c r="B3" s="1">
        <f>9.10938215*(10^-31)</f>
        <v>9.109382150000001E-31</v>
      </c>
      <c r="C3" s="1" t="s">
        <v>14</v>
      </c>
      <c r="D3" s="1" t="s">
        <v>15</v>
      </c>
      <c r="E3" s="1">
        <f>2*B3*E2</f>
        <v>1.6374208764810454E-13</v>
      </c>
      <c r="G3" s="1" t="s">
        <v>16</v>
      </c>
      <c r="H3" s="1">
        <f>+H2^2</f>
        <v>4.1071511927930568E-31</v>
      </c>
      <c r="I3" s="1">
        <f t="shared" ref="I3:M3" si="0">+I2^2</f>
        <v>6.4174237387391516E-31</v>
      </c>
      <c r="J3" s="1">
        <f t="shared" si="0"/>
        <v>9.2410901837843792E-31</v>
      </c>
      <c r="K3" s="1">
        <f t="shared" si="0"/>
        <v>1.2578150527928736E-30</v>
      </c>
      <c r="L3" s="1">
        <f t="shared" si="0"/>
        <v>1.6428604771172227E-30</v>
      </c>
      <c r="M3" s="1">
        <f t="shared" si="0"/>
        <v>2.0792452913514852E-30</v>
      </c>
    </row>
    <row r="4" spans="1:13" ht="15.75" customHeight="1" x14ac:dyDescent="0.3">
      <c r="A4" s="1" t="s">
        <v>17</v>
      </c>
      <c r="B4" s="1">
        <f>1.602176487*10^(-19)</f>
        <v>1.6021764869999998E-19</v>
      </c>
      <c r="C4" s="1" t="s">
        <v>18</v>
      </c>
      <c r="G4" s="1" t="s">
        <v>19</v>
      </c>
      <c r="H4" s="1">
        <f>+$E3*H2</f>
        <v>1.0493748910483448E-28</v>
      </c>
      <c r="I4" s="1">
        <f>+$E3*I2</f>
        <v>1.3117186138104311E-28</v>
      </c>
      <c r="J4" s="1">
        <f t="shared" ref="J4:M4" si="1">+$E3*J2</f>
        <v>1.5740623365725174E-28</v>
      </c>
      <c r="K4" s="1">
        <f t="shared" si="1"/>
        <v>1.8364060593346034E-28</v>
      </c>
      <c r="L4" s="1">
        <f t="shared" si="1"/>
        <v>2.0987497820966895E-28</v>
      </c>
      <c r="M4" s="1">
        <f t="shared" si="1"/>
        <v>2.361093504858776E-28</v>
      </c>
    </row>
    <row r="5" spans="1:13" ht="15.75" customHeight="1" x14ac:dyDescent="0.3">
      <c r="A5" s="1" t="s">
        <v>20</v>
      </c>
      <c r="B5" s="1">
        <v>4000</v>
      </c>
      <c r="C5" s="1" t="s">
        <v>21</v>
      </c>
      <c r="G5" s="1" t="s">
        <v>22</v>
      </c>
      <c r="H5" s="1">
        <f>+H3+H4</f>
        <v>1.0534820422411378E-28</v>
      </c>
      <c r="I5" s="1">
        <f t="shared" ref="I5:M5" si="2">+I3+I4</f>
        <v>1.3181360375491703E-28</v>
      </c>
      <c r="J5" s="1">
        <f t="shared" si="2"/>
        <v>1.5833034267563018E-28</v>
      </c>
      <c r="K5" s="1">
        <f t="shared" si="2"/>
        <v>1.8489842098625321E-28</v>
      </c>
      <c r="L5" s="1">
        <f t="shared" si="2"/>
        <v>2.1151783868678619E-28</v>
      </c>
      <c r="M5" s="1">
        <f t="shared" si="2"/>
        <v>2.3818859577722909E-28</v>
      </c>
    </row>
    <row r="6" spans="1:13" ht="15.75" customHeight="1" x14ac:dyDescent="0.3">
      <c r="A6" s="1" t="s">
        <v>23</v>
      </c>
      <c r="B6" s="1">
        <v>5000</v>
      </c>
      <c r="C6" s="1" t="s">
        <v>21</v>
      </c>
      <c r="G6" s="1" t="s">
        <v>24</v>
      </c>
      <c r="H6" s="1">
        <f>+H5^(1/2)</f>
        <v>1.0263927329444309E-14</v>
      </c>
      <c r="I6" s="1">
        <f t="shared" ref="I6:M6" si="3">+I5^(1/2)</f>
        <v>1.1481010572023572E-14</v>
      </c>
      <c r="J6" s="1">
        <f t="shared" si="3"/>
        <v>1.2582938554869851E-14</v>
      </c>
      <c r="K6" s="1">
        <f t="shared" si="3"/>
        <v>1.3597735877205926E-14</v>
      </c>
      <c r="L6" s="1">
        <f t="shared" si="3"/>
        <v>1.4543652866002618E-14</v>
      </c>
      <c r="M6" s="1">
        <f t="shared" si="3"/>
        <v>1.5433359834372719E-14</v>
      </c>
    </row>
    <row r="7" spans="1:13" ht="15.75" customHeight="1" x14ac:dyDescent="0.3">
      <c r="A7" s="1" t="s">
        <v>5</v>
      </c>
      <c r="B7" s="1">
        <v>6000</v>
      </c>
      <c r="C7" s="1" t="s">
        <v>21</v>
      </c>
      <c r="G7" s="2" t="s">
        <v>25</v>
      </c>
      <c r="H7" s="2">
        <f>+$E1/H6</f>
        <v>1.9353659049176552E-11</v>
      </c>
      <c r="I7" s="2">
        <f t="shared" ref="I7:M7" si="4">+$E1/I6</f>
        <v>1.7302009156200833E-11</v>
      </c>
      <c r="J7" s="2">
        <f t="shared" si="4"/>
        <v>1.5786817139205607E-11</v>
      </c>
      <c r="K7" s="2">
        <f t="shared" si="4"/>
        <v>1.4608648956962094E-11</v>
      </c>
      <c r="L7" s="2">
        <f t="shared" si="4"/>
        <v>1.3658504632212708E-11</v>
      </c>
      <c r="M7" s="2">
        <f t="shared" si="4"/>
        <v>1.2871115050215778E-11</v>
      </c>
    </row>
    <row r="8" spans="1:13" ht="15.75" customHeight="1" x14ac:dyDescent="0.3">
      <c r="A8" s="1" t="s">
        <v>6</v>
      </c>
      <c r="B8" s="1">
        <v>7000</v>
      </c>
      <c r="C8" s="1" t="s">
        <v>21</v>
      </c>
    </row>
    <row r="9" spans="1:13" ht="15.75" customHeight="1" x14ac:dyDescent="0.3">
      <c r="A9" s="1" t="s">
        <v>7</v>
      </c>
      <c r="B9" s="1">
        <v>8000</v>
      </c>
      <c r="C9" s="1" t="s">
        <v>21</v>
      </c>
      <c r="G9" s="1" t="s">
        <v>26</v>
      </c>
      <c r="H9" s="1">
        <f>ASIN(($B$12*H7)/(2*$B$14))</f>
        <v>4.5263886002827589E-2</v>
      </c>
      <c r="I9" s="1">
        <f t="shared" ref="I9:M9" si="5">ASIN(($B$12*I7)/(2*$B$14))</f>
        <v>4.046275904863595E-2</v>
      </c>
      <c r="J9" s="1">
        <f t="shared" si="5"/>
        <v>3.6917618331474708E-2</v>
      </c>
      <c r="K9" s="1">
        <f t="shared" si="5"/>
        <v>3.4161345553330509E-2</v>
      </c>
      <c r="L9" s="1">
        <f t="shared" si="5"/>
        <v>3.1938714672921913E-2</v>
      </c>
      <c r="M9" s="1">
        <f t="shared" si="5"/>
        <v>3.0096928875963814E-2</v>
      </c>
    </row>
    <row r="10" spans="1:13" ht="15.75" customHeight="1" x14ac:dyDescent="0.3">
      <c r="A10" s="1" t="s">
        <v>8</v>
      </c>
      <c r="B10" s="1">
        <v>9000</v>
      </c>
      <c r="C10" s="1" t="s">
        <v>21</v>
      </c>
      <c r="G10" s="1" t="s">
        <v>27</v>
      </c>
      <c r="H10" s="1">
        <f>DEGREES(H9)</f>
        <v>2.5934296323233026</v>
      </c>
      <c r="I10" s="1">
        <f t="shared" ref="I10:M10" si="6">DEGREES(I9)</f>
        <v>2.318345320941622</v>
      </c>
      <c r="J10" s="1">
        <f t="shared" si="6"/>
        <v>2.1152237200683008</v>
      </c>
      <c r="K10" s="1">
        <f t="shared" si="6"/>
        <v>1.95730092269384</v>
      </c>
      <c r="L10" s="1">
        <f t="shared" si="6"/>
        <v>1.829953553830981</v>
      </c>
      <c r="M10" s="1">
        <f t="shared" si="6"/>
        <v>1.7244270008981433</v>
      </c>
    </row>
    <row r="12" spans="1:13" ht="15.75" customHeight="1" x14ac:dyDescent="0.3">
      <c r="A12" s="1" t="s">
        <v>28</v>
      </c>
      <c r="B12" s="1">
        <v>1</v>
      </c>
      <c r="G12" s="1" t="s">
        <v>29</v>
      </c>
      <c r="H12" s="1">
        <f>ASIN(($B$13*H7)/(2*$B$14))</f>
        <v>9.0620843546310878E-2</v>
      </c>
      <c r="I12" s="1">
        <f t="shared" ref="I12:M12" si="7">ASIN(($B$13*I7)/(2*$B$14))</f>
        <v>8.0991955633721135E-2</v>
      </c>
      <c r="J12" s="1">
        <f t="shared" si="7"/>
        <v>7.3885672443003855E-2</v>
      </c>
      <c r="K12" s="1">
        <f t="shared" si="7"/>
        <v>6.8362638939223841E-2</v>
      </c>
      <c r="L12" s="1">
        <f t="shared" si="7"/>
        <v>6.3910067728903203E-2</v>
      </c>
      <c r="M12" s="1">
        <f t="shared" si="7"/>
        <v>6.0221163609313594E-2</v>
      </c>
    </row>
    <row r="13" spans="1:13" ht="15.75" customHeight="1" x14ac:dyDescent="0.3">
      <c r="A13" s="1" t="s">
        <v>30</v>
      </c>
      <c r="B13" s="1">
        <v>2</v>
      </c>
      <c r="G13" s="1" t="s">
        <v>31</v>
      </c>
      <c r="H13" s="1">
        <f>DEGREES(H12)</f>
        <v>5.1921918711189576</v>
      </c>
      <c r="I13" s="1">
        <f t="shared" ref="I13:M13" si="8">DEGREES(I12)</f>
        <v>4.6404972323230318</v>
      </c>
      <c r="J13" s="1">
        <f t="shared" si="8"/>
        <v>4.2333371974701715</v>
      </c>
      <c r="K13" s="1">
        <f t="shared" si="8"/>
        <v>3.9168906875942251</v>
      </c>
      <c r="L13" s="1">
        <f t="shared" si="8"/>
        <v>3.661777149261396</v>
      </c>
      <c r="M13" s="1">
        <f t="shared" si="8"/>
        <v>3.4504185121804887</v>
      </c>
    </row>
    <row r="14" spans="1:13" ht="15.75" customHeight="1" x14ac:dyDescent="0.3">
      <c r="A14" s="1" t="s">
        <v>32</v>
      </c>
      <c r="B14" s="1">
        <f>2.1386*10^-10</f>
        <v>2.1386E-10</v>
      </c>
    </row>
    <row r="15" spans="1:13" ht="15.75" customHeight="1" x14ac:dyDescent="0.3">
      <c r="G15" s="1" t="s">
        <v>33</v>
      </c>
      <c r="H15" s="1">
        <f>SIN(H9*4)</f>
        <v>0.18006796381600565</v>
      </c>
      <c r="I15" s="1">
        <f t="shared" ref="I15:M15" si="9">SIN(I9*4)</f>
        <v>0.16114532606577661</v>
      </c>
      <c r="J15" s="1">
        <f t="shared" si="9"/>
        <v>0.1471343604788822</v>
      </c>
      <c r="K15" s="1">
        <f t="shared" si="9"/>
        <v>0.13622053951024107</v>
      </c>
      <c r="L15" s="1">
        <f t="shared" si="9"/>
        <v>0.12740762120196805</v>
      </c>
      <c r="M15" s="1">
        <f t="shared" si="9"/>
        <v>0.12009712558198973</v>
      </c>
    </row>
    <row r="16" spans="1:13" ht="15.75" customHeight="1" x14ac:dyDescent="0.3">
      <c r="G16" s="1" t="s">
        <v>34</v>
      </c>
      <c r="H16" s="1">
        <f>+H15*0.127</f>
        <v>2.2868631404632717E-2</v>
      </c>
      <c r="I16" s="1">
        <f t="shared" ref="I16:M16" si="10">+I15*0.127</f>
        <v>2.0465456410353629E-2</v>
      </c>
      <c r="J16" s="1">
        <f t="shared" si="10"/>
        <v>1.8686063780818041E-2</v>
      </c>
      <c r="K16" s="1">
        <f t="shared" si="10"/>
        <v>1.7300008517800617E-2</v>
      </c>
      <c r="L16" s="1">
        <f t="shared" si="10"/>
        <v>1.6180767892649942E-2</v>
      </c>
      <c r="M16" s="1">
        <f t="shared" si="10"/>
        <v>1.5252334948912696E-2</v>
      </c>
    </row>
    <row r="18" spans="1:13" ht="15.75" customHeight="1" x14ac:dyDescent="0.3">
      <c r="G18" s="1" t="s">
        <v>35</v>
      </c>
      <c r="H18" s="1">
        <f>SIN(H12*4)</f>
        <v>0.35459732663514232</v>
      </c>
      <c r="I18" s="1">
        <f t="shared" ref="I18:M18" si="11">SIN(I12*4)</f>
        <v>0.31833047221184985</v>
      </c>
      <c r="J18" s="1">
        <f t="shared" si="11"/>
        <v>0.29125905402142166</v>
      </c>
      <c r="K18" s="1">
        <f t="shared" si="11"/>
        <v>0.27005538740909385</v>
      </c>
      <c r="L18" s="1">
        <f t="shared" si="11"/>
        <v>0.25286492355277895</v>
      </c>
      <c r="M18" s="1">
        <f t="shared" si="11"/>
        <v>0.23856183174994505</v>
      </c>
    </row>
    <row r="19" spans="1:13" ht="15.75" customHeight="1" x14ac:dyDescent="0.3">
      <c r="G19" s="1" t="s">
        <v>34</v>
      </c>
      <c r="H19" s="1">
        <f>+H18*0.127</f>
        <v>4.5033860482663078E-2</v>
      </c>
      <c r="I19" s="1">
        <f t="shared" ref="I19:M19" si="12">+I18*0.127</f>
        <v>4.0427969970904934E-2</v>
      </c>
      <c r="J19" s="1">
        <f t="shared" si="12"/>
        <v>3.698989986072055E-2</v>
      </c>
      <c r="K19" s="1">
        <f t="shared" si="12"/>
        <v>3.4297034200954916E-2</v>
      </c>
      <c r="L19" s="1">
        <f t="shared" si="12"/>
        <v>3.2113845291202925E-2</v>
      </c>
      <c r="M19" s="1">
        <f t="shared" si="12"/>
        <v>3.0297352632243021E-2</v>
      </c>
    </row>
    <row r="21" spans="1:13" ht="15.75" customHeight="1" thickBot="1" x14ac:dyDescent="0.35"/>
    <row r="22" spans="1:13" ht="16.5" customHeight="1" thickBot="1" x14ac:dyDescent="0.35">
      <c r="A22" s="8" t="s">
        <v>36</v>
      </c>
      <c r="B22" s="8" t="s">
        <v>37</v>
      </c>
      <c r="C22" s="10" t="s">
        <v>38</v>
      </c>
      <c r="D22" s="11"/>
      <c r="E22" s="10" t="s">
        <v>39</v>
      </c>
      <c r="F22" s="11"/>
    </row>
    <row r="23" spans="1:13" ht="16.5" customHeight="1" thickBot="1" x14ac:dyDescent="0.35">
      <c r="A23" s="9"/>
      <c r="B23" s="9"/>
      <c r="C23" s="4" t="s">
        <v>40</v>
      </c>
      <c r="D23" s="4" t="s">
        <v>41</v>
      </c>
      <c r="E23" s="4" t="s">
        <v>40</v>
      </c>
      <c r="F23" s="4" t="s">
        <v>41</v>
      </c>
    </row>
    <row r="24" spans="1:13" ht="16.5" customHeight="1" thickBot="1" x14ac:dyDescent="0.35">
      <c r="A24" s="7">
        <v>4000</v>
      </c>
      <c r="B24" s="5">
        <f>+H7</f>
        <v>1.9353659049176552E-11</v>
      </c>
      <c r="C24" s="6">
        <f>+H9</f>
        <v>4.5263886002827589E-2</v>
      </c>
      <c r="D24" s="6">
        <f>+H12</f>
        <v>9.0620843546310878E-2</v>
      </c>
      <c r="E24" s="6">
        <f>+H16</f>
        <v>2.2868631404632717E-2</v>
      </c>
      <c r="F24" s="6">
        <f>+H19</f>
        <v>4.5033860482663078E-2</v>
      </c>
    </row>
    <row r="25" spans="1:13" ht="16.5" customHeight="1" thickBot="1" x14ac:dyDescent="0.35">
      <c r="A25" s="7">
        <v>5000</v>
      </c>
      <c r="B25" s="5">
        <f>+I7</f>
        <v>1.7302009156200833E-11</v>
      </c>
      <c r="C25" s="6">
        <f>+I9</f>
        <v>4.046275904863595E-2</v>
      </c>
      <c r="D25" s="6">
        <f>+I12</f>
        <v>8.0991955633721135E-2</v>
      </c>
      <c r="E25" s="6">
        <f>+I16</f>
        <v>2.0465456410353629E-2</v>
      </c>
      <c r="F25" s="6">
        <f>+I19</f>
        <v>4.0427969970904934E-2</v>
      </c>
    </row>
    <row r="26" spans="1:13" ht="16.5" customHeight="1" thickBot="1" x14ac:dyDescent="0.35">
      <c r="A26" s="7">
        <v>6000</v>
      </c>
      <c r="B26" s="5">
        <f>+J7</f>
        <v>1.5786817139205607E-11</v>
      </c>
      <c r="C26" s="6">
        <f>+J9</f>
        <v>3.6917618331474708E-2</v>
      </c>
      <c r="D26" s="6">
        <f>+J12</f>
        <v>7.3885672443003855E-2</v>
      </c>
      <c r="E26" s="6">
        <f>+J16</f>
        <v>1.8686063780818041E-2</v>
      </c>
      <c r="F26" s="4">
        <f>+J19</f>
        <v>3.698989986072055E-2</v>
      </c>
    </row>
    <row r="27" spans="1:13" ht="16.5" customHeight="1" thickBot="1" x14ac:dyDescent="0.35">
      <c r="A27" s="7">
        <v>7000</v>
      </c>
      <c r="B27" s="5">
        <f>+K7</f>
        <v>1.4608648956962094E-11</v>
      </c>
      <c r="C27" s="6">
        <f>+K9</f>
        <v>3.4161345553330509E-2</v>
      </c>
      <c r="D27" s="6">
        <f>+K12</f>
        <v>6.8362638939223841E-2</v>
      </c>
      <c r="E27" s="6">
        <f>+K16</f>
        <v>1.7300008517800617E-2</v>
      </c>
      <c r="F27" s="4">
        <f>+K19</f>
        <v>3.4297034200954916E-2</v>
      </c>
    </row>
    <row r="28" spans="1:13" ht="16.5" customHeight="1" thickBot="1" x14ac:dyDescent="0.35">
      <c r="A28" s="7">
        <v>8000</v>
      </c>
      <c r="B28" s="5">
        <f>+L7</f>
        <v>1.3658504632212708E-11</v>
      </c>
      <c r="C28" s="6">
        <f>+L9</f>
        <v>3.1938714672921913E-2</v>
      </c>
      <c r="D28" s="6">
        <f>+L12</f>
        <v>6.3910067728903203E-2</v>
      </c>
      <c r="E28" s="6">
        <f>+L16</f>
        <v>1.6180767892649942E-2</v>
      </c>
      <c r="F28" s="4">
        <f>+L19</f>
        <v>3.2113845291202925E-2</v>
      </c>
    </row>
    <row r="29" spans="1:13" ht="16.5" customHeight="1" thickBot="1" x14ac:dyDescent="0.35">
      <c r="A29" s="7">
        <v>9000</v>
      </c>
      <c r="B29" s="5">
        <f>+M7</f>
        <v>1.2871115050215778E-11</v>
      </c>
      <c r="C29" s="6">
        <f>+M9</f>
        <v>3.0096928875963814E-2</v>
      </c>
      <c r="D29" s="6">
        <f>+M12</f>
        <v>6.0221163609313594E-2</v>
      </c>
      <c r="E29" s="6">
        <f>+M16</f>
        <v>1.5252334948912696E-2</v>
      </c>
      <c r="F29" s="4">
        <f>+M19</f>
        <v>3.0297352632243021E-2</v>
      </c>
    </row>
  </sheetData>
  <mergeCells count="4">
    <mergeCell ref="A22:A23"/>
    <mergeCell ref="B22:B23"/>
    <mergeCell ref="C22:D22"/>
    <mergeCell ref="E22:F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13" workbookViewId="0">
      <selection activeCell="F29" sqref="A22:F29"/>
    </sheetView>
  </sheetViews>
  <sheetFormatPr baseColWidth="10" defaultColWidth="9.109375" defaultRowHeight="15.6" x14ac:dyDescent="0.3"/>
  <cols>
    <col min="1" max="1" width="14.21875" style="1" customWidth="1"/>
    <col min="2" max="2" width="11.5546875" style="1" customWidth="1"/>
    <col min="3" max="3" width="14.33203125" style="1" customWidth="1"/>
    <col min="4" max="4" width="12.88671875" style="1" customWidth="1"/>
    <col min="5" max="6" width="14.5546875" style="1" customWidth="1"/>
    <col min="7" max="16384" width="9.109375" style="1"/>
  </cols>
  <sheetData>
    <row r="1" spans="1:13" ht="15.75" customHeight="1" x14ac:dyDescent="0.3">
      <c r="A1" s="1" t="s">
        <v>0</v>
      </c>
      <c r="B1" s="1">
        <f>6.62606896*10^(-34)</f>
        <v>6.6260689600000005E-34</v>
      </c>
      <c r="C1" s="1" t="s">
        <v>1</v>
      </c>
      <c r="D1" s="1" t="s">
        <v>2</v>
      </c>
      <c r="E1" s="1">
        <f>+B1*B2</f>
        <v>1.9864455003959039E-25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3" ht="15.75" customHeight="1" x14ac:dyDescent="0.3">
      <c r="A2" s="1" t="s">
        <v>9</v>
      </c>
      <c r="B2" s="1">
        <v>299792458</v>
      </c>
      <c r="C2" s="1" t="s">
        <v>10</v>
      </c>
      <c r="D2" s="1" t="s">
        <v>11</v>
      </c>
      <c r="E2" s="1">
        <f>+B2^2</f>
        <v>8.987551787368176E+16</v>
      </c>
      <c r="G2" s="1" t="s">
        <v>12</v>
      </c>
      <c r="H2" s="1">
        <f>+B4*B5</f>
        <v>6.4087059479999989E-16</v>
      </c>
      <c r="I2" s="1">
        <f>+B4*B6</f>
        <v>8.0108824349999991E-16</v>
      </c>
      <c r="J2" s="1">
        <f>+B4*B7</f>
        <v>9.6130589219999993E-16</v>
      </c>
      <c r="K2" s="1">
        <f>+B4*B8</f>
        <v>1.1215235408999999E-15</v>
      </c>
      <c r="L2" s="1">
        <f>+B4*B9</f>
        <v>1.2817411895999998E-15</v>
      </c>
      <c r="M2" s="1">
        <f>+B4*B10</f>
        <v>1.4419588382999999E-15</v>
      </c>
    </row>
    <row r="3" spans="1:13" ht="15.75" customHeight="1" x14ac:dyDescent="0.3">
      <c r="A3" s="1" t="s">
        <v>13</v>
      </c>
      <c r="B3" s="1">
        <f>9.10938215*(10^-31)</f>
        <v>9.109382150000001E-31</v>
      </c>
      <c r="C3" s="1" t="s">
        <v>14</v>
      </c>
      <c r="D3" s="1" t="s">
        <v>15</v>
      </c>
      <c r="E3" s="1">
        <f>2*B3*E2</f>
        <v>1.6374208764810454E-13</v>
      </c>
      <c r="G3" s="1" t="s">
        <v>16</v>
      </c>
      <c r="H3" s="1">
        <f>+H2^2</f>
        <v>4.1071511927930568E-31</v>
      </c>
      <c r="I3" s="1">
        <f t="shared" ref="I3:M3" si="0">+I2^2</f>
        <v>6.4174237387391516E-31</v>
      </c>
      <c r="J3" s="1">
        <f t="shared" si="0"/>
        <v>9.2410901837843792E-31</v>
      </c>
      <c r="K3" s="1">
        <f t="shared" si="0"/>
        <v>1.2578150527928736E-30</v>
      </c>
      <c r="L3" s="1">
        <f t="shared" si="0"/>
        <v>1.6428604771172227E-30</v>
      </c>
      <c r="M3" s="1">
        <f t="shared" si="0"/>
        <v>2.0792452913514852E-30</v>
      </c>
    </row>
    <row r="4" spans="1:13" ht="15.75" customHeight="1" x14ac:dyDescent="0.3">
      <c r="A4" s="1" t="s">
        <v>17</v>
      </c>
      <c r="B4" s="1">
        <f>1.602176487*10^(-19)</f>
        <v>1.6021764869999998E-19</v>
      </c>
      <c r="C4" s="1" t="s">
        <v>18</v>
      </c>
      <c r="G4" s="1" t="s">
        <v>19</v>
      </c>
      <c r="H4" s="1">
        <f>+$E3*H2</f>
        <v>1.0493748910483448E-28</v>
      </c>
      <c r="I4" s="1">
        <f>+$E3*I2</f>
        <v>1.3117186138104311E-28</v>
      </c>
      <c r="J4" s="1">
        <f t="shared" ref="J4:M4" si="1">+$E3*J2</f>
        <v>1.5740623365725174E-28</v>
      </c>
      <c r="K4" s="1">
        <f t="shared" si="1"/>
        <v>1.8364060593346034E-28</v>
      </c>
      <c r="L4" s="1">
        <f t="shared" si="1"/>
        <v>2.0987497820966895E-28</v>
      </c>
      <c r="M4" s="1">
        <f t="shared" si="1"/>
        <v>2.361093504858776E-28</v>
      </c>
    </row>
    <row r="5" spans="1:13" ht="15.75" customHeight="1" x14ac:dyDescent="0.3">
      <c r="A5" s="1" t="s">
        <v>20</v>
      </c>
      <c r="B5" s="1">
        <v>4000</v>
      </c>
      <c r="C5" s="1" t="s">
        <v>21</v>
      </c>
      <c r="G5" s="1" t="s">
        <v>22</v>
      </c>
      <c r="H5" s="1">
        <f>+H3+H4</f>
        <v>1.0534820422411378E-28</v>
      </c>
      <c r="I5" s="1">
        <f t="shared" ref="I5:M5" si="2">+I3+I4</f>
        <v>1.3181360375491703E-28</v>
      </c>
      <c r="J5" s="1">
        <f t="shared" si="2"/>
        <v>1.5833034267563018E-28</v>
      </c>
      <c r="K5" s="1">
        <f t="shared" si="2"/>
        <v>1.8489842098625321E-28</v>
      </c>
      <c r="L5" s="1">
        <f t="shared" si="2"/>
        <v>2.1151783868678619E-28</v>
      </c>
      <c r="M5" s="1">
        <f t="shared" si="2"/>
        <v>2.3818859577722909E-28</v>
      </c>
    </row>
    <row r="6" spans="1:13" ht="15.75" customHeight="1" x14ac:dyDescent="0.3">
      <c r="A6" s="1" t="s">
        <v>23</v>
      </c>
      <c r="B6" s="1">
        <v>5000</v>
      </c>
      <c r="C6" s="1" t="s">
        <v>21</v>
      </c>
      <c r="G6" s="1" t="s">
        <v>24</v>
      </c>
      <c r="H6" s="1">
        <f>+H5^(1/2)</f>
        <v>1.0263927329444309E-14</v>
      </c>
      <c r="I6" s="1">
        <f t="shared" ref="I6:M6" si="3">+I5^(1/2)</f>
        <v>1.1481010572023572E-14</v>
      </c>
      <c r="J6" s="1">
        <f t="shared" si="3"/>
        <v>1.2582938554869851E-14</v>
      </c>
      <c r="K6" s="1">
        <f t="shared" si="3"/>
        <v>1.3597735877205926E-14</v>
      </c>
      <c r="L6" s="1">
        <f t="shared" si="3"/>
        <v>1.4543652866002618E-14</v>
      </c>
      <c r="M6" s="1">
        <f t="shared" si="3"/>
        <v>1.5433359834372719E-14</v>
      </c>
    </row>
    <row r="7" spans="1:13" ht="15.75" customHeight="1" x14ac:dyDescent="0.3">
      <c r="A7" s="1" t="s">
        <v>5</v>
      </c>
      <c r="B7" s="1">
        <v>6000</v>
      </c>
      <c r="C7" s="1" t="s">
        <v>21</v>
      </c>
      <c r="G7" s="2" t="s">
        <v>25</v>
      </c>
      <c r="H7" s="2">
        <f>+$E1/H6</f>
        <v>1.9353659049176552E-11</v>
      </c>
      <c r="I7" s="2">
        <f t="shared" ref="I7:M7" si="4">+$E1/I6</f>
        <v>1.7302009156200833E-11</v>
      </c>
      <c r="J7" s="2">
        <f t="shared" si="4"/>
        <v>1.5786817139205607E-11</v>
      </c>
      <c r="K7" s="2">
        <f t="shared" si="4"/>
        <v>1.4608648956962094E-11</v>
      </c>
      <c r="L7" s="2">
        <f t="shared" si="4"/>
        <v>1.3658504632212708E-11</v>
      </c>
      <c r="M7" s="2">
        <f t="shared" si="4"/>
        <v>1.2871115050215778E-11</v>
      </c>
    </row>
    <row r="8" spans="1:13" ht="15.75" customHeight="1" x14ac:dyDescent="0.3">
      <c r="A8" s="1" t="s">
        <v>6</v>
      </c>
      <c r="B8" s="1">
        <v>7000</v>
      </c>
      <c r="C8" s="1" t="s">
        <v>21</v>
      </c>
    </row>
    <row r="9" spans="1:13" ht="15.75" customHeight="1" x14ac:dyDescent="0.3">
      <c r="A9" s="1" t="s">
        <v>7</v>
      </c>
      <c r="B9" s="1">
        <v>8000</v>
      </c>
      <c r="C9" s="1" t="s">
        <v>21</v>
      </c>
      <c r="G9" s="1" t="s">
        <v>26</v>
      </c>
      <c r="H9" s="1">
        <f>ASIN(($B$12*H7)/(2*$B$14))</f>
        <v>4.7476536428501394E-2</v>
      </c>
      <c r="I9" s="1">
        <f t="shared" ref="I9:M9" si="5">ASIN(($B$12*I7)/(2*$B$14))</f>
        <v>4.2440422463529734E-2</v>
      </c>
      <c r="J9" s="1">
        <f t="shared" si="5"/>
        <v>3.8721831542481461E-2</v>
      </c>
      <c r="K9" s="1">
        <f t="shared" si="5"/>
        <v>3.5830738820564215E-2</v>
      </c>
      <c r="L9" s="1">
        <f t="shared" si="5"/>
        <v>3.3499410461671736E-2</v>
      </c>
      <c r="M9" s="1">
        <f t="shared" si="5"/>
        <v>3.1567564983814869E-2</v>
      </c>
    </row>
    <row r="10" spans="1:13" ht="15.75" customHeight="1" x14ac:dyDescent="0.3">
      <c r="A10" s="1" t="s">
        <v>8</v>
      </c>
      <c r="B10" s="1">
        <v>9000</v>
      </c>
      <c r="C10" s="1" t="s">
        <v>21</v>
      </c>
      <c r="G10" s="1" t="s">
        <v>27</v>
      </c>
      <c r="H10" s="1">
        <f>DEGREES(H9)</f>
        <v>2.7202051632522366</v>
      </c>
      <c r="I10" s="1">
        <f t="shared" ref="I10:M10" si="6">DEGREES(I9)</f>
        <v>2.4316570879124657</v>
      </c>
      <c r="J10" s="1">
        <f t="shared" si="6"/>
        <v>2.2185975224007342</v>
      </c>
      <c r="K10" s="1">
        <f t="shared" si="6"/>
        <v>2.0529501112538866</v>
      </c>
      <c r="L10" s="1">
        <f t="shared" si="6"/>
        <v>1.9193748356301872</v>
      </c>
      <c r="M10" s="1">
        <f t="shared" si="6"/>
        <v>1.8086882430775548</v>
      </c>
    </row>
    <row r="12" spans="1:13" ht="15.75" customHeight="1" x14ac:dyDescent="0.3">
      <c r="A12" s="1" t="s">
        <v>28</v>
      </c>
      <c r="B12" s="1">
        <v>1</v>
      </c>
      <c r="G12" s="1" t="s">
        <v>29</v>
      </c>
      <c r="H12" s="1">
        <f>ASIN(($B$13*H7)/(2*$B$14))</f>
        <v>9.5060510218358291E-2</v>
      </c>
      <c r="I12" s="1">
        <f t="shared" ref="I12:M12" si="7">ASIN(($B$13*I7)/(2*$B$14))</f>
        <v>8.4957530085169347E-2</v>
      </c>
      <c r="J12" s="1">
        <f t="shared" si="7"/>
        <v>7.7501874680703492E-2</v>
      </c>
      <c r="K12" s="1">
        <f t="shared" si="7"/>
        <v>7.1707582287946936E-2</v>
      </c>
      <c r="L12" s="1">
        <f t="shared" si="7"/>
        <v>6.7036488325200955E-2</v>
      </c>
      <c r="M12" s="1">
        <f t="shared" si="7"/>
        <v>6.316664237766885E-2</v>
      </c>
    </row>
    <row r="13" spans="1:13" ht="15.75" customHeight="1" x14ac:dyDescent="0.3">
      <c r="A13" s="1" t="s">
        <v>30</v>
      </c>
      <c r="B13" s="1">
        <v>2</v>
      </c>
      <c r="G13" s="1" t="s">
        <v>31</v>
      </c>
      <c r="H13" s="1">
        <f>DEGREES(H12)</f>
        <v>5.4465660338721662</v>
      </c>
      <c r="I13" s="1">
        <f t="shared" ref="I13:M13" si="8">DEGREES(I12)</f>
        <v>4.8677079117359208</v>
      </c>
      <c r="J13" s="1">
        <f t="shared" si="8"/>
        <v>4.4405303235561249</v>
      </c>
      <c r="K13" s="1">
        <f t="shared" si="8"/>
        <v>4.1085418241864149</v>
      </c>
      <c r="L13" s="1">
        <f t="shared" si="8"/>
        <v>3.840907854412031</v>
      </c>
      <c r="M13" s="1">
        <f t="shared" si="8"/>
        <v>3.6191820142526367</v>
      </c>
    </row>
    <row r="14" spans="1:13" ht="15.75" customHeight="1" x14ac:dyDescent="0.3">
      <c r="A14" s="1" t="s">
        <v>32</v>
      </c>
      <c r="B14" s="1">
        <f>2.039*10^-10</f>
        <v>2.0390000000000001E-10</v>
      </c>
    </row>
    <row r="15" spans="1:13" ht="15.75" customHeight="1" x14ac:dyDescent="0.3">
      <c r="G15" s="1" t="s">
        <v>33</v>
      </c>
      <c r="H15" s="1">
        <f>SIN(H9*4)</f>
        <v>0.18876672883851167</v>
      </c>
      <c r="I15" s="1">
        <f t="shared" ref="I15:M15" si="9">SIN(I9*4)</f>
        <v>0.16894746941556005</v>
      </c>
      <c r="J15" s="1">
        <f t="shared" si="9"/>
        <v>0.15426877526809127</v>
      </c>
      <c r="K15" s="1">
        <f t="shared" si="9"/>
        <v>0.14283278164485327</v>
      </c>
      <c r="L15" s="1">
        <f t="shared" si="9"/>
        <v>0.13359700553229933</v>
      </c>
      <c r="M15" s="1">
        <f t="shared" si="9"/>
        <v>0.12593498140573878</v>
      </c>
    </row>
    <row r="16" spans="1:13" ht="15.75" customHeight="1" x14ac:dyDescent="0.3">
      <c r="G16" s="1" t="s">
        <v>34</v>
      </c>
      <c r="H16" s="1">
        <f>+H15*0.127</f>
        <v>2.3973374562490983E-2</v>
      </c>
      <c r="I16" s="1">
        <f t="shared" ref="I16:M16" si="10">+I15*0.127</f>
        <v>2.1456328615776125E-2</v>
      </c>
      <c r="J16" s="1">
        <f t="shared" si="10"/>
        <v>1.9592134459047592E-2</v>
      </c>
      <c r="K16" s="1">
        <f t="shared" si="10"/>
        <v>1.8139763268896367E-2</v>
      </c>
      <c r="L16" s="1">
        <f t="shared" si="10"/>
        <v>1.6966819702602016E-2</v>
      </c>
      <c r="M16" s="1">
        <f t="shared" si="10"/>
        <v>1.5993742638528825E-2</v>
      </c>
    </row>
    <row r="18" spans="1:13" ht="15.75" customHeight="1" x14ac:dyDescent="0.3">
      <c r="G18" s="1" t="s">
        <v>35</v>
      </c>
      <c r="H18" s="1">
        <f>SIN(H12*4)</f>
        <v>0.37114523334534705</v>
      </c>
      <c r="I18" s="1">
        <f t="shared" ref="I18:M18" si="11">SIN(I12*4)</f>
        <v>0.33332693248811152</v>
      </c>
      <c r="J18" s="1">
        <f t="shared" si="11"/>
        <v>0.30506577772033361</v>
      </c>
      <c r="K18" s="1">
        <f t="shared" si="11"/>
        <v>0.28291347605993183</v>
      </c>
      <c r="L18" s="1">
        <f t="shared" si="11"/>
        <v>0.2649441030202902</v>
      </c>
      <c r="M18" s="1">
        <f t="shared" si="11"/>
        <v>0.24998674892096157</v>
      </c>
    </row>
    <row r="19" spans="1:13" ht="15.75" customHeight="1" x14ac:dyDescent="0.3">
      <c r="G19" s="1" t="s">
        <v>34</v>
      </c>
      <c r="H19" s="1">
        <f>+H18*0.127</f>
        <v>4.7135444634859074E-2</v>
      </c>
      <c r="I19" s="1">
        <f t="shared" ref="I19:M19" si="12">+I18*0.127</f>
        <v>4.2332520425990165E-2</v>
      </c>
      <c r="J19" s="1">
        <f t="shared" si="12"/>
        <v>3.8743353770482367E-2</v>
      </c>
      <c r="K19" s="1">
        <f t="shared" si="12"/>
        <v>3.5930011459611347E-2</v>
      </c>
      <c r="L19" s="1">
        <f t="shared" si="12"/>
        <v>3.3647901083576855E-2</v>
      </c>
      <c r="M19" s="1">
        <f t="shared" si="12"/>
        <v>3.1748317112962117E-2</v>
      </c>
    </row>
    <row r="21" spans="1:13" ht="15.75" customHeight="1" thickBot="1" x14ac:dyDescent="0.35"/>
    <row r="22" spans="1:13" ht="16.5" customHeight="1" thickBot="1" x14ac:dyDescent="0.35">
      <c r="A22" s="8" t="s">
        <v>36</v>
      </c>
      <c r="B22" s="8" t="s">
        <v>37</v>
      </c>
      <c r="C22" s="10" t="s">
        <v>38</v>
      </c>
      <c r="D22" s="11"/>
      <c r="E22" s="10" t="s">
        <v>39</v>
      </c>
      <c r="F22" s="11"/>
    </row>
    <row r="23" spans="1:13" ht="16.5" customHeight="1" thickBot="1" x14ac:dyDescent="0.35">
      <c r="A23" s="9"/>
      <c r="B23" s="9"/>
      <c r="C23" s="4" t="s">
        <v>40</v>
      </c>
      <c r="D23" s="4" t="s">
        <v>41</v>
      </c>
      <c r="E23" s="4" t="s">
        <v>40</v>
      </c>
      <c r="F23" s="4" t="s">
        <v>41</v>
      </c>
    </row>
    <row r="24" spans="1:13" ht="16.5" customHeight="1" thickBot="1" x14ac:dyDescent="0.35">
      <c r="A24" s="7">
        <v>4000</v>
      </c>
      <c r="B24" s="5">
        <f>+H7</f>
        <v>1.9353659049176552E-11</v>
      </c>
      <c r="C24" s="6">
        <f>+H9</f>
        <v>4.7476536428501394E-2</v>
      </c>
      <c r="D24" s="6">
        <f>+H12</f>
        <v>9.5060510218358291E-2</v>
      </c>
      <c r="E24" s="6">
        <f>+H16</f>
        <v>2.3973374562490983E-2</v>
      </c>
      <c r="F24" s="6">
        <f>+H19</f>
        <v>4.7135444634859074E-2</v>
      </c>
    </row>
    <row r="25" spans="1:13" ht="16.5" customHeight="1" thickBot="1" x14ac:dyDescent="0.35">
      <c r="A25" s="7">
        <v>5000</v>
      </c>
      <c r="B25" s="5">
        <f>+I7</f>
        <v>1.7302009156200833E-11</v>
      </c>
      <c r="C25" s="6">
        <f>+I9</f>
        <v>4.2440422463529734E-2</v>
      </c>
      <c r="D25" s="6">
        <f>+I12</f>
        <v>8.4957530085169347E-2</v>
      </c>
      <c r="E25" s="6">
        <f>+I16</f>
        <v>2.1456328615776125E-2</v>
      </c>
      <c r="F25" s="6">
        <f>+I19</f>
        <v>4.2332520425990165E-2</v>
      </c>
    </row>
    <row r="26" spans="1:13" ht="16.5" customHeight="1" thickBot="1" x14ac:dyDescent="0.35">
      <c r="A26" s="7">
        <v>6000</v>
      </c>
      <c r="B26" s="5">
        <f>+J7</f>
        <v>1.5786817139205607E-11</v>
      </c>
      <c r="C26" s="6">
        <f>+J9</f>
        <v>3.8721831542481461E-2</v>
      </c>
      <c r="D26" s="6">
        <f>+J12</f>
        <v>7.7501874680703492E-2</v>
      </c>
      <c r="E26" s="6">
        <f>+J16</f>
        <v>1.9592134459047592E-2</v>
      </c>
      <c r="F26" s="4">
        <f>+J19</f>
        <v>3.8743353770482367E-2</v>
      </c>
    </row>
    <row r="27" spans="1:13" ht="16.5" customHeight="1" thickBot="1" x14ac:dyDescent="0.35">
      <c r="A27" s="7">
        <v>7000</v>
      </c>
      <c r="B27" s="5">
        <f>+K7</f>
        <v>1.4608648956962094E-11</v>
      </c>
      <c r="C27" s="6">
        <f>+K9</f>
        <v>3.5830738820564215E-2</v>
      </c>
      <c r="D27" s="6">
        <f>+K12</f>
        <v>7.1707582287946936E-2</v>
      </c>
      <c r="E27" s="6">
        <f>+K16</f>
        <v>1.8139763268896367E-2</v>
      </c>
      <c r="F27" s="4">
        <f>+K19</f>
        <v>3.5930011459611347E-2</v>
      </c>
    </row>
    <row r="28" spans="1:13" ht="16.5" customHeight="1" thickBot="1" x14ac:dyDescent="0.35">
      <c r="A28" s="7">
        <v>8000</v>
      </c>
      <c r="B28" s="5">
        <f>+L7</f>
        <v>1.3658504632212708E-11</v>
      </c>
      <c r="C28" s="6">
        <f>+L9</f>
        <v>3.3499410461671736E-2</v>
      </c>
      <c r="D28" s="6">
        <f>+L12</f>
        <v>6.7036488325200955E-2</v>
      </c>
      <c r="E28" s="6">
        <f>+L16</f>
        <v>1.6966819702602016E-2</v>
      </c>
      <c r="F28" s="4">
        <f>+L19</f>
        <v>3.3647901083576855E-2</v>
      </c>
    </row>
    <row r="29" spans="1:13" ht="16.5" customHeight="1" thickBot="1" x14ac:dyDescent="0.35">
      <c r="A29" s="7">
        <v>9000</v>
      </c>
      <c r="B29" s="5">
        <f>+M7</f>
        <v>1.2871115050215778E-11</v>
      </c>
      <c r="C29" s="6">
        <f>+M9</f>
        <v>3.1567564983814869E-2</v>
      </c>
      <c r="D29" s="6">
        <f>+M12</f>
        <v>6.316664237766885E-2</v>
      </c>
      <c r="E29" s="6">
        <f>+M16</f>
        <v>1.5993742638528825E-2</v>
      </c>
      <c r="F29" s="4">
        <f>+M19</f>
        <v>3.1748317112962117E-2</v>
      </c>
    </row>
  </sheetData>
  <mergeCells count="4">
    <mergeCell ref="A22:A23"/>
    <mergeCell ref="B22:B23"/>
    <mergeCell ref="C22:D22"/>
    <mergeCell ref="E22:F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7" workbookViewId="0">
      <selection activeCell="F29" sqref="A22:F29"/>
    </sheetView>
  </sheetViews>
  <sheetFormatPr baseColWidth="10" defaultColWidth="9.109375" defaultRowHeight="15.6" x14ac:dyDescent="0.3"/>
  <cols>
    <col min="1" max="1" width="14.21875" style="1" customWidth="1"/>
    <col min="2" max="2" width="11.5546875" style="1" customWidth="1"/>
    <col min="3" max="3" width="14.33203125" style="1" customWidth="1"/>
    <col min="4" max="4" width="12.88671875" style="1" customWidth="1"/>
    <col min="5" max="6" width="14.5546875" style="1" customWidth="1"/>
    <col min="7" max="16384" width="9.109375" style="1"/>
  </cols>
  <sheetData>
    <row r="1" spans="1:13" ht="15.75" customHeight="1" x14ac:dyDescent="0.3">
      <c r="A1" s="1" t="s">
        <v>0</v>
      </c>
      <c r="B1" s="1">
        <f>6.62606896*10^(-34)</f>
        <v>6.6260689600000005E-34</v>
      </c>
      <c r="C1" s="1" t="s">
        <v>1</v>
      </c>
      <c r="D1" s="1" t="s">
        <v>2</v>
      </c>
      <c r="E1" s="1">
        <f>+B1*B2</f>
        <v>1.9864455003959039E-25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3" ht="15.75" customHeight="1" x14ac:dyDescent="0.3">
      <c r="A2" s="1" t="s">
        <v>9</v>
      </c>
      <c r="B2" s="1">
        <v>299792458</v>
      </c>
      <c r="C2" s="1" t="s">
        <v>10</v>
      </c>
      <c r="D2" s="1" t="s">
        <v>11</v>
      </c>
      <c r="E2" s="1">
        <f>+B2^2</f>
        <v>8.987551787368176E+16</v>
      </c>
      <c r="G2" s="1" t="s">
        <v>12</v>
      </c>
      <c r="H2" s="1">
        <f>+B4*B5</f>
        <v>6.4087059479999989E-16</v>
      </c>
      <c r="I2" s="1">
        <f>+B4*B6</f>
        <v>8.0108824349999991E-16</v>
      </c>
      <c r="J2" s="1">
        <f>+B4*B7</f>
        <v>9.6130589219999993E-16</v>
      </c>
      <c r="K2" s="1">
        <f>+B4*B8</f>
        <v>1.1215235408999999E-15</v>
      </c>
      <c r="L2" s="1">
        <f>+B4*B9</f>
        <v>1.2817411895999998E-15</v>
      </c>
      <c r="M2" s="1">
        <f>+B4*B10</f>
        <v>1.4419588382999999E-15</v>
      </c>
    </row>
    <row r="3" spans="1:13" ht="15.75" customHeight="1" x14ac:dyDescent="0.3">
      <c r="A3" s="1" t="s">
        <v>13</v>
      </c>
      <c r="B3" s="1">
        <f>9.10938215*(10^-31)</f>
        <v>9.109382150000001E-31</v>
      </c>
      <c r="C3" s="1" t="s">
        <v>14</v>
      </c>
      <c r="D3" s="1" t="s">
        <v>15</v>
      </c>
      <c r="E3" s="1">
        <f>2*B3*E2</f>
        <v>1.6374208764810454E-13</v>
      </c>
      <c r="G3" s="1" t="s">
        <v>16</v>
      </c>
      <c r="H3" s="1">
        <f>+H2^2</f>
        <v>4.1071511927930568E-31</v>
      </c>
      <c r="I3" s="1">
        <f t="shared" ref="I3:M3" si="0">+I2^2</f>
        <v>6.4174237387391516E-31</v>
      </c>
      <c r="J3" s="1">
        <f t="shared" si="0"/>
        <v>9.2410901837843792E-31</v>
      </c>
      <c r="K3" s="1">
        <f t="shared" si="0"/>
        <v>1.2578150527928736E-30</v>
      </c>
      <c r="L3" s="1">
        <f t="shared" si="0"/>
        <v>1.6428604771172227E-30</v>
      </c>
      <c r="M3" s="1">
        <f t="shared" si="0"/>
        <v>2.0792452913514852E-30</v>
      </c>
    </row>
    <row r="4" spans="1:13" ht="15.75" customHeight="1" x14ac:dyDescent="0.3">
      <c r="A4" s="1" t="s">
        <v>17</v>
      </c>
      <c r="B4" s="1">
        <f>1.602176487*10^(-19)</f>
        <v>1.6021764869999998E-19</v>
      </c>
      <c r="C4" s="1" t="s">
        <v>18</v>
      </c>
      <c r="G4" s="1" t="s">
        <v>19</v>
      </c>
      <c r="H4" s="1">
        <f>+$E3*H2</f>
        <v>1.0493748910483448E-28</v>
      </c>
      <c r="I4" s="1">
        <f>+$E3*I2</f>
        <v>1.3117186138104311E-28</v>
      </c>
      <c r="J4" s="1">
        <f t="shared" ref="J4:M4" si="1">+$E3*J2</f>
        <v>1.5740623365725174E-28</v>
      </c>
      <c r="K4" s="1">
        <f t="shared" si="1"/>
        <v>1.8364060593346034E-28</v>
      </c>
      <c r="L4" s="1">
        <f t="shared" si="1"/>
        <v>2.0987497820966895E-28</v>
      </c>
      <c r="M4" s="1">
        <f t="shared" si="1"/>
        <v>2.361093504858776E-28</v>
      </c>
    </row>
    <row r="5" spans="1:13" ht="15.75" customHeight="1" x14ac:dyDescent="0.3">
      <c r="A5" s="1" t="s">
        <v>20</v>
      </c>
      <c r="B5" s="1">
        <v>4000</v>
      </c>
      <c r="C5" s="1" t="s">
        <v>21</v>
      </c>
      <c r="G5" s="1" t="s">
        <v>22</v>
      </c>
      <c r="H5" s="1">
        <f>+H3+H4</f>
        <v>1.0534820422411378E-28</v>
      </c>
      <c r="I5" s="1">
        <f t="shared" ref="I5:M5" si="2">+I3+I4</f>
        <v>1.3181360375491703E-28</v>
      </c>
      <c r="J5" s="1">
        <f t="shared" si="2"/>
        <v>1.5833034267563018E-28</v>
      </c>
      <c r="K5" s="1">
        <f t="shared" si="2"/>
        <v>1.8489842098625321E-28</v>
      </c>
      <c r="L5" s="1">
        <f t="shared" si="2"/>
        <v>2.1151783868678619E-28</v>
      </c>
      <c r="M5" s="1">
        <f t="shared" si="2"/>
        <v>2.3818859577722909E-28</v>
      </c>
    </row>
    <row r="6" spans="1:13" ht="15.75" customHeight="1" x14ac:dyDescent="0.3">
      <c r="A6" s="1" t="s">
        <v>23</v>
      </c>
      <c r="B6" s="1">
        <v>5000</v>
      </c>
      <c r="C6" s="1" t="s">
        <v>21</v>
      </c>
      <c r="G6" s="1" t="s">
        <v>24</v>
      </c>
      <c r="H6" s="1">
        <f>+H5^(1/2)</f>
        <v>1.0263927329444309E-14</v>
      </c>
      <c r="I6" s="1">
        <f t="shared" ref="I6:M6" si="3">+I5^(1/2)</f>
        <v>1.1481010572023572E-14</v>
      </c>
      <c r="J6" s="1">
        <f t="shared" si="3"/>
        <v>1.2582938554869851E-14</v>
      </c>
      <c r="K6" s="1">
        <f t="shared" si="3"/>
        <v>1.3597735877205926E-14</v>
      </c>
      <c r="L6" s="1">
        <f t="shared" si="3"/>
        <v>1.4543652866002618E-14</v>
      </c>
      <c r="M6" s="1">
        <f t="shared" si="3"/>
        <v>1.5433359834372719E-14</v>
      </c>
    </row>
    <row r="7" spans="1:13" ht="15.75" customHeight="1" x14ac:dyDescent="0.3">
      <c r="A7" s="1" t="s">
        <v>5</v>
      </c>
      <c r="B7" s="1">
        <v>6000</v>
      </c>
      <c r="C7" s="1" t="s">
        <v>21</v>
      </c>
      <c r="G7" s="2" t="s">
        <v>25</v>
      </c>
      <c r="H7" s="2">
        <f>+$E1/H6</f>
        <v>1.9353659049176552E-11</v>
      </c>
      <c r="I7" s="2">
        <f t="shared" ref="I7:M7" si="4">+$E1/I6</f>
        <v>1.7302009156200833E-11</v>
      </c>
      <c r="J7" s="2">
        <f t="shared" si="4"/>
        <v>1.5786817139205607E-11</v>
      </c>
      <c r="K7" s="2">
        <f t="shared" si="4"/>
        <v>1.4608648956962094E-11</v>
      </c>
      <c r="L7" s="2">
        <f t="shared" si="4"/>
        <v>1.3658504632212708E-11</v>
      </c>
      <c r="M7" s="2">
        <f t="shared" si="4"/>
        <v>1.2871115050215778E-11</v>
      </c>
    </row>
    <row r="8" spans="1:13" ht="15.75" customHeight="1" x14ac:dyDescent="0.3">
      <c r="A8" s="1" t="s">
        <v>6</v>
      </c>
      <c r="B8" s="1">
        <v>7000</v>
      </c>
      <c r="C8" s="1" t="s">
        <v>21</v>
      </c>
    </row>
    <row r="9" spans="1:13" ht="15.75" customHeight="1" x14ac:dyDescent="0.3">
      <c r="A9" s="1" t="s">
        <v>7</v>
      </c>
      <c r="B9" s="1">
        <v>8000</v>
      </c>
      <c r="C9" s="1" t="s">
        <v>21</v>
      </c>
      <c r="G9" s="1" t="s">
        <v>26</v>
      </c>
      <c r="H9" s="1">
        <f>ASIN(($B$12*H7)/(2*$B$14))</f>
        <v>5.7594321815516124E-2</v>
      </c>
      <c r="I9" s="1">
        <f t="shared" ref="I9:M9" si="5">ASIN(($B$12*I7)/(2*$B$14))</f>
        <v>5.1483120327647007E-2</v>
      </c>
      <c r="J9" s="1">
        <f t="shared" si="5"/>
        <v>4.6971101268152196E-2</v>
      </c>
      <c r="K9" s="1">
        <f t="shared" si="5"/>
        <v>4.346335558430376E-2</v>
      </c>
      <c r="L9" s="1">
        <f t="shared" si="5"/>
        <v>4.0634894309369729E-2</v>
      </c>
      <c r="M9" s="1">
        <f t="shared" si="5"/>
        <v>3.8291181045190435E-2</v>
      </c>
    </row>
    <row r="10" spans="1:13" ht="15.75" customHeight="1" x14ac:dyDescent="0.3">
      <c r="A10" s="1" t="s">
        <v>8</v>
      </c>
      <c r="B10" s="1">
        <v>9000</v>
      </c>
      <c r="C10" s="1" t="s">
        <v>21</v>
      </c>
      <c r="G10" s="1" t="s">
        <v>27</v>
      </c>
      <c r="H10" s="1">
        <f>DEGREES(H9)</f>
        <v>3.2999115639473189</v>
      </c>
      <c r="I10" s="1">
        <f t="shared" ref="I10:M10" si="6">DEGREES(I9)</f>
        <v>2.9497655109383496</v>
      </c>
      <c r="J10" s="1">
        <f t="shared" si="6"/>
        <v>2.6912458617467099</v>
      </c>
      <c r="K10" s="1">
        <f t="shared" si="6"/>
        <v>2.4902668384569635</v>
      </c>
      <c r="L10" s="1">
        <f t="shared" si="6"/>
        <v>2.3282079448870516</v>
      </c>
      <c r="M10" s="1">
        <f t="shared" si="6"/>
        <v>2.1939230664607483</v>
      </c>
    </row>
    <row r="12" spans="1:13" ht="15.75" customHeight="1" x14ac:dyDescent="0.3">
      <c r="A12" s="1" t="s">
        <v>28</v>
      </c>
      <c r="B12" s="1">
        <v>1</v>
      </c>
      <c r="G12" s="1" t="s">
        <v>29</v>
      </c>
      <c r="H12" s="1">
        <f>ASIN(($B$13*H7)/(2*$B$14))</f>
        <v>0.11538080728690982</v>
      </c>
      <c r="I12" s="1">
        <f t="shared" ref="I12:M12" si="7">ASIN(($B$13*I7)/(2*$B$14))</f>
        <v>0.10310333393010557</v>
      </c>
      <c r="J12" s="1">
        <f t="shared" si="7"/>
        <v>9.4046236220635432E-2</v>
      </c>
      <c r="K12" s="1">
        <f t="shared" si="7"/>
        <v>8.7009088761240985E-2</v>
      </c>
      <c r="L12" s="1">
        <f t="shared" si="7"/>
        <v>8.1337079327299236E-2</v>
      </c>
      <c r="M12" s="1">
        <f t="shared" si="7"/>
        <v>7.6638649700570494E-2</v>
      </c>
    </row>
    <row r="13" spans="1:13" ht="15.75" customHeight="1" x14ac:dyDescent="0.3">
      <c r="A13" s="1" t="s">
        <v>30</v>
      </c>
      <c r="B13" s="1">
        <v>2</v>
      </c>
      <c r="G13" s="1" t="s">
        <v>31</v>
      </c>
      <c r="H13" s="1">
        <f>DEGREES(H12)</f>
        <v>6.6108332943522274</v>
      </c>
      <c r="I13" s="1">
        <f t="shared" ref="I13:M13" si="8">DEGREES(I12)</f>
        <v>5.9073858879230281</v>
      </c>
      <c r="J13" s="1">
        <f t="shared" si="8"/>
        <v>5.3884524145327841</v>
      </c>
      <c r="K13" s="1">
        <f t="shared" si="8"/>
        <v>4.9852535652982723</v>
      </c>
      <c r="L13" s="1">
        <f t="shared" si="8"/>
        <v>4.6602713633750232</v>
      </c>
      <c r="M13" s="1">
        <f t="shared" si="8"/>
        <v>4.3910711754242397</v>
      </c>
    </row>
    <row r="14" spans="1:13" ht="15.75" customHeight="1" x14ac:dyDescent="0.3">
      <c r="A14" s="1" t="s">
        <v>32</v>
      </c>
      <c r="B14" s="1">
        <f>1.6811*10^-10</f>
        <v>1.6811E-10</v>
      </c>
    </row>
    <row r="15" spans="1:13" ht="15.75" customHeight="1" x14ac:dyDescent="0.3">
      <c r="G15" s="1" t="s">
        <v>33</v>
      </c>
      <c r="H15" s="1">
        <f>SIN(H9*4)</f>
        <v>0.22834485922900163</v>
      </c>
      <c r="I15" s="1">
        <f t="shared" ref="I15:M15" si="9">SIN(I9*4)</f>
        <v>0.20448002733946855</v>
      </c>
      <c r="J15" s="1">
        <f t="shared" si="9"/>
        <v>0.18678095070607559</v>
      </c>
      <c r="K15" s="1">
        <f t="shared" si="9"/>
        <v>0.17297895794274404</v>
      </c>
      <c r="L15" s="1">
        <f t="shared" si="9"/>
        <v>0.16182483009904861</v>
      </c>
      <c r="M15" s="1">
        <f t="shared" si="9"/>
        <v>0.15256656664317345</v>
      </c>
    </row>
    <row r="16" spans="1:13" ht="15.75" customHeight="1" x14ac:dyDescent="0.3">
      <c r="G16" s="1" t="s">
        <v>34</v>
      </c>
      <c r="H16" s="1">
        <f>+H15*0.127</f>
        <v>2.8999797122083209E-2</v>
      </c>
      <c r="I16" s="1">
        <f t="shared" ref="I16:M16" si="10">+I15*0.127</f>
        <v>2.5968963472112506E-2</v>
      </c>
      <c r="J16" s="1">
        <f t="shared" si="10"/>
        <v>2.37211807396716E-2</v>
      </c>
      <c r="K16" s="1">
        <f t="shared" si="10"/>
        <v>2.1968327658728495E-2</v>
      </c>
      <c r="L16" s="1">
        <f t="shared" si="10"/>
        <v>2.0551753422579172E-2</v>
      </c>
      <c r="M16" s="1">
        <f t="shared" si="10"/>
        <v>1.9375953963683027E-2</v>
      </c>
    </row>
    <row r="18" spans="1:13" ht="15.75" customHeight="1" x14ac:dyDescent="0.3">
      <c r="G18" s="1" t="s">
        <v>35</v>
      </c>
      <c r="H18" s="1">
        <f>SIN(H12*4)</f>
        <v>0.44531248468965462</v>
      </c>
      <c r="I18" s="1">
        <f t="shared" ref="I18:M18" si="11">SIN(I12*4)</f>
        <v>0.40082148549007574</v>
      </c>
      <c r="J18" s="1">
        <f t="shared" si="11"/>
        <v>0.36737487193220408</v>
      </c>
      <c r="K18" s="1">
        <f t="shared" si="11"/>
        <v>0.34105255306252469</v>
      </c>
      <c r="L18" s="1">
        <f t="shared" si="11"/>
        <v>0.31963884963134903</v>
      </c>
      <c r="M18" s="1">
        <f t="shared" si="11"/>
        <v>0.30177566107118564</v>
      </c>
    </row>
    <row r="19" spans="1:13" ht="15.75" customHeight="1" x14ac:dyDescent="0.3">
      <c r="G19" s="1" t="s">
        <v>34</v>
      </c>
      <c r="H19" s="1">
        <f>+H18*0.127</f>
        <v>5.655468555558614E-2</v>
      </c>
      <c r="I19" s="1">
        <f t="shared" ref="I19:M19" si="12">+I18*0.127</f>
        <v>5.0904328657239623E-2</v>
      </c>
      <c r="J19" s="1">
        <f t="shared" si="12"/>
        <v>4.6656608735389918E-2</v>
      </c>
      <c r="K19" s="1">
        <f t="shared" si="12"/>
        <v>4.3313674238940635E-2</v>
      </c>
      <c r="L19" s="1">
        <f t="shared" si="12"/>
        <v>4.0594133903181326E-2</v>
      </c>
      <c r="M19" s="1">
        <f t="shared" si="12"/>
        <v>3.8325508956040574E-2</v>
      </c>
    </row>
    <row r="21" spans="1:13" ht="15.75" customHeight="1" thickBot="1" x14ac:dyDescent="0.35"/>
    <row r="22" spans="1:13" ht="16.5" customHeight="1" thickBot="1" x14ac:dyDescent="0.35">
      <c r="A22" s="8" t="s">
        <v>36</v>
      </c>
      <c r="B22" s="8" t="s">
        <v>37</v>
      </c>
      <c r="C22" s="10" t="s">
        <v>38</v>
      </c>
      <c r="D22" s="11"/>
      <c r="E22" s="10" t="s">
        <v>39</v>
      </c>
      <c r="F22" s="11"/>
    </row>
    <row r="23" spans="1:13" ht="16.5" customHeight="1" thickBot="1" x14ac:dyDescent="0.35">
      <c r="A23" s="9"/>
      <c r="B23" s="9"/>
      <c r="C23" s="4" t="s">
        <v>40</v>
      </c>
      <c r="D23" s="4" t="s">
        <v>41</v>
      </c>
      <c r="E23" s="4" t="s">
        <v>40</v>
      </c>
      <c r="F23" s="4" t="s">
        <v>41</v>
      </c>
    </row>
    <row r="24" spans="1:13" ht="16.5" customHeight="1" thickBot="1" x14ac:dyDescent="0.35">
      <c r="A24" s="7">
        <v>4000</v>
      </c>
      <c r="B24" s="5">
        <f>+H7</f>
        <v>1.9353659049176552E-11</v>
      </c>
      <c r="C24" s="6">
        <f>+H9</f>
        <v>5.7594321815516124E-2</v>
      </c>
      <c r="D24" s="6">
        <f>+H12</f>
        <v>0.11538080728690982</v>
      </c>
      <c r="E24" s="6">
        <f>+H16</f>
        <v>2.8999797122083209E-2</v>
      </c>
      <c r="F24" s="6">
        <f>+H19</f>
        <v>5.655468555558614E-2</v>
      </c>
    </row>
    <row r="25" spans="1:13" ht="16.5" customHeight="1" thickBot="1" x14ac:dyDescent="0.35">
      <c r="A25" s="7">
        <v>5000</v>
      </c>
      <c r="B25" s="5">
        <f>+I7</f>
        <v>1.7302009156200833E-11</v>
      </c>
      <c r="C25" s="6">
        <f>+I9</f>
        <v>5.1483120327647007E-2</v>
      </c>
      <c r="D25" s="6">
        <f>+I12</f>
        <v>0.10310333393010557</v>
      </c>
      <c r="E25" s="6">
        <f>+I16</f>
        <v>2.5968963472112506E-2</v>
      </c>
      <c r="F25" s="6">
        <f>+I19</f>
        <v>5.0904328657239623E-2</v>
      </c>
    </row>
    <row r="26" spans="1:13" ht="16.5" customHeight="1" thickBot="1" x14ac:dyDescent="0.35">
      <c r="A26" s="7">
        <v>6000</v>
      </c>
      <c r="B26" s="5">
        <f>+J7</f>
        <v>1.5786817139205607E-11</v>
      </c>
      <c r="C26" s="6">
        <f>+J9</f>
        <v>4.6971101268152196E-2</v>
      </c>
      <c r="D26" s="6">
        <f>+J12</f>
        <v>9.4046236220635432E-2</v>
      </c>
      <c r="E26" s="6">
        <f>+J16</f>
        <v>2.37211807396716E-2</v>
      </c>
      <c r="F26" s="4">
        <f>+J19</f>
        <v>4.6656608735389918E-2</v>
      </c>
    </row>
    <row r="27" spans="1:13" ht="16.5" customHeight="1" thickBot="1" x14ac:dyDescent="0.35">
      <c r="A27" s="7">
        <v>7000</v>
      </c>
      <c r="B27" s="5">
        <f>+K7</f>
        <v>1.4608648956962094E-11</v>
      </c>
      <c r="C27" s="6">
        <f>+K9</f>
        <v>4.346335558430376E-2</v>
      </c>
      <c r="D27" s="6">
        <f>+K12</f>
        <v>8.7009088761240985E-2</v>
      </c>
      <c r="E27" s="6">
        <f>+K16</f>
        <v>2.1968327658728495E-2</v>
      </c>
      <c r="F27" s="4">
        <f>+K19</f>
        <v>4.3313674238940635E-2</v>
      </c>
    </row>
    <row r="28" spans="1:13" ht="16.5" customHeight="1" thickBot="1" x14ac:dyDescent="0.35">
      <c r="A28" s="7">
        <v>8000</v>
      </c>
      <c r="B28" s="5">
        <f>+L7</f>
        <v>1.3658504632212708E-11</v>
      </c>
      <c r="C28" s="6">
        <f>+L9</f>
        <v>4.0634894309369729E-2</v>
      </c>
      <c r="D28" s="6">
        <f>+L12</f>
        <v>8.1337079327299236E-2</v>
      </c>
      <c r="E28" s="6">
        <f>+L16</f>
        <v>2.0551753422579172E-2</v>
      </c>
      <c r="F28" s="4">
        <f>+L19</f>
        <v>4.0594133903181326E-2</v>
      </c>
    </row>
    <row r="29" spans="1:13" ht="16.5" customHeight="1" thickBot="1" x14ac:dyDescent="0.35">
      <c r="A29" s="7">
        <v>9000</v>
      </c>
      <c r="B29" s="5">
        <f>+M7</f>
        <v>1.2871115050215778E-11</v>
      </c>
      <c r="C29" s="6">
        <f>+M9</f>
        <v>3.8291181045190435E-2</v>
      </c>
      <c r="D29" s="6">
        <f>+M12</f>
        <v>7.6638649700570494E-2</v>
      </c>
      <c r="E29" s="6">
        <f>+M16</f>
        <v>1.9375953963683027E-2</v>
      </c>
      <c r="F29" s="4">
        <f>+M19</f>
        <v>3.8325508956040574E-2</v>
      </c>
    </row>
  </sheetData>
  <mergeCells count="4">
    <mergeCell ref="A22:A23"/>
    <mergeCell ref="B22:B23"/>
    <mergeCell ref="C22:D22"/>
    <mergeCell ref="E22:F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7" workbookViewId="0">
      <selection activeCell="F29" sqref="A22:F29"/>
    </sheetView>
  </sheetViews>
  <sheetFormatPr baseColWidth="10" defaultColWidth="9.109375" defaultRowHeight="15.6" x14ac:dyDescent="0.3"/>
  <cols>
    <col min="1" max="1" width="14.21875" style="1" customWidth="1"/>
    <col min="2" max="2" width="11.5546875" style="1" customWidth="1"/>
    <col min="3" max="3" width="14.33203125" style="1" customWidth="1"/>
    <col min="4" max="4" width="12.88671875" style="1" customWidth="1"/>
    <col min="5" max="6" width="14.5546875" style="1" customWidth="1"/>
    <col min="7" max="16384" width="9.109375" style="1"/>
  </cols>
  <sheetData>
    <row r="1" spans="1:13" ht="15.75" customHeight="1" x14ac:dyDescent="0.3">
      <c r="A1" s="1" t="s">
        <v>0</v>
      </c>
      <c r="B1" s="1">
        <f>6.62606896*10^(-34)</f>
        <v>6.6260689600000005E-34</v>
      </c>
      <c r="C1" s="1" t="s">
        <v>1</v>
      </c>
      <c r="D1" s="1" t="s">
        <v>2</v>
      </c>
      <c r="E1" s="1">
        <f>+B1*B2</f>
        <v>1.9864455003959039E-25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3" ht="15.75" customHeight="1" x14ac:dyDescent="0.3">
      <c r="A2" s="1" t="s">
        <v>9</v>
      </c>
      <c r="B2" s="1">
        <v>299792458</v>
      </c>
      <c r="C2" s="1" t="s">
        <v>10</v>
      </c>
      <c r="D2" s="1" t="s">
        <v>11</v>
      </c>
      <c r="E2" s="1">
        <f>+B2^2</f>
        <v>8.987551787368176E+16</v>
      </c>
      <c r="G2" s="1" t="s">
        <v>12</v>
      </c>
      <c r="H2" s="1">
        <f>+B4*B5</f>
        <v>6.4087059479999989E-16</v>
      </c>
      <c r="I2" s="1">
        <f>+B4*B6</f>
        <v>8.0108824349999991E-16</v>
      </c>
      <c r="J2" s="1">
        <f>+B4*B7</f>
        <v>9.6130589219999993E-16</v>
      </c>
      <c r="K2" s="1">
        <f>+B4*B8</f>
        <v>1.1215235408999999E-15</v>
      </c>
      <c r="L2" s="1">
        <f>+B4*B9</f>
        <v>1.2817411895999998E-15</v>
      </c>
      <c r="M2" s="1">
        <f>+B4*B10</f>
        <v>1.4419588382999999E-15</v>
      </c>
    </row>
    <row r="3" spans="1:13" ht="15.75" customHeight="1" x14ac:dyDescent="0.3">
      <c r="A3" s="1" t="s">
        <v>13</v>
      </c>
      <c r="B3" s="1">
        <f>9.10938215*(10^-31)</f>
        <v>9.109382150000001E-31</v>
      </c>
      <c r="C3" s="1" t="s">
        <v>14</v>
      </c>
      <c r="D3" s="1" t="s">
        <v>15</v>
      </c>
      <c r="E3" s="1">
        <f>2*B3*E2</f>
        <v>1.6374208764810454E-13</v>
      </c>
      <c r="G3" s="1" t="s">
        <v>16</v>
      </c>
      <c r="H3" s="1">
        <f>+H2^2</f>
        <v>4.1071511927930568E-31</v>
      </c>
      <c r="I3" s="1">
        <f t="shared" ref="I3:M3" si="0">+I2^2</f>
        <v>6.4174237387391516E-31</v>
      </c>
      <c r="J3" s="1">
        <f t="shared" si="0"/>
        <v>9.2410901837843792E-31</v>
      </c>
      <c r="K3" s="1">
        <f t="shared" si="0"/>
        <v>1.2578150527928736E-30</v>
      </c>
      <c r="L3" s="1">
        <f t="shared" si="0"/>
        <v>1.6428604771172227E-30</v>
      </c>
      <c r="M3" s="1">
        <f t="shared" si="0"/>
        <v>2.0792452913514852E-30</v>
      </c>
    </row>
    <row r="4" spans="1:13" ht="15.75" customHeight="1" x14ac:dyDescent="0.3">
      <c r="A4" s="1" t="s">
        <v>17</v>
      </c>
      <c r="B4" s="1">
        <f>1.602176487*10^(-19)</f>
        <v>1.6021764869999998E-19</v>
      </c>
      <c r="C4" s="1" t="s">
        <v>18</v>
      </c>
      <c r="G4" s="1" t="s">
        <v>19</v>
      </c>
      <c r="H4" s="1">
        <f>+$E3*H2</f>
        <v>1.0493748910483448E-28</v>
      </c>
      <c r="I4" s="1">
        <f>+$E3*I2</f>
        <v>1.3117186138104311E-28</v>
      </c>
      <c r="J4" s="1">
        <f t="shared" ref="J4:M4" si="1">+$E3*J2</f>
        <v>1.5740623365725174E-28</v>
      </c>
      <c r="K4" s="1">
        <f t="shared" si="1"/>
        <v>1.8364060593346034E-28</v>
      </c>
      <c r="L4" s="1">
        <f t="shared" si="1"/>
        <v>2.0987497820966895E-28</v>
      </c>
      <c r="M4" s="1">
        <f t="shared" si="1"/>
        <v>2.361093504858776E-28</v>
      </c>
    </row>
    <row r="5" spans="1:13" ht="15.75" customHeight="1" x14ac:dyDescent="0.3">
      <c r="A5" s="1" t="s">
        <v>20</v>
      </c>
      <c r="B5" s="1">
        <v>4000</v>
      </c>
      <c r="C5" s="1" t="s">
        <v>21</v>
      </c>
      <c r="G5" s="1" t="s">
        <v>22</v>
      </c>
      <c r="H5" s="1">
        <f>+H3+H4</f>
        <v>1.0534820422411378E-28</v>
      </c>
      <c r="I5" s="1">
        <f t="shared" ref="I5:M5" si="2">+I3+I4</f>
        <v>1.3181360375491703E-28</v>
      </c>
      <c r="J5" s="1">
        <f t="shared" si="2"/>
        <v>1.5833034267563018E-28</v>
      </c>
      <c r="K5" s="1">
        <f t="shared" si="2"/>
        <v>1.8489842098625321E-28</v>
      </c>
      <c r="L5" s="1">
        <f t="shared" si="2"/>
        <v>2.1151783868678619E-28</v>
      </c>
      <c r="M5" s="1">
        <f t="shared" si="2"/>
        <v>2.3818859577722909E-28</v>
      </c>
    </row>
    <row r="6" spans="1:13" ht="15.75" customHeight="1" x14ac:dyDescent="0.3">
      <c r="A6" s="1" t="s">
        <v>23</v>
      </c>
      <c r="B6" s="1">
        <v>5000</v>
      </c>
      <c r="C6" s="1" t="s">
        <v>21</v>
      </c>
      <c r="G6" s="1" t="s">
        <v>24</v>
      </c>
      <c r="H6" s="1">
        <f>+H5^(1/2)</f>
        <v>1.0263927329444309E-14</v>
      </c>
      <c r="I6" s="1">
        <f t="shared" ref="I6:M6" si="3">+I5^(1/2)</f>
        <v>1.1481010572023572E-14</v>
      </c>
      <c r="J6" s="1">
        <f t="shared" si="3"/>
        <v>1.2582938554869851E-14</v>
      </c>
      <c r="K6" s="1">
        <f t="shared" si="3"/>
        <v>1.3597735877205926E-14</v>
      </c>
      <c r="L6" s="1">
        <f t="shared" si="3"/>
        <v>1.4543652866002618E-14</v>
      </c>
      <c r="M6" s="1">
        <f t="shared" si="3"/>
        <v>1.5433359834372719E-14</v>
      </c>
    </row>
    <row r="7" spans="1:13" ht="15.75" customHeight="1" x14ac:dyDescent="0.3">
      <c r="A7" s="1" t="s">
        <v>5</v>
      </c>
      <c r="B7" s="1">
        <v>6000</v>
      </c>
      <c r="C7" s="1" t="s">
        <v>21</v>
      </c>
      <c r="G7" s="2" t="s">
        <v>25</v>
      </c>
      <c r="H7" s="2">
        <f>+$E1/H6</f>
        <v>1.9353659049176552E-11</v>
      </c>
      <c r="I7" s="2">
        <f t="shared" ref="I7:M7" si="4">+$E1/I6</f>
        <v>1.7302009156200833E-11</v>
      </c>
      <c r="J7" s="2">
        <f t="shared" si="4"/>
        <v>1.5786817139205607E-11</v>
      </c>
      <c r="K7" s="2">
        <f t="shared" si="4"/>
        <v>1.4608648956962094E-11</v>
      </c>
      <c r="L7" s="2">
        <f t="shared" si="4"/>
        <v>1.3658504632212708E-11</v>
      </c>
      <c r="M7" s="2">
        <f t="shared" si="4"/>
        <v>1.2871115050215778E-11</v>
      </c>
    </row>
    <row r="8" spans="1:13" ht="15.75" customHeight="1" x14ac:dyDescent="0.3">
      <c r="A8" s="1" t="s">
        <v>6</v>
      </c>
      <c r="B8" s="1">
        <v>7000</v>
      </c>
      <c r="C8" s="1" t="s">
        <v>21</v>
      </c>
    </row>
    <row r="9" spans="1:13" ht="15.75" customHeight="1" x14ac:dyDescent="0.3">
      <c r="A9" s="1" t="s">
        <v>7</v>
      </c>
      <c r="B9" s="1">
        <v>8000</v>
      </c>
      <c r="C9" s="1" t="s">
        <v>21</v>
      </c>
      <c r="G9" s="1" t="s">
        <v>26</v>
      </c>
      <c r="H9" s="1">
        <f>ASIN(($B$12*H7)/(2*$B$14))</f>
        <v>7.849898642158136E-2</v>
      </c>
      <c r="I9" s="1">
        <f t="shared" ref="I9:M9" si="5">ASIN(($B$12*I7)/(2*$B$14))</f>
        <v>7.0162938187187718E-2</v>
      </c>
      <c r="J9" s="1">
        <f t="shared" si="5"/>
        <v>6.4009735443431012E-2</v>
      </c>
      <c r="K9" s="1">
        <f t="shared" si="5"/>
        <v>5.9226876874093261E-2</v>
      </c>
      <c r="L9" s="1">
        <f t="shared" si="5"/>
        <v>5.5370690551501234E-2</v>
      </c>
      <c r="M9" s="1">
        <f t="shared" si="5"/>
        <v>5.2175675637478588E-2</v>
      </c>
    </row>
    <row r="10" spans="1:13" ht="15.75" customHeight="1" x14ac:dyDescent="0.3">
      <c r="A10" s="1" t="s">
        <v>8</v>
      </c>
      <c r="B10" s="1">
        <v>9000</v>
      </c>
      <c r="C10" s="1" t="s">
        <v>21</v>
      </c>
      <c r="G10" s="1" t="s">
        <v>27</v>
      </c>
      <c r="H10" s="1">
        <f>DEGREES(H9)</f>
        <v>4.497660618011369</v>
      </c>
      <c r="I10" s="1">
        <f t="shared" ref="I10:M10" si="6">DEGREES(I9)</f>
        <v>4.0200402363631316</v>
      </c>
      <c r="J10" s="1">
        <f t="shared" si="6"/>
        <v>3.667487688657554</v>
      </c>
      <c r="K10" s="1">
        <f t="shared" si="6"/>
        <v>3.3934500786265218</v>
      </c>
      <c r="L10" s="1">
        <f t="shared" si="6"/>
        <v>3.1725068773259255</v>
      </c>
      <c r="M10" s="1">
        <f t="shared" si="6"/>
        <v>2.989446007271074</v>
      </c>
    </row>
    <row r="12" spans="1:13" ht="15.75" customHeight="1" x14ac:dyDescent="0.3">
      <c r="A12" s="1" t="s">
        <v>28</v>
      </c>
      <c r="B12" s="1">
        <v>1</v>
      </c>
      <c r="G12" s="1" t="s">
        <v>29</v>
      </c>
      <c r="H12" s="1">
        <f>ASIN(($B$13*H7)/(2*$B$14))</f>
        <v>0.15748697895627817</v>
      </c>
      <c r="I12" s="1">
        <f t="shared" ref="I12:M12" si="7">ASIN(($B$13*I7)/(2*$B$14))</f>
        <v>0.14067428546019359</v>
      </c>
      <c r="J12" s="1">
        <f t="shared" si="7"/>
        <v>0.12828363217498578</v>
      </c>
      <c r="K12" s="1">
        <f t="shared" si="7"/>
        <v>0.11866279645485392</v>
      </c>
      <c r="L12" s="1">
        <f t="shared" si="7"/>
        <v>0.11091205987887674</v>
      </c>
      <c r="M12" s="1">
        <f t="shared" si="7"/>
        <v>0.10449406993722755</v>
      </c>
    </row>
    <row r="13" spans="1:13" ht="15.75" customHeight="1" x14ac:dyDescent="0.3">
      <c r="A13" s="1" t="s">
        <v>30</v>
      </c>
      <c r="B13" s="1">
        <v>2</v>
      </c>
      <c r="G13" s="1" t="s">
        <v>31</v>
      </c>
      <c r="H13" s="1">
        <f>DEGREES(H12)</f>
        <v>9.0233392224603488</v>
      </c>
      <c r="I13" s="1">
        <f t="shared" ref="I13:M13" si="8">DEGREES(I12)</f>
        <v>8.060042842887654</v>
      </c>
      <c r="J13" s="1">
        <f t="shared" si="8"/>
        <v>7.3501107042353384</v>
      </c>
      <c r="K13" s="1">
        <f t="shared" si="8"/>
        <v>6.798877422083077</v>
      </c>
      <c r="L13" s="1">
        <f t="shared" si="8"/>
        <v>6.3547929281619062</v>
      </c>
      <c r="M13" s="1">
        <f t="shared" si="8"/>
        <v>5.9870691915479943</v>
      </c>
    </row>
    <row r="14" spans="1:13" ht="15.75" customHeight="1" x14ac:dyDescent="0.3">
      <c r="A14" s="1" t="s">
        <v>32</v>
      </c>
      <c r="B14" s="1">
        <f>1.234*10^-10</f>
        <v>1.2340000000000001E-10</v>
      </c>
    </row>
    <row r="15" spans="1:13" ht="15.75" customHeight="1" x14ac:dyDescent="0.3">
      <c r="G15" s="1" t="s">
        <v>33</v>
      </c>
      <c r="H15" s="1">
        <f>SIN(H9*4)</f>
        <v>0.30886166401546739</v>
      </c>
      <c r="I15" s="1">
        <f t="shared" ref="I15:M15" si="9">SIN(I9*4)</f>
        <v>0.27698196034798817</v>
      </c>
      <c r="J15" s="1">
        <f t="shared" si="9"/>
        <v>0.25325061813747074</v>
      </c>
      <c r="K15" s="1">
        <f t="shared" si="9"/>
        <v>0.23469763917451145</v>
      </c>
      <c r="L15" s="1">
        <f t="shared" si="9"/>
        <v>0.21967640650743092</v>
      </c>
      <c r="M15" s="1">
        <f t="shared" si="9"/>
        <v>0.20719092777324968</v>
      </c>
    </row>
    <row r="16" spans="1:13" ht="15.75" customHeight="1" x14ac:dyDescent="0.3">
      <c r="G16" s="1" t="s">
        <v>34</v>
      </c>
      <c r="H16" s="1">
        <f>+H15*0.127</f>
        <v>3.9225431329964359E-2</v>
      </c>
      <c r="I16" s="1">
        <f t="shared" ref="I16:M16" si="10">+I15*0.127</f>
        <v>3.5176708964194496E-2</v>
      </c>
      <c r="J16" s="1">
        <f t="shared" si="10"/>
        <v>3.2162828503458786E-2</v>
      </c>
      <c r="K16" s="1">
        <f t="shared" si="10"/>
        <v>2.9806600175162953E-2</v>
      </c>
      <c r="L16" s="1">
        <f t="shared" si="10"/>
        <v>2.7898903626443726E-2</v>
      </c>
      <c r="M16" s="1">
        <f t="shared" si="10"/>
        <v>2.6313247827202711E-2</v>
      </c>
    </row>
    <row r="18" spans="1:13" ht="15.75" customHeight="1" x14ac:dyDescent="0.3">
      <c r="G18" s="1" t="s">
        <v>35</v>
      </c>
      <c r="H18" s="1">
        <f>SIN(H12*4)</f>
        <v>0.58910267169712727</v>
      </c>
      <c r="I18" s="1">
        <f t="shared" ref="I18:M18" si="11">SIN(I12*4)</f>
        <v>0.53346943028449556</v>
      </c>
      <c r="J18" s="1">
        <f t="shared" si="11"/>
        <v>0.49091048687539762</v>
      </c>
      <c r="K18" s="1">
        <f t="shared" si="11"/>
        <v>0.45702822145076438</v>
      </c>
      <c r="L18" s="1">
        <f t="shared" si="11"/>
        <v>0.42923737396372097</v>
      </c>
      <c r="M18" s="1">
        <f t="shared" si="11"/>
        <v>0.40591178276160383</v>
      </c>
    </row>
    <row r="19" spans="1:13" ht="15.75" customHeight="1" x14ac:dyDescent="0.3">
      <c r="G19" s="1" t="s">
        <v>34</v>
      </c>
      <c r="H19" s="1">
        <f>+H18*0.127</f>
        <v>7.4816039305535167E-2</v>
      </c>
      <c r="I19" s="1">
        <f t="shared" ref="I19:M19" si="12">+I18*0.127</f>
        <v>6.775061764613094E-2</v>
      </c>
      <c r="J19" s="1">
        <f t="shared" si="12"/>
        <v>6.2345631833175499E-2</v>
      </c>
      <c r="K19" s="1">
        <f t="shared" si="12"/>
        <v>5.8042584124247079E-2</v>
      </c>
      <c r="L19" s="1">
        <f t="shared" si="12"/>
        <v>5.4513146493392561E-2</v>
      </c>
      <c r="M19" s="1">
        <f t="shared" si="12"/>
        <v>5.1550796410723687E-2</v>
      </c>
    </row>
    <row r="21" spans="1:13" ht="15.75" customHeight="1" thickBot="1" x14ac:dyDescent="0.35"/>
    <row r="22" spans="1:13" ht="16.5" customHeight="1" thickBot="1" x14ac:dyDescent="0.35">
      <c r="A22" s="8" t="s">
        <v>36</v>
      </c>
      <c r="B22" s="8" t="s">
        <v>37</v>
      </c>
      <c r="C22" s="10" t="s">
        <v>38</v>
      </c>
      <c r="D22" s="11"/>
      <c r="E22" s="10" t="s">
        <v>39</v>
      </c>
      <c r="F22" s="11"/>
    </row>
    <row r="23" spans="1:13" ht="16.5" customHeight="1" thickBot="1" x14ac:dyDescent="0.35">
      <c r="A23" s="9"/>
      <c r="B23" s="9"/>
      <c r="C23" s="4" t="s">
        <v>40</v>
      </c>
      <c r="D23" s="4" t="s">
        <v>41</v>
      </c>
      <c r="E23" s="4" t="s">
        <v>40</v>
      </c>
      <c r="F23" s="4" t="s">
        <v>41</v>
      </c>
    </row>
    <row r="24" spans="1:13" ht="16.5" customHeight="1" thickBot="1" x14ac:dyDescent="0.35">
      <c r="A24" s="7">
        <v>4000</v>
      </c>
      <c r="B24" s="5">
        <f>+H7</f>
        <v>1.9353659049176552E-11</v>
      </c>
      <c r="C24" s="6">
        <f>+H9</f>
        <v>7.849898642158136E-2</v>
      </c>
      <c r="D24" s="6">
        <f>+H12</f>
        <v>0.15748697895627817</v>
      </c>
      <c r="E24" s="6">
        <f>+H16</f>
        <v>3.9225431329964359E-2</v>
      </c>
      <c r="F24" s="6">
        <f>+H19</f>
        <v>7.4816039305535167E-2</v>
      </c>
    </row>
    <row r="25" spans="1:13" ht="16.5" customHeight="1" thickBot="1" x14ac:dyDescent="0.35">
      <c r="A25" s="7">
        <v>5000</v>
      </c>
      <c r="B25" s="5">
        <f>+I7</f>
        <v>1.7302009156200833E-11</v>
      </c>
      <c r="C25" s="6">
        <f>+I9</f>
        <v>7.0162938187187718E-2</v>
      </c>
      <c r="D25" s="6">
        <f>+I12</f>
        <v>0.14067428546019359</v>
      </c>
      <c r="E25" s="6">
        <f>+I16</f>
        <v>3.5176708964194496E-2</v>
      </c>
      <c r="F25" s="6">
        <f>+I19</f>
        <v>6.775061764613094E-2</v>
      </c>
    </row>
    <row r="26" spans="1:13" ht="16.5" customHeight="1" thickBot="1" x14ac:dyDescent="0.35">
      <c r="A26" s="7">
        <v>6000</v>
      </c>
      <c r="B26" s="5">
        <f>+J7</f>
        <v>1.5786817139205607E-11</v>
      </c>
      <c r="C26" s="6">
        <f>+J9</f>
        <v>6.4009735443431012E-2</v>
      </c>
      <c r="D26" s="6">
        <f>+J12</f>
        <v>0.12828363217498578</v>
      </c>
      <c r="E26" s="6">
        <f>+J16</f>
        <v>3.2162828503458786E-2</v>
      </c>
      <c r="F26" s="4">
        <f>+J19</f>
        <v>6.2345631833175499E-2</v>
      </c>
    </row>
    <row r="27" spans="1:13" ht="16.5" customHeight="1" thickBot="1" x14ac:dyDescent="0.35">
      <c r="A27" s="7">
        <v>7000</v>
      </c>
      <c r="B27" s="5">
        <f>+K7</f>
        <v>1.4608648956962094E-11</v>
      </c>
      <c r="C27" s="6">
        <f>+K9</f>
        <v>5.9226876874093261E-2</v>
      </c>
      <c r="D27" s="6">
        <f>+K12</f>
        <v>0.11866279645485392</v>
      </c>
      <c r="E27" s="6">
        <f>+K16</f>
        <v>2.9806600175162953E-2</v>
      </c>
      <c r="F27" s="4">
        <f>+K19</f>
        <v>5.8042584124247079E-2</v>
      </c>
    </row>
    <row r="28" spans="1:13" ht="16.5" customHeight="1" thickBot="1" x14ac:dyDescent="0.35">
      <c r="A28" s="7">
        <v>8000</v>
      </c>
      <c r="B28" s="5">
        <f>+L7</f>
        <v>1.3658504632212708E-11</v>
      </c>
      <c r="C28" s="6">
        <f>+L9</f>
        <v>5.5370690551501234E-2</v>
      </c>
      <c r="D28" s="6">
        <f>+L12</f>
        <v>0.11091205987887674</v>
      </c>
      <c r="E28" s="6">
        <f>+L16</f>
        <v>2.7898903626443726E-2</v>
      </c>
      <c r="F28" s="4">
        <f>+L19</f>
        <v>5.4513146493392561E-2</v>
      </c>
    </row>
    <row r="29" spans="1:13" ht="16.5" customHeight="1" thickBot="1" x14ac:dyDescent="0.35">
      <c r="A29" s="7">
        <v>9000</v>
      </c>
      <c r="B29" s="5">
        <f>+M7</f>
        <v>1.2871115050215778E-11</v>
      </c>
      <c r="C29" s="6">
        <f>+M9</f>
        <v>5.2175675637478588E-2</v>
      </c>
      <c r="D29" s="6">
        <f>+M12</f>
        <v>0.10449406993722755</v>
      </c>
      <c r="E29" s="6">
        <f>+M16</f>
        <v>2.6313247827202711E-2</v>
      </c>
      <c r="F29" s="4">
        <f>+M19</f>
        <v>5.1550796410723687E-2</v>
      </c>
    </row>
  </sheetData>
  <mergeCells count="4">
    <mergeCell ref="A22:A23"/>
    <mergeCell ref="B22:B23"/>
    <mergeCell ref="C22:D22"/>
    <mergeCell ref="E22:F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10" workbookViewId="0">
      <selection activeCell="E34" sqref="E34"/>
    </sheetView>
  </sheetViews>
  <sheetFormatPr baseColWidth="10" defaultColWidth="9.109375" defaultRowHeight="15.6" x14ac:dyDescent="0.3"/>
  <cols>
    <col min="1" max="1" width="14.21875" style="1" customWidth="1"/>
    <col min="2" max="2" width="11.5546875" style="1" customWidth="1"/>
    <col min="3" max="3" width="14.33203125" style="1" customWidth="1"/>
    <col min="4" max="4" width="12.88671875" style="1" customWidth="1"/>
    <col min="5" max="6" width="14.5546875" style="1" customWidth="1"/>
    <col min="7" max="16384" width="9.109375" style="1"/>
  </cols>
  <sheetData>
    <row r="1" spans="1:13" ht="15.75" customHeight="1" x14ac:dyDescent="0.3">
      <c r="A1" s="1" t="s">
        <v>0</v>
      </c>
      <c r="B1" s="1">
        <f>6.62606896*10^(-34)</f>
        <v>6.6260689600000005E-34</v>
      </c>
      <c r="C1" s="1" t="s">
        <v>1</v>
      </c>
      <c r="D1" s="1" t="s">
        <v>2</v>
      </c>
      <c r="E1" s="1">
        <f>+B1*B2</f>
        <v>1.9864455003959039E-25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3" ht="15.75" customHeight="1" x14ac:dyDescent="0.3">
      <c r="A2" s="1" t="s">
        <v>9</v>
      </c>
      <c r="B2" s="1">
        <v>299792458</v>
      </c>
      <c r="C2" s="1" t="s">
        <v>10</v>
      </c>
      <c r="D2" s="1" t="s">
        <v>11</v>
      </c>
      <c r="E2" s="1">
        <f>+B2^2</f>
        <v>8.987551787368176E+16</v>
      </c>
      <c r="G2" s="1" t="s">
        <v>12</v>
      </c>
      <c r="H2" s="1">
        <f>+B4*B5</f>
        <v>6.4087059479999989E-16</v>
      </c>
      <c r="I2" s="1">
        <f>+B4*B6</f>
        <v>8.0108824349999991E-16</v>
      </c>
      <c r="J2" s="1">
        <f>+B4*B7</f>
        <v>9.6130589219999993E-16</v>
      </c>
      <c r="K2" s="1">
        <f>+B4*B8</f>
        <v>1.1215235408999999E-15</v>
      </c>
      <c r="L2" s="1">
        <f>+B4*B9</f>
        <v>1.2817411895999998E-15</v>
      </c>
      <c r="M2" s="1">
        <f>+B4*B10</f>
        <v>1.4419588382999999E-15</v>
      </c>
    </row>
    <row r="3" spans="1:13" ht="15.75" customHeight="1" x14ac:dyDescent="0.3">
      <c r="A3" s="1" t="s">
        <v>13</v>
      </c>
      <c r="B3" s="1">
        <f>9.10938215*(10^-31)</f>
        <v>9.109382150000001E-31</v>
      </c>
      <c r="C3" s="1" t="s">
        <v>14</v>
      </c>
      <c r="D3" s="1" t="s">
        <v>15</v>
      </c>
      <c r="E3" s="1">
        <f>2*B3*E2</f>
        <v>1.6374208764810454E-13</v>
      </c>
      <c r="G3" s="1" t="s">
        <v>16</v>
      </c>
      <c r="H3" s="1">
        <f>+H2^2</f>
        <v>4.1071511927930568E-31</v>
      </c>
      <c r="I3" s="1">
        <f t="shared" ref="I3:M3" si="0">+I2^2</f>
        <v>6.4174237387391516E-31</v>
      </c>
      <c r="J3" s="1">
        <f t="shared" si="0"/>
        <v>9.2410901837843792E-31</v>
      </c>
      <c r="K3" s="1">
        <f t="shared" si="0"/>
        <v>1.2578150527928736E-30</v>
      </c>
      <c r="L3" s="1">
        <f t="shared" si="0"/>
        <v>1.6428604771172227E-30</v>
      </c>
      <c r="M3" s="1">
        <f t="shared" si="0"/>
        <v>2.0792452913514852E-30</v>
      </c>
    </row>
    <row r="4" spans="1:13" ht="15.75" customHeight="1" x14ac:dyDescent="0.3">
      <c r="A4" s="1" t="s">
        <v>17</v>
      </c>
      <c r="B4" s="1">
        <f>1.602176487*10^(-19)</f>
        <v>1.6021764869999998E-19</v>
      </c>
      <c r="C4" s="1" t="s">
        <v>18</v>
      </c>
      <c r="G4" s="1" t="s">
        <v>19</v>
      </c>
      <c r="H4" s="1">
        <f>+$E3*H2</f>
        <v>1.0493748910483448E-28</v>
      </c>
      <c r="I4" s="1">
        <f>+$E3*I2</f>
        <v>1.3117186138104311E-28</v>
      </c>
      <c r="J4" s="1">
        <f t="shared" ref="J4:M4" si="1">+$E3*J2</f>
        <v>1.5740623365725174E-28</v>
      </c>
      <c r="K4" s="1">
        <f t="shared" si="1"/>
        <v>1.8364060593346034E-28</v>
      </c>
      <c r="L4" s="1">
        <f t="shared" si="1"/>
        <v>2.0987497820966895E-28</v>
      </c>
      <c r="M4" s="1">
        <f t="shared" si="1"/>
        <v>2.361093504858776E-28</v>
      </c>
    </row>
    <row r="5" spans="1:13" ht="15.75" customHeight="1" x14ac:dyDescent="0.3">
      <c r="A5" s="1" t="s">
        <v>20</v>
      </c>
      <c r="B5" s="1">
        <v>4000</v>
      </c>
      <c r="C5" s="1" t="s">
        <v>21</v>
      </c>
      <c r="G5" s="1" t="s">
        <v>22</v>
      </c>
      <c r="H5" s="1">
        <f>+H3+H4</f>
        <v>1.0534820422411378E-28</v>
      </c>
      <c r="I5" s="1">
        <f t="shared" ref="I5:M5" si="2">+I3+I4</f>
        <v>1.3181360375491703E-28</v>
      </c>
      <c r="J5" s="1">
        <f t="shared" si="2"/>
        <v>1.5833034267563018E-28</v>
      </c>
      <c r="K5" s="1">
        <f t="shared" si="2"/>
        <v>1.8489842098625321E-28</v>
      </c>
      <c r="L5" s="1">
        <f t="shared" si="2"/>
        <v>2.1151783868678619E-28</v>
      </c>
      <c r="M5" s="1">
        <f t="shared" si="2"/>
        <v>2.3818859577722909E-28</v>
      </c>
    </row>
    <row r="6" spans="1:13" ht="15.75" customHeight="1" x14ac:dyDescent="0.3">
      <c r="A6" s="1" t="s">
        <v>23</v>
      </c>
      <c r="B6" s="1">
        <v>5000</v>
      </c>
      <c r="C6" s="1" t="s">
        <v>21</v>
      </c>
      <c r="G6" s="1" t="s">
        <v>24</v>
      </c>
      <c r="H6" s="1">
        <f>+H5^(1/2)</f>
        <v>1.0263927329444309E-14</v>
      </c>
      <c r="I6" s="1">
        <f t="shared" ref="I6:M6" si="3">+I5^(1/2)</f>
        <v>1.1481010572023572E-14</v>
      </c>
      <c r="J6" s="1">
        <f t="shared" si="3"/>
        <v>1.2582938554869851E-14</v>
      </c>
      <c r="K6" s="1">
        <f t="shared" si="3"/>
        <v>1.3597735877205926E-14</v>
      </c>
      <c r="L6" s="1">
        <f t="shared" si="3"/>
        <v>1.4543652866002618E-14</v>
      </c>
      <c r="M6" s="1">
        <f t="shared" si="3"/>
        <v>1.5433359834372719E-14</v>
      </c>
    </row>
    <row r="7" spans="1:13" ht="15.75" customHeight="1" x14ac:dyDescent="0.3">
      <c r="A7" s="1" t="s">
        <v>5</v>
      </c>
      <c r="B7" s="1">
        <v>6000</v>
      </c>
      <c r="C7" s="1" t="s">
        <v>21</v>
      </c>
      <c r="G7" s="2" t="s">
        <v>25</v>
      </c>
      <c r="H7" s="2">
        <f>+$E1/H6</f>
        <v>1.9353659049176552E-11</v>
      </c>
      <c r="I7" s="2">
        <f t="shared" ref="I7:M7" si="4">+$E1/I6</f>
        <v>1.7302009156200833E-11</v>
      </c>
      <c r="J7" s="2">
        <f t="shared" si="4"/>
        <v>1.5786817139205607E-11</v>
      </c>
      <c r="K7" s="2">
        <f t="shared" si="4"/>
        <v>1.4608648956962094E-11</v>
      </c>
      <c r="L7" s="2">
        <f t="shared" si="4"/>
        <v>1.3658504632212708E-11</v>
      </c>
      <c r="M7" s="2">
        <f t="shared" si="4"/>
        <v>1.2871115050215778E-11</v>
      </c>
    </row>
    <row r="8" spans="1:13" ht="15.75" customHeight="1" x14ac:dyDescent="0.3">
      <c r="A8" s="1" t="s">
        <v>6</v>
      </c>
      <c r="B8" s="1">
        <v>7000</v>
      </c>
      <c r="C8" s="1" t="s">
        <v>21</v>
      </c>
    </row>
    <row r="9" spans="1:13" ht="15.75" customHeight="1" x14ac:dyDescent="0.3">
      <c r="A9" s="1" t="s">
        <v>7</v>
      </c>
      <c r="B9" s="1">
        <v>8000</v>
      </c>
      <c r="C9" s="1" t="s">
        <v>21</v>
      </c>
      <c r="G9" s="1" t="s">
        <v>26</v>
      </c>
      <c r="H9" s="1">
        <f>ASIN(($B$12*H7)/(2*$B$14))</f>
        <v>8.3496359348411403E-2</v>
      </c>
      <c r="I9" s="1">
        <f t="shared" ref="I9:M9" si="5">ASIN(($B$12*I7)/(2*$B$14))</f>
        <v>7.462759435763093E-2</v>
      </c>
      <c r="J9" s="1">
        <f t="shared" si="5"/>
        <v>6.8081613948571165E-2</v>
      </c>
      <c r="K9" s="1">
        <f t="shared" si="5"/>
        <v>6.2993687479953167E-2</v>
      </c>
      <c r="L9" s="1">
        <f t="shared" si="5"/>
        <v>5.8891678733168355E-2</v>
      </c>
      <c r="M9" s="1">
        <f t="shared" si="5"/>
        <v>5.549307715555931E-2</v>
      </c>
    </row>
    <row r="10" spans="1:13" ht="15.75" customHeight="1" x14ac:dyDescent="0.3">
      <c r="A10" s="1" t="s">
        <v>8</v>
      </c>
      <c r="B10" s="1">
        <v>9000</v>
      </c>
      <c r="C10" s="1" t="s">
        <v>21</v>
      </c>
      <c r="G10" s="1" t="s">
        <v>27</v>
      </c>
      <c r="H10" s="1">
        <f>DEGREES(H9)</f>
        <v>4.7839889953716694</v>
      </c>
      <c r="I10" s="1">
        <f t="shared" ref="I10:M10" si="6">DEGREES(I9)</f>
        <v>4.2758461919065684</v>
      </c>
      <c r="J10" s="1">
        <f t="shared" si="6"/>
        <v>3.9007891416921234</v>
      </c>
      <c r="K10" s="1">
        <f t="shared" si="6"/>
        <v>3.6092724285674112</v>
      </c>
      <c r="L10" s="1">
        <f t="shared" si="6"/>
        <v>3.3742446398508932</v>
      </c>
      <c r="M10" s="1">
        <f t="shared" si="6"/>
        <v>3.1795191132073919</v>
      </c>
    </row>
    <row r="12" spans="1:13" ht="15.75" customHeight="1" x14ac:dyDescent="0.3">
      <c r="A12" s="1" t="s">
        <v>28</v>
      </c>
      <c r="B12" s="1">
        <v>1</v>
      </c>
      <c r="G12" s="1" t="s">
        <v>29</v>
      </c>
      <c r="H12" s="1">
        <f>ASIN(($B$13*H7)/(2*$B$14))</f>
        <v>0.16758203844371497</v>
      </c>
      <c r="I12" s="1">
        <f t="shared" ref="I12:M12" si="7">ASIN(($B$13*I7)/(2*$B$14))</f>
        <v>0.14967491171239239</v>
      </c>
      <c r="J12" s="1">
        <f t="shared" si="7"/>
        <v>0.13648137955947709</v>
      </c>
      <c r="K12" s="1">
        <f t="shared" si="7"/>
        <v>0.12623909803768482</v>
      </c>
      <c r="L12" s="1">
        <f t="shared" si="7"/>
        <v>0.11798885657977111</v>
      </c>
      <c r="M12" s="1">
        <f t="shared" si="7"/>
        <v>0.1111579714646681</v>
      </c>
    </row>
    <row r="13" spans="1:13" ht="15.75" customHeight="1" x14ac:dyDescent="0.3">
      <c r="A13" s="1" t="s">
        <v>30</v>
      </c>
      <c r="B13" s="1">
        <v>2</v>
      </c>
      <c r="G13" s="1" t="s">
        <v>31</v>
      </c>
      <c r="H13" s="1">
        <f>DEGREES(H12)</f>
        <v>9.6017435250239789</v>
      </c>
      <c r="I13" s="1">
        <f t="shared" ref="I13:M13" si="8">DEGREES(I12)</f>
        <v>8.5757407401132966</v>
      </c>
      <c r="J13" s="1">
        <f t="shared" si="8"/>
        <v>7.8198070308811003</v>
      </c>
      <c r="K13" s="1">
        <f t="shared" si="8"/>
        <v>7.2329675270975731</v>
      </c>
      <c r="L13" s="1">
        <f t="shared" si="8"/>
        <v>6.7602635115952578</v>
      </c>
      <c r="M13" s="1">
        <f t="shared" si="8"/>
        <v>6.3688826241611203</v>
      </c>
    </row>
    <row r="14" spans="1:13" ht="15.75" customHeight="1" x14ac:dyDescent="0.3">
      <c r="A14" s="1" t="s">
        <v>32</v>
      </c>
      <c r="B14" s="1">
        <f>1.1603*10^-10</f>
        <v>1.1603000000000001E-10</v>
      </c>
    </row>
    <row r="15" spans="1:13" ht="15.75" customHeight="1" x14ac:dyDescent="0.3">
      <c r="G15" s="1" t="s">
        <v>33</v>
      </c>
      <c r="H15" s="1">
        <f>SIN(H9*4)</f>
        <v>0.32781083744590572</v>
      </c>
      <c r="I15" s="1">
        <f t="shared" ref="I15:M15" si="9">SIN(I9*4)</f>
        <v>0.29409678851602067</v>
      </c>
      <c r="J15" s="1">
        <f t="shared" si="9"/>
        <v>0.26897288322462914</v>
      </c>
      <c r="K15" s="1">
        <f t="shared" si="9"/>
        <v>0.24931683534534324</v>
      </c>
      <c r="L15" s="1">
        <f t="shared" si="9"/>
        <v>0.23339408649178531</v>
      </c>
      <c r="M15" s="1">
        <f t="shared" si="9"/>
        <v>0.22015396833008877</v>
      </c>
    </row>
    <row r="16" spans="1:13" ht="15.75" customHeight="1" x14ac:dyDescent="0.3">
      <c r="G16" s="1" t="s">
        <v>34</v>
      </c>
      <c r="H16" s="1">
        <f>+H15*0.127</f>
        <v>4.1631976355630027E-2</v>
      </c>
      <c r="I16" s="1">
        <f t="shared" ref="I16:M16" si="10">+I15*0.127</f>
        <v>3.7350292141534625E-2</v>
      </c>
      <c r="J16" s="1">
        <f t="shared" si="10"/>
        <v>3.4159556169527899E-2</v>
      </c>
      <c r="K16" s="1">
        <f t="shared" si="10"/>
        <v>3.166323808885859E-2</v>
      </c>
      <c r="L16" s="1">
        <f t="shared" si="10"/>
        <v>2.9641048984456735E-2</v>
      </c>
      <c r="M16" s="1">
        <f t="shared" si="10"/>
        <v>2.7959553977921273E-2</v>
      </c>
    </row>
    <row r="18" spans="1:13" ht="15.75" customHeight="1" x14ac:dyDescent="0.3">
      <c r="G18" s="1" t="s">
        <v>35</v>
      </c>
      <c r="H18" s="1">
        <f>SIN(H12*4)</f>
        <v>0.62124316763501242</v>
      </c>
      <c r="I18" s="1">
        <f t="shared" ref="I18:M18" si="11">SIN(I12*4)</f>
        <v>0.56356876854839899</v>
      </c>
      <c r="J18" s="1">
        <f t="shared" si="11"/>
        <v>0.51920930426057177</v>
      </c>
      <c r="K18" s="1">
        <f t="shared" si="11"/>
        <v>0.48376927538739978</v>
      </c>
      <c r="L18" s="1">
        <f t="shared" si="11"/>
        <v>0.45462881451545423</v>
      </c>
      <c r="M18" s="1">
        <f t="shared" si="11"/>
        <v>0.43012558739312007</v>
      </c>
    </row>
    <row r="19" spans="1:13" ht="15.75" customHeight="1" x14ac:dyDescent="0.3">
      <c r="G19" s="1" t="s">
        <v>34</v>
      </c>
      <c r="H19" s="1">
        <f>+H18*0.127</f>
        <v>7.8897882289646573E-2</v>
      </c>
      <c r="I19" s="1">
        <f t="shared" ref="I19:M19" si="12">+I18*0.127</f>
        <v>7.1573233605646672E-2</v>
      </c>
      <c r="J19" s="1">
        <f t="shared" si="12"/>
        <v>6.5939581641092621E-2</v>
      </c>
      <c r="K19" s="1">
        <f t="shared" si="12"/>
        <v>6.143869797419977E-2</v>
      </c>
      <c r="L19" s="1">
        <f t="shared" si="12"/>
        <v>5.7737859443462686E-2</v>
      </c>
      <c r="M19" s="1">
        <f t="shared" si="12"/>
        <v>5.4625949598926249E-2</v>
      </c>
    </row>
    <row r="21" spans="1:13" ht="15.75" customHeight="1" thickBot="1" x14ac:dyDescent="0.35"/>
    <row r="22" spans="1:13" ht="16.5" customHeight="1" thickBot="1" x14ac:dyDescent="0.35">
      <c r="A22" s="8" t="s">
        <v>36</v>
      </c>
      <c r="B22" s="8" t="s">
        <v>37</v>
      </c>
      <c r="C22" s="10" t="s">
        <v>38</v>
      </c>
      <c r="D22" s="11"/>
      <c r="E22" s="10" t="s">
        <v>39</v>
      </c>
      <c r="F22" s="11"/>
    </row>
    <row r="23" spans="1:13" ht="16.5" customHeight="1" thickBot="1" x14ac:dyDescent="0.35">
      <c r="A23" s="9"/>
      <c r="B23" s="9"/>
      <c r="C23" s="4" t="s">
        <v>40</v>
      </c>
      <c r="D23" s="4" t="s">
        <v>41</v>
      </c>
      <c r="E23" s="4" t="s">
        <v>40</v>
      </c>
      <c r="F23" s="4" t="s">
        <v>41</v>
      </c>
    </row>
    <row r="24" spans="1:13" ht="16.5" customHeight="1" thickBot="1" x14ac:dyDescent="0.35">
      <c r="A24" s="7">
        <v>4000</v>
      </c>
      <c r="B24" s="5">
        <f>+H7</f>
        <v>1.9353659049176552E-11</v>
      </c>
      <c r="C24" s="6">
        <f>+H9</f>
        <v>8.3496359348411403E-2</v>
      </c>
      <c r="D24" s="6">
        <f>+H12</f>
        <v>0.16758203844371497</v>
      </c>
      <c r="E24" s="6">
        <f>+H16</f>
        <v>4.1631976355630027E-2</v>
      </c>
      <c r="F24" s="6">
        <f>+H19</f>
        <v>7.8897882289646573E-2</v>
      </c>
    </row>
    <row r="25" spans="1:13" ht="16.5" customHeight="1" thickBot="1" x14ac:dyDescent="0.35">
      <c r="A25" s="7">
        <v>5000</v>
      </c>
      <c r="B25" s="5">
        <f>+I7</f>
        <v>1.7302009156200833E-11</v>
      </c>
      <c r="C25" s="6">
        <f>+I9</f>
        <v>7.462759435763093E-2</v>
      </c>
      <c r="D25" s="6">
        <f>+I12</f>
        <v>0.14967491171239239</v>
      </c>
      <c r="E25" s="6">
        <f>+I16</f>
        <v>3.7350292141534625E-2</v>
      </c>
      <c r="F25" s="6">
        <f>+I19</f>
        <v>7.1573233605646672E-2</v>
      </c>
    </row>
    <row r="26" spans="1:13" ht="16.5" customHeight="1" thickBot="1" x14ac:dyDescent="0.35">
      <c r="A26" s="7">
        <v>6000</v>
      </c>
      <c r="B26" s="5">
        <f>+J7</f>
        <v>1.5786817139205607E-11</v>
      </c>
      <c r="C26" s="6">
        <f>+J9</f>
        <v>6.8081613948571165E-2</v>
      </c>
      <c r="D26" s="6">
        <f>+J12</f>
        <v>0.13648137955947709</v>
      </c>
      <c r="E26" s="6">
        <f>+J16</f>
        <v>3.4159556169527899E-2</v>
      </c>
      <c r="F26" s="4">
        <f>+J19</f>
        <v>6.5939581641092621E-2</v>
      </c>
    </row>
    <row r="27" spans="1:13" ht="16.5" customHeight="1" thickBot="1" x14ac:dyDescent="0.35">
      <c r="A27" s="7">
        <v>7000</v>
      </c>
      <c r="B27" s="5">
        <f>+K7</f>
        <v>1.4608648956962094E-11</v>
      </c>
      <c r="C27" s="6">
        <f>+K9</f>
        <v>6.2993687479953167E-2</v>
      </c>
      <c r="D27" s="6">
        <f>+K12</f>
        <v>0.12623909803768482</v>
      </c>
      <c r="E27" s="6">
        <f>+K16</f>
        <v>3.166323808885859E-2</v>
      </c>
      <c r="F27" s="4">
        <f>+K19</f>
        <v>6.143869797419977E-2</v>
      </c>
    </row>
    <row r="28" spans="1:13" ht="16.5" customHeight="1" thickBot="1" x14ac:dyDescent="0.35">
      <c r="A28" s="7">
        <v>8000</v>
      </c>
      <c r="B28" s="5">
        <f>+L7</f>
        <v>1.3658504632212708E-11</v>
      </c>
      <c r="C28" s="6">
        <f>+L9</f>
        <v>5.8891678733168355E-2</v>
      </c>
      <c r="D28" s="6">
        <f>+L12</f>
        <v>0.11798885657977111</v>
      </c>
      <c r="E28" s="6">
        <f>+L16</f>
        <v>2.9641048984456735E-2</v>
      </c>
      <c r="F28" s="4">
        <f>+L19</f>
        <v>5.7737859443462686E-2</v>
      </c>
    </row>
    <row r="29" spans="1:13" ht="16.5" customHeight="1" thickBot="1" x14ac:dyDescent="0.35">
      <c r="A29" s="7">
        <v>9000</v>
      </c>
      <c r="B29" s="5">
        <f>+M7</f>
        <v>1.2871115050215778E-11</v>
      </c>
      <c r="C29" s="6">
        <f>+M9</f>
        <v>5.549307715555931E-2</v>
      </c>
      <c r="D29" s="6">
        <f>+M12</f>
        <v>0.1111579714646681</v>
      </c>
      <c r="E29" s="6">
        <f>+M16</f>
        <v>2.7959553977921273E-2</v>
      </c>
      <c r="F29" s="4">
        <f>+M19</f>
        <v>5.4625949598926249E-2</v>
      </c>
    </row>
  </sheetData>
  <mergeCells count="4">
    <mergeCell ref="A22:A23"/>
    <mergeCell ref="B22:B23"/>
    <mergeCell ref="C22:D22"/>
    <mergeCell ref="E22:F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3,3756</vt:lpstr>
      <vt:lpstr>2,1386</vt:lpstr>
      <vt:lpstr>2,0390</vt:lpstr>
      <vt:lpstr>1,6811</vt:lpstr>
      <vt:lpstr>1,2340</vt:lpstr>
      <vt:lpstr>1,1603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Paula Andrea Saffioti</cp:lastModifiedBy>
  <dcterms:created xsi:type="dcterms:W3CDTF">2013-04-30T04:11:26Z</dcterms:created>
  <dcterms:modified xsi:type="dcterms:W3CDTF">2013-04-30T15:38:39Z</dcterms:modified>
</cp:coreProperties>
</file>