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firstSheet="6" activeTab="13"/>
  </bookViews>
  <sheets>
    <sheet name="Costos de desarrollo" sheetId="1" r:id="rId1"/>
    <sheet name="Costos de mantenimiento" sheetId="2" r:id="rId2"/>
    <sheet name="Ciclo de vida" sheetId="3" r:id="rId3"/>
    <sheet name="Anteproyecto" sheetId="4" r:id="rId4"/>
    <sheet name="Analisis" sheetId="5" r:id="rId5"/>
    <sheet name="Diseño" sheetId="6" r:id="rId6"/>
    <sheet name="Programacion" sheetId="7" r:id="rId7"/>
    <sheet name="Testing" sheetId="8" r:id="rId8"/>
    <sheet name="Implementacion" sheetId="9" r:id="rId9"/>
    <sheet name="Documentacion" sheetId="10" r:id="rId10"/>
    <sheet name="Preparacion" sheetId="11" r:id="rId11"/>
    <sheet name="Beneficios" sheetId="12" r:id="rId12"/>
    <sheet name="Costo-Beneficio" sheetId="13" r:id="rId13"/>
    <sheet name="Grafica Amortizacion" sheetId="14" r:id="rId14"/>
  </sheets>
  <calcPr calcId="124519"/>
</workbook>
</file>

<file path=xl/calcChain.xml><?xml version="1.0" encoding="utf-8"?>
<calcChain xmlns="http://schemas.openxmlformats.org/spreadsheetml/2006/main">
  <c r="D4" i="13"/>
  <c r="D2"/>
  <c r="B9" s="1"/>
  <c r="D3"/>
  <c r="B24" s="1"/>
  <c r="E7" i="2"/>
  <c r="C22" i="13"/>
  <c r="C23" s="1"/>
  <c r="C24" s="1"/>
  <c r="C25" s="1"/>
  <c r="B21"/>
  <c r="D21" s="1"/>
  <c r="C9" s="1"/>
  <c r="B11"/>
  <c r="B12"/>
  <c r="B13"/>
  <c r="B14"/>
  <c r="B10"/>
  <c r="D24" i="12"/>
  <c r="C25"/>
  <c r="C24"/>
  <c r="B24"/>
  <c r="B18"/>
  <c r="E16"/>
  <c r="F16" s="1"/>
  <c r="E15"/>
  <c r="F15" s="1"/>
  <c r="E14"/>
  <c r="F5"/>
  <c r="E5"/>
  <c r="E6"/>
  <c r="F6" s="1"/>
  <c r="B25" s="1"/>
  <c r="D25" s="1"/>
  <c r="E4"/>
  <c r="F4" s="1"/>
  <c r="B8"/>
  <c r="B8" i="11"/>
  <c r="D6"/>
  <c r="D5"/>
  <c r="D4"/>
  <c r="B8" i="10"/>
  <c r="D6"/>
  <c r="D5"/>
  <c r="D4"/>
  <c r="B10" i="9"/>
  <c r="D8"/>
  <c r="D7"/>
  <c r="D6"/>
  <c r="D5"/>
  <c r="D4"/>
  <c r="B9" i="8"/>
  <c r="D7"/>
  <c r="D6"/>
  <c r="D5"/>
  <c r="D9" s="1"/>
  <c r="D4"/>
  <c r="B6" i="7"/>
  <c r="D4"/>
  <c r="D6" s="1"/>
  <c r="D13" i="5"/>
  <c r="D17" i="6"/>
  <c r="B17"/>
  <c r="D12"/>
  <c r="D13"/>
  <c r="D14"/>
  <c r="D15"/>
  <c r="D11"/>
  <c r="D10"/>
  <c r="D9"/>
  <c r="D8"/>
  <c r="D7"/>
  <c r="D6"/>
  <c r="D5"/>
  <c r="D4"/>
  <c r="D11" i="5"/>
  <c r="B13"/>
  <c r="D10"/>
  <c r="D9"/>
  <c r="D8"/>
  <c r="D7"/>
  <c r="D6"/>
  <c r="D5"/>
  <c r="D4"/>
  <c r="D5" i="4"/>
  <c r="D6"/>
  <c r="D7"/>
  <c r="D8"/>
  <c r="D9"/>
  <c r="D10"/>
  <c r="D4"/>
  <c r="D13" i="3"/>
  <c r="C7" i="2"/>
  <c r="B4"/>
  <c r="B7" s="1"/>
  <c r="C13" i="1"/>
  <c r="B13"/>
  <c r="E5"/>
  <c r="E6"/>
  <c r="E7"/>
  <c r="E8"/>
  <c r="E9"/>
  <c r="E10"/>
  <c r="E11"/>
  <c r="E4"/>
  <c r="E13" s="1"/>
  <c r="B5"/>
  <c r="B6"/>
  <c r="B7"/>
  <c r="B8"/>
  <c r="B9"/>
  <c r="B10"/>
  <c r="B11"/>
  <c r="B4"/>
  <c r="D24" i="13" l="1"/>
  <c r="D9"/>
  <c r="B16"/>
  <c r="C12"/>
  <c r="B22"/>
  <c r="D22" s="1"/>
  <c r="B25"/>
  <c r="D25" s="1"/>
  <c r="C13" s="1"/>
  <c r="B23"/>
  <c r="D23" s="1"/>
  <c r="B26"/>
  <c r="C26"/>
  <c r="C28"/>
  <c r="F8" i="12"/>
  <c r="B23"/>
  <c r="E18"/>
  <c r="F14"/>
  <c r="E8"/>
  <c r="D8" i="11"/>
  <c r="D8" i="10"/>
  <c r="D10" i="9"/>
  <c r="D12" i="4"/>
  <c r="B12"/>
  <c r="E4" i="2"/>
  <c r="D26" i="13" l="1"/>
  <c r="C14" s="1"/>
  <c r="B28"/>
  <c r="C11"/>
  <c r="C10"/>
  <c r="E22"/>
  <c r="D28"/>
  <c r="F18" i="12"/>
  <c r="C23"/>
  <c r="C27" s="1"/>
  <c r="B27"/>
  <c r="D23"/>
  <c r="D27" s="1"/>
  <c r="C16" i="13" l="1"/>
  <c r="D10"/>
  <c r="D11" s="1"/>
  <c r="D12" s="1"/>
  <c r="D13" s="1"/>
  <c r="D14" s="1"/>
  <c r="D16" s="1"/>
  <c r="E23"/>
  <c r="E24" s="1"/>
  <c r="E25" s="1"/>
  <c r="E26" s="1"/>
  <c r="E28" l="1"/>
</calcChain>
</file>

<file path=xl/sharedStrings.xml><?xml version="1.0" encoding="utf-8"?>
<sst xmlns="http://schemas.openxmlformats.org/spreadsheetml/2006/main" count="194" uniqueCount="108">
  <si>
    <t>Etapas del desarrollo</t>
  </si>
  <si>
    <t>Costo en pesos ($)</t>
  </si>
  <si>
    <t>Valor Hora en pesos ($)</t>
  </si>
  <si>
    <t>Anteproyecto</t>
  </si>
  <si>
    <t>Analisis</t>
  </si>
  <si>
    <t>Diseño</t>
  </si>
  <si>
    <t>Programacion</t>
  </si>
  <si>
    <t>Testing</t>
  </si>
  <si>
    <t>Implementacion</t>
  </si>
  <si>
    <t>Documentacion</t>
  </si>
  <si>
    <t>Preparacion de la presentacion</t>
  </si>
  <si>
    <t>Duracion</t>
  </si>
  <si>
    <t>Horas</t>
  </si>
  <si>
    <t>Dias</t>
  </si>
  <si>
    <t>TOTAL</t>
  </si>
  <si>
    <t>Costos de Desarrollo</t>
  </si>
  <si>
    <t>Descripcion de Tarea</t>
  </si>
  <si>
    <t>Mantenimiento</t>
  </si>
  <si>
    <t>Actualizacion</t>
  </si>
  <si>
    <t>Nota 2: Estos importes se abonan mensualemente, una vez instalado el sistema</t>
  </si>
  <si>
    <t>Ciclo de vida total del sistema</t>
  </si>
  <si>
    <t>Inicio</t>
  </si>
  <si>
    <t>Fin</t>
  </si>
  <si>
    <t>Cantidad de Dias</t>
  </si>
  <si>
    <t>16/012/09</t>
  </si>
  <si>
    <t>Total</t>
  </si>
  <si>
    <t>Fecha Inicio: 06/05/2008</t>
  </si>
  <si>
    <t>Fecha Fin: 04/01/2010</t>
  </si>
  <si>
    <t>Total de dias: 522 Dias</t>
  </si>
  <si>
    <t>522 Dias</t>
  </si>
  <si>
    <t xml:space="preserve">Total Horas: </t>
  </si>
  <si>
    <t>Nota 2: Existen entre dos a tres dias no trabajados despues de finalizar cada etapa Estos dias se toman como esparcimiento para tener un mejor desempeño. No se tienen en cuenta en el analisis de costos.</t>
  </si>
  <si>
    <t>1044 Horas</t>
  </si>
  <si>
    <t>Nota : Se toma la semana laboral de 6 dias (Lunes a Sabado), trabajando 2 horas por dia.</t>
  </si>
  <si>
    <t>Duracion En Horas (Hs)</t>
  </si>
  <si>
    <t>Relevamiento de requerimientos</t>
  </si>
  <si>
    <t>Informe Preliminar</t>
  </si>
  <si>
    <t>Planificacion</t>
  </si>
  <si>
    <t>Factibilidad tecnica</t>
  </si>
  <si>
    <t>Factibilidad operativa</t>
  </si>
  <si>
    <t>Factibilidad legal</t>
  </si>
  <si>
    <t>Factibilidad Economica</t>
  </si>
  <si>
    <t>Diagrama de casos de uso</t>
  </si>
  <si>
    <t>Determinar asociaciones</t>
  </si>
  <si>
    <t>Espesificacion de casos de uso</t>
  </si>
  <si>
    <t>Extraccion de clases</t>
  </si>
  <si>
    <t>Diagrama de clases</t>
  </si>
  <si>
    <t>Diagrama de secuencias</t>
  </si>
  <si>
    <t>Diagrama de Entidad/Relacion</t>
  </si>
  <si>
    <t>Diccionario de datos</t>
  </si>
  <si>
    <t>Fronteras de automatizacion</t>
  </si>
  <si>
    <t>Diseño de interfaces</t>
  </si>
  <si>
    <t>Espesificacion prgs (IPO/HIPO)</t>
  </si>
  <si>
    <t>Diseño lógico y físico de base de datos</t>
  </si>
  <si>
    <t>Políticas de seguridad</t>
  </si>
  <si>
    <t>Plataforma</t>
  </si>
  <si>
    <t>Capacitación del grupo de desarrollo</t>
  </si>
  <si>
    <t>Clasificación de tipo de clases</t>
  </si>
  <si>
    <t>Diseño de asociaciones</t>
  </si>
  <si>
    <t>Espesificar diseño de atributos y métodos</t>
  </si>
  <si>
    <t>Descomposición de diagramas de secuencia</t>
  </si>
  <si>
    <t>Documentación en la carpeta de desarrollo</t>
  </si>
  <si>
    <t>programacion</t>
  </si>
  <si>
    <t>Planificación</t>
  </si>
  <si>
    <t>Ejecución</t>
  </si>
  <si>
    <t>Recolección y evaluación de resultados</t>
  </si>
  <si>
    <t>Capacitación de usuarios</t>
  </si>
  <si>
    <t>Rebicion de aspectos de seguridad</t>
  </si>
  <si>
    <t>Migración</t>
  </si>
  <si>
    <t>Preparación de instaladores</t>
  </si>
  <si>
    <t>Implementación y puesta en marcha</t>
  </si>
  <si>
    <t>Verificación de documentación</t>
  </si>
  <si>
    <t>Redacción de manuales de usuario</t>
  </si>
  <si>
    <t>Clasificación y organizacion</t>
  </si>
  <si>
    <t>Diseño de packagin</t>
  </si>
  <si>
    <t>Diseño de la presentación</t>
  </si>
  <si>
    <t>Verificación general</t>
  </si>
  <si>
    <t>Costos de Mantenimiento y Operatividad</t>
  </si>
  <si>
    <t>Tareas de referencia</t>
  </si>
  <si>
    <t>Ingreso y modificacion de productos</t>
  </si>
  <si>
    <t>Control de stock</t>
  </si>
  <si>
    <t>Verificacion pagos fuera de termino</t>
  </si>
  <si>
    <t>Duracion En Horas (Hs) Maxima</t>
  </si>
  <si>
    <t>Frecuencia por mes</t>
  </si>
  <si>
    <t>Costo en pesos ($) Mensual</t>
  </si>
  <si>
    <t>Costo en pesos ($) Anual</t>
  </si>
  <si>
    <t>Costo de tareas realizadas sin implementar el sistema</t>
  </si>
  <si>
    <t>Costo de tareas realizadas con la implementacion del sistema</t>
  </si>
  <si>
    <t>Beneficios obtenidos</t>
  </si>
  <si>
    <t>Costo sin sistema (Anual)</t>
  </si>
  <si>
    <t>Costo con sistema (Anual)</t>
  </si>
  <si>
    <t>Beneficios obtenidos (Anual)</t>
  </si>
  <si>
    <t>Años</t>
  </si>
  <si>
    <t>Costos</t>
  </si>
  <si>
    <t>Beneficios</t>
  </si>
  <si>
    <t xml:space="preserve">Costo / Beneficio </t>
  </si>
  <si>
    <t>Total de costos del desarrollo del sistema:</t>
  </si>
  <si>
    <t>Total de beneficios anualmente:</t>
  </si>
  <si>
    <t>Gastos de mantenimiento anuales:</t>
  </si>
  <si>
    <t>Beneficio Futuro</t>
  </si>
  <si>
    <r>
      <t>(1 + i)</t>
    </r>
    <r>
      <rPr>
        <b/>
        <vertAlign val="superscript"/>
        <sz val="11"/>
        <color theme="1"/>
        <rFont val="Calibri"/>
        <family val="2"/>
        <scheme val="minor"/>
      </rPr>
      <t>n</t>
    </r>
  </si>
  <si>
    <t>Beneficio Real</t>
  </si>
  <si>
    <t>Beneficio Acomulado</t>
  </si>
  <si>
    <t>Valor real del dinero a travez del tiempo</t>
  </si>
  <si>
    <t>Amortizacion del capital invertido</t>
  </si>
  <si>
    <t>Insumos</t>
  </si>
  <si>
    <t>(400 * 12 = 4.800)</t>
  </si>
  <si>
    <t>Diferencia (Beneficio Real)</t>
  </si>
</sst>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##\ &quot;Hs&quot;\ "/>
    <numFmt numFmtId="166" formatCode="##\ &quot;Dias&quot;"/>
    <numFmt numFmtId="167" formatCode="##\ &quot;Hs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3" borderId="1" xfId="4" applyFont="1"/>
    <xf numFmtId="165" fontId="0" fillId="3" borderId="1" xfId="4" applyNumberFormat="1" applyFont="1" applyAlignment="1">
      <alignment horizontal="center"/>
    </xf>
    <xf numFmtId="166" fontId="0" fillId="3" borderId="1" xfId="4" applyNumberFormat="1" applyFont="1" applyAlignment="1">
      <alignment horizontal="center"/>
    </xf>
    <xf numFmtId="164" fontId="0" fillId="3" borderId="1" xfId="4" applyNumberFormat="1" applyFont="1" applyAlignment="1">
      <alignment horizontal="center"/>
    </xf>
    <xf numFmtId="164" fontId="0" fillId="3" borderId="1" xfId="4" applyNumberFormat="1" applyFont="1"/>
    <xf numFmtId="0" fontId="5" fillId="3" borderId="1" xfId="4" applyFont="1" applyAlignment="1">
      <alignment horizontal="center"/>
    </xf>
    <xf numFmtId="0" fontId="3" fillId="2" borderId="1" xfId="2" applyBorder="1"/>
    <xf numFmtId="165" fontId="3" fillId="2" borderId="1" xfId="2" applyNumberFormat="1" applyBorder="1" applyAlignment="1">
      <alignment horizontal="center"/>
    </xf>
    <xf numFmtId="166" fontId="3" fillId="2" borderId="1" xfId="2" applyNumberFormat="1" applyBorder="1" applyAlignment="1">
      <alignment horizontal="center"/>
    </xf>
    <xf numFmtId="164" fontId="3" fillId="2" borderId="1" xfId="2" applyNumberFormat="1" applyBorder="1" applyAlignment="1">
      <alignment horizontal="center"/>
    </xf>
    <xf numFmtId="164" fontId="3" fillId="2" borderId="1" xfId="2" applyNumberFormat="1" applyBorder="1"/>
    <xf numFmtId="165" fontId="0" fillId="3" borderId="5" xfId="4" applyNumberFormat="1" applyFont="1" applyBorder="1" applyAlignment="1">
      <alignment horizontal="center"/>
    </xf>
    <xf numFmtId="166" fontId="0" fillId="3" borderId="5" xfId="4" applyNumberFormat="1" applyFont="1" applyBorder="1" applyAlignment="1">
      <alignment horizontal="center"/>
    </xf>
    <xf numFmtId="164" fontId="0" fillId="3" borderId="5" xfId="4" applyNumberFormat="1" applyFont="1" applyBorder="1" applyAlignment="1">
      <alignment horizontal="center"/>
    </xf>
    <xf numFmtId="14" fontId="0" fillId="3" borderId="1" xfId="4" applyNumberFormat="1" applyFont="1" applyAlignment="1">
      <alignment horizontal="center"/>
    </xf>
    <xf numFmtId="0" fontId="2" fillId="0" borderId="0" xfId="1"/>
    <xf numFmtId="14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0" fillId="0" borderId="0" xfId="0"/>
    <xf numFmtId="167" fontId="0" fillId="3" borderId="1" xfId="4" applyNumberFormat="1" applyFont="1" applyAlignment="1">
      <alignment horizontal="center"/>
    </xf>
    <xf numFmtId="167" fontId="3" fillId="2" borderId="1" xfId="2" applyNumberFormat="1" applyBorder="1" applyAlignment="1">
      <alignment horizontal="center"/>
    </xf>
    <xf numFmtId="0" fontId="0" fillId="0" borderId="0" xfId="0"/>
    <xf numFmtId="0" fontId="0" fillId="3" borderId="1" xfId="4" applyNumberFormat="1" applyFont="1" applyAlignment="1">
      <alignment horizontal="center"/>
    </xf>
    <xf numFmtId="164" fontId="3" fillId="2" borderId="0" xfId="2" applyNumberFormat="1"/>
    <xf numFmtId="0" fontId="0" fillId="3" borderId="1" xfId="4" applyFont="1" applyAlignment="1">
      <alignment horizontal="center" vertical="center"/>
    </xf>
    <xf numFmtId="0" fontId="2" fillId="0" borderId="3" xfId="1" applyBorder="1" applyAlignment="1">
      <alignment horizontal="center"/>
    </xf>
    <xf numFmtId="0" fontId="5" fillId="3" borderId="1" xfId="4" applyFont="1" applyAlignment="1">
      <alignment horizontal="center"/>
    </xf>
    <xf numFmtId="0" fontId="5" fillId="3" borderId="1" xfId="4" applyFont="1" applyAlignment="1">
      <alignment horizontal="center" vertical="center"/>
    </xf>
    <xf numFmtId="164" fontId="5" fillId="3" borderId="1" xfId="4" applyNumberFormat="1" applyFont="1" applyAlignment="1">
      <alignment horizontal="center" vertical="center"/>
    </xf>
    <xf numFmtId="0" fontId="4" fillId="0" borderId="2" xfId="3" applyBorder="1" applyAlignment="1">
      <alignment horizontal="left" vertical="top" wrapText="1"/>
    </xf>
    <xf numFmtId="0" fontId="4" fillId="0" borderId="2" xfId="3" applyBorder="1" applyAlignment="1">
      <alignment horizontal="center" vertical="top" wrapText="1"/>
    </xf>
    <xf numFmtId="0" fontId="4" fillId="0" borderId="0" xfId="3" applyAlignment="1">
      <alignment horizontal="left" wrapText="1"/>
    </xf>
    <xf numFmtId="165" fontId="0" fillId="3" borderId="4" xfId="4" applyNumberFormat="1" applyFont="1" applyBorder="1" applyAlignment="1">
      <alignment horizontal="center" vertical="center"/>
    </xf>
    <xf numFmtId="165" fontId="0" fillId="3" borderId="5" xfId="4" applyNumberFormat="1" applyFont="1" applyBorder="1" applyAlignment="1">
      <alignment horizontal="center" vertical="center"/>
    </xf>
    <xf numFmtId="166" fontId="0" fillId="3" borderId="4" xfId="4" applyNumberFormat="1" applyFont="1" applyBorder="1" applyAlignment="1">
      <alignment horizontal="center" vertical="center"/>
    </xf>
    <xf numFmtId="166" fontId="0" fillId="3" borderId="5" xfId="4" applyNumberFormat="1" applyFont="1" applyBorder="1" applyAlignment="1">
      <alignment horizontal="center" vertical="center"/>
    </xf>
    <xf numFmtId="164" fontId="0" fillId="3" borderId="4" xfId="4" applyNumberFormat="1" applyFont="1" applyBorder="1" applyAlignment="1">
      <alignment horizontal="center" vertical="center"/>
    </xf>
    <xf numFmtId="164" fontId="0" fillId="3" borderId="5" xfId="4" applyNumberFormat="1" applyFont="1" applyBorder="1" applyAlignment="1">
      <alignment horizontal="center" vertical="center"/>
    </xf>
    <xf numFmtId="164" fontId="0" fillId="3" borderId="4" xfId="4" applyNumberFormat="1" applyFont="1" applyBorder="1" applyAlignment="1">
      <alignment horizontal="right" vertical="center"/>
    </xf>
    <xf numFmtId="164" fontId="0" fillId="3" borderId="5" xfId="4" applyNumberFormat="1" applyFont="1" applyBorder="1" applyAlignment="1">
      <alignment horizontal="right" vertical="center"/>
    </xf>
    <xf numFmtId="0" fontId="4" fillId="4" borderId="0" xfId="3" applyFill="1" applyBorder="1" applyAlignment="1">
      <alignment horizontal="left" wrapText="1"/>
    </xf>
    <xf numFmtId="0" fontId="0" fillId="0" borderId="0" xfId="0"/>
    <xf numFmtId="167" fontId="5" fillId="3" borderId="4" xfId="4" applyNumberFormat="1" applyFont="1" applyBorder="1" applyAlignment="1">
      <alignment horizontal="center" vertical="center" wrapText="1"/>
    </xf>
    <xf numFmtId="167" fontId="5" fillId="3" borderId="5" xfId="4" applyNumberFormat="1" applyFont="1" applyBorder="1" applyAlignment="1">
      <alignment horizontal="center" vertical="center" wrapText="1"/>
    </xf>
    <xf numFmtId="167" fontId="5" fillId="3" borderId="1" xfId="4" applyNumberFormat="1" applyFont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5" fillId="3" borderId="7" xfId="4" applyNumberFormat="1" applyFont="1" applyBorder="1" applyAlignment="1">
      <alignment horizontal="center" vertical="center" wrapText="1"/>
    </xf>
    <xf numFmtId="164" fontId="5" fillId="3" borderId="8" xfId="4" applyNumberFormat="1" applyFont="1" applyBorder="1" applyAlignment="1">
      <alignment horizontal="center" vertical="center" wrapText="1"/>
    </xf>
    <xf numFmtId="164" fontId="5" fillId="3" borderId="9" xfId="4" applyNumberFormat="1" applyFont="1" applyBorder="1" applyAlignment="1">
      <alignment horizontal="center" vertical="center" wrapText="1"/>
    </xf>
    <xf numFmtId="164" fontId="5" fillId="3" borderId="10" xfId="4" applyNumberFormat="1" applyFont="1" applyBorder="1" applyAlignment="1">
      <alignment horizontal="center" vertical="center" wrapText="1"/>
    </xf>
    <xf numFmtId="164" fontId="3" fillId="2" borderId="11" xfId="2" applyNumberFormat="1" applyBorder="1" applyAlignment="1">
      <alignment horizontal="center"/>
    </xf>
    <xf numFmtId="164" fontId="3" fillId="2" borderId="12" xfId="2" applyNumberFormat="1" applyBorder="1" applyAlignment="1">
      <alignment horizontal="center"/>
    </xf>
    <xf numFmtId="164" fontId="0" fillId="3" borderId="11" xfId="4" applyNumberFormat="1" applyFont="1" applyBorder="1" applyAlignment="1">
      <alignment horizontal="center"/>
    </xf>
    <xf numFmtId="164" fontId="0" fillId="3" borderId="12" xfId="4" applyNumberFormat="1" applyFont="1" applyBorder="1" applyAlignment="1">
      <alignment horizontal="center"/>
    </xf>
    <xf numFmtId="0" fontId="5" fillId="3" borderId="1" xfId="4" applyFont="1" applyAlignment="1">
      <alignment horizontal="center" vertical="center" wrapText="1"/>
    </xf>
    <xf numFmtId="164" fontId="5" fillId="3" borderId="1" xfId="4" applyNumberFormat="1" applyFont="1" applyAlignment="1">
      <alignment horizontal="center" wrapText="1"/>
    </xf>
    <xf numFmtId="164" fontId="5" fillId="3" borderId="4" xfId="4" applyNumberFormat="1" applyFont="1" applyBorder="1" applyAlignment="1">
      <alignment horizontal="center" vertical="center" wrapText="1"/>
    </xf>
    <xf numFmtId="164" fontId="5" fillId="3" borderId="5" xfId="4" applyNumberFormat="1" applyFont="1" applyBorder="1" applyAlignment="1">
      <alignment horizontal="center" vertical="center" wrapText="1"/>
    </xf>
    <xf numFmtId="0" fontId="0" fillId="3" borderId="1" xfId="4" applyFont="1" applyAlignment="1">
      <alignment horizontal="center" wrapText="1"/>
    </xf>
    <xf numFmtId="167" fontId="5" fillId="3" borderId="1" xfId="4" applyNumberFormat="1" applyFont="1" applyAlignment="1">
      <alignment horizontal="center" vertical="center" wrapText="1"/>
    </xf>
    <xf numFmtId="164" fontId="5" fillId="3" borderId="1" xfId="4" applyNumberFormat="1" applyFont="1" applyAlignment="1">
      <alignment horizontal="center" vertical="center" wrapText="1"/>
    </xf>
    <xf numFmtId="0" fontId="0" fillId="3" borderId="1" xfId="4" applyFont="1" applyAlignment="1">
      <alignment horizontal="left"/>
    </xf>
    <xf numFmtId="0" fontId="2" fillId="0" borderId="3" xfId="1" applyBorder="1" applyAlignment="1">
      <alignment horizontal="center" vertical="center"/>
    </xf>
    <xf numFmtId="164" fontId="0" fillId="3" borderId="5" xfId="4" applyNumberFormat="1" applyFont="1" applyBorder="1" applyAlignment="1">
      <alignment horizontal="right"/>
    </xf>
  </cellXfs>
  <cellStyles count="5">
    <cellStyle name="Encabezado 4" xfId="1" builtinId="19"/>
    <cellStyle name="Incorrecto" xfId="2" builtinId="27"/>
    <cellStyle name="Normal" xfId="0" builtinId="0"/>
    <cellStyle name="Notas" xfId="4" builtinId="10"/>
    <cellStyle name="Texto de advertencia" xfId="3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'Costo-Beneficio'!$A$7</c:f>
              <c:strCache>
                <c:ptCount val="1"/>
                <c:pt idx="0">
                  <c:v>Años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'Costo-Beneficio'!$A$8:$A$14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'Costo-Beneficio'!$B$7</c:f>
              <c:strCache>
                <c:ptCount val="1"/>
                <c:pt idx="0">
                  <c:v>Costos</c:v>
                </c:pt>
              </c:strCache>
            </c:strRef>
          </c:tx>
          <c:marker>
            <c:symbol val="none"/>
          </c:marker>
          <c:val>
            <c:numRef>
              <c:f>'Costo-Beneficio'!$B$8:$B$14</c:f>
              <c:numCache>
                <c:formatCode>"$"\ #,##0.00</c:formatCode>
                <c:ptCount val="7"/>
                <c:pt idx="1">
                  <c:v>5920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</c:numCache>
            </c:numRef>
          </c:val>
        </c:ser>
        <c:ser>
          <c:idx val="2"/>
          <c:order val="2"/>
          <c:tx>
            <c:strRef>
              <c:f>'Costo-Beneficio'!$D$7</c:f>
              <c:strCache>
                <c:ptCount val="1"/>
                <c:pt idx="0">
                  <c:v>Diferencia (Beneficio Real)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'Costo-Beneficio'!$D$8:$D$14</c:f>
              <c:numCache>
                <c:formatCode>"$"\ #,##0.00</c:formatCode>
                <c:ptCount val="7"/>
                <c:pt idx="1">
                  <c:v>-5920</c:v>
                </c:pt>
                <c:pt idx="2">
                  <c:v>2137.1428571428551</c:v>
                </c:pt>
                <c:pt idx="3">
                  <c:v>8816.7346938775481</c:v>
                </c:pt>
                <c:pt idx="4">
                  <c:v>14266.370262390665</c:v>
                </c:pt>
                <c:pt idx="5">
                  <c:v>18617.830591420232</c:v>
                </c:pt>
                <c:pt idx="6">
                  <c:v>21988.77731376806</c:v>
                </c:pt>
              </c:numCache>
            </c:numRef>
          </c:val>
        </c:ser>
        <c:marker val="1"/>
        <c:axId val="80773504"/>
        <c:axId val="80775424"/>
      </c:lineChart>
      <c:catAx>
        <c:axId val="80773504"/>
        <c:scaling>
          <c:orientation val="minMax"/>
        </c:scaling>
        <c:delete val="1"/>
        <c:axPos val="b"/>
        <c:tickLblPos val="nextTo"/>
        <c:crossAx val="80775424"/>
        <c:crosses val="autoZero"/>
        <c:auto val="1"/>
        <c:lblAlgn val="ctr"/>
        <c:lblOffset val="100"/>
      </c:catAx>
      <c:valAx>
        <c:axId val="80775424"/>
        <c:scaling>
          <c:orientation val="minMax"/>
        </c:scaling>
        <c:axPos val="l"/>
        <c:majorGridlines/>
        <c:numFmt formatCode="General" sourceLinked="1"/>
        <c:tickLblPos val="nextTo"/>
        <c:crossAx val="8077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9</xdr:row>
      <xdr:rowOff>76200</xdr:rowOff>
    </xdr:from>
    <xdr:to>
      <xdr:col>11</xdr:col>
      <xdr:colOff>685800</xdr:colOff>
      <xdr:row>23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3" sqref="E13"/>
    </sheetView>
  </sheetViews>
  <sheetFormatPr baseColWidth="10" defaultRowHeight="15"/>
  <cols>
    <col min="1" max="1" width="30.5703125" customWidth="1"/>
    <col min="2" max="2" width="10.42578125" style="1" customWidth="1"/>
    <col min="3" max="3" width="12.28515625" style="1" customWidth="1"/>
    <col min="4" max="4" width="21.85546875" style="3" customWidth="1"/>
    <col min="5" max="5" width="22.7109375" style="2" customWidth="1"/>
  </cols>
  <sheetData>
    <row r="1" spans="1:5">
      <c r="A1" s="29" t="s">
        <v>15</v>
      </c>
      <c r="B1" s="29"/>
      <c r="C1" s="29"/>
      <c r="D1" s="29"/>
      <c r="E1" s="29"/>
    </row>
    <row r="2" spans="1:5">
      <c r="A2" s="31" t="s">
        <v>0</v>
      </c>
      <c r="B2" s="30" t="s">
        <v>11</v>
      </c>
      <c r="C2" s="30"/>
      <c r="D2" s="32" t="s">
        <v>2</v>
      </c>
      <c r="E2" s="32" t="s">
        <v>1</v>
      </c>
    </row>
    <row r="3" spans="1:5">
      <c r="A3" s="31"/>
      <c r="B3" s="9" t="s">
        <v>12</v>
      </c>
      <c r="C3" s="9" t="s">
        <v>13</v>
      </c>
      <c r="D3" s="32"/>
      <c r="E3" s="32"/>
    </row>
    <row r="4" spans="1:5">
      <c r="A4" s="4" t="s">
        <v>3</v>
      </c>
      <c r="B4" s="5">
        <f>C4*2</f>
        <v>74</v>
      </c>
      <c r="C4" s="6">
        <v>37</v>
      </c>
      <c r="D4" s="7">
        <v>7</v>
      </c>
      <c r="E4" s="8">
        <f>D4*B4</f>
        <v>518</v>
      </c>
    </row>
    <row r="5" spans="1:5">
      <c r="A5" s="4" t="s">
        <v>4</v>
      </c>
      <c r="B5" s="5">
        <f t="shared" ref="B5:B11" si="0">C5*2</f>
        <v>162</v>
      </c>
      <c r="C5" s="6">
        <v>81</v>
      </c>
      <c r="D5" s="7">
        <v>7</v>
      </c>
      <c r="E5" s="8">
        <f t="shared" ref="E5:E11" si="1">D5*B5</f>
        <v>1134</v>
      </c>
    </row>
    <row r="6" spans="1:5">
      <c r="A6" s="4" t="s">
        <v>5</v>
      </c>
      <c r="B6" s="5">
        <f t="shared" si="0"/>
        <v>116</v>
      </c>
      <c r="C6" s="6">
        <v>58</v>
      </c>
      <c r="D6" s="7">
        <v>7</v>
      </c>
      <c r="E6" s="8">
        <f t="shared" si="1"/>
        <v>812</v>
      </c>
    </row>
    <row r="7" spans="1:5">
      <c r="A7" s="4" t="s">
        <v>6</v>
      </c>
      <c r="B7" s="5">
        <f t="shared" si="0"/>
        <v>300</v>
      </c>
      <c r="C7" s="6">
        <v>150</v>
      </c>
      <c r="D7" s="7">
        <v>5</v>
      </c>
      <c r="E7" s="8">
        <f t="shared" si="1"/>
        <v>1500</v>
      </c>
    </row>
    <row r="8" spans="1:5">
      <c r="A8" s="4" t="s">
        <v>7</v>
      </c>
      <c r="B8" s="5">
        <f t="shared" si="0"/>
        <v>296</v>
      </c>
      <c r="C8" s="6">
        <v>148</v>
      </c>
      <c r="D8" s="7">
        <v>5</v>
      </c>
      <c r="E8" s="8">
        <f t="shared" si="1"/>
        <v>1480</v>
      </c>
    </row>
    <row r="9" spans="1:5">
      <c r="A9" s="4" t="s">
        <v>8</v>
      </c>
      <c r="B9" s="5">
        <f t="shared" si="0"/>
        <v>30</v>
      </c>
      <c r="C9" s="6">
        <v>15</v>
      </c>
      <c r="D9" s="7">
        <v>7</v>
      </c>
      <c r="E9" s="8">
        <f t="shared" si="1"/>
        <v>210</v>
      </c>
    </row>
    <row r="10" spans="1:5">
      <c r="A10" s="4" t="s">
        <v>9</v>
      </c>
      <c r="B10" s="5">
        <f t="shared" si="0"/>
        <v>18</v>
      </c>
      <c r="C10" s="6">
        <v>9</v>
      </c>
      <c r="D10" s="7">
        <v>7</v>
      </c>
      <c r="E10" s="8">
        <f t="shared" si="1"/>
        <v>126</v>
      </c>
    </row>
    <row r="11" spans="1:5">
      <c r="A11" s="4" t="s">
        <v>10</v>
      </c>
      <c r="B11" s="5">
        <f t="shared" si="0"/>
        <v>20</v>
      </c>
      <c r="C11" s="6">
        <v>10</v>
      </c>
      <c r="D11" s="7">
        <v>7</v>
      </c>
      <c r="E11" s="8">
        <f t="shared" si="1"/>
        <v>140</v>
      </c>
    </row>
    <row r="12" spans="1:5">
      <c r="A12" s="4"/>
      <c r="B12" s="5"/>
      <c r="C12" s="6"/>
      <c r="D12" s="7"/>
      <c r="E12" s="8"/>
    </row>
    <row r="13" spans="1:5">
      <c r="A13" s="10" t="s">
        <v>14</v>
      </c>
      <c r="B13" s="11">
        <f>SUM(B4:B12)</f>
        <v>1016</v>
      </c>
      <c r="C13" s="12">
        <f>SUM(C4:C12)</f>
        <v>508</v>
      </c>
      <c r="D13" s="13"/>
      <c r="E13" s="14">
        <f>SUM(E4:E12)</f>
        <v>5920</v>
      </c>
    </row>
    <row r="14" spans="1:5" ht="15" customHeight="1">
      <c r="A14" s="33" t="s">
        <v>33</v>
      </c>
      <c r="B14" s="33"/>
      <c r="C14" s="33"/>
      <c r="D14" s="33"/>
    </row>
  </sheetData>
  <mergeCells count="6">
    <mergeCell ref="A14:D14"/>
    <mergeCell ref="A1:E1"/>
    <mergeCell ref="B2:C2"/>
    <mergeCell ref="A2:A3"/>
    <mergeCell ref="D2:D3"/>
    <mergeCell ref="E2:E3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D8"/>
    </sheetView>
  </sheetViews>
  <sheetFormatPr baseColWidth="10" defaultRowHeight="15"/>
  <cols>
    <col min="1" max="1" width="39.71093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9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71</v>
      </c>
      <c r="B4" s="23">
        <v>5</v>
      </c>
      <c r="C4" s="7">
        <v>7</v>
      </c>
      <c r="D4" s="8">
        <f>$C$4*B4</f>
        <v>35</v>
      </c>
    </row>
    <row r="5" spans="1:4">
      <c r="A5" s="4" t="s">
        <v>72</v>
      </c>
      <c r="B5" s="23">
        <v>10</v>
      </c>
      <c r="C5" s="7"/>
      <c r="D5" s="8">
        <f t="shared" ref="D5:D6" si="0">$C$4*B5</f>
        <v>70</v>
      </c>
    </row>
    <row r="6" spans="1:4">
      <c r="A6" s="4" t="s">
        <v>73</v>
      </c>
      <c r="B6" s="23">
        <v>3</v>
      </c>
      <c r="C6" s="7"/>
      <c r="D6" s="8">
        <f t="shared" si="0"/>
        <v>21</v>
      </c>
    </row>
    <row r="7" spans="1:4">
      <c r="A7" s="4"/>
      <c r="B7" s="23"/>
      <c r="C7" s="7"/>
      <c r="D7" s="8"/>
    </row>
    <row r="8" spans="1:4">
      <c r="A8" s="10" t="s">
        <v>14</v>
      </c>
      <c r="B8" s="24">
        <f>SUM(B4:B7)</f>
        <v>18</v>
      </c>
      <c r="C8" s="13"/>
      <c r="D8" s="14">
        <f>SUM(D4:D7)</f>
        <v>126</v>
      </c>
    </row>
    <row r="9" spans="1:4">
      <c r="A9" s="33"/>
      <c r="B9" s="33"/>
      <c r="C9" s="33"/>
      <c r="D9" s="33"/>
    </row>
  </sheetData>
  <mergeCells count="6">
    <mergeCell ref="A9:D9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XFD1048576"/>
    </sheetView>
  </sheetViews>
  <sheetFormatPr baseColWidth="10" defaultRowHeight="15"/>
  <cols>
    <col min="1" max="1" width="39.71093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10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74</v>
      </c>
      <c r="B4" s="23">
        <v>5</v>
      </c>
      <c r="C4" s="7">
        <v>7</v>
      </c>
      <c r="D4" s="8">
        <f>$C$4*B4</f>
        <v>35</v>
      </c>
    </row>
    <row r="5" spans="1:4">
      <c r="A5" s="4" t="s">
        <v>75</v>
      </c>
      <c r="B5" s="23">
        <v>10</v>
      </c>
      <c r="C5" s="7"/>
      <c r="D5" s="8">
        <f t="shared" ref="D5:D6" si="0">$C$4*B5</f>
        <v>70</v>
      </c>
    </row>
    <row r="6" spans="1:4">
      <c r="A6" s="4" t="s">
        <v>76</v>
      </c>
      <c r="B6" s="23">
        <v>5</v>
      </c>
      <c r="C6" s="7"/>
      <c r="D6" s="8">
        <f t="shared" si="0"/>
        <v>35</v>
      </c>
    </row>
    <row r="7" spans="1:4">
      <c r="A7" s="4"/>
      <c r="B7" s="23"/>
      <c r="C7" s="7"/>
      <c r="D7" s="8"/>
    </row>
    <row r="8" spans="1:4">
      <c r="A8" s="10" t="s">
        <v>14</v>
      </c>
      <c r="B8" s="24">
        <f>SUM(B4:B7)</f>
        <v>20</v>
      </c>
      <c r="C8" s="13"/>
      <c r="D8" s="14">
        <f>SUM(D4:D7)</f>
        <v>140</v>
      </c>
    </row>
    <row r="9" spans="1:4">
      <c r="A9" s="33"/>
      <c r="B9" s="33"/>
      <c r="C9" s="33"/>
      <c r="D9" s="33"/>
    </row>
  </sheetData>
  <mergeCells count="6">
    <mergeCell ref="A9:D9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7"/>
  <sheetViews>
    <sheetView topLeftCell="A10" workbookViewId="0">
      <selection activeCell="G26" sqref="G26"/>
    </sheetView>
  </sheetViews>
  <sheetFormatPr baseColWidth="10" defaultRowHeight="15"/>
  <cols>
    <col min="1" max="1" width="33.42578125" style="22" customWidth="1"/>
    <col min="2" max="2" width="12" style="1" customWidth="1"/>
    <col min="3" max="3" width="11" style="1" customWidth="1"/>
    <col min="4" max="4" width="8.42578125" style="3" customWidth="1"/>
    <col min="5" max="5" width="10.5703125" style="2" customWidth="1"/>
    <col min="6" max="6" width="11.7109375" style="22" customWidth="1"/>
    <col min="7" max="16384" width="11.42578125" style="22"/>
  </cols>
  <sheetData>
    <row r="1" spans="1:6">
      <c r="A1" s="29" t="s">
        <v>86</v>
      </c>
      <c r="B1" s="29"/>
      <c r="C1" s="29"/>
      <c r="D1" s="29"/>
      <c r="E1" s="29"/>
    </row>
    <row r="2" spans="1:6" ht="22.5" customHeight="1">
      <c r="A2" s="58" t="s">
        <v>78</v>
      </c>
      <c r="B2" s="48" t="s">
        <v>82</v>
      </c>
      <c r="C2" s="63" t="s">
        <v>83</v>
      </c>
      <c r="D2" s="64" t="s">
        <v>2</v>
      </c>
      <c r="E2" s="64" t="s">
        <v>84</v>
      </c>
      <c r="F2" s="62" t="s">
        <v>85</v>
      </c>
    </row>
    <row r="3" spans="1:6" ht="24" customHeight="1">
      <c r="A3" s="58"/>
      <c r="B3" s="48"/>
      <c r="C3" s="63"/>
      <c r="D3" s="64"/>
      <c r="E3" s="64"/>
      <c r="F3" s="62"/>
    </row>
    <row r="4" spans="1:6">
      <c r="A4" s="4" t="s">
        <v>79</v>
      </c>
      <c r="B4" s="23">
        <v>12</v>
      </c>
      <c r="C4" s="26">
        <v>20</v>
      </c>
      <c r="D4" s="7">
        <v>6.25</v>
      </c>
      <c r="E4" s="8">
        <f>($D$4*B4)*C4</f>
        <v>1500</v>
      </c>
      <c r="F4" s="8">
        <f>E4*12</f>
        <v>18000</v>
      </c>
    </row>
    <row r="5" spans="1:6">
      <c r="A5" s="4" t="s">
        <v>80</v>
      </c>
      <c r="B5" s="23">
        <v>3</v>
      </c>
      <c r="C5" s="26">
        <v>4</v>
      </c>
      <c r="D5" s="7"/>
      <c r="E5" s="8">
        <f t="shared" ref="E5:E6" si="0">($D$4*B5)*C5</f>
        <v>75</v>
      </c>
      <c r="F5" s="8">
        <f t="shared" ref="F5:F6" si="1">E5*12</f>
        <v>900</v>
      </c>
    </row>
    <row r="6" spans="1:6">
      <c r="A6" s="4" t="s">
        <v>81</v>
      </c>
      <c r="B6" s="23">
        <v>20</v>
      </c>
      <c r="C6" s="26">
        <v>1</v>
      </c>
      <c r="D6" s="7"/>
      <c r="E6" s="8">
        <f t="shared" si="0"/>
        <v>125</v>
      </c>
      <c r="F6" s="8">
        <f t="shared" si="1"/>
        <v>1500</v>
      </c>
    </row>
    <row r="7" spans="1:6">
      <c r="A7" s="4"/>
      <c r="B7" s="23"/>
      <c r="C7" s="26"/>
      <c r="D7" s="7"/>
      <c r="E7" s="8"/>
      <c r="F7" s="4"/>
    </row>
    <row r="8" spans="1:6">
      <c r="A8" s="10" t="s">
        <v>14</v>
      </c>
      <c r="B8" s="24">
        <f>SUM(B4:B7)</f>
        <v>35</v>
      </c>
      <c r="C8" s="24"/>
      <c r="D8" s="13"/>
      <c r="E8" s="14">
        <f>SUM(E4:E7)</f>
        <v>1700</v>
      </c>
      <c r="F8" s="14">
        <f>SUM(F4:F7)</f>
        <v>20400</v>
      </c>
    </row>
    <row r="9" spans="1:6">
      <c r="A9" s="33"/>
      <c r="B9" s="33"/>
      <c r="C9" s="33"/>
      <c r="D9" s="33"/>
      <c r="E9" s="33"/>
    </row>
    <row r="11" spans="1:6">
      <c r="A11" s="29" t="s">
        <v>87</v>
      </c>
      <c r="B11" s="29"/>
      <c r="C11" s="29"/>
      <c r="D11" s="29"/>
      <c r="E11" s="29"/>
    </row>
    <row r="12" spans="1:6" ht="24" customHeight="1">
      <c r="A12" s="58" t="s">
        <v>78</v>
      </c>
      <c r="B12" s="48" t="s">
        <v>82</v>
      </c>
      <c r="C12" s="63" t="s">
        <v>83</v>
      </c>
      <c r="D12" s="64" t="s">
        <v>2</v>
      </c>
      <c r="E12" s="64" t="s">
        <v>84</v>
      </c>
      <c r="F12" s="62" t="s">
        <v>85</v>
      </c>
    </row>
    <row r="13" spans="1:6" ht="24" customHeight="1">
      <c r="A13" s="58"/>
      <c r="B13" s="48"/>
      <c r="C13" s="63"/>
      <c r="D13" s="64"/>
      <c r="E13" s="64"/>
      <c r="F13" s="62"/>
    </row>
    <row r="14" spans="1:6">
      <c r="A14" s="4" t="s">
        <v>79</v>
      </c>
      <c r="B14" s="23">
        <v>4</v>
      </c>
      <c r="C14" s="26">
        <v>20</v>
      </c>
      <c r="D14" s="7">
        <v>6.25</v>
      </c>
      <c r="E14" s="8">
        <f>($D$4*B14)*C14</f>
        <v>500</v>
      </c>
      <c r="F14" s="8">
        <f>E14*12</f>
        <v>6000</v>
      </c>
    </row>
    <row r="15" spans="1:6">
      <c r="A15" s="4" t="s">
        <v>80</v>
      </c>
      <c r="B15" s="23">
        <v>0</v>
      </c>
      <c r="C15" s="26">
        <v>4</v>
      </c>
      <c r="D15" s="7"/>
      <c r="E15" s="8">
        <f t="shared" ref="E15:E16" si="2">($D$4*B15)*C15</f>
        <v>0</v>
      </c>
      <c r="F15" s="8">
        <f t="shared" ref="F15:F16" si="3">E15*12</f>
        <v>0</v>
      </c>
    </row>
    <row r="16" spans="1:6">
      <c r="A16" s="4" t="s">
        <v>81</v>
      </c>
      <c r="B16" s="23">
        <v>0</v>
      </c>
      <c r="C16" s="26">
        <v>1</v>
      </c>
      <c r="D16" s="7"/>
      <c r="E16" s="8">
        <f t="shared" si="2"/>
        <v>0</v>
      </c>
      <c r="F16" s="8">
        <f t="shared" si="3"/>
        <v>0</v>
      </c>
    </row>
    <row r="17" spans="1:6">
      <c r="A17" s="4"/>
      <c r="B17" s="23"/>
      <c r="C17" s="26"/>
      <c r="D17" s="7"/>
      <c r="E17" s="8"/>
      <c r="F17" s="4"/>
    </row>
    <row r="18" spans="1:6">
      <c r="A18" s="10" t="s">
        <v>14</v>
      </c>
      <c r="B18" s="24">
        <f>SUM(B14:B17)</f>
        <v>4</v>
      </c>
      <c r="C18" s="24"/>
      <c r="D18" s="13"/>
      <c r="E18" s="14">
        <f>SUM(E14:E17)</f>
        <v>500</v>
      </c>
      <c r="F18" s="27">
        <f>SUM(F14:F17)</f>
        <v>6000</v>
      </c>
    </row>
    <row r="20" spans="1:6">
      <c r="A20" s="29" t="s">
        <v>88</v>
      </c>
      <c r="B20" s="29"/>
      <c r="C20" s="29"/>
      <c r="D20" s="29"/>
      <c r="E20" s="29"/>
    </row>
    <row r="21" spans="1:6" ht="24.75" customHeight="1">
      <c r="A21" s="58" t="s">
        <v>78</v>
      </c>
      <c r="B21" s="59" t="s">
        <v>89</v>
      </c>
      <c r="C21" s="60" t="s">
        <v>90</v>
      </c>
      <c r="D21" s="50" t="s">
        <v>91</v>
      </c>
      <c r="E21" s="51"/>
      <c r="F21" s="49"/>
    </row>
    <row r="22" spans="1:6" ht="26.25" customHeight="1">
      <c r="A22" s="58"/>
      <c r="B22" s="59"/>
      <c r="C22" s="61"/>
      <c r="D22" s="52"/>
      <c r="E22" s="53"/>
      <c r="F22" s="49"/>
    </row>
    <row r="23" spans="1:6">
      <c r="A23" s="4" t="s">
        <v>79</v>
      </c>
      <c r="B23" s="7">
        <f>F4</f>
        <v>18000</v>
      </c>
      <c r="C23" s="7">
        <f>F14</f>
        <v>6000</v>
      </c>
      <c r="D23" s="56">
        <f>B23-C23</f>
        <v>12000</v>
      </c>
      <c r="E23" s="57"/>
      <c r="F23" s="2"/>
    </row>
    <row r="24" spans="1:6">
      <c r="A24" s="4" t="s">
        <v>80</v>
      </c>
      <c r="B24" s="7">
        <f>F5</f>
        <v>900</v>
      </c>
      <c r="C24" s="7">
        <f>F15</f>
        <v>0</v>
      </c>
      <c r="D24" s="56">
        <f t="shared" ref="D24:D25" si="4">B24-C24</f>
        <v>900</v>
      </c>
      <c r="E24" s="57"/>
      <c r="F24" s="2"/>
    </row>
    <row r="25" spans="1:6">
      <c r="A25" s="4" t="s">
        <v>81</v>
      </c>
      <c r="B25" s="7">
        <f>F6</f>
        <v>1500</v>
      </c>
      <c r="C25" s="7">
        <f>F16</f>
        <v>0</v>
      </c>
      <c r="D25" s="56">
        <f t="shared" si="4"/>
        <v>1500</v>
      </c>
      <c r="E25" s="57"/>
      <c r="F25" s="2"/>
    </row>
    <row r="26" spans="1:6">
      <c r="A26" s="4"/>
      <c r="B26" s="7"/>
      <c r="C26" s="7"/>
      <c r="D26" s="56"/>
      <c r="E26" s="57"/>
    </row>
    <row r="27" spans="1:6">
      <c r="A27" s="10" t="s">
        <v>14</v>
      </c>
      <c r="B27" s="13">
        <f>SUM(B23:B26)</f>
        <v>20400</v>
      </c>
      <c r="C27" s="13">
        <f>SUM(C23:C26)</f>
        <v>6000</v>
      </c>
      <c r="D27" s="54">
        <f>SUM(D23:E26)</f>
        <v>14400</v>
      </c>
      <c r="E27" s="55"/>
      <c r="F27" s="2"/>
    </row>
  </sheetData>
  <mergeCells count="26">
    <mergeCell ref="A1:E1"/>
    <mergeCell ref="A2:A3"/>
    <mergeCell ref="B2:B3"/>
    <mergeCell ref="D2:D3"/>
    <mergeCell ref="E2:E3"/>
    <mergeCell ref="C2:C3"/>
    <mergeCell ref="A20:E20"/>
    <mergeCell ref="A21:A22"/>
    <mergeCell ref="B21:B22"/>
    <mergeCell ref="C21:C22"/>
    <mergeCell ref="F2:F3"/>
    <mergeCell ref="A11:E11"/>
    <mergeCell ref="A12:A13"/>
    <mergeCell ref="B12:B13"/>
    <mergeCell ref="C12:C13"/>
    <mergeCell ref="D12:D13"/>
    <mergeCell ref="E12:E13"/>
    <mergeCell ref="F12:F13"/>
    <mergeCell ref="A9:E9"/>
    <mergeCell ref="F21:F22"/>
    <mergeCell ref="D21:E22"/>
    <mergeCell ref="D27:E27"/>
    <mergeCell ref="D26:E26"/>
    <mergeCell ref="D25:E25"/>
    <mergeCell ref="D24:E24"/>
    <mergeCell ref="D23:E23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D16" sqref="D16"/>
    </sheetView>
  </sheetViews>
  <sheetFormatPr baseColWidth="10" defaultRowHeight="15"/>
  <cols>
    <col min="1" max="1" width="7.7109375" style="22" customWidth="1"/>
    <col min="2" max="2" width="13" style="1" customWidth="1"/>
    <col min="3" max="3" width="17" style="3" customWidth="1"/>
    <col min="4" max="4" width="15" style="2" customWidth="1"/>
    <col min="5" max="5" width="11.5703125" style="22" bestFit="1" customWidth="1"/>
    <col min="6" max="16384" width="11.42578125" style="22"/>
  </cols>
  <sheetData>
    <row r="1" spans="1:6">
      <c r="A1" s="66" t="s">
        <v>95</v>
      </c>
      <c r="B1" s="66"/>
      <c r="C1" s="66"/>
      <c r="D1" s="66"/>
      <c r="E1" s="66"/>
      <c r="F1" s="66"/>
    </row>
    <row r="2" spans="1:6">
      <c r="A2" s="65" t="s">
        <v>96</v>
      </c>
      <c r="B2" s="65"/>
      <c r="C2" s="65"/>
      <c r="D2" s="7">
        <f>'Costos de desarrollo'!E13</f>
        <v>5920</v>
      </c>
      <c r="E2" s="8"/>
      <c r="F2" s="4"/>
    </row>
    <row r="3" spans="1:6">
      <c r="A3" s="65" t="s">
        <v>97</v>
      </c>
      <c r="B3" s="65"/>
      <c r="C3" s="65"/>
      <c r="D3" s="7">
        <f>Beneficios!D27</f>
        <v>14400</v>
      </c>
      <c r="E3" s="8"/>
      <c r="F3" s="4"/>
    </row>
    <row r="4" spans="1:6">
      <c r="A4" s="65" t="s">
        <v>98</v>
      </c>
      <c r="B4" s="65"/>
      <c r="C4" s="65"/>
      <c r="D4" s="7">
        <f>'Costos de mantenimiento'!E7*12</f>
        <v>4800</v>
      </c>
      <c r="E4" s="8" t="s">
        <v>106</v>
      </c>
      <c r="F4" s="4"/>
    </row>
    <row r="5" spans="1:6" s="25" customFormat="1"/>
    <row r="6" spans="1:6">
      <c r="A6" s="29" t="s">
        <v>104</v>
      </c>
      <c r="B6" s="29"/>
      <c r="C6" s="29"/>
      <c r="D6" s="29"/>
    </row>
    <row r="7" spans="1:6">
      <c r="A7" s="58" t="s">
        <v>92</v>
      </c>
      <c r="B7" s="63" t="s">
        <v>93</v>
      </c>
      <c r="C7" s="64" t="s">
        <v>94</v>
      </c>
      <c r="D7" s="64" t="s">
        <v>107</v>
      </c>
    </row>
    <row r="8" spans="1:6">
      <c r="A8" s="58"/>
      <c r="B8" s="63"/>
      <c r="C8" s="64"/>
      <c r="D8" s="64"/>
    </row>
    <row r="9" spans="1:6">
      <c r="A9" s="28">
        <v>0</v>
      </c>
      <c r="B9" s="7">
        <f>D2</f>
        <v>5920</v>
      </c>
      <c r="C9" s="7">
        <f t="shared" ref="C9:C13" si="0">D21</f>
        <v>0</v>
      </c>
      <c r="D9" s="8">
        <f>C9-B9</f>
        <v>-5920</v>
      </c>
    </row>
    <row r="10" spans="1:6">
      <c r="A10" s="28">
        <v>1</v>
      </c>
      <c r="B10" s="7">
        <f>$D$4</f>
        <v>4800</v>
      </c>
      <c r="C10" s="7">
        <f t="shared" si="0"/>
        <v>12857.142857142855</v>
      </c>
      <c r="D10" s="8">
        <f>(C10-B10)+D9</f>
        <v>2137.1428571428551</v>
      </c>
    </row>
    <row r="11" spans="1:6">
      <c r="A11" s="28">
        <v>2</v>
      </c>
      <c r="B11" s="7">
        <f t="shared" ref="B11:B14" si="1">$D$4</f>
        <v>4800</v>
      </c>
      <c r="C11" s="7">
        <f t="shared" si="0"/>
        <v>11479.591836734693</v>
      </c>
      <c r="D11" s="8">
        <f t="shared" ref="D11:D14" si="2">(C11-B11)+D10</f>
        <v>8816.7346938775481</v>
      </c>
    </row>
    <row r="12" spans="1:6">
      <c r="A12" s="28">
        <v>3</v>
      </c>
      <c r="B12" s="7">
        <f t="shared" si="1"/>
        <v>4800</v>
      </c>
      <c r="C12" s="7">
        <f t="shared" si="0"/>
        <v>10249.635568513117</v>
      </c>
      <c r="D12" s="8">
        <f t="shared" si="2"/>
        <v>14266.370262390665</v>
      </c>
    </row>
    <row r="13" spans="1:6">
      <c r="A13" s="28">
        <v>4</v>
      </c>
      <c r="B13" s="7">
        <f t="shared" si="1"/>
        <v>4800</v>
      </c>
      <c r="C13" s="7">
        <f t="shared" si="0"/>
        <v>9151.4603290295672</v>
      </c>
      <c r="D13" s="8">
        <f t="shared" si="2"/>
        <v>18617.830591420232</v>
      </c>
    </row>
    <row r="14" spans="1:6">
      <c r="A14" s="28">
        <v>5</v>
      </c>
      <c r="B14" s="7">
        <f t="shared" si="1"/>
        <v>4800</v>
      </c>
      <c r="C14" s="7">
        <f>D26</f>
        <v>8170.9467223478277</v>
      </c>
      <c r="D14" s="8">
        <f t="shared" si="2"/>
        <v>21988.77731376806</v>
      </c>
    </row>
    <row r="15" spans="1:6">
      <c r="A15" s="28"/>
      <c r="B15" s="7"/>
      <c r="C15" s="7"/>
      <c r="D15" s="8"/>
    </row>
    <row r="16" spans="1:6">
      <c r="A16" s="10" t="s">
        <v>14</v>
      </c>
      <c r="B16" s="13">
        <f>SUM(B9:B15)</f>
        <v>29920</v>
      </c>
      <c r="C16" s="13">
        <f>SUM(C9:C15)</f>
        <v>51908.777313768063</v>
      </c>
      <c r="D16" s="14">
        <f>SUM(D9:D15)</f>
        <v>59906.855718599356</v>
      </c>
    </row>
    <row r="17" spans="1:5">
      <c r="A17" s="33"/>
      <c r="B17" s="33"/>
      <c r="C17" s="33"/>
      <c r="D17" s="33"/>
    </row>
    <row r="18" spans="1:5">
      <c r="A18" s="29" t="s">
        <v>103</v>
      </c>
      <c r="B18" s="29"/>
      <c r="C18" s="29"/>
      <c r="D18" s="29"/>
      <c r="E18" s="29"/>
    </row>
    <row r="19" spans="1:5">
      <c r="A19" s="31" t="s">
        <v>92</v>
      </c>
      <c r="B19" s="63" t="s">
        <v>99</v>
      </c>
      <c r="C19" s="32" t="s">
        <v>100</v>
      </c>
      <c r="D19" s="32" t="s">
        <v>101</v>
      </c>
      <c r="E19" s="62" t="s">
        <v>102</v>
      </c>
    </row>
    <row r="20" spans="1:5">
      <c r="A20" s="31"/>
      <c r="B20" s="63"/>
      <c r="C20" s="32"/>
      <c r="D20" s="32"/>
      <c r="E20" s="62"/>
    </row>
    <row r="21" spans="1:5">
      <c r="A21" s="28">
        <v>0</v>
      </c>
      <c r="B21" s="7">
        <f>D15</f>
        <v>0</v>
      </c>
      <c r="C21" s="7">
        <v>0</v>
      </c>
      <c r="D21" s="8">
        <f>C21-B21</f>
        <v>0</v>
      </c>
      <c r="E21" s="4"/>
    </row>
    <row r="22" spans="1:5">
      <c r="A22" s="28">
        <v>1</v>
      </c>
      <c r="B22" s="7">
        <f>$D$3</f>
        <v>14400</v>
      </c>
      <c r="C22" s="7">
        <f>(1+0.12)</f>
        <v>1.1200000000000001</v>
      </c>
      <c r="D22" s="8">
        <f>B22/C22</f>
        <v>12857.142857142855</v>
      </c>
      <c r="E22" s="8">
        <f>D22+E21</f>
        <v>12857.142857142855</v>
      </c>
    </row>
    <row r="23" spans="1:5">
      <c r="A23" s="28">
        <v>2</v>
      </c>
      <c r="B23" s="7">
        <f t="shared" ref="B23:B26" si="3">$D$3</f>
        <v>14400</v>
      </c>
      <c r="C23" s="7">
        <f>C22*$C$22</f>
        <v>1.2544000000000002</v>
      </c>
      <c r="D23" s="8">
        <f t="shared" ref="D23:D26" si="4">B23/C23</f>
        <v>11479.591836734693</v>
      </c>
      <c r="E23" s="8">
        <f t="shared" ref="E23:E26" si="5">D23+E22</f>
        <v>24336.734693877548</v>
      </c>
    </row>
    <row r="24" spans="1:5">
      <c r="A24" s="28">
        <v>3</v>
      </c>
      <c r="B24" s="7">
        <f t="shared" si="3"/>
        <v>14400</v>
      </c>
      <c r="C24" s="7">
        <f t="shared" ref="C24:C26" si="6">C23*$C$22</f>
        <v>1.4049280000000004</v>
      </c>
      <c r="D24" s="8">
        <f t="shared" si="4"/>
        <v>10249.635568513117</v>
      </c>
      <c r="E24" s="8">
        <f t="shared" si="5"/>
        <v>34586.370262390665</v>
      </c>
    </row>
    <row r="25" spans="1:5">
      <c r="A25" s="28">
        <v>4</v>
      </c>
      <c r="B25" s="7">
        <f t="shared" si="3"/>
        <v>14400</v>
      </c>
      <c r="C25" s="7">
        <f t="shared" si="6"/>
        <v>1.5735193600000006</v>
      </c>
      <c r="D25" s="8">
        <f t="shared" si="4"/>
        <v>9151.4603290295672</v>
      </c>
      <c r="E25" s="8">
        <f t="shared" si="5"/>
        <v>43737.830591420236</v>
      </c>
    </row>
    <row r="26" spans="1:5">
      <c r="A26" s="28">
        <v>5</v>
      </c>
      <c r="B26" s="7">
        <f t="shared" si="3"/>
        <v>14400</v>
      </c>
      <c r="C26" s="7">
        <f t="shared" si="6"/>
        <v>1.7623416832000007</v>
      </c>
      <c r="D26" s="8">
        <f t="shared" si="4"/>
        <v>8170.9467223478277</v>
      </c>
      <c r="E26" s="8">
        <f t="shared" si="5"/>
        <v>51908.777313768063</v>
      </c>
    </row>
    <row r="27" spans="1:5">
      <c r="A27" s="28"/>
      <c r="B27" s="7"/>
      <c r="C27" s="7"/>
      <c r="D27" s="8"/>
      <c r="E27" s="4"/>
    </row>
    <row r="28" spans="1:5">
      <c r="A28" s="10" t="s">
        <v>14</v>
      </c>
      <c r="B28" s="13">
        <f>SUM(B21:B27)</f>
        <v>72000</v>
      </c>
      <c r="C28" s="13">
        <f>SUM(C21:C27)</f>
        <v>7.1151890432000027</v>
      </c>
      <c r="D28" s="14">
        <f>SUM(D21:D27)</f>
        <v>51908.777313768063</v>
      </c>
      <c r="E28" s="27">
        <f>SUM(E21:E27)</f>
        <v>167426.85571859934</v>
      </c>
    </row>
  </sheetData>
  <mergeCells count="16">
    <mergeCell ref="A6:D6"/>
    <mergeCell ref="E19:E20"/>
    <mergeCell ref="A2:C2"/>
    <mergeCell ref="A3:C3"/>
    <mergeCell ref="A4:C4"/>
    <mergeCell ref="A7:A8"/>
    <mergeCell ref="B7:B8"/>
    <mergeCell ref="C7:C8"/>
    <mergeCell ref="D7:D8"/>
    <mergeCell ref="A17:D17"/>
    <mergeCell ref="A19:A20"/>
    <mergeCell ref="B19:B20"/>
    <mergeCell ref="C19:C20"/>
    <mergeCell ref="D19:D20"/>
    <mergeCell ref="A1:F1"/>
    <mergeCell ref="A18:E18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H6" sqref="H6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4" sqref="E14"/>
    </sheetView>
  </sheetViews>
  <sheetFormatPr baseColWidth="10" defaultRowHeight="15"/>
  <cols>
    <col min="1" max="1" width="20.42578125" customWidth="1"/>
    <col min="2" max="2" width="7" style="1" customWidth="1"/>
    <col min="3" max="3" width="8.140625" style="1" customWidth="1"/>
    <col min="4" max="4" width="23.28515625" style="3" customWidth="1"/>
    <col min="5" max="5" width="18.5703125" style="2" customWidth="1"/>
  </cols>
  <sheetData>
    <row r="1" spans="1:5">
      <c r="A1" s="29" t="s">
        <v>77</v>
      </c>
      <c r="B1" s="29"/>
      <c r="C1" s="29"/>
      <c r="D1" s="29"/>
      <c r="E1" s="29"/>
    </row>
    <row r="2" spans="1:5">
      <c r="A2" s="31" t="s">
        <v>16</v>
      </c>
      <c r="B2" s="30" t="s">
        <v>11</v>
      </c>
      <c r="C2" s="30"/>
      <c r="D2" s="32" t="s">
        <v>2</v>
      </c>
      <c r="E2" s="32" t="s">
        <v>1</v>
      </c>
    </row>
    <row r="3" spans="1:5">
      <c r="A3" s="31"/>
      <c r="B3" s="9" t="s">
        <v>12</v>
      </c>
      <c r="C3" s="9" t="s">
        <v>13</v>
      </c>
      <c r="D3" s="32"/>
      <c r="E3" s="32"/>
    </row>
    <row r="4" spans="1:5">
      <c r="A4" s="4" t="s">
        <v>17</v>
      </c>
      <c r="B4" s="36">
        <f>C4*2</f>
        <v>48</v>
      </c>
      <c r="C4" s="38">
        <v>24</v>
      </c>
      <c r="D4" s="40">
        <v>6.25</v>
      </c>
      <c r="E4" s="42">
        <f>D4*B4</f>
        <v>300</v>
      </c>
    </row>
    <row r="5" spans="1:5">
      <c r="A5" s="4" t="s">
        <v>18</v>
      </c>
      <c r="B5" s="37"/>
      <c r="C5" s="39"/>
      <c r="D5" s="41"/>
      <c r="E5" s="43"/>
    </row>
    <row r="6" spans="1:5">
      <c r="A6" s="4" t="s">
        <v>105</v>
      </c>
      <c r="B6" s="15"/>
      <c r="C6" s="16"/>
      <c r="D6" s="17"/>
      <c r="E6" s="67">
        <v>100</v>
      </c>
    </row>
    <row r="7" spans="1:5">
      <c r="A7" s="10" t="s">
        <v>14</v>
      </c>
      <c r="B7" s="11">
        <f>SUM(B4:B5)</f>
        <v>48</v>
      </c>
      <c r="C7" s="12">
        <f>SUM(C4:C5)</f>
        <v>24</v>
      </c>
      <c r="D7" s="13"/>
      <c r="E7" s="14">
        <f>SUM(E4:E6)</f>
        <v>400</v>
      </c>
    </row>
    <row r="8" spans="1:5" ht="18" customHeight="1">
      <c r="A8" s="34" t="s">
        <v>33</v>
      </c>
      <c r="B8" s="34"/>
      <c r="C8" s="34"/>
      <c r="D8" s="34"/>
      <c r="E8" s="34"/>
    </row>
    <row r="9" spans="1:5" ht="16.5" customHeight="1">
      <c r="A9" s="35" t="s">
        <v>19</v>
      </c>
      <c r="B9" s="35"/>
      <c r="C9" s="35"/>
      <c r="D9" s="35"/>
      <c r="E9" s="35"/>
    </row>
  </sheetData>
  <mergeCells count="11">
    <mergeCell ref="A8:E8"/>
    <mergeCell ref="A9:E9"/>
    <mergeCell ref="A1:E1"/>
    <mergeCell ref="A2:A3"/>
    <mergeCell ref="B2:C2"/>
    <mergeCell ref="D2:D3"/>
    <mergeCell ref="E2:E3"/>
    <mergeCell ref="B4:B5"/>
    <mergeCell ref="C4:C5"/>
    <mergeCell ref="D4:D5"/>
    <mergeCell ref="E4:E5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sqref="A1:D20"/>
    </sheetView>
  </sheetViews>
  <sheetFormatPr baseColWidth="10" defaultRowHeight="15"/>
  <cols>
    <col min="1" max="1" width="28.42578125" customWidth="1"/>
    <col min="2" max="2" width="12.7109375" style="1" customWidth="1"/>
    <col min="3" max="3" width="13.85546875" style="1" customWidth="1"/>
    <col min="4" max="4" width="21.85546875" style="3" customWidth="1"/>
  </cols>
  <sheetData>
    <row r="1" spans="1:4">
      <c r="A1" s="29" t="s">
        <v>20</v>
      </c>
      <c r="B1" s="29"/>
      <c r="C1" s="29"/>
      <c r="D1" s="29"/>
    </row>
    <row r="2" spans="1:4">
      <c r="A2" s="31" t="s">
        <v>0</v>
      </c>
      <c r="B2" s="30" t="s">
        <v>11</v>
      </c>
      <c r="C2" s="30"/>
      <c r="D2" s="32" t="s">
        <v>23</v>
      </c>
    </row>
    <row r="3" spans="1:4">
      <c r="A3" s="31"/>
      <c r="B3" s="9" t="s">
        <v>21</v>
      </c>
      <c r="C3" s="9" t="s">
        <v>22</v>
      </c>
      <c r="D3" s="32"/>
    </row>
    <row r="4" spans="1:4">
      <c r="A4" s="4" t="s">
        <v>3</v>
      </c>
      <c r="B4" s="18">
        <v>39574</v>
      </c>
      <c r="C4" s="18">
        <v>39677</v>
      </c>
      <c r="D4" s="6">
        <v>37</v>
      </c>
    </row>
    <row r="5" spans="1:4">
      <c r="A5" s="4" t="s">
        <v>4</v>
      </c>
      <c r="B5" s="18">
        <v>39617</v>
      </c>
      <c r="C5" s="18">
        <v>39710</v>
      </c>
      <c r="D5" s="6">
        <v>81</v>
      </c>
    </row>
    <row r="6" spans="1:4">
      <c r="A6" s="4" t="s">
        <v>5</v>
      </c>
      <c r="B6" s="18">
        <v>39714</v>
      </c>
      <c r="C6" s="18">
        <v>39780</v>
      </c>
      <c r="D6" s="6">
        <v>58</v>
      </c>
    </row>
    <row r="7" spans="1:4">
      <c r="A7" s="4" t="s">
        <v>6</v>
      </c>
      <c r="B7" s="18">
        <v>39785</v>
      </c>
      <c r="C7" s="18">
        <v>39959</v>
      </c>
      <c r="D7" s="6">
        <v>150</v>
      </c>
    </row>
    <row r="8" spans="1:4">
      <c r="A8" s="4" t="s">
        <v>7</v>
      </c>
      <c r="B8" s="18">
        <v>39962</v>
      </c>
      <c r="C8" s="18">
        <v>43786</v>
      </c>
      <c r="D8" s="6">
        <v>148</v>
      </c>
    </row>
    <row r="9" spans="1:4">
      <c r="A9" s="4" t="s">
        <v>8</v>
      </c>
      <c r="B9" s="18">
        <v>40136</v>
      </c>
      <c r="C9" s="18">
        <v>40152</v>
      </c>
      <c r="D9" s="6">
        <v>15</v>
      </c>
    </row>
    <row r="10" spans="1:4">
      <c r="A10" s="4" t="s">
        <v>9</v>
      </c>
      <c r="B10" s="18">
        <v>40154</v>
      </c>
      <c r="C10" s="18" t="s">
        <v>24</v>
      </c>
      <c r="D10" s="6">
        <v>9</v>
      </c>
    </row>
    <row r="11" spans="1:4">
      <c r="A11" s="4" t="s">
        <v>10</v>
      </c>
      <c r="B11" s="18">
        <v>40165</v>
      </c>
      <c r="C11" s="18">
        <v>40176</v>
      </c>
      <c r="D11" s="6">
        <v>10</v>
      </c>
    </row>
    <row r="12" spans="1:4">
      <c r="A12" s="4"/>
      <c r="B12" s="18"/>
      <c r="C12" s="18"/>
      <c r="D12" s="7"/>
    </row>
    <row r="13" spans="1:4">
      <c r="A13" s="10" t="s">
        <v>25</v>
      </c>
      <c r="B13" s="11"/>
      <c r="C13" s="12"/>
      <c r="D13" s="12">
        <f>SUM(D4:D12)</f>
        <v>508</v>
      </c>
    </row>
    <row r="14" spans="1:4" ht="33" customHeight="1">
      <c r="A14" s="33" t="s">
        <v>33</v>
      </c>
      <c r="B14" s="33"/>
      <c r="C14" s="33"/>
      <c r="D14" s="33"/>
    </row>
    <row r="15" spans="1:4" ht="45.75" customHeight="1">
      <c r="A15" s="44" t="s">
        <v>31</v>
      </c>
      <c r="B15" s="44"/>
      <c r="C15" s="44"/>
      <c r="D15" s="44"/>
    </row>
    <row r="16" spans="1:4">
      <c r="A16" s="45"/>
      <c r="B16" s="45"/>
      <c r="C16" s="45"/>
      <c r="D16" s="45"/>
    </row>
    <row r="17" spans="1:2">
      <c r="A17" s="19" t="s">
        <v>26</v>
      </c>
      <c r="B17" s="20">
        <v>39574</v>
      </c>
    </row>
    <row r="18" spans="1:2">
      <c r="A18" s="19" t="s">
        <v>27</v>
      </c>
      <c r="B18" s="20">
        <v>40182</v>
      </c>
    </row>
    <row r="19" spans="1:2">
      <c r="A19" s="19" t="s">
        <v>28</v>
      </c>
      <c r="B19" s="21" t="s">
        <v>29</v>
      </c>
    </row>
    <row r="20" spans="1:2">
      <c r="A20" s="19" t="s">
        <v>30</v>
      </c>
      <c r="B20" s="21" t="s">
        <v>32</v>
      </c>
    </row>
  </sheetData>
  <mergeCells count="7">
    <mergeCell ref="A15:D15"/>
    <mergeCell ref="A16:D16"/>
    <mergeCell ref="A1:D1"/>
    <mergeCell ref="A2:A3"/>
    <mergeCell ref="B2:C2"/>
    <mergeCell ref="D2:D3"/>
    <mergeCell ref="A14:D14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12"/>
    </sheetView>
  </sheetViews>
  <sheetFormatPr baseColWidth="10" defaultRowHeight="15"/>
  <cols>
    <col min="1" max="1" width="32.855468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3</v>
      </c>
      <c r="B1" s="29"/>
      <c r="C1" s="29"/>
      <c r="D1" s="29"/>
    </row>
    <row r="2" spans="1:4">
      <c r="A2" s="31" t="s">
        <v>0</v>
      </c>
      <c r="B2" s="46" t="s">
        <v>34</v>
      </c>
      <c r="C2" s="32" t="s">
        <v>2</v>
      </c>
      <c r="D2" s="32" t="s">
        <v>1</v>
      </c>
    </row>
    <row r="3" spans="1:4">
      <c r="A3" s="31"/>
      <c r="B3" s="47"/>
      <c r="C3" s="32"/>
      <c r="D3" s="32"/>
    </row>
    <row r="4" spans="1:4">
      <c r="A4" s="4" t="s">
        <v>35</v>
      </c>
      <c r="B4" s="23">
        <v>25</v>
      </c>
      <c r="C4" s="7">
        <v>7</v>
      </c>
      <c r="D4" s="8">
        <f>$C$4*B4</f>
        <v>175</v>
      </c>
    </row>
    <row r="5" spans="1:4">
      <c r="A5" s="4" t="s">
        <v>36</v>
      </c>
      <c r="B5" s="23">
        <v>20</v>
      </c>
      <c r="C5" s="7"/>
      <c r="D5" s="8">
        <f t="shared" ref="D5:D10" si="0">$C$4*B5</f>
        <v>140</v>
      </c>
    </row>
    <row r="6" spans="1:4">
      <c r="A6" s="4" t="s">
        <v>37</v>
      </c>
      <c r="B6" s="23">
        <v>15</v>
      </c>
      <c r="C6" s="7"/>
      <c r="D6" s="8">
        <f t="shared" si="0"/>
        <v>105</v>
      </c>
    </row>
    <row r="7" spans="1:4">
      <c r="A7" s="4" t="s">
        <v>38</v>
      </c>
      <c r="B7" s="23">
        <v>1</v>
      </c>
      <c r="C7" s="7"/>
      <c r="D7" s="8">
        <f t="shared" si="0"/>
        <v>7</v>
      </c>
    </row>
    <row r="8" spans="1:4">
      <c r="A8" s="4" t="s">
        <v>39</v>
      </c>
      <c r="B8" s="23">
        <v>1</v>
      </c>
      <c r="C8" s="7"/>
      <c r="D8" s="8">
        <f t="shared" si="0"/>
        <v>7</v>
      </c>
    </row>
    <row r="9" spans="1:4">
      <c r="A9" s="4" t="s">
        <v>40</v>
      </c>
      <c r="B9" s="23">
        <v>1</v>
      </c>
      <c r="C9" s="7"/>
      <c r="D9" s="8">
        <f t="shared" si="0"/>
        <v>7</v>
      </c>
    </row>
    <row r="10" spans="1:4">
      <c r="A10" s="4" t="s">
        <v>41</v>
      </c>
      <c r="B10" s="23">
        <v>11</v>
      </c>
      <c r="C10" s="7"/>
      <c r="D10" s="8">
        <f t="shared" si="0"/>
        <v>77</v>
      </c>
    </row>
    <row r="11" spans="1:4">
      <c r="A11" s="4"/>
      <c r="B11" s="23"/>
      <c r="C11" s="7"/>
      <c r="D11" s="8"/>
    </row>
    <row r="12" spans="1:4">
      <c r="A12" s="10" t="s">
        <v>14</v>
      </c>
      <c r="B12" s="24">
        <f>SUM(B4:B11)</f>
        <v>74</v>
      </c>
      <c r="C12" s="13"/>
      <c r="D12" s="14">
        <f>SUM(D4:D11)</f>
        <v>518</v>
      </c>
    </row>
    <row r="13" spans="1:4">
      <c r="A13" s="33"/>
      <c r="B13" s="33"/>
      <c r="C13" s="33"/>
      <c r="D13" s="33"/>
    </row>
  </sheetData>
  <mergeCells count="6">
    <mergeCell ref="A13:D13"/>
    <mergeCell ref="A1:D1"/>
    <mergeCell ref="A2:A3"/>
    <mergeCell ref="C2:C3"/>
    <mergeCell ref="D2:D3"/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topLeftCell="A4" workbookViewId="0">
      <selection sqref="A1:D13"/>
    </sheetView>
  </sheetViews>
  <sheetFormatPr baseColWidth="10" defaultRowHeight="15"/>
  <cols>
    <col min="1" max="1" width="32.855468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4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42</v>
      </c>
      <c r="B4" s="23">
        <v>20</v>
      </c>
      <c r="C4" s="7">
        <v>7</v>
      </c>
      <c r="D4" s="8">
        <f>$C$4*B4</f>
        <v>140</v>
      </c>
    </row>
    <row r="5" spans="1:4">
      <c r="A5" s="4" t="s">
        <v>43</v>
      </c>
      <c r="B5" s="23">
        <v>10</v>
      </c>
      <c r="C5" s="7"/>
      <c r="D5" s="8">
        <f t="shared" ref="D5:D11" si="0">$C$4*B5</f>
        <v>70</v>
      </c>
    </row>
    <row r="6" spans="1:4">
      <c r="A6" s="4" t="s">
        <v>44</v>
      </c>
      <c r="B6" s="23">
        <v>50</v>
      </c>
      <c r="C6" s="7"/>
      <c r="D6" s="8">
        <f t="shared" si="0"/>
        <v>350</v>
      </c>
    </row>
    <row r="7" spans="1:4">
      <c r="A7" s="4" t="s">
        <v>45</v>
      </c>
      <c r="B7" s="23">
        <v>3</v>
      </c>
      <c r="C7" s="7"/>
      <c r="D7" s="8">
        <f t="shared" si="0"/>
        <v>21</v>
      </c>
    </row>
    <row r="8" spans="1:4">
      <c r="A8" s="4" t="s">
        <v>46</v>
      </c>
      <c r="B8" s="23">
        <v>25</v>
      </c>
      <c r="C8" s="7"/>
      <c r="D8" s="8">
        <f t="shared" si="0"/>
        <v>175</v>
      </c>
    </row>
    <row r="9" spans="1:4">
      <c r="A9" s="4" t="s">
        <v>47</v>
      </c>
      <c r="B9" s="23">
        <v>25</v>
      </c>
      <c r="C9" s="7"/>
      <c r="D9" s="8">
        <f t="shared" si="0"/>
        <v>175</v>
      </c>
    </row>
    <row r="10" spans="1:4">
      <c r="A10" s="4" t="s">
        <v>48</v>
      </c>
      <c r="B10" s="23">
        <v>19</v>
      </c>
      <c r="C10" s="7"/>
      <c r="D10" s="8">
        <f t="shared" si="0"/>
        <v>133</v>
      </c>
    </row>
    <row r="11" spans="1:4">
      <c r="A11" s="4" t="s">
        <v>49</v>
      </c>
      <c r="B11" s="23">
        <v>10</v>
      </c>
      <c r="C11" s="7"/>
      <c r="D11" s="8">
        <f t="shared" si="0"/>
        <v>70</v>
      </c>
    </row>
    <row r="12" spans="1:4">
      <c r="A12" s="4"/>
      <c r="B12" s="23"/>
      <c r="C12" s="7"/>
      <c r="D12" s="8"/>
    </row>
    <row r="13" spans="1:4">
      <c r="A13" s="10" t="s">
        <v>14</v>
      </c>
      <c r="B13" s="24">
        <f>SUM(B4:B11)</f>
        <v>162</v>
      </c>
      <c r="C13" s="13"/>
      <c r="D13" s="14">
        <f>SUM(D4:D12)</f>
        <v>1134</v>
      </c>
    </row>
    <row r="14" spans="1:4">
      <c r="A14" s="33"/>
      <c r="B14" s="33"/>
      <c r="C14" s="33"/>
      <c r="D14" s="33"/>
    </row>
  </sheetData>
  <mergeCells count="6">
    <mergeCell ref="A14:D14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sqref="A1:D17"/>
    </sheetView>
  </sheetViews>
  <sheetFormatPr baseColWidth="10" defaultRowHeight="15"/>
  <cols>
    <col min="1" max="1" width="39.71093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5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50</v>
      </c>
      <c r="B4" s="23">
        <v>3</v>
      </c>
      <c r="C4" s="7">
        <v>7</v>
      </c>
      <c r="D4" s="8">
        <f>$C$4*B4</f>
        <v>21</v>
      </c>
    </row>
    <row r="5" spans="1:4">
      <c r="A5" s="4" t="s">
        <v>51</v>
      </c>
      <c r="B5" s="23">
        <v>15</v>
      </c>
      <c r="C5" s="7"/>
      <c r="D5" s="8">
        <f t="shared" ref="D5:D15" si="0">$C$4*B5</f>
        <v>105</v>
      </c>
    </row>
    <row r="6" spans="1:4">
      <c r="A6" s="4" t="s">
        <v>52</v>
      </c>
      <c r="B6" s="23">
        <v>20</v>
      </c>
      <c r="C6" s="7"/>
      <c r="D6" s="8">
        <f t="shared" si="0"/>
        <v>140</v>
      </c>
    </row>
    <row r="7" spans="1:4">
      <c r="A7" s="4" t="s">
        <v>53</v>
      </c>
      <c r="B7" s="23">
        <v>9</v>
      </c>
      <c r="C7" s="7"/>
      <c r="D7" s="8">
        <f t="shared" si="0"/>
        <v>63</v>
      </c>
    </row>
    <row r="8" spans="1:4">
      <c r="A8" s="4" t="s">
        <v>54</v>
      </c>
      <c r="B8" s="23">
        <v>5</v>
      </c>
      <c r="C8" s="7"/>
      <c r="D8" s="8">
        <f t="shared" si="0"/>
        <v>35</v>
      </c>
    </row>
    <row r="9" spans="1:4">
      <c r="A9" s="4" t="s">
        <v>55</v>
      </c>
      <c r="B9" s="23">
        <v>2</v>
      </c>
      <c r="C9" s="7"/>
      <c r="D9" s="8">
        <f t="shared" si="0"/>
        <v>14</v>
      </c>
    </row>
    <row r="10" spans="1:4">
      <c r="A10" s="4" t="s">
        <v>56</v>
      </c>
      <c r="B10" s="23">
        <v>10</v>
      </c>
      <c r="C10" s="7"/>
      <c r="D10" s="8">
        <f t="shared" si="0"/>
        <v>70</v>
      </c>
    </row>
    <row r="11" spans="1:4">
      <c r="A11" s="4" t="s">
        <v>57</v>
      </c>
      <c r="B11" s="23">
        <v>4</v>
      </c>
      <c r="C11" s="7"/>
      <c r="D11" s="8">
        <f t="shared" si="0"/>
        <v>28</v>
      </c>
    </row>
    <row r="12" spans="1:4">
      <c r="A12" s="4" t="s">
        <v>58</v>
      </c>
      <c r="B12" s="23">
        <v>10</v>
      </c>
      <c r="C12" s="7"/>
      <c r="D12" s="8">
        <f t="shared" si="0"/>
        <v>70</v>
      </c>
    </row>
    <row r="13" spans="1:4">
      <c r="A13" s="4" t="s">
        <v>59</v>
      </c>
      <c r="B13" s="23">
        <v>15</v>
      </c>
      <c r="C13" s="7"/>
      <c r="D13" s="8">
        <f t="shared" si="0"/>
        <v>105</v>
      </c>
    </row>
    <row r="14" spans="1:4">
      <c r="A14" s="4" t="s">
        <v>60</v>
      </c>
      <c r="B14" s="23">
        <v>10</v>
      </c>
      <c r="C14" s="7"/>
      <c r="D14" s="8">
        <f t="shared" si="0"/>
        <v>70</v>
      </c>
    </row>
    <row r="15" spans="1:4">
      <c r="A15" s="4" t="s">
        <v>61</v>
      </c>
      <c r="B15" s="23">
        <v>13</v>
      </c>
      <c r="C15" s="7"/>
      <c r="D15" s="8">
        <f t="shared" si="0"/>
        <v>91</v>
      </c>
    </row>
    <row r="16" spans="1:4">
      <c r="A16" s="4"/>
      <c r="B16" s="23"/>
      <c r="C16" s="7"/>
      <c r="D16" s="8"/>
    </row>
    <row r="17" spans="1:4">
      <c r="A17" s="10" t="s">
        <v>14</v>
      </c>
      <c r="B17" s="24">
        <f>SUM(B4:B16)</f>
        <v>116</v>
      </c>
      <c r="C17" s="13"/>
      <c r="D17" s="14">
        <f>SUM(D4:D16)</f>
        <v>812</v>
      </c>
    </row>
    <row r="18" spans="1:4">
      <c r="A18" s="33"/>
      <c r="B18" s="33"/>
      <c r="C18" s="33"/>
      <c r="D18" s="33"/>
    </row>
  </sheetData>
  <mergeCells count="6">
    <mergeCell ref="A18:D18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6"/>
    </sheetView>
  </sheetViews>
  <sheetFormatPr baseColWidth="10" defaultRowHeight="15"/>
  <cols>
    <col min="1" max="1" width="39.71093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6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62</v>
      </c>
      <c r="B4" s="23">
        <v>300</v>
      </c>
      <c r="C4" s="7">
        <v>5</v>
      </c>
      <c r="D4" s="8">
        <f>$C$4*B4</f>
        <v>1500</v>
      </c>
    </row>
    <row r="5" spans="1:4">
      <c r="A5" s="4"/>
      <c r="B5" s="23"/>
      <c r="C5" s="7"/>
      <c r="D5" s="8"/>
    </row>
    <row r="6" spans="1:4">
      <c r="A6" s="10" t="s">
        <v>14</v>
      </c>
      <c r="B6" s="24">
        <f>SUM(B4:B5)</f>
        <v>300</v>
      </c>
      <c r="C6" s="13"/>
      <c r="D6" s="14">
        <f>SUM(D4:D5)</f>
        <v>1500</v>
      </c>
    </row>
    <row r="7" spans="1:4">
      <c r="A7" s="33"/>
      <c r="B7" s="33"/>
      <c r="C7" s="33"/>
      <c r="D7" s="33"/>
    </row>
  </sheetData>
  <mergeCells count="6">
    <mergeCell ref="A7:D7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9"/>
    </sheetView>
  </sheetViews>
  <sheetFormatPr baseColWidth="10" defaultRowHeight="15"/>
  <cols>
    <col min="1" max="1" width="39.71093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7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63</v>
      </c>
      <c r="B4" s="23">
        <v>11</v>
      </c>
      <c r="C4" s="7">
        <v>5</v>
      </c>
      <c r="D4" s="8">
        <f>$C$4*B4</f>
        <v>55</v>
      </c>
    </row>
    <row r="5" spans="1:4">
      <c r="A5" s="4" t="s">
        <v>5</v>
      </c>
      <c r="B5" s="23">
        <v>15</v>
      </c>
      <c r="C5" s="7"/>
      <c r="D5" s="8">
        <f t="shared" ref="D5:D7" si="0">$C$4*B5</f>
        <v>75</v>
      </c>
    </row>
    <row r="6" spans="1:4">
      <c r="A6" s="4" t="s">
        <v>64</v>
      </c>
      <c r="B6" s="23">
        <v>250</v>
      </c>
      <c r="C6" s="7"/>
      <c r="D6" s="8">
        <f t="shared" si="0"/>
        <v>1250</v>
      </c>
    </row>
    <row r="7" spans="1:4">
      <c r="A7" s="4" t="s">
        <v>65</v>
      </c>
      <c r="B7" s="23">
        <v>20</v>
      </c>
      <c r="C7" s="7"/>
      <c r="D7" s="8">
        <f t="shared" si="0"/>
        <v>100</v>
      </c>
    </row>
    <row r="8" spans="1:4">
      <c r="A8" s="4"/>
      <c r="B8" s="23"/>
      <c r="C8" s="7"/>
      <c r="D8" s="8"/>
    </row>
    <row r="9" spans="1:4">
      <c r="A9" s="10" t="s">
        <v>14</v>
      </c>
      <c r="B9" s="24">
        <f>SUM(B4:B8)</f>
        <v>296</v>
      </c>
      <c r="C9" s="13"/>
      <c r="D9" s="14">
        <f>SUM(D4:D8)</f>
        <v>1480</v>
      </c>
    </row>
    <row r="10" spans="1:4">
      <c r="A10" s="33"/>
      <c r="B10" s="33"/>
      <c r="C10" s="33"/>
      <c r="D10" s="33"/>
    </row>
  </sheetData>
  <mergeCells count="6">
    <mergeCell ref="A10:D10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0"/>
    </sheetView>
  </sheetViews>
  <sheetFormatPr baseColWidth="10" defaultRowHeight="15"/>
  <cols>
    <col min="1" max="1" width="39.7109375" customWidth="1"/>
    <col min="2" max="2" width="12" style="1" customWidth="1"/>
    <col min="3" max="3" width="21.85546875" style="3" customWidth="1"/>
    <col min="4" max="4" width="22.7109375" style="2" customWidth="1"/>
  </cols>
  <sheetData>
    <row r="1" spans="1:4">
      <c r="A1" s="29" t="s">
        <v>8</v>
      </c>
      <c r="B1" s="29"/>
      <c r="C1" s="29"/>
      <c r="D1" s="29"/>
    </row>
    <row r="2" spans="1:4">
      <c r="A2" s="31" t="s">
        <v>0</v>
      </c>
      <c r="B2" s="48" t="s">
        <v>34</v>
      </c>
      <c r="C2" s="32" t="s">
        <v>2</v>
      </c>
      <c r="D2" s="32" t="s">
        <v>1</v>
      </c>
    </row>
    <row r="3" spans="1:4">
      <c r="A3" s="31"/>
      <c r="B3" s="48"/>
      <c r="C3" s="32"/>
      <c r="D3" s="32"/>
    </row>
    <row r="4" spans="1:4">
      <c r="A4" s="4" t="s">
        <v>66</v>
      </c>
      <c r="B4" s="23">
        <v>10</v>
      </c>
      <c r="C4" s="7">
        <v>7</v>
      </c>
      <c r="D4" s="8">
        <f>$C$4*B4</f>
        <v>70</v>
      </c>
    </row>
    <row r="5" spans="1:4">
      <c r="A5" s="4" t="s">
        <v>67</v>
      </c>
      <c r="B5" s="23">
        <v>5</v>
      </c>
      <c r="C5" s="7"/>
      <c r="D5" s="8">
        <f t="shared" ref="D5:D8" si="0">$C$4*B5</f>
        <v>35</v>
      </c>
    </row>
    <row r="6" spans="1:4">
      <c r="A6" s="4" t="s">
        <v>68</v>
      </c>
      <c r="B6" s="23">
        <v>5</v>
      </c>
      <c r="C6" s="7"/>
      <c r="D6" s="8">
        <f t="shared" si="0"/>
        <v>35</v>
      </c>
    </row>
    <row r="7" spans="1:4">
      <c r="A7" s="4" t="s">
        <v>69</v>
      </c>
      <c r="B7" s="23">
        <v>5</v>
      </c>
      <c r="C7" s="7"/>
      <c r="D7" s="8">
        <f t="shared" si="0"/>
        <v>35</v>
      </c>
    </row>
    <row r="8" spans="1:4">
      <c r="A8" s="4" t="s">
        <v>70</v>
      </c>
      <c r="B8" s="23">
        <v>5</v>
      </c>
      <c r="C8" s="7"/>
      <c r="D8" s="8">
        <f t="shared" si="0"/>
        <v>35</v>
      </c>
    </row>
    <row r="9" spans="1:4">
      <c r="A9" s="4"/>
      <c r="B9" s="23"/>
      <c r="C9" s="7"/>
      <c r="D9" s="8"/>
    </row>
    <row r="10" spans="1:4">
      <c r="A10" s="10" t="s">
        <v>14</v>
      </c>
      <c r="B10" s="24">
        <f>SUM(B4:B9)</f>
        <v>30</v>
      </c>
      <c r="C10" s="13"/>
      <c r="D10" s="14">
        <f>SUM(D4:D9)</f>
        <v>210</v>
      </c>
    </row>
    <row r="11" spans="1:4">
      <c r="A11" s="33"/>
      <c r="B11" s="33"/>
      <c r="C11" s="33"/>
      <c r="D11" s="33"/>
    </row>
  </sheetData>
  <mergeCells count="6">
    <mergeCell ref="A11:D11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Costos de desarrollo</vt:lpstr>
      <vt:lpstr>Costos de mantenimiento</vt:lpstr>
      <vt:lpstr>Ciclo de vida</vt:lpstr>
      <vt:lpstr>Anteproyecto</vt:lpstr>
      <vt:lpstr>Analisis</vt:lpstr>
      <vt:lpstr>Diseño</vt:lpstr>
      <vt:lpstr>Programacion</vt:lpstr>
      <vt:lpstr>Testing</vt:lpstr>
      <vt:lpstr>Implementacion</vt:lpstr>
      <vt:lpstr>Documentacion</vt:lpstr>
      <vt:lpstr>Preparacion</vt:lpstr>
      <vt:lpstr>Beneficios</vt:lpstr>
      <vt:lpstr>Costo-Beneficio</vt:lpstr>
      <vt:lpstr>Grafica Amortizacion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2008-06-12T18:36:20Z</dcterms:modified>
</cp:coreProperties>
</file>