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DIOGO\TABELA DE PREÇOS\2 - v2 2026\TABELAS WOOD\TABELAS WOOD COM OVER\"/>
    </mc:Choice>
  </mc:AlternateContent>
  <xr:revisionPtr revIDLastSave="0" documentId="13_ncr:1_{C8870019-1F45-42B3-8672-2077EE50B4AC}" xr6:coauthVersionLast="47" xr6:coauthVersionMax="47" xr10:uidLastSave="{00000000-0000-0000-0000-000000000000}"/>
  <bookViews>
    <workbookView xWindow="-120" yWindow="-120" windowWidth="29040" windowHeight="15720" tabRatio="743" xr2:uid="{201D6DB6-34E4-4F61-BC5A-6C8A831459CC}"/>
  </bookViews>
  <sheets>
    <sheet name="CAPA" sheetId="69" r:id="rId1"/>
    <sheet name="APARADOR" sheetId="56" r:id="rId2"/>
    <sheet name="BUFFET" sheetId="63" r:id="rId3"/>
    <sheet name="BASE DE DADOS PREÇOS" sheetId="55" state="hidden" r:id="rId4"/>
    <sheet name="ESPELHO" sheetId="65" r:id="rId5"/>
    <sheet name="POLITICA DE PREÇO" sheetId="52" state="hidden" r:id="rId6"/>
    <sheet name="MESA DE CABECEIRA" sheetId="58" r:id="rId7"/>
    <sheet name="MESA DE CENTRO" sheetId="59" r:id="rId8"/>
    <sheet name="MESA LATERAL" sheetId="61" r:id="rId9"/>
    <sheet name="MESA DE JANTAR" sheetId="60" r:id="rId10"/>
    <sheet name="METRO SOFA" sheetId="50" state="hidden" r:id="rId11"/>
    <sheet name="PENTEADEIRA" sheetId="67" state="hidden" r:id="rId12"/>
    <sheet name="TIPOS DE TAMPO" sheetId="51" r:id="rId13"/>
    <sheet name="Planilha1" sheetId="54" state="hidden" r:id="rId14"/>
  </sheets>
  <definedNames>
    <definedName name="_xlnm._FilterDatabase" localSheetId="1" hidden="1">APARADOR!$A$6:$J$18</definedName>
    <definedName name="_xlnm._FilterDatabase" localSheetId="3" hidden="1">'BASE DE DADOS PREÇOS'!$E$1:$E$1661</definedName>
    <definedName name="_xlnm._FilterDatabase" localSheetId="2" hidden="1">BUFFET!$A$6:$E$13</definedName>
    <definedName name="_xlnm._FilterDatabase" localSheetId="4" hidden="1">ESPELHO!$A$6:$G$6</definedName>
    <definedName name="_xlnm._FilterDatabase" localSheetId="6" hidden="1">'MESA DE CABECEIRA'!$A$6:$J$25</definedName>
    <definedName name="_xlnm._FilterDatabase" localSheetId="7" hidden="1">'MESA DE CENTRO'!$A$6:$J$72</definedName>
    <definedName name="_xlnm._FilterDatabase" localSheetId="9" hidden="1">'MESA DE JANTAR'!$A$6:$J$37</definedName>
    <definedName name="_xlnm._FilterDatabase" localSheetId="8" hidden="1">'MESA LATERAL'!$A$6:$J$11</definedName>
    <definedName name="_xlnm._FilterDatabase" localSheetId="10" hidden="1">'METRO SOFA'!$A$6:$I$8</definedName>
    <definedName name="_xlnm._FilterDatabase" localSheetId="11" hidden="1">PENTEADEIRA!$A$6:$I$8</definedName>
    <definedName name="aa">#REF!</definedName>
    <definedName name="ABDERA_">#REF!</definedName>
    <definedName name="ACABAMENTO_">#REF!</definedName>
    <definedName name="ACACIA_">#REF!</definedName>
    <definedName name="ACCOR_">#REF!</definedName>
    <definedName name="ADANA_">#REF!</definedName>
    <definedName name="AF_general">#REF!</definedName>
    <definedName name="AFTONE_">#REF!</definedName>
    <definedName name="AGHATA_">#REF!</definedName>
    <definedName name="ALAMO_">#REF!</definedName>
    <definedName name="ÁLAVA_">#REF!</definedName>
    <definedName name="ALINA_">#REF!</definedName>
    <definedName name="ALLADRO_">#REF!</definedName>
    <definedName name="ALLEGRO_">#REF!</definedName>
    <definedName name="ALLURE_">#REF!</definedName>
    <definedName name="ALMADA_">#REF!</definedName>
    <definedName name="ALMOFADA_">#REF!</definedName>
    <definedName name="AMALFI_">#REF!</definedName>
    <definedName name="AMAZONAS_">#REF!</definedName>
    <definedName name="AMELIA_">#REF!</definedName>
    <definedName name="ANCONA_">#REF!</definedName>
    <definedName name="ANDRIA_">#REF!</definedName>
    <definedName name="ANDROS_">#REF!</definedName>
    <definedName name="ANTARES_">#REF!</definedName>
    <definedName name="ARAGUAIA_">#REF!</definedName>
    <definedName name="ARAMIS_">#REF!</definedName>
    <definedName name="_xlnm.Print_Area" localSheetId="1">APARADOR!$A$1:$K$18</definedName>
    <definedName name="_xlnm.Print_Area" localSheetId="3">'BASE DE DADOS PREÇOS'!$B$1:$I$764</definedName>
    <definedName name="_xlnm.Print_Area" localSheetId="2">BUFFET!$A$2:$K$13</definedName>
    <definedName name="_xlnm.Print_Area" localSheetId="6">'MESA DE CABECEIRA'!$A$1:$K$25</definedName>
    <definedName name="_xlnm.Print_Area" localSheetId="7">'MESA DE CENTRO'!$A$1:$K$75</definedName>
    <definedName name="_xlnm.Print_Area" localSheetId="9">'MESA DE JANTAR'!$A$1:$K$44</definedName>
    <definedName name="_xlnm.Print_Area" localSheetId="8">'MESA LATERAL'!$A$1:$K$14</definedName>
    <definedName name="_xlnm.Print_Area" localSheetId="10">'METRO SOFA'!$A$7:$F$8</definedName>
    <definedName name="_xlnm.Print_Area" localSheetId="11">PENTEADEIRA!$A$7:$F$8</definedName>
    <definedName name="AREZZO_">#REF!</definedName>
    <definedName name="ARGOS_">#REF!</definedName>
    <definedName name="ARMANY_">#REF!</definedName>
    <definedName name="ARMENIA_">#REF!</definedName>
    <definedName name="ARROYOS_">#REF!</definedName>
    <definedName name="ARTTIS_">#REF!</definedName>
    <definedName name="ARTTIS_CAMA_">#REF!</definedName>
    <definedName name="ASIA_">#REF!</definedName>
    <definedName name="ASSUNÇÃO_">#REF!</definedName>
    <definedName name="ASTON_">#REF!</definedName>
    <definedName name="ASTOR_">#REF!</definedName>
    <definedName name="ASTORY_">#REF!</definedName>
    <definedName name="ASTURIAS_">#REF!</definedName>
    <definedName name="ASUNCION_">#REF!</definedName>
    <definedName name="ATHENAS_">#REF!</definedName>
    <definedName name="ATILA_">#REF!</definedName>
    <definedName name="ATLAS_">#REF!</definedName>
    <definedName name="ATRANI_">#REF!</definedName>
    <definedName name="AUSTRIA_">#REF!</definedName>
    <definedName name="BACCUS_">#REF!</definedName>
    <definedName name="BAEZA_">#REF!</definedName>
    <definedName name="BANCO_AMATRICE_">#REF!</definedName>
    <definedName name="BANCO_BERNARDINO_">#REF!</definedName>
    <definedName name="BANCO_DALI_">#REF!</definedName>
    <definedName name="BANCO_GRAZ_">#REF!</definedName>
    <definedName name="BANCO_KANOPE_">#REF!</definedName>
    <definedName name="BANCO_NEW_">#REF!</definedName>
    <definedName name="BANCO_VELDE_">#REF!</definedName>
    <definedName name="BANCO_VERNASA_">#REF!</definedName>
    <definedName name="BARRAGAN_">#REF!</definedName>
    <definedName name="BARROMINI_">#REF!</definedName>
    <definedName name="BAUHAUS_">#REF!</definedName>
    <definedName name="bb">#REF!</definedName>
    <definedName name="BEDFORD_">#REF!</definedName>
    <definedName name="BEIJING_">#REF!</definedName>
    <definedName name="BELLA_">#REF!</definedName>
    <definedName name="BELO_HORIZONTE_">#REF!</definedName>
    <definedName name="BELORIZONTE_">#REF!</definedName>
    <definedName name="BERGAMO_">#REF!</definedName>
    <definedName name="BERILLO_">#REF!</definedName>
    <definedName name="BEVENETO_ESPUMA_">#REF!</definedName>
    <definedName name="BEVENETO_PENA_">#REF!</definedName>
    <definedName name="BIANCO_">#REF!</definedName>
    <definedName name="BILBAU_">#REF!</definedName>
    <definedName name="BLAKE_">#REF!</definedName>
    <definedName name="BOGOTA_">#REF!</definedName>
    <definedName name="BRAÇO_">#REF!</definedName>
    <definedName name="BRESCIA_">#REF!</definedName>
    <definedName name="BUCARANA_">#REF!</definedName>
    <definedName name="BUENOS_AIRES_">#REF!</definedName>
    <definedName name="BURBANK_">#REF!</definedName>
    <definedName name="BURGOS_">#REF!</definedName>
    <definedName name="CAGLIARI_">#REF!</definedName>
    <definedName name="CALACATTO_">#REF!</definedName>
    <definedName name="CALENA_">#REF!</definedName>
    <definedName name="CALI_">#REF!</definedName>
    <definedName name="CALP_">#REF!</definedName>
    <definedName name="CANNES_">#REF!</definedName>
    <definedName name="CANTABYA_">#REF!</definedName>
    <definedName name="CAPRIATI_">#REF!</definedName>
    <definedName name="CARTAGENA_">#REF!</definedName>
    <definedName name="CARTAYA_">#REF!</definedName>
    <definedName name="CARTIER_">#REF!</definedName>
    <definedName name="CARUZO_">#REF!</definedName>
    <definedName name="CASTILLO_">#REF!</definedName>
    <definedName name="CATÂNIA_">#REF!</definedName>
    <definedName name="CATERINI_">#REF!</definedName>
    <definedName name="CAYMAN_">#REF!</definedName>
    <definedName name="cc">#REF!</definedName>
    <definedName name="CENTAURO_">#REF!</definedName>
    <definedName name="CHANSON_">#REF!</definedName>
    <definedName name="CHATEAU_">#REF!</definedName>
    <definedName name="CLARK_">#REF!</definedName>
    <definedName name="CLICK_">#REF!</definedName>
    <definedName name="CLIO_">#REF!</definedName>
    <definedName name="CORAL_">#REF!</definedName>
    <definedName name="CORINTO_">#REF!</definedName>
    <definedName name="COS_">#REF!</definedName>
    <definedName name="CRES_">#REF!</definedName>
    <definedName name="CRIADO_MULTIUSO_">#REF!</definedName>
    <definedName name="CUSCO_">#REF!</definedName>
    <definedName name="DAROS_">#REF!</definedName>
    <definedName name="DEIA_">#REF!</definedName>
    <definedName name="DELFOS_">#REF!</definedName>
    <definedName name="DINNER_">#REF!</definedName>
    <definedName name="DOM_">#REF!</definedName>
    <definedName name="DONKOR_">#REF!</definedName>
    <definedName name="DRACO_">#REF!</definedName>
    <definedName name="DRESS_">#REF!</definedName>
    <definedName name="ELION_">#REF!</definedName>
    <definedName name="ESCALDA_">#REF!</definedName>
    <definedName name="ESMERALDA_">#REF!</definedName>
    <definedName name="ESPARTA_">#REF!</definedName>
    <definedName name="ESQUEL_">#REF!</definedName>
    <definedName name="ETTORE_">#REF!</definedName>
    <definedName name="EXPLORER_">#REF!</definedName>
    <definedName name="FEND_">#REF!</definedName>
    <definedName name="FERRARA_">#REF!</definedName>
    <definedName name="FIRENZE_">#REF!</definedName>
    <definedName name="FORTALEZA_">#REF!</definedName>
    <definedName name="FOURTUNE_">#REF!</definedName>
    <definedName name="FOX_">#REF!</definedName>
    <definedName name="FREMONT_">#REF!</definedName>
    <definedName name="frete_aereo">#REF!</definedName>
    <definedName name="fxrate" localSheetId="1">APARADOR!#REF!</definedName>
    <definedName name="fxrate" localSheetId="3">'BASE DE DADOS PREÇOS'!#REF!</definedName>
    <definedName name="fxrate" localSheetId="2">BUFFET!#REF!</definedName>
    <definedName name="fxrate" localSheetId="4">ESPELHO!#REF!</definedName>
    <definedName name="fxrate" localSheetId="6">'MESA DE CABECEIRA'!#REF!</definedName>
    <definedName name="fxrate" localSheetId="7">'MESA DE CENTRO'!#REF!</definedName>
    <definedName name="fxrate" localSheetId="9">'MESA DE JANTAR'!#REF!</definedName>
    <definedName name="fxrate" localSheetId="8">'MESA LATERAL'!#REF!</definedName>
    <definedName name="fxrate" localSheetId="11">PENTEADEIRA!#REF!</definedName>
    <definedName name="fxrate">'METRO SOFA'!#REF!</definedName>
    <definedName name="GALATSI_">#REF!</definedName>
    <definedName name="GARMIN_">#REF!</definedName>
    <definedName name="GAUBY_">#REF!</definedName>
    <definedName name="GINEVRA_">#REF!</definedName>
    <definedName name="GIOTTO_">#REF!</definedName>
    <definedName name="GRAN__CANARIA_">#REF!</definedName>
    <definedName name="GRIMAUDI_">#REF!</definedName>
    <definedName name="GUADALAJARA_">#REF!</definedName>
    <definedName name="HADES_">#REF!</definedName>
    <definedName name="HARDY_">#REF!</definedName>
    <definedName name="HERO_">#REF!</definedName>
    <definedName name="HILTON_">#REF!</definedName>
    <definedName name="HUEVA_">#REF!</definedName>
    <definedName name="ICARUS_">#REF!</definedName>
    <definedName name="ILLETES_">#REF!</definedName>
    <definedName name="INFINITY_">#REF!</definedName>
    <definedName name="JOY_">#REF!</definedName>
    <definedName name="KEMP_">#REF!</definedName>
    <definedName name="KENZO_">#REF!</definedName>
    <definedName name="KIT_MOTOR_">#REF!</definedName>
    <definedName name="KRYPTON_">#REF!</definedName>
    <definedName name="KURA_">#REF!</definedName>
    <definedName name="LA_PAZ_">#REF!</definedName>
    <definedName name="LA_PLANTA_">#REF!</definedName>
    <definedName name="LANKY_">#REF!</definedName>
    <definedName name="LAS_PALMAS_">#REF!</definedName>
    <definedName name="LAUPER_">#REF!</definedName>
    <definedName name="LAUREN_">#REF!</definedName>
    <definedName name="LECCE_">#REF!</definedName>
    <definedName name="LEGO_ESPUMA_">#REF!</definedName>
    <definedName name="LENS_">#REF!</definedName>
    <definedName name="LETAGE_">#REF!</definedName>
    <definedName name="LIMA_">#REF!</definedName>
    <definedName name="LINZ_">#REF!</definedName>
    <definedName name="LISBOA_">#REF!</definedName>
    <definedName name="LIVORNO_">#REF!</definedName>
    <definedName name="LOLLA_">#REF!</definedName>
    <definedName name="LUGO_">#REF!</definedName>
    <definedName name="LUMIERE_">#REF!</definedName>
    <definedName name="LUPI_">#REF!</definedName>
    <definedName name="MAIA_">#REF!</definedName>
    <definedName name="MAISON_">#REF!</definedName>
    <definedName name="MALAGA_">#REF!</definedName>
    <definedName name="MALDOVIA_">#REF!</definedName>
    <definedName name="MALIBU_">#REF!</definedName>
    <definedName name="MARSELHA_">#REF!</definedName>
    <definedName name="MASERATI_">#REF!</definedName>
    <definedName name="MAUI_">#REF!</definedName>
    <definedName name="MAUI_CAMA_">#REF!</definedName>
    <definedName name="MAXX_">#REF!</definedName>
    <definedName name="MEDELIN_">#REF!</definedName>
    <definedName name="MELK_">#REF!</definedName>
    <definedName name="MENDOZA_">#REF!</definedName>
    <definedName name="MENON_">#REF!</definedName>
    <definedName name="MÉRIDA_">#REF!</definedName>
    <definedName name="MESA_LATERAL_">#REF!</definedName>
    <definedName name="MESSINA_">#REF!</definedName>
    <definedName name="MIRAGINE_">#REF!</definedName>
    <definedName name="MODELE_">#REF!</definedName>
    <definedName name="MONET_">#REF!</definedName>
    <definedName name="MONTERIA_">#REF!</definedName>
    <definedName name="MONTERREY_">#REF!</definedName>
    <definedName name="MONTEVIDEU_">#REF!</definedName>
    <definedName name="MONTEVIDÉU_">#REF!</definedName>
    <definedName name="MOOI_">#REF!</definedName>
    <definedName name="MOOREA_">#REF!</definedName>
    <definedName name="MOSA_">#REF!</definedName>
    <definedName name="MULTIFUNC._APARADOR_">#REF!</definedName>
    <definedName name="NAVARRA_">#REF!</definedName>
    <definedName name="NEA_">#REF!</definedName>
    <definedName name="NEPAL_">#REF!</definedName>
    <definedName name="NICAIA_">#REF!</definedName>
    <definedName name="NICE_">#REF!</definedName>
    <definedName name="NORMANDIA_">#REF!</definedName>
    <definedName name="NYO_">#REF!</definedName>
    <definedName name="OLIMPO_">#REF!</definedName>
    <definedName name="ORION_ESPUMA_">#REF!</definedName>
    <definedName name="ORION_PENA_">#REF!</definedName>
    <definedName name="ORLY_">#REF!</definedName>
    <definedName name="OROCH_">#REF!</definedName>
    <definedName name="ORSINI_">#REF!</definedName>
    <definedName name="OVIEDO_">#REF!</definedName>
    <definedName name="PADOVA_">#REF!</definedName>
    <definedName name="PALERMO_">#REF!</definedName>
    <definedName name="PAMPLONA_">#REF!</definedName>
    <definedName name="PARIZI_">#REF!</definedName>
    <definedName name="PARNASO_">#REF!</definedName>
    <definedName name="PASADENA_">#REF!</definedName>
    <definedName name="PATRAS_">#REF!</definedName>
    <definedName name="PATWORK_">#REF!</definedName>
    <definedName name="PAVIA_">#REF!</definedName>
    <definedName name="PEGASUS_">#REF!</definedName>
    <definedName name="PEONES_">#REF!</definedName>
    <definedName name="PET_LOLLA_">#REF!</definedName>
    <definedName name="PET_PILLOW_">#REF!</definedName>
    <definedName name="PET_SEFF_">#REF!</definedName>
    <definedName name="PETIT_">#REF!</definedName>
    <definedName name="PIETRA_">#REF!</definedName>
    <definedName name="PISAC_">#REF!</definedName>
    <definedName name="POOL_">#REF!</definedName>
    <definedName name="PORTUS_">#REF!</definedName>
    <definedName name="POSITANO_">#REF!</definedName>
    <definedName name="PRESS_">#REF!</definedName>
    <definedName name="PRINCE_">#REF!</definedName>
    <definedName name="PROENÇA_">#REF!</definedName>
    <definedName name="QUESSANT_">#REF!</definedName>
    <definedName name="RAVENA_">#REF!</definedName>
    <definedName name="RENASCENCE_">#REF!</definedName>
    <definedName name="RIO_DE_JANEIRO_">#REF!</definedName>
    <definedName name="RIVAGE_">#REF!</definedName>
    <definedName name="ROMANO_">#REF!</definedName>
    <definedName name="ROSARIO_">#REF!</definedName>
    <definedName name="ROSÁRIO_">#REF!</definedName>
    <definedName name="ROUND_">#REF!</definedName>
    <definedName name="SA_LUIZ_">#REF!</definedName>
    <definedName name="SAFIRA_PLUSH_">#REF!</definedName>
    <definedName name="SALAMANCA_">#REF!</definedName>
    <definedName name="SALENTO_">#REF!</definedName>
    <definedName name="SALERNO_">#REF!</definedName>
    <definedName name="SAMBRE_">#REF!</definedName>
    <definedName name="SAN_ANDRES_">#REF!</definedName>
    <definedName name="SAN_ANDRÉS_">#REF!</definedName>
    <definedName name="SAN_CRISTOBAL_">#REF!</definedName>
    <definedName name="SAN_JUAN_">#REF!</definedName>
    <definedName name="SAN_LUIZ_">#REF!</definedName>
    <definedName name="SAN_MIGUEL_">#REF!</definedName>
    <definedName name="SAN_SEBASTIAN_">#REF!</definedName>
    <definedName name="SAN_SEBASTIAN_CAMA_">#REF!</definedName>
    <definedName name="SAND_">#REF!</definedName>
    <definedName name="SANTA_CRUZ_">#REF!</definedName>
    <definedName name="SANTA_FE_">#REF!</definedName>
    <definedName name="SANTA_FÉ_">#REF!</definedName>
    <definedName name="SANTA_MARTA_">#REF!</definedName>
    <definedName name="SANTIAGO_">#REF!</definedName>
    <definedName name="SAO_PAULO_">#REF!</definedName>
    <definedName name="SÃO_PAULO_">#REF!</definedName>
    <definedName name="SAVONA_">#REF!</definedName>
    <definedName name="SCORPIUS_">#REF!</definedName>
    <definedName name="SEGOVIA_">#REF!</definedName>
    <definedName name="SEMOIS_">#REF!</definedName>
    <definedName name="SETE_PLUSH_">#REF!</definedName>
    <definedName name="SETE_RET_LONG__">#REF!</definedName>
    <definedName name="SEY_">#REF!</definedName>
    <definedName name="SHETH_">#REF!</definedName>
    <definedName name="SILUETE_">#REF!</definedName>
    <definedName name="SINTRA_">#REF!</definedName>
    <definedName name="SLIN_">#REF!</definedName>
    <definedName name="SMILE_">#REF!</definedName>
    <definedName name="SOFT_">#REF!</definedName>
    <definedName name="SORRENTO_">#REF!</definedName>
    <definedName name="SPARK_">#REF!</definedName>
    <definedName name="SPEED_">#REF!</definedName>
    <definedName name="SUCRE_">#REF!</definedName>
    <definedName name="SURE_">#REF!</definedName>
    <definedName name="TABLE_">#REF!</definedName>
    <definedName name="TALINN_">#REF!</definedName>
    <definedName name="TANGO_">#REF!</definedName>
    <definedName name="TAPAJOS_">#REF!</definedName>
    <definedName name="TARANTO_">#REF!</definedName>
    <definedName name="TARRAGONA_">#REF!</definedName>
    <definedName name="TECIDOS_">#REF!</definedName>
    <definedName name="TENDER_">#REF!</definedName>
    <definedName name="TEXAS_">#REF!</definedName>
    <definedName name="TIBET_">#REF!</definedName>
    <definedName name="_xlnm.Print_Titles" localSheetId="6">'MESA DE CABECEIRA'!$6:$6</definedName>
    <definedName name="_xlnm.Print_Titles" localSheetId="7">'MESA DE CENTRO'!$6:$6</definedName>
    <definedName name="_xlnm.Print_Titles" localSheetId="9">'MESA DE JANTAR'!$6:$6</definedName>
    <definedName name="TOCANTINS_">#REF!</definedName>
    <definedName name="TOOT_">#REF!</definedName>
    <definedName name="TORO_">#REF!</definedName>
    <definedName name="TULUA_">#REF!</definedName>
    <definedName name="TUMACO_">#REF!</definedName>
    <definedName name="TURCHI_">#REF!</definedName>
    <definedName name="TURIM_">#REF!</definedName>
    <definedName name="UFO_PUFF_">#REF!</definedName>
    <definedName name="VALENCIA_">#REF!</definedName>
    <definedName name="VALLENT_">#REF!</definedName>
    <definedName name="VALVERDE_">#REF!</definedName>
    <definedName name="VEENDRA_">#REF!</definedName>
    <definedName name="VERATO_">#REF!</definedName>
    <definedName name="VERNASA_CAMA_">#REF!</definedName>
    <definedName name="VERONA_">#REF!</definedName>
    <definedName name="VERSATO_">#REF!</definedName>
    <definedName name="VIGO_">#REF!</definedName>
    <definedName name="VILLACH_">#REF!</definedName>
    <definedName name="VIRIA_">#REF!</definedName>
    <definedName name="VISCAIA_">#REF!</definedName>
    <definedName name="VITTO_">#REF!</definedName>
    <definedName name="VOGUE_">#REF!</definedName>
    <definedName name="VOLARE_">#REF!</definedName>
    <definedName name="WINDY_">#REF!</definedName>
    <definedName name="WINSTON_">#REF!</definedName>
    <definedName name="XINGU_">#REF!</definedName>
    <definedName name="YANG_">#REF!</definedName>
    <definedName name="Z3_">#REF!</definedName>
    <definedName name="ZEFIRO_">#REF!</definedName>
    <definedName name="ZIMER_">#REF!</definedName>
    <definedName name="ZOÉ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55" l="1"/>
  <c r="W4" i="55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W146" i="55"/>
  <c r="W147" i="55"/>
  <c r="W148" i="55"/>
  <c r="W149" i="55"/>
  <c r="W150" i="55"/>
  <c r="W151" i="55"/>
  <c r="W152" i="55"/>
  <c r="W153" i="55"/>
  <c r="W154" i="55"/>
  <c r="W155" i="55"/>
  <c r="W156" i="55"/>
  <c r="W157" i="55"/>
  <c r="W158" i="55"/>
  <c r="W159" i="55"/>
  <c r="W160" i="55"/>
  <c r="W161" i="55"/>
  <c r="W162" i="55"/>
  <c r="W163" i="55"/>
  <c r="W164" i="55"/>
  <c r="W165" i="55"/>
  <c r="W166" i="55"/>
  <c r="W167" i="55"/>
  <c r="W168" i="55"/>
  <c r="W169" i="55"/>
  <c r="W170" i="55"/>
  <c r="W171" i="55"/>
  <c r="W172" i="55"/>
  <c r="W173" i="55"/>
  <c r="W174" i="55"/>
  <c r="W175" i="55"/>
  <c r="W176" i="55"/>
  <c r="W177" i="55"/>
  <c r="W178" i="55"/>
  <c r="W179" i="55"/>
  <c r="W180" i="55"/>
  <c r="W181" i="55"/>
  <c r="W182" i="55"/>
  <c r="W183" i="55"/>
  <c r="W184" i="55"/>
  <c r="W185" i="55"/>
  <c r="W186" i="55"/>
  <c r="W187" i="55"/>
  <c r="W188" i="55"/>
  <c r="W189" i="55"/>
  <c r="W190" i="55"/>
  <c r="W191" i="55"/>
  <c r="W192" i="55"/>
  <c r="W193" i="55"/>
  <c r="W194" i="55"/>
  <c r="W195" i="55"/>
  <c r="W196" i="55"/>
  <c r="W197" i="55"/>
  <c r="W198" i="55"/>
  <c r="W199" i="55"/>
  <c r="W200" i="55"/>
  <c r="W201" i="55"/>
  <c r="W202" i="55"/>
  <c r="W203" i="55"/>
  <c r="W204" i="55"/>
  <c r="W205" i="55"/>
  <c r="W206" i="55"/>
  <c r="W207" i="55"/>
  <c r="W208" i="55"/>
  <c r="W209" i="55"/>
  <c r="W210" i="55"/>
  <c r="W211" i="55"/>
  <c r="W212" i="55"/>
  <c r="W213" i="55"/>
  <c r="W214" i="55"/>
  <c r="W215" i="55"/>
  <c r="W216" i="55"/>
  <c r="W217" i="55"/>
  <c r="W218" i="55"/>
  <c r="W219" i="55"/>
  <c r="W220" i="55"/>
  <c r="W221" i="55"/>
  <c r="W222" i="55"/>
  <c r="W223" i="55"/>
  <c r="W224" i="55"/>
  <c r="W225" i="55"/>
  <c r="W226" i="55"/>
  <c r="W227" i="55"/>
  <c r="W228" i="55"/>
  <c r="W229" i="55"/>
  <c r="W230" i="55"/>
  <c r="W231" i="55"/>
  <c r="W232" i="55"/>
  <c r="W233" i="55"/>
  <c r="W234" i="55"/>
  <c r="W235" i="55"/>
  <c r="W236" i="55"/>
  <c r="W237" i="55"/>
  <c r="W238" i="55"/>
  <c r="W239" i="55"/>
  <c r="W240" i="55"/>
  <c r="W241" i="55"/>
  <c r="W242" i="55"/>
  <c r="W243" i="55"/>
  <c r="W244" i="55"/>
  <c r="W245" i="55"/>
  <c r="W246" i="55"/>
  <c r="W247" i="55"/>
  <c r="W248" i="55"/>
  <c r="W249" i="55"/>
  <c r="W250" i="55"/>
  <c r="W251" i="55"/>
  <c r="W252" i="55"/>
  <c r="W253" i="55"/>
  <c r="W254" i="55"/>
  <c r="W255" i="55"/>
  <c r="W256" i="55"/>
  <c r="W257" i="55"/>
  <c r="W258" i="55"/>
  <c r="W259" i="55"/>
  <c r="W260" i="55"/>
  <c r="W261" i="55"/>
  <c r="W262" i="55"/>
  <c r="W263" i="55"/>
  <c r="W264" i="55"/>
  <c r="W265" i="55"/>
  <c r="W266" i="55"/>
  <c r="W267" i="55"/>
  <c r="W268" i="55"/>
  <c r="W269" i="55"/>
  <c r="W270" i="55"/>
  <c r="W271" i="55"/>
  <c r="W272" i="55"/>
  <c r="W273" i="55"/>
  <c r="W274" i="55"/>
  <c r="W275" i="55"/>
  <c r="W276" i="55"/>
  <c r="W277" i="55"/>
  <c r="W278" i="55"/>
  <c r="W279" i="55"/>
  <c r="W280" i="55"/>
  <c r="W281" i="55"/>
  <c r="W282" i="55"/>
  <c r="W283" i="55"/>
  <c r="W284" i="55"/>
  <c r="W285" i="55"/>
  <c r="W286" i="55"/>
  <c r="W287" i="55"/>
  <c r="W288" i="55"/>
  <c r="W289" i="55"/>
  <c r="W290" i="55"/>
  <c r="W291" i="55"/>
  <c r="W292" i="55"/>
  <c r="W293" i="55"/>
  <c r="W294" i="55"/>
  <c r="W295" i="55"/>
  <c r="W296" i="55"/>
  <c r="W297" i="55"/>
  <c r="W298" i="55"/>
  <c r="W299" i="55"/>
  <c r="W300" i="55"/>
  <c r="W301" i="55"/>
  <c r="W302" i="55"/>
  <c r="W303" i="55"/>
  <c r="W304" i="55"/>
  <c r="W305" i="55"/>
  <c r="W306" i="55"/>
  <c r="W307" i="55"/>
  <c r="W308" i="55"/>
  <c r="W309" i="55"/>
  <c r="W310" i="55"/>
  <c r="W311" i="55"/>
  <c r="W312" i="55"/>
  <c r="W313" i="55"/>
  <c r="W314" i="55"/>
  <c r="W315" i="55"/>
  <c r="W316" i="55"/>
  <c r="W317" i="55"/>
  <c r="W318" i="55"/>
  <c r="W319" i="55"/>
  <c r="W320" i="55"/>
  <c r="W321" i="55"/>
  <c r="W322" i="55"/>
  <c r="W323" i="55"/>
  <c r="W324" i="55"/>
  <c r="W325" i="55"/>
  <c r="W326" i="55"/>
  <c r="W327" i="55"/>
  <c r="W328" i="55"/>
  <c r="W329" i="55"/>
  <c r="W330" i="55"/>
  <c r="W331" i="55"/>
  <c r="W332" i="55"/>
  <c r="W333" i="55"/>
  <c r="W334" i="55"/>
  <c r="W335" i="55"/>
  <c r="W336" i="55"/>
  <c r="W337" i="55"/>
  <c r="W338" i="55"/>
  <c r="W339" i="55"/>
  <c r="W340" i="55"/>
  <c r="W341" i="55"/>
  <c r="W342" i="55"/>
  <c r="W343" i="55"/>
  <c r="W344" i="55"/>
  <c r="W345" i="55"/>
  <c r="W346" i="55"/>
  <c r="W347" i="55"/>
  <c r="W348" i="55"/>
  <c r="W349" i="55"/>
  <c r="W350" i="55"/>
  <c r="W351" i="55"/>
  <c r="W352" i="55"/>
  <c r="W353" i="55"/>
  <c r="W354" i="55"/>
  <c r="W355" i="55"/>
  <c r="W356" i="55"/>
  <c r="W357" i="55"/>
  <c r="W358" i="55"/>
  <c r="W359" i="55"/>
  <c r="W360" i="55"/>
  <c r="W361" i="55"/>
  <c r="W362" i="55"/>
  <c r="W363" i="55"/>
  <c r="W364" i="55"/>
  <c r="W365" i="55"/>
  <c r="W366" i="55"/>
  <c r="W367" i="55"/>
  <c r="W368" i="55"/>
  <c r="W369" i="55"/>
  <c r="W370" i="55"/>
  <c r="W371" i="55"/>
  <c r="W372" i="55"/>
  <c r="W373" i="55"/>
  <c r="W374" i="55"/>
  <c r="W375" i="55"/>
  <c r="W376" i="55"/>
  <c r="W377" i="55"/>
  <c r="W378" i="55"/>
  <c r="W379" i="55"/>
  <c r="W380" i="55"/>
  <c r="W381" i="55"/>
  <c r="W382" i="55"/>
  <c r="W383" i="55"/>
  <c r="W384" i="55"/>
  <c r="W385" i="55"/>
  <c r="W386" i="55"/>
  <c r="W387" i="55"/>
  <c r="W388" i="55"/>
  <c r="W389" i="55"/>
  <c r="W390" i="55"/>
  <c r="W391" i="55"/>
  <c r="W392" i="55"/>
  <c r="W393" i="55"/>
  <c r="W394" i="55"/>
  <c r="W395" i="55"/>
  <c r="W396" i="55"/>
  <c r="W397" i="55"/>
  <c r="W398" i="55"/>
  <c r="W399" i="55"/>
  <c r="W400" i="55"/>
  <c r="W401" i="55"/>
  <c r="W402" i="55"/>
  <c r="W403" i="55"/>
  <c r="W404" i="55"/>
  <c r="W405" i="55"/>
  <c r="W406" i="55"/>
  <c r="W407" i="55"/>
  <c r="W408" i="55"/>
  <c r="W409" i="55"/>
  <c r="W410" i="55"/>
  <c r="W411" i="55"/>
  <c r="W412" i="55"/>
  <c r="W413" i="55"/>
  <c r="W414" i="55"/>
  <c r="W415" i="55"/>
  <c r="W416" i="55"/>
  <c r="W417" i="55"/>
  <c r="W418" i="55"/>
  <c r="W419" i="55"/>
  <c r="W420" i="55"/>
  <c r="W421" i="55"/>
  <c r="W422" i="55"/>
  <c r="W423" i="55"/>
  <c r="W424" i="55"/>
  <c r="W425" i="55"/>
  <c r="W426" i="55"/>
  <c r="W427" i="55"/>
  <c r="W428" i="55"/>
  <c r="W429" i="55"/>
  <c r="W430" i="55"/>
  <c r="W431" i="55"/>
  <c r="W432" i="55"/>
  <c r="W433" i="55"/>
  <c r="W434" i="55"/>
  <c r="W435" i="55"/>
  <c r="W436" i="55"/>
  <c r="W437" i="55"/>
  <c r="W438" i="55"/>
  <c r="W439" i="55"/>
  <c r="W440" i="55"/>
  <c r="W441" i="55"/>
  <c r="W442" i="55"/>
  <c r="W443" i="55"/>
  <c r="W444" i="55"/>
  <c r="W445" i="55"/>
  <c r="W446" i="55"/>
  <c r="W447" i="55"/>
  <c r="W448" i="55"/>
  <c r="W449" i="55"/>
  <c r="W450" i="55"/>
  <c r="W451" i="55"/>
  <c r="W452" i="55"/>
  <c r="W453" i="55"/>
  <c r="W454" i="55"/>
  <c r="W455" i="55"/>
  <c r="W456" i="55"/>
  <c r="W457" i="55"/>
  <c r="W458" i="55"/>
  <c r="W459" i="55"/>
  <c r="W460" i="55"/>
  <c r="W461" i="55"/>
  <c r="W462" i="55"/>
  <c r="W463" i="55"/>
  <c r="W464" i="55"/>
  <c r="W465" i="55"/>
  <c r="W466" i="55"/>
  <c r="W467" i="55"/>
  <c r="W468" i="55"/>
  <c r="W469" i="55"/>
  <c r="W470" i="55"/>
  <c r="W471" i="55"/>
  <c r="W472" i="55"/>
  <c r="W473" i="55"/>
  <c r="W474" i="55"/>
  <c r="W475" i="55"/>
  <c r="W476" i="55"/>
  <c r="W477" i="55"/>
  <c r="W478" i="55"/>
  <c r="W479" i="55"/>
  <c r="W480" i="55"/>
  <c r="W481" i="55"/>
  <c r="W482" i="55"/>
  <c r="W483" i="55"/>
  <c r="W484" i="55"/>
  <c r="W485" i="55"/>
  <c r="W486" i="55"/>
  <c r="W487" i="55"/>
  <c r="W488" i="55"/>
  <c r="W489" i="55"/>
  <c r="W490" i="55"/>
  <c r="W491" i="55"/>
  <c r="W492" i="55"/>
  <c r="W493" i="55"/>
  <c r="W494" i="55"/>
  <c r="W495" i="55"/>
  <c r="W496" i="55"/>
  <c r="W497" i="55"/>
  <c r="W498" i="55"/>
  <c r="W499" i="55"/>
  <c r="W500" i="55"/>
  <c r="W501" i="55"/>
  <c r="W502" i="55"/>
  <c r="W503" i="55"/>
  <c r="W504" i="55"/>
  <c r="W505" i="55"/>
  <c r="W506" i="55"/>
  <c r="W507" i="55"/>
  <c r="W508" i="55"/>
  <c r="W509" i="55"/>
  <c r="W510" i="55"/>
  <c r="W511" i="55"/>
  <c r="W512" i="55"/>
  <c r="W513" i="55"/>
  <c r="W514" i="55"/>
  <c r="W515" i="55"/>
  <c r="W516" i="55"/>
  <c r="W517" i="55"/>
  <c r="W518" i="55"/>
  <c r="W519" i="55"/>
  <c r="W520" i="55"/>
  <c r="W521" i="55"/>
  <c r="W522" i="55"/>
  <c r="W523" i="55"/>
  <c r="W524" i="55"/>
  <c r="W525" i="55"/>
  <c r="W526" i="55"/>
  <c r="W527" i="55"/>
  <c r="W528" i="55"/>
  <c r="W529" i="55"/>
  <c r="W530" i="55"/>
  <c r="W531" i="55"/>
  <c r="W532" i="55"/>
  <c r="W533" i="55"/>
  <c r="W534" i="55"/>
  <c r="W535" i="55"/>
  <c r="W536" i="55"/>
  <c r="W537" i="55"/>
  <c r="W538" i="55"/>
  <c r="W539" i="55"/>
  <c r="W540" i="55"/>
  <c r="W541" i="55"/>
  <c r="W542" i="55"/>
  <c r="W543" i="55"/>
  <c r="W544" i="55"/>
  <c r="W545" i="55"/>
  <c r="W546" i="55"/>
  <c r="W547" i="55"/>
  <c r="W548" i="55"/>
  <c r="W549" i="55"/>
  <c r="W550" i="55"/>
  <c r="W551" i="55"/>
  <c r="W552" i="55"/>
  <c r="W553" i="55"/>
  <c r="W554" i="55"/>
  <c r="W555" i="55"/>
  <c r="W556" i="55"/>
  <c r="W557" i="55"/>
  <c r="W558" i="55"/>
  <c r="W559" i="55"/>
  <c r="W560" i="55"/>
  <c r="W561" i="55"/>
  <c r="W562" i="55"/>
  <c r="W563" i="55"/>
  <c r="W564" i="55"/>
  <c r="W565" i="55"/>
  <c r="W566" i="55"/>
  <c r="W567" i="55"/>
  <c r="W568" i="55"/>
  <c r="W569" i="55"/>
  <c r="W570" i="55"/>
  <c r="W571" i="55"/>
  <c r="W572" i="55"/>
  <c r="W573" i="55"/>
  <c r="W574" i="55"/>
  <c r="W575" i="55"/>
  <c r="W576" i="55"/>
  <c r="W577" i="55"/>
  <c r="W578" i="55"/>
  <c r="W579" i="55"/>
  <c r="W580" i="55"/>
  <c r="W581" i="55"/>
  <c r="W582" i="55"/>
  <c r="W583" i="55"/>
  <c r="W584" i="55"/>
  <c r="W585" i="55"/>
  <c r="W586" i="55"/>
  <c r="W587" i="55"/>
  <c r="W588" i="55"/>
  <c r="W589" i="55"/>
  <c r="W590" i="55"/>
  <c r="W591" i="55"/>
  <c r="W592" i="55"/>
  <c r="W593" i="55"/>
  <c r="W594" i="55"/>
  <c r="W595" i="55"/>
  <c r="W596" i="55"/>
  <c r="W597" i="55"/>
  <c r="W598" i="55"/>
  <c r="W599" i="55"/>
  <c r="W600" i="55"/>
  <c r="W601" i="55"/>
  <c r="W602" i="55"/>
  <c r="W603" i="55"/>
  <c r="W604" i="55"/>
  <c r="W605" i="55"/>
  <c r="W606" i="55"/>
  <c r="W607" i="55"/>
  <c r="W608" i="55"/>
  <c r="W609" i="55"/>
  <c r="W610" i="55"/>
  <c r="W611" i="55"/>
  <c r="W612" i="55"/>
  <c r="W613" i="55"/>
  <c r="W614" i="55"/>
  <c r="W615" i="55"/>
  <c r="W616" i="55"/>
  <c r="W617" i="55"/>
  <c r="W618" i="55"/>
  <c r="W619" i="55"/>
  <c r="W620" i="55"/>
  <c r="W621" i="55"/>
  <c r="W622" i="55"/>
  <c r="W623" i="55"/>
  <c r="W624" i="55"/>
  <c r="W625" i="55"/>
  <c r="W626" i="55"/>
  <c r="W627" i="55"/>
  <c r="W628" i="55"/>
  <c r="W629" i="55"/>
  <c r="W630" i="55"/>
  <c r="W631" i="55"/>
  <c r="W632" i="55"/>
  <c r="W633" i="55"/>
  <c r="W634" i="55"/>
  <c r="W635" i="55"/>
  <c r="W636" i="55"/>
  <c r="W637" i="55"/>
  <c r="W638" i="55"/>
  <c r="W639" i="55"/>
  <c r="W640" i="55"/>
  <c r="W641" i="55"/>
  <c r="W642" i="55"/>
  <c r="W643" i="55"/>
  <c r="W644" i="55"/>
  <c r="W645" i="55"/>
  <c r="W646" i="55"/>
  <c r="W647" i="55"/>
  <c r="W648" i="55"/>
  <c r="W649" i="55"/>
  <c r="W650" i="55"/>
  <c r="W651" i="55"/>
  <c r="W652" i="55"/>
  <c r="W653" i="55"/>
  <c r="W654" i="55"/>
  <c r="W655" i="55"/>
  <c r="W656" i="55"/>
  <c r="W657" i="55"/>
  <c r="W658" i="55"/>
  <c r="W659" i="55"/>
  <c r="W660" i="55"/>
  <c r="W661" i="55"/>
  <c r="W662" i="55"/>
  <c r="W663" i="55"/>
  <c r="W664" i="55"/>
  <c r="W665" i="55"/>
  <c r="W666" i="55"/>
  <c r="W667" i="55"/>
  <c r="W668" i="55"/>
  <c r="W669" i="55"/>
  <c r="W670" i="55"/>
  <c r="W671" i="55"/>
  <c r="W672" i="55"/>
  <c r="W673" i="55"/>
  <c r="W674" i="55"/>
  <c r="W675" i="55"/>
  <c r="W676" i="55"/>
  <c r="W677" i="55"/>
  <c r="W678" i="55"/>
  <c r="W679" i="55"/>
  <c r="W680" i="55"/>
  <c r="W681" i="55"/>
  <c r="W682" i="55"/>
  <c r="W683" i="55"/>
  <c r="W684" i="55"/>
  <c r="W685" i="55"/>
  <c r="W686" i="55"/>
  <c r="W687" i="55"/>
  <c r="W688" i="55"/>
  <c r="W689" i="55"/>
  <c r="W690" i="55"/>
  <c r="W691" i="55"/>
  <c r="W692" i="55"/>
  <c r="W693" i="55"/>
  <c r="W694" i="55"/>
  <c r="W695" i="55"/>
  <c r="W696" i="55"/>
  <c r="W697" i="55"/>
  <c r="W698" i="55"/>
  <c r="W699" i="55"/>
  <c r="W700" i="55"/>
  <c r="W701" i="55"/>
  <c r="W702" i="55"/>
  <c r="W703" i="55"/>
  <c r="W704" i="55"/>
  <c r="W705" i="55"/>
  <c r="W706" i="55"/>
  <c r="W707" i="55"/>
  <c r="W708" i="55"/>
  <c r="W709" i="55"/>
  <c r="W710" i="55"/>
  <c r="W711" i="55"/>
  <c r="W712" i="55"/>
  <c r="W713" i="55"/>
  <c r="W714" i="55"/>
  <c r="W715" i="55"/>
  <c r="W716" i="55"/>
  <c r="W717" i="55"/>
  <c r="W718" i="55"/>
  <c r="W719" i="55"/>
  <c r="W720" i="55"/>
  <c r="W721" i="55"/>
  <c r="W722" i="55"/>
  <c r="W723" i="55"/>
  <c r="W724" i="55"/>
  <c r="W725" i="55"/>
  <c r="W726" i="55"/>
  <c r="W727" i="55"/>
  <c r="W728" i="55"/>
  <c r="W729" i="55"/>
  <c r="W730" i="55"/>
  <c r="W731" i="55"/>
  <c r="W732" i="55"/>
  <c r="W733" i="55"/>
  <c r="W734" i="55"/>
  <c r="W735" i="55"/>
  <c r="W736" i="55"/>
  <c r="W737" i="55"/>
  <c r="W738" i="55"/>
  <c r="W739" i="55"/>
  <c r="W740" i="55"/>
  <c r="W741" i="55"/>
  <c r="W742" i="55"/>
  <c r="W743" i="55"/>
  <c r="W744" i="55"/>
  <c r="W745" i="55"/>
  <c r="W746" i="55"/>
  <c r="W747" i="55"/>
  <c r="W748" i="55"/>
  <c r="W749" i="55"/>
  <c r="W750" i="55"/>
  <c r="W751" i="55"/>
  <c r="W752" i="55"/>
  <c r="W753" i="55"/>
  <c r="W754" i="55"/>
  <c r="W755" i="55"/>
  <c r="W756" i="55"/>
  <c r="W757" i="55"/>
  <c r="W758" i="55"/>
  <c r="W759" i="55"/>
  <c r="W760" i="55"/>
  <c r="W761" i="55"/>
  <c r="W762" i="55"/>
  <c r="W763" i="55"/>
  <c r="W764" i="55"/>
  <c r="W765" i="55"/>
  <c r="W766" i="55"/>
  <c r="W767" i="55"/>
  <c r="W768" i="55"/>
  <c r="W769" i="55"/>
  <c r="W770" i="55"/>
  <c r="W771" i="55"/>
  <c r="W772" i="55"/>
  <c r="W773" i="55"/>
  <c r="W774" i="55"/>
  <c r="W775" i="55"/>
  <c r="W776" i="55"/>
  <c r="W777" i="55"/>
  <c r="W778" i="55"/>
  <c r="W779" i="55"/>
  <c r="W780" i="55"/>
  <c r="W781" i="55"/>
  <c r="W782" i="55"/>
  <c r="W783" i="55"/>
  <c r="W784" i="55"/>
  <c r="W785" i="55"/>
  <c r="W786" i="55"/>
  <c r="W787" i="55"/>
  <c r="W788" i="55"/>
  <c r="W789" i="55"/>
  <c r="W790" i="55"/>
  <c r="W791" i="55"/>
  <c r="W792" i="55"/>
  <c r="W793" i="55"/>
  <c r="W794" i="55"/>
  <c r="W795" i="55"/>
  <c r="W796" i="55"/>
  <c r="W797" i="55"/>
  <c r="W798" i="55"/>
  <c r="W799" i="55"/>
  <c r="W800" i="55"/>
  <c r="W801" i="55"/>
  <c r="W802" i="55"/>
  <c r="W803" i="55"/>
  <c r="W804" i="55"/>
  <c r="W805" i="55"/>
  <c r="W806" i="55"/>
  <c r="W807" i="55"/>
  <c r="W808" i="55"/>
  <c r="W809" i="55"/>
  <c r="W810" i="55"/>
  <c r="W811" i="55"/>
  <c r="W812" i="55"/>
  <c r="W813" i="55"/>
  <c r="W814" i="55"/>
  <c r="W815" i="55"/>
  <c r="W816" i="55"/>
  <c r="W817" i="55"/>
  <c r="W818" i="55"/>
  <c r="W819" i="55"/>
  <c r="W820" i="55"/>
  <c r="W821" i="55"/>
  <c r="W822" i="55"/>
  <c r="W823" i="55"/>
  <c r="W824" i="55"/>
  <c r="W825" i="55"/>
  <c r="W826" i="55"/>
  <c r="W827" i="55"/>
  <c r="W828" i="55"/>
  <c r="W829" i="55"/>
  <c r="W830" i="55"/>
  <c r="W831" i="55"/>
  <c r="W832" i="55"/>
  <c r="W833" i="55"/>
  <c r="W834" i="55"/>
  <c r="W835" i="55"/>
  <c r="W836" i="55"/>
  <c r="W837" i="55"/>
  <c r="W838" i="55"/>
  <c r="W839" i="55"/>
  <c r="W840" i="55"/>
  <c r="W841" i="55"/>
  <c r="W842" i="55"/>
  <c r="W843" i="55"/>
  <c r="W844" i="55"/>
  <c r="W845" i="55"/>
  <c r="W846" i="55"/>
  <c r="W847" i="55"/>
  <c r="W848" i="55"/>
  <c r="W849" i="55"/>
  <c r="W850" i="55"/>
  <c r="W851" i="55"/>
  <c r="W852" i="55"/>
  <c r="W853" i="55"/>
  <c r="W854" i="55"/>
  <c r="W855" i="55"/>
  <c r="W856" i="55"/>
  <c r="W857" i="55"/>
  <c r="W858" i="55"/>
  <c r="W859" i="55"/>
  <c r="W860" i="55"/>
  <c r="W861" i="55"/>
  <c r="W862" i="55"/>
  <c r="W863" i="55"/>
  <c r="W864" i="55"/>
  <c r="W865" i="55"/>
  <c r="W866" i="55"/>
  <c r="W867" i="55"/>
  <c r="W868" i="55"/>
  <c r="W869" i="55"/>
  <c r="W870" i="55"/>
  <c r="W871" i="55"/>
  <c r="W872" i="55"/>
  <c r="W873" i="55"/>
  <c r="W874" i="55"/>
  <c r="W875" i="55"/>
  <c r="W876" i="55"/>
  <c r="W877" i="55"/>
  <c r="W878" i="55"/>
  <c r="W879" i="55"/>
  <c r="W880" i="55"/>
  <c r="W881" i="55"/>
  <c r="W882" i="55"/>
  <c r="W883" i="55"/>
  <c r="W884" i="55"/>
  <c r="W885" i="55"/>
  <c r="W886" i="55"/>
  <c r="W887" i="55"/>
  <c r="W888" i="55"/>
  <c r="W889" i="55"/>
  <c r="W890" i="55"/>
  <c r="W891" i="55"/>
  <c r="W892" i="55"/>
  <c r="W893" i="55"/>
  <c r="W894" i="55"/>
  <c r="W895" i="55"/>
  <c r="W896" i="55"/>
  <c r="W897" i="55"/>
  <c r="W898" i="55"/>
  <c r="W899" i="55"/>
  <c r="W900" i="55"/>
  <c r="W901" i="55"/>
  <c r="W902" i="55"/>
  <c r="W903" i="55"/>
  <c r="W904" i="55"/>
  <c r="W905" i="55"/>
  <c r="W906" i="55"/>
  <c r="W907" i="55"/>
  <c r="W908" i="55"/>
  <c r="W909" i="55"/>
  <c r="W910" i="55"/>
  <c r="W911" i="55"/>
  <c r="W912" i="55"/>
  <c r="W913" i="55"/>
  <c r="W914" i="55"/>
  <c r="W915" i="55"/>
  <c r="W916" i="55"/>
  <c r="W917" i="55"/>
  <c r="W918" i="55"/>
  <c r="W919" i="55"/>
  <c r="W920" i="55"/>
  <c r="W921" i="55"/>
  <c r="W922" i="55"/>
  <c r="W923" i="55"/>
  <c r="W924" i="55"/>
  <c r="W925" i="55"/>
  <c r="W926" i="55"/>
  <c r="W927" i="55"/>
  <c r="W928" i="55"/>
  <c r="W929" i="55"/>
  <c r="W930" i="55"/>
  <c r="W931" i="55"/>
  <c r="W932" i="55"/>
  <c r="W933" i="55"/>
  <c r="W934" i="55"/>
  <c r="W935" i="55"/>
  <c r="W936" i="55"/>
  <c r="W937" i="55"/>
  <c r="W938" i="55"/>
  <c r="W939" i="55"/>
  <c r="W940" i="55"/>
  <c r="W941" i="55"/>
  <c r="W942" i="55"/>
  <c r="W943" i="55"/>
  <c r="W944" i="55"/>
  <c r="W945" i="55"/>
  <c r="W946" i="55"/>
  <c r="W947" i="55"/>
  <c r="W948" i="55"/>
  <c r="W949" i="55"/>
  <c r="W950" i="55"/>
  <c r="W951" i="55"/>
  <c r="W952" i="55"/>
  <c r="W953" i="55"/>
  <c r="W954" i="55"/>
  <c r="W955" i="55"/>
  <c r="W956" i="55"/>
  <c r="W957" i="55"/>
  <c r="W958" i="55"/>
  <c r="W959" i="55"/>
  <c r="W960" i="55"/>
  <c r="W961" i="55"/>
  <c r="W962" i="55"/>
  <c r="W963" i="55"/>
  <c r="W964" i="55"/>
  <c r="W965" i="55"/>
  <c r="W966" i="55"/>
  <c r="W967" i="55"/>
  <c r="W968" i="55"/>
  <c r="W969" i="55"/>
  <c r="W970" i="55"/>
  <c r="W971" i="55"/>
  <c r="W972" i="55"/>
  <c r="W973" i="55"/>
  <c r="W974" i="55"/>
  <c r="W975" i="55"/>
  <c r="W976" i="55"/>
  <c r="W977" i="55"/>
  <c r="W978" i="55"/>
  <c r="W979" i="55"/>
  <c r="W980" i="55"/>
  <c r="W981" i="55"/>
  <c r="W982" i="55"/>
  <c r="W983" i="55"/>
  <c r="W984" i="55"/>
  <c r="W985" i="55"/>
  <c r="W986" i="55"/>
  <c r="W987" i="55"/>
  <c r="W988" i="55"/>
  <c r="W989" i="55"/>
  <c r="W990" i="55"/>
  <c r="W991" i="55"/>
  <c r="W992" i="55"/>
  <c r="W993" i="55"/>
  <c r="W994" i="55"/>
  <c r="W995" i="55"/>
  <c r="W996" i="55"/>
  <c r="W997" i="55"/>
  <c r="W998" i="55"/>
  <c r="W999" i="55"/>
  <c r="W1000" i="55"/>
  <c r="W1001" i="55"/>
  <c r="W1002" i="55"/>
  <c r="W1003" i="55"/>
  <c r="W1004" i="55"/>
  <c r="W1005" i="55"/>
  <c r="W1006" i="55"/>
  <c r="W1007" i="55"/>
  <c r="W1008" i="55"/>
  <c r="W1009" i="55"/>
  <c r="W1010" i="55"/>
  <c r="W1011" i="55"/>
  <c r="W1012" i="55"/>
  <c r="W1013" i="55"/>
  <c r="W1014" i="55"/>
  <c r="W1015" i="55"/>
  <c r="W1016" i="55"/>
  <c r="W1017" i="55"/>
  <c r="W1018" i="55"/>
  <c r="W1019" i="55"/>
  <c r="W1020" i="55"/>
  <c r="W1021" i="55"/>
  <c r="W1022" i="55"/>
  <c r="W1023" i="55"/>
  <c r="W1024" i="55"/>
  <c r="W1025" i="55"/>
  <c r="W1026" i="55"/>
  <c r="W1027" i="55"/>
  <c r="W1028" i="55"/>
  <c r="W1029" i="55"/>
  <c r="W1030" i="55"/>
  <c r="W1031" i="55"/>
  <c r="W1032" i="55"/>
  <c r="W1033" i="55"/>
  <c r="W1034" i="55"/>
  <c r="W1035" i="55"/>
  <c r="W1036" i="55"/>
  <c r="W1037" i="55"/>
  <c r="W1038" i="55"/>
  <c r="W1039" i="55"/>
  <c r="W1040" i="55"/>
  <c r="W1041" i="55"/>
  <c r="W1042" i="55"/>
  <c r="W1043" i="55"/>
  <c r="W1044" i="55"/>
  <c r="W1045" i="55"/>
  <c r="W1046" i="55"/>
  <c r="W1047" i="55"/>
  <c r="W1048" i="55"/>
  <c r="W1049" i="55"/>
  <c r="W1050" i="55"/>
  <c r="W1051" i="55"/>
  <c r="W1052" i="55"/>
  <c r="W1053" i="55"/>
  <c r="W1054" i="55"/>
  <c r="W1055" i="55"/>
  <c r="W1056" i="55"/>
  <c r="W1057" i="55"/>
  <c r="W1058" i="55"/>
  <c r="W1059" i="55"/>
  <c r="W1060" i="55"/>
  <c r="W1061" i="55"/>
  <c r="W1062" i="55"/>
  <c r="W1063" i="55"/>
  <c r="W1064" i="55"/>
  <c r="W1065" i="55"/>
  <c r="W1066" i="55"/>
  <c r="W1067" i="55"/>
  <c r="W1068" i="55"/>
  <c r="W1069" i="55"/>
  <c r="W1070" i="55"/>
  <c r="W1071" i="55"/>
  <c r="W1072" i="55"/>
  <c r="W1073" i="55"/>
  <c r="W1074" i="55"/>
  <c r="W1075" i="55"/>
  <c r="W1076" i="55"/>
  <c r="W1077" i="55"/>
  <c r="W1078" i="55"/>
  <c r="W1079" i="55"/>
  <c r="W1080" i="55"/>
  <c r="W1081" i="55"/>
  <c r="W1082" i="55"/>
  <c r="W1083" i="55"/>
  <c r="W1084" i="55"/>
  <c r="W1085" i="55"/>
  <c r="W1086" i="55"/>
  <c r="W1087" i="55"/>
  <c r="W1088" i="55"/>
  <c r="W1089" i="55"/>
  <c r="W1090" i="55"/>
  <c r="W1091" i="55"/>
  <c r="W1092" i="55"/>
  <c r="W1093" i="55"/>
  <c r="W1094" i="55"/>
  <c r="W1095" i="55"/>
  <c r="W1096" i="55"/>
  <c r="W1097" i="55"/>
  <c r="W1098" i="55"/>
  <c r="W1099" i="55"/>
  <c r="W1100" i="55"/>
  <c r="W1101" i="55"/>
  <c r="W1102" i="55"/>
  <c r="W1103" i="55"/>
  <c r="W1104" i="55"/>
  <c r="W1105" i="55"/>
  <c r="W1106" i="55"/>
  <c r="W1107" i="55"/>
  <c r="W1108" i="55"/>
  <c r="W1109" i="55"/>
  <c r="W1110" i="55"/>
  <c r="W1111" i="55"/>
  <c r="W1112" i="55"/>
  <c r="W1113" i="55"/>
  <c r="W1114" i="55"/>
  <c r="W1115" i="55"/>
  <c r="W1116" i="55"/>
  <c r="W1117" i="55"/>
  <c r="W1118" i="55"/>
  <c r="W1119" i="55"/>
  <c r="W1120" i="55"/>
  <c r="W1121" i="55"/>
  <c r="W1122" i="55"/>
  <c r="W1123" i="55"/>
  <c r="W1124" i="55"/>
  <c r="W1125" i="55"/>
  <c r="W1126" i="55"/>
  <c r="W1127" i="55"/>
  <c r="W1128" i="55"/>
  <c r="W1129" i="55"/>
  <c r="W1130" i="55"/>
  <c r="W1131" i="55"/>
  <c r="W1132" i="55"/>
  <c r="W1133" i="55"/>
  <c r="W1134" i="55"/>
  <c r="W1135" i="55"/>
  <c r="W1136" i="55"/>
  <c r="W1137" i="55"/>
  <c r="W1138" i="55"/>
  <c r="W1139" i="55"/>
  <c r="W1140" i="55"/>
  <c r="W1141" i="55"/>
  <c r="W1142" i="55"/>
  <c r="W1143" i="55"/>
  <c r="W1144" i="55"/>
  <c r="W1145" i="55"/>
  <c r="W1146" i="55"/>
  <c r="W1147" i="55"/>
  <c r="W1148" i="55"/>
  <c r="W1149" i="55"/>
  <c r="W1150" i="55"/>
  <c r="W1151" i="55"/>
  <c r="W1152" i="55"/>
  <c r="W1153" i="55"/>
  <c r="W1154" i="55"/>
  <c r="W1155" i="55"/>
  <c r="W1156" i="55"/>
  <c r="W1157" i="55"/>
  <c r="W1158" i="55"/>
  <c r="W1159" i="55"/>
  <c r="W1160" i="55"/>
  <c r="W1161" i="55"/>
  <c r="W1162" i="55"/>
  <c r="W1163" i="55"/>
  <c r="W1164" i="55"/>
  <c r="W1165" i="55"/>
  <c r="W1166" i="55"/>
  <c r="W1167" i="55"/>
  <c r="W1168" i="55"/>
  <c r="W1169" i="55"/>
  <c r="W1170" i="55"/>
  <c r="W1171" i="55"/>
  <c r="W1172" i="55"/>
  <c r="W1173" i="55"/>
  <c r="W1174" i="55"/>
  <c r="W1175" i="55"/>
  <c r="W1176" i="55"/>
  <c r="W1177" i="55"/>
  <c r="W1178" i="55"/>
  <c r="W1179" i="55"/>
  <c r="W1180" i="55"/>
  <c r="W1181" i="55"/>
  <c r="W1182" i="55"/>
  <c r="W1183" i="55"/>
  <c r="W1184" i="55"/>
  <c r="W1185" i="55"/>
  <c r="W1186" i="55"/>
  <c r="W1187" i="55"/>
  <c r="W1188" i="55"/>
  <c r="W1189" i="55"/>
  <c r="W1190" i="55"/>
  <c r="W1191" i="55"/>
  <c r="W1192" i="55"/>
  <c r="W1193" i="55"/>
  <c r="W1194" i="55"/>
  <c r="W1195" i="55"/>
  <c r="W1196" i="55"/>
  <c r="W1197" i="55"/>
  <c r="W1198" i="55"/>
  <c r="W1199" i="55"/>
  <c r="W1200" i="55"/>
  <c r="W1201" i="55"/>
  <c r="W1202" i="55"/>
  <c r="W1203" i="55"/>
  <c r="W1204" i="55"/>
  <c r="W1205" i="55"/>
  <c r="W1206" i="55"/>
  <c r="W1207" i="55"/>
  <c r="W1208" i="55"/>
  <c r="W1209" i="55"/>
  <c r="W1210" i="55"/>
  <c r="W1211" i="55"/>
  <c r="W1212" i="55"/>
  <c r="W1213" i="55"/>
  <c r="W1214" i="55"/>
  <c r="W1215" i="55"/>
  <c r="W1216" i="55"/>
  <c r="W1217" i="55"/>
  <c r="W1218" i="55"/>
  <c r="W1219" i="55"/>
  <c r="W1220" i="55"/>
  <c r="W1221" i="55"/>
  <c r="W1222" i="55"/>
  <c r="W1223" i="55"/>
  <c r="W1224" i="55"/>
  <c r="W1225" i="55"/>
  <c r="W1226" i="55"/>
  <c r="W1227" i="55"/>
  <c r="W1228" i="55"/>
  <c r="W1229" i="55"/>
  <c r="W1230" i="55"/>
  <c r="W1231" i="55"/>
  <c r="W1232" i="55"/>
  <c r="W1233" i="55"/>
  <c r="W1234" i="55"/>
  <c r="W1235" i="55"/>
  <c r="W1236" i="55"/>
  <c r="W1237" i="55"/>
  <c r="W1238" i="55"/>
  <c r="W1239" i="55"/>
  <c r="W1240" i="55"/>
  <c r="W1241" i="55"/>
  <c r="W1242" i="55"/>
  <c r="W1243" i="55"/>
  <c r="W1244" i="55"/>
  <c r="W1245" i="55"/>
  <c r="W1246" i="55"/>
  <c r="W1247" i="55"/>
  <c r="W1248" i="55"/>
  <c r="W1249" i="55"/>
  <c r="W1250" i="55"/>
  <c r="W1251" i="55"/>
  <c r="W1252" i="55"/>
  <c r="W1253" i="55"/>
  <c r="W1254" i="55"/>
  <c r="W1255" i="55"/>
  <c r="W1256" i="55"/>
  <c r="W1257" i="55"/>
  <c r="W1258" i="55"/>
  <c r="W1259" i="55"/>
  <c r="W1260" i="55"/>
  <c r="W1261" i="55"/>
  <c r="W1262" i="55"/>
  <c r="W1263" i="55"/>
  <c r="W1264" i="55"/>
  <c r="W1265" i="55"/>
  <c r="W1266" i="55"/>
  <c r="W1267" i="55"/>
  <c r="W1268" i="55"/>
  <c r="W1269" i="55"/>
  <c r="W1270" i="55"/>
  <c r="W1271" i="55"/>
  <c r="W1272" i="55"/>
  <c r="W1273" i="55"/>
  <c r="W1274" i="55"/>
  <c r="W1275" i="55"/>
  <c r="W1276" i="55"/>
  <c r="W1277" i="55"/>
  <c r="W1278" i="55"/>
  <c r="W1279" i="55"/>
  <c r="W1280" i="55"/>
  <c r="W1281" i="55"/>
  <c r="W1282" i="55"/>
  <c r="W1283" i="55"/>
  <c r="W1284" i="55"/>
  <c r="W1285" i="55"/>
  <c r="W1286" i="55"/>
  <c r="W1287" i="55"/>
  <c r="W1288" i="55"/>
  <c r="W1289" i="55"/>
  <c r="W1290" i="55"/>
  <c r="W1291" i="55"/>
  <c r="W1292" i="55"/>
  <c r="W1293" i="55"/>
  <c r="W1294" i="55"/>
  <c r="W1295" i="55"/>
  <c r="W1296" i="55"/>
  <c r="W1297" i="55"/>
  <c r="W1298" i="55"/>
  <c r="W1299" i="55"/>
  <c r="W1300" i="55"/>
  <c r="W1301" i="55"/>
  <c r="W1302" i="55"/>
  <c r="W1303" i="55"/>
  <c r="W1304" i="55"/>
  <c r="W1305" i="55"/>
  <c r="W1306" i="55"/>
  <c r="W1307" i="55"/>
  <c r="W1308" i="55"/>
  <c r="W1309" i="55"/>
  <c r="W1310" i="55"/>
  <c r="W1311" i="55"/>
  <c r="W1312" i="55"/>
  <c r="W1313" i="55"/>
  <c r="W1314" i="55"/>
  <c r="W1315" i="55"/>
  <c r="W1316" i="55"/>
  <c r="W1317" i="55"/>
  <c r="W1318" i="55"/>
  <c r="W1319" i="55"/>
  <c r="W1320" i="55"/>
  <c r="W1321" i="55"/>
  <c r="W1322" i="55"/>
  <c r="W1323" i="55"/>
  <c r="W1324" i="55"/>
  <c r="W1325" i="55"/>
  <c r="W1326" i="55"/>
  <c r="W1327" i="55"/>
  <c r="W1328" i="55"/>
  <c r="W1329" i="55"/>
  <c r="W1330" i="55"/>
  <c r="W1331" i="55"/>
  <c r="W1332" i="55"/>
  <c r="W1333" i="55"/>
  <c r="W1334" i="55"/>
  <c r="W1335" i="55"/>
  <c r="W1336" i="55"/>
  <c r="W1337" i="55"/>
  <c r="W1338" i="55"/>
  <c r="W1339" i="55"/>
  <c r="W1340" i="55"/>
  <c r="W1341" i="55"/>
  <c r="W1342" i="55"/>
  <c r="W1343" i="55"/>
  <c r="W1344" i="55"/>
  <c r="W1345" i="55"/>
  <c r="W1346" i="55"/>
  <c r="W1347" i="55"/>
  <c r="W1348" i="55"/>
  <c r="W1349" i="55"/>
  <c r="W1350" i="55"/>
  <c r="W1351" i="55"/>
  <c r="W1352" i="55"/>
  <c r="W1353" i="55"/>
  <c r="W1354" i="55"/>
  <c r="W1355" i="55"/>
  <c r="W1356" i="55"/>
  <c r="W1357" i="55"/>
  <c r="W1358" i="55"/>
  <c r="W1359" i="55"/>
  <c r="W1360" i="55"/>
  <c r="W1361" i="55"/>
  <c r="W1362" i="55"/>
  <c r="W1363" i="55"/>
  <c r="W1364" i="55"/>
  <c r="W1365" i="55"/>
  <c r="W1366" i="55"/>
  <c r="W1367" i="55"/>
  <c r="W1368" i="55"/>
  <c r="W1369" i="55"/>
  <c r="W1370" i="55"/>
  <c r="W1371" i="55"/>
  <c r="W1372" i="55"/>
  <c r="W1373" i="55"/>
  <c r="W1374" i="55"/>
  <c r="W1375" i="55"/>
  <c r="W1376" i="55"/>
  <c r="W1377" i="55"/>
  <c r="W1378" i="55"/>
  <c r="W1379" i="55"/>
  <c r="W1380" i="55"/>
  <c r="W1381" i="55"/>
  <c r="W1382" i="55"/>
  <c r="W1383" i="55"/>
  <c r="W1384" i="55"/>
  <c r="W1385" i="55"/>
  <c r="W1386" i="55"/>
  <c r="W1387" i="55"/>
  <c r="W1388" i="55"/>
  <c r="W1389" i="55"/>
  <c r="W1390" i="55"/>
  <c r="W1391" i="55"/>
  <c r="W1392" i="55"/>
  <c r="W1393" i="55"/>
  <c r="W1394" i="55"/>
  <c r="W1395" i="55"/>
  <c r="W1396" i="55"/>
  <c r="W1397" i="55"/>
  <c r="W1398" i="55"/>
  <c r="W1399" i="55"/>
  <c r="W1400" i="55"/>
  <c r="W1401" i="55"/>
  <c r="W1402" i="55"/>
  <c r="W1403" i="55"/>
  <c r="W2" i="55"/>
  <c r="G19" i="60"/>
  <c r="H19" i="60"/>
  <c r="I19" i="60"/>
  <c r="J19" i="60" s="1"/>
  <c r="G20" i="60"/>
  <c r="H20" i="60"/>
  <c r="I20" i="60"/>
  <c r="J20" i="60" s="1"/>
  <c r="G21" i="60"/>
  <c r="H21" i="60"/>
  <c r="I21" i="60"/>
  <c r="J21" i="60" s="1"/>
  <c r="G22" i="60"/>
  <c r="H22" i="60"/>
  <c r="I22" i="60"/>
  <c r="J22" i="60" s="1"/>
  <c r="G23" i="60"/>
  <c r="H23" i="60"/>
  <c r="I23" i="60"/>
  <c r="J23" i="60" s="1"/>
  <c r="G24" i="60"/>
  <c r="H24" i="60"/>
  <c r="I24" i="60"/>
  <c r="J24" i="60" s="1"/>
  <c r="G25" i="60"/>
  <c r="H25" i="60"/>
  <c r="I25" i="60"/>
  <c r="J25" i="60" s="1"/>
  <c r="T1403" i="55" l="1"/>
  <c r="U1403" i="55" s="1"/>
  <c r="V1403" i="55" s="1"/>
  <c r="T1402" i="55"/>
  <c r="U1402" i="55" s="1"/>
  <c r="V1402" i="55" s="1"/>
  <c r="T1401" i="55"/>
  <c r="U1401" i="55" s="1"/>
  <c r="V1401" i="55" s="1"/>
  <c r="T1400" i="55"/>
  <c r="U1400" i="55" s="1"/>
  <c r="V1400" i="55" s="1"/>
  <c r="T1399" i="55"/>
  <c r="U1399" i="55" s="1"/>
  <c r="V1399" i="55" s="1"/>
  <c r="T1398" i="55"/>
  <c r="U1398" i="55" s="1"/>
  <c r="V1398" i="55" s="1"/>
  <c r="T1397" i="55"/>
  <c r="U1397" i="55" s="1"/>
  <c r="V1397" i="55" s="1"/>
  <c r="T1396" i="55"/>
  <c r="U1396" i="55" s="1"/>
  <c r="V1396" i="55" s="1"/>
  <c r="T1395" i="55"/>
  <c r="U1395" i="55" s="1"/>
  <c r="V1395" i="55" s="1"/>
  <c r="T1394" i="55"/>
  <c r="U1394" i="55" s="1"/>
  <c r="V1394" i="55" s="1"/>
  <c r="T1393" i="55"/>
  <c r="U1393" i="55" s="1"/>
  <c r="V1393" i="55" s="1"/>
  <c r="T1392" i="55"/>
  <c r="U1392" i="55" s="1"/>
  <c r="V1392" i="55" s="1"/>
  <c r="T1391" i="55"/>
  <c r="U1391" i="55" s="1"/>
  <c r="V1391" i="55" s="1"/>
  <c r="T1390" i="55"/>
  <c r="U1390" i="55" s="1"/>
  <c r="V1390" i="55" s="1"/>
  <c r="U1389" i="55"/>
  <c r="V1389" i="55" s="1"/>
  <c r="T1389" i="55"/>
  <c r="T1388" i="55"/>
  <c r="U1388" i="55" s="1"/>
  <c r="V1388" i="55" s="1"/>
  <c r="T1387" i="55"/>
  <c r="U1387" i="55" s="1"/>
  <c r="V1387" i="55" s="1"/>
  <c r="T1386" i="55"/>
  <c r="U1386" i="55" s="1"/>
  <c r="V1386" i="55" s="1"/>
  <c r="V1385" i="55"/>
  <c r="U1385" i="55"/>
  <c r="T1385" i="55"/>
  <c r="T1384" i="55"/>
  <c r="U1384" i="55" s="1"/>
  <c r="V1384" i="55" s="1"/>
  <c r="T1383" i="55"/>
  <c r="U1383" i="55" s="1"/>
  <c r="V1383" i="55" s="1"/>
  <c r="T1382" i="55"/>
  <c r="U1382" i="55" s="1"/>
  <c r="V1382" i="55" s="1"/>
  <c r="T1381" i="55"/>
  <c r="U1381" i="55" s="1"/>
  <c r="V1381" i="55" s="1"/>
  <c r="T1380" i="55"/>
  <c r="U1380" i="55" s="1"/>
  <c r="V1380" i="55" s="1"/>
  <c r="T1379" i="55"/>
  <c r="U1379" i="55" s="1"/>
  <c r="V1379" i="55" s="1"/>
  <c r="T1378" i="55"/>
  <c r="U1378" i="55" s="1"/>
  <c r="V1378" i="55" s="1"/>
  <c r="T1377" i="55"/>
  <c r="U1377" i="55" s="1"/>
  <c r="V1377" i="55" s="1"/>
  <c r="T1376" i="55"/>
  <c r="U1376" i="55" s="1"/>
  <c r="V1376" i="55" s="1"/>
  <c r="T1375" i="55"/>
  <c r="U1375" i="55" s="1"/>
  <c r="V1375" i="55" s="1"/>
  <c r="T1374" i="55"/>
  <c r="U1374" i="55" s="1"/>
  <c r="V1374" i="55" s="1"/>
  <c r="I13" i="63" l="1"/>
  <c r="J13" i="63" s="1"/>
  <c r="H13" i="63"/>
  <c r="G13" i="63"/>
  <c r="I44" i="60"/>
  <c r="H44" i="60"/>
  <c r="G44" i="60"/>
  <c r="I43" i="60"/>
  <c r="H43" i="60"/>
  <c r="G43" i="60"/>
  <c r="I42" i="60"/>
  <c r="H42" i="60"/>
  <c r="G42" i="60"/>
  <c r="I41" i="60"/>
  <c r="H41" i="60"/>
  <c r="G41" i="60"/>
  <c r="I40" i="60"/>
  <c r="H40" i="60"/>
  <c r="G40" i="60"/>
  <c r="I39" i="60"/>
  <c r="H39" i="60"/>
  <c r="G39" i="60"/>
  <c r="I38" i="60"/>
  <c r="H38" i="60"/>
  <c r="G38" i="60"/>
  <c r="I37" i="60"/>
  <c r="H37" i="60"/>
  <c r="G37" i="60"/>
  <c r="I36" i="60"/>
  <c r="H36" i="60"/>
  <c r="G36" i="60"/>
  <c r="I35" i="60"/>
  <c r="H35" i="60"/>
  <c r="G35" i="60"/>
  <c r="I34" i="60"/>
  <c r="H34" i="60"/>
  <c r="G34" i="60"/>
  <c r="I33" i="60"/>
  <c r="H33" i="60"/>
  <c r="G33" i="60"/>
  <c r="I32" i="60"/>
  <c r="H32" i="60"/>
  <c r="G32" i="60"/>
  <c r="I31" i="60"/>
  <c r="H31" i="60"/>
  <c r="G31" i="60"/>
  <c r="I30" i="60"/>
  <c r="H30" i="60"/>
  <c r="G30" i="60"/>
  <c r="I29" i="60"/>
  <c r="H29" i="60"/>
  <c r="G29" i="60"/>
  <c r="I28" i="60"/>
  <c r="H28" i="60"/>
  <c r="G28" i="60"/>
  <c r="I27" i="60"/>
  <c r="H27" i="60"/>
  <c r="G27" i="60"/>
  <c r="I26" i="60"/>
  <c r="H26" i="60"/>
  <c r="G26" i="60"/>
  <c r="I18" i="60"/>
  <c r="H18" i="60"/>
  <c r="G18" i="60"/>
  <c r="I17" i="60"/>
  <c r="H17" i="60"/>
  <c r="G17" i="60"/>
  <c r="I16" i="60"/>
  <c r="H16" i="60"/>
  <c r="G16" i="60"/>
  <c r="I15" i="60"/>
  <c r="H15" i="60"/>
  <c r="G15" i="60"/>
  <c r="I14" i="60"/>
  <c r="H14" i="60"/>
  <c r="G14" i="60"/>
  <c r="I13" i="60"/>
  <c r="H13" i="60"/>
  <c r="G13" i="60"/>
  <c r="I12" i="60"/>
  <c r="H12" i="60"/>
  <c r="G12" i="60"/>
  <c r="I11" i="60"/>
  <c r="H11" i="60"/>
  <c r="G11" i="60"/>
  <c r="I10" i="60"/>
  <c r="H10" i="60"/>
  <c r="G10" i="60"/>
  <c r="I9" i="60"/>
  <c r="H9" i="60"/>
  <c r="G9" i="60"/>
  <c r="I8" i="60"/>
  <c r="H8" i="60"/>
  <c r="G8" i="60"/>
  <c r="I7" i="60"/>
  <c r="H7" i="60"/>
  <c r="G7" i="60"/>
  <c r="H14" i="61"/>
  <c r="G14" i="61"/>
  <c r="I11" i="61"/>
  <c r="H11" i="61"/>
  <c r="G11" i="61"/>
  <c r="I10" i="61"/>
  <c r="H10" i="61"/>
  <c r="G10" i="61"/>
  <c r="I9" i="61"/>
  <c r="H9" i="61"/>
  <c r="G9" i="61"/>
  <c r="I8" i="61"/>
  <c r="H8" i="61"/>
  <c r="G8" i="61"/>
  <c r="I7" i="61"/>
  <c r="H7" i="61"/>
  <c r="G7" i="61"/>
  <c r="I72" i="59"/>
  <c r="H72" i="59"/>
  <c r="G72" i="59"/>
  <c r="I71" i="59"/>
  <c r="H71" i="59"/>
  <c r="G71" i="59"/>
  <c r="I70" i="59"/>
  <c r="H70" i="59"/>
  <c r="G70" i="59"/>
  <c r="I69" i="59"/>
  <c r="H69" i="59"/>
  <c r="G69" i="59"/>
  <c r="I68" i="59"/>
  <c r="H68" i="59"/>
  <c r="G68" i="59"/>
  <c r="I67" i="59"/>
  <c r="H67" i="59"/>
  <c r="G67" i="59"/>
  <c r="I66" i="59"/>
  <c r="H66" i="59"/>
  <c r="G66" i="59"/>
  <c r="I65" i="59"/>
  <c r="H65" i="59"/>
  <c r="G65" i="59"/>
  <c r="I64" i="59"/>
  <c r="H64" i="59"/>
  <c r="G64" i="59"/>
  <c r="I63" i="59"/>
  <c r="H63" i="59"/>
  <c r="G63" i="59"/>
  <c r="I62" i="59"/>
  <c r="H62" i="59"/>
  <c r="G62" i="59"/>
  <c r="I61" i="59"/>
  <c r="H61" i="59"/>
  <c r="G61" i="59"/>
  <c r="I60" i="59"/>
  <c r="H60" i="59"/>
  <c r="G60" i="59"/>
  <c r="I59" i="59"/>
  <c r="H59" i="59"/>
  <c r="G59" i="59"/>
  <c r="I58" i="59"/>
  <c r="H58" i="59"/>
  <c r="G58" i="59"/>
  <c r="I57" i="59"/>
  <c r="H57" i="59"/>
  <c r="G57" i="59"/>
  <c r="I56" i="59"/>
  <c r="H56" i="59"/>
  <c r="G56" i="59"/>
  <c r="I55" i="59"/>
  <c r="H55" i="59"/>
  <c r="G55" i="59"/>
  <c r="I54" i="59"/>
  <c r="H54" i="59"/>
  <c r="G54" i="59"/>
  <c r="I53" i="59"/>
  <c r="H53" i="59"/>
  <c r="G53" i="59"/>
  <c r="I52" i="59"/>
  <c r="H52" i="59"/>
  <c r="G52" i="59"/>
  <c r="I51" i="59"/>
  <c r="H51" i="59"/>
  <c r="G51" i="59"/>
  <c r="I50" i="59"/>
  <c r="H50" i="59"/>
  <c r="G50" i="59"/>
  <c r="I49" i="59"/>
  <c r="H49" i="59"/>
  <c r="G49" i="59"/>
  <c r="I48" i="59"/>
  <c r="H48" i="59"/>
  <c r="G48" i="59"/>
  <c r="I47" i="59"/>
  <c r="H47" i="59"/>
  <c r="G47" i="59"/>
  <c r="I46" i="59"/>
  <c r="H46" i="59"/>
  <c r="G46" i="59"/>
  <c r="I45" i="59"/>
  <c r="H45" i="59"/>
  <c r="G45" i="59"/>
  <c r="I44" i="59"/>
  <c r="H44" i="59"/>
  <c r="G44" i="59"/>
  <c r="I43" i="59"/>
  <c r="H43" i="59"/>
  <c r="G43" i="59"/>
  <c r="I42" i="59"/>
  <c r="H42" i="59"/>
  <c r="G42" i="59"/>
  <c r="I41" i="59"/>
  <c r="H41" i="59"/>
  <c r="G41" i="59"/>
  <c r="I40" i="59"/>
  <c r="H40" i="59"/>
  <c r="G40" i="59"/>
  <c r="I39" i="59"/>
  <c r="H39" i="59"/>
  <c r="G39" i="59"/>
  <c r="I38" i="59"/>
  <c r="H38" i="59"/>
  <c r="G38" i="59"/>
  <c r="I37" i="59"/>
  <c r="H37" i="59"/>
  <c r="G37" i="59"/>
  <c r="I36" i="59"/>
  <c r="H36" i="59"/>
  <c r="G36" i="59"/>
  <c r="I35" i="59"/>
  <c r="H35" i="59"/>
  <c r="G35" i="59"/>
  <c r="I34" i="59"/>
  <c r="H34" i="59"/>
  <c r="G34" i="59"/>
  <c r="I33" i="59"/>
  <c r="H33" i="59"/>
  <c r="G33" i="59"/>
  <c r="I32" i="59"/>
  <c r="H32" i="59"/>
  <c r="G32" i="59"/>
  <c r="I31" i="59"/>
  <c r="H31" i="59"/>
  <c r="G31" i="59"/>
  <c r="I30" i="59"/>
  <c r="H30" i="59"/>
  <c r="G30" i="59"/>
  <c r="I29" i="59"/>
  <c r="H29" i="59"/>
  <c r="G29" i="59"/>
  <c r="I28" i="59"/>
  <c r="H28" i="59"/>
  <c r="G28" i="59"/>
  <c r="I27" i="59"/>
  <c r="H27" i="59"/>
  <c r="G27" i="59"/>
  <c r="I26" i="59"/>
  <c r="H26" i="59"/>
  <c r="G26" i="59"/>
  <c r="I25" i="59"/>
  <c r="H25" i="59"/>
  <c r="G25" i="59"/>
  <c r="I24" i="59"/>
  <c r="H24" i="59"/>
  <c r="G24" i="59"/>
  <c r="I23" i="59"/>
  <c r="H23" i="59"/>
  <c r="G23" i="59"/>
  <c r="H22" i="59"/>
  <c r="G22" i="59"/>
  <c r="H21" i="59"/>
  <c r="G21" i="59"/>
  <c r="H20" i="59"/>
  <c r="G20" i="59"/>
  <c r="H19" i="59"/>
  <c r="G19" i="59"/>
  <c r="H18" i="59"/>
  <c r="H17" i="59"/>
  <c r="H16" i="59"/>
  <c r="H15" i="59"/>
  <c r="H14" i="59"/>
  <c r="H13" i="59"/>
  <c r="H12" i="59"/>
  <c r="H11" i="59"/>
  <c r="I10" i="59"/>
  <c r="H10" i="59"/>
  <c r="G10" i="59"/>
  <c r="I9" i="59"/>
  <c r="H9" i="59"/>
  <c r="G9" i="59"/>
  <c r="I8" i="59"/>
  <c r="H8" i="59"/>
  <c r="G8" i="59"/>
  <c r="I7" i="59"/>
  <c r="H7" i="59"/>
  <c r="G7" i="59"/>
  <c r="I25" i="58"/>
  <c r="H25" i="58"/>
  <c r="G25" i="58"/>
  <c r="I24" i="58"/>
  <c r="H24" i="58"/>
  <c r="G24" i="58"/>
  <c r="I23" i="58"/>
  <c r="H23" i="58"/>
  <c r="G23" i="58"/>
  <c r="I22" i="58"/>
  <c r="H22" i="58"/>
  <c r="G22" i="58"/>
  <c r="I21" i="58"/>
  <c r="H21" i="58"/>
  <c r="G21" i="58"/>
  <c r="I20" i="58"/>
  <c r="H20" i="58"/>
  <c r="G20" i="58"/>
  <c r="I19" i="58"/>
  <c r="H19" i="58"/>
  <c r="G19" i="58"/>
  <c r="I18" i="58"/>
  <c r="H18" i="58"/>
  <c r="G18" i="58"/>
  <c r="I17" i="58"/>
  <c r="H17" i="58"/>
  <c r="G17" i="58"/>
  <c r="I16" i="58"/>
  <c r="H16" i="58"/>
  <c r="G16" i="58"/>
  <c r="I15" i="58"/>
  <c r="H15" i="58"/>
  <c r="G15" i="58"/>
  <c r="I14" i="58"/>
  <c r="H14" i="58"/>
  <c r="G14" i="58"/>
  <c r="I13" i="58"/>
  <c r="H13" i="58"/>
  <c r="G13" i="58"/>
  <c r="I12" i="58"/>
  <c r="H12" i="58"/>
  <c r="G12" i="58"/>
  <c r="I11" i="58"/>
  <c r="H11" i="58"/>
  <c r="G11" i="58"/>
  <c r="I10" i="58"/>
  <c r="H10" i="58"/>
  <c r="G10" i="58"/>
  <c r="I9" i="58"/>
  <c r="H9" i="58"/>
  <c r="G9" i="58"/>
  <c r="I8" i="58"/>
  <c r="H8" i="58"/>
  <c r="G8" i="58"/>
  <c r="I7" i="58"/>
  <c r="H7" i="58"/>
  <c r="G7" i="58"/>
  <c r="G8" i="65"/>
  <c r="F8" i="65"/>
  <c r="G7" i="65"/>
  <c r="F7" i="65"/>
  <c r="I12" i="63"/>
  <c r="H12" i="63"/>
  <c r="G12" i="63"/>
  <c r="I11" i="63"/>
  <c r="H11" i="63"/>
  <c r="G11" i="63"/>
  <c r="I10" i="63"/>
  <c r="H10" i="63"/>
  <c r="G10" i="63"/>
  <c r="I9" i="63"/>
  <c r="H9" i="63"/>
  <c r="G9" i="63"/>
  <c r="I8" i="63"/>
  <c r="H8" i="63"/>
  <c r="G8" i="63"/>
  <c r="I7" i="63"/>
  <c r="H7" i="63"/>
  <c r="G7" i="63"/>
  <c r="I18" i="56"/>
  <c r="H18" i="56"/>
  <c r="G18" i="56"/>
  <c r="I17" i="56"/>
  <c r="H17" i="56"/>
  <c r="G17" i="56"/>
  <c r="I16" i="56"/>
  <c r="H16" i="56"/>
  <c r="G16" i="56"/>
  <c r="I15" i="56"/>
  <c r="H15" i="56"/>
  <c r="G15" i="56"/>
  <c r="I14" i="56"/>
  <c r="H14" i="56"/>
  <c r="G14" i="56"/>
  <c r="I13" i="56"/>
  <c r="H13" i="56"/>
  <c r="G13" i="56"/>
  <c r="I12" i="56"/>
  <c r="H12" i="56"/>
  <c r="G12" i="56"/>
  <c r="I11" i="56"/>
  <c r="H11" i="56"/>
  <c r="G11" i="56"/>
  <c r="I10" i="56"/>
  <c r="H10" i="56"/>
  <c r="G10" i="56"/>
  <c r="I9" i="56"/>
  <c r="H9" i="56"/>
  <c r="G9" i="56"/>
  <c r="I8" i="56"/>
  <c r="H8" i="56"/>
  <c r="G8" i="56"/>
  <c r="I7" i="56"/>
  <c r="H7" i="56"/>
  <c r="G7" i="56"/>
  <c r="F5" i="52"/>
  <c r="F6" i="52"/>
  <c r="F7" i="52"/>
  <c r="F8" i="52"/>
  <c r="F9" i="52"/>
  <c r="F10" i="52"/>
  <c r="F11" i="52"/>
  <c r="F12" i="52"/>
  <c r="F13" i="52"/>
  <c r="F14" i="52"/>
  <c r="F15" i="52"/>
  <c r="F4" i="52"/>
  <c r="V3" i="55"/>
  <c r="V4" i="55"/>
  <c r="V5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V32" i="55"/>
  <c r="V33" i="55"/>
  <c r="V34" i="55"/>
  <c r="V35" i="55"/>
  <c r="V36" i="55"/>
  <c r="V37" i="55"/>
  <c r="V38" i="55"/>
  <c r="V39" i="55"/>
  <c r="V40" i="55"/>
  <c r="V41" i="55"/>
  <c r="V42" i="55"/>
  <c r="V43" i="55"/>
  <c r="V44" i="55"/>
  <c r="V45" i="55"/>
  <c r="V46" i="55"/>
  <c r="V47" i="55"/>
  <c r="V48" i="55"/>
  <c r="V49" i="55"/>
  <c r="V50" i="55"/>
  <c r="V51" i="55"/>
  <c r="V52" i="55"/>
  <c r="V53" i="55"/>
  <c r="V54" i="55"/>
  <c r="V55" i="55"/>
  <c r="V56" i="55"/>
  <c r="V57" i="55"/>
  <c r="V58" i="55"/>
  <c r="V59" i="55"/>
  <c r="V60" i="55"/>
  <c r="V61" i="55"/>
  <c r="V62" i="55"/>
  <c r="V63" i="55"/>
  <c r="V64" i="55"/>
  <c r="V65" i="55"/>
  <c r="V66" i="55"/>
  <c r="V67" i="55"/>
  <c r="V68" i="55"/>
  <c r="V69" i="55"/>
  <c r="V70" i="55"/>
  <c r="V71" i="55"/>
  <c r="V72" i="55"/>
  <c r="V73" i="55"/>
  <c r="V74" i="55"/>
  <c r="V75" i="55"/>
  <c r="V76" i="55"/>
  <c r="V77" i="55"/>
  <c r="V78" i="55"/>
  <c r="V79" i="55"/>
  <c r="V80" i="55"/>
  <c r="V81" i="55"/>
  <c r="V82" i="55"/>
  <c r="V83" i="55"/>
  <c r="V84" i="55"/>
  <c r="V85" i="55"/>
  <c r="V86" i="55"/>
  <c r="V87" i="55"/>
  <c r="V88" i="55"/>
  <c r="V89" i="55"/>
  <c r="V90" i="55"/>
  <c r="V91" i="55"/>
  <c r="V92" i="55"/>
  <c r="V93" i="55"/>
  <c r="V94" i="55"/>
  <c r="V95" i="55"/>
  <c r="V96" i="55"/>
  <c r="V97" i="55"/>
  <c r="V98" i="55"/>
  <c r="V99" i="55"/>
  <c r="V100" i="55"/>
  <c r="V101" i="55"/>
  <c r="V102" i="55"/>
  <c r="V103" i="55"/>
  <c r="V104" i="55"/>
  <c r="V105" i="55"/>
  <c r="V106" i="55"/>
  <c r="V107" i="55"/>
  <c r="V108" i="55"/>
  <c r="V109" i="55"/>
  <c r="V110" i="55"/>
  <c r="V111" i="55"/>
  <c r="V112" i="55"/>
  <c r="V113" i="55"/>
  <c r="V114" i="55"/>
  <c r="V115" i="55"/>
  <c r="V116" i="55"/>
  <c r="V117" i="55"/>
  <c r="V118" i="55"/>
  <c r="V119" i="55"/>
  <c r="V120" i="55"/>
  <c r="V121" i="55"/>
  <c r="V122" i="55"/>
  <c r="V123" i="55"/>
  <c r="V124" i="55"/>
  <c r="V125" i="55"/>
  <c r="V126" i="55"/>
  <c r="V127" i="55"/>
  <c r="V128" i="55"/>
  <c r="V129" i="55"/>
  <c r="V130" i="55"/>
  <c r="V131" i="55"/>
  <c r="V132" i="55"/>
  <c r="V133" i="55"/>
  <c r="V134" i="55"/>
  <c r="V135" i="55"/>
  <c r="V136" i="55"/>
  <c r="V137" i="55"/>
  <c r="V138" i="55"/>
  <c r="V139" i="55"/>
  <c r="V140" i="55"/>
  <c r="V141" i="55"/>
  <c r="V142" i="55"/>
  <c r="V143" i="55"/>
  <c r="V144" i="55"/>
  <c r="V145" i="55"/>
  <c r="V146" i="55"/>
  <c r="V147" i="55"/>
  <c r="V148" i="55"/>
  <c r="V149" i="55"/>
  <c r="V150" i="55"/>
  <c r="V151" i="55"/>
  <c r="V152" i="55"/>
  <c r="V153" i="55"/>
  <c r="V154" i="55"/>
  <c r="V155" i="55"/>
  <c r="V156" i="55"/>
  <c r="V157" i="55"/>
  <c r="V158" i="55"/>
  <c r="V159" i="55"/>
  <c r="V160" i="55"/>
  <c r="V161" i="55"/>
  <c r="V162" i="55"/>
  <c r="V163" i="55"/>
  <c r="V164" i="55"/>
  <c r="V165" i="55"/>
  <c r="V166" i="55"/>
  <c r="V167" i="55"/>
  <c r="V168" i="55"/>
  <c r="V169" i="55"/>
  <c r="V170" i="55"/>
  <c r="V171" i="55"/>
  <c r="V172" i="55"/>
  <c r="V173" i="55"/>
  <c r="V174" i="55"/>
  <c r="V175" i="55"/>
  <c r="V176" i="55"/>
  <c r="V177" i="55"/>
  <c r="V178" i="55"/>
  <c r="V179" i="55"/>
  <c r="V180" i="55"/>
  <c r="V181" i="55"/>
  <c r="V182" i="55"/>
  <c r="V183" i="55"/>
  <c r="V184" i="55"/>
  <c r="V185" i="55"/>
  <c r="V186" i="55"/>
  <c r="V187" i="55"/>
  <c r="V188" i="55"/>
  <c r="V189" i="55"/>
  <c r="V190" i="55"/>
  <c r="V191" i="55"/>
  <c r="V192" i="55"/>
  <c r="V193" i="55"/>
  <c r="V194" i="55"/>
  <c r="V195" i="55"/>
  <c r="V196" i="55"/>
  <c r="V197" i="55"/>
  <c r="V198" i="55"/>
  <c r="V199" i="55"/>
  <c r="V200" i="55"/>
  <c r="V201" i="55"/>
  <c r="V202" i="55"/>
  <c r="V203" i="55"/>
  <c r="V204" i="55"/>
  <c r="V205" i="55"/>
  <c r="V206" i="55"/>
  <c r="V207" i="55"/>
  <c r="V208" i="55"/>
  <c r="V209" i="55"/>
  <c r="V210" i="55"/>
  <c r="V211" i="55"/>
  <c r="V212" i="55"/>
  <c r="V213" i="55"/>
  <c r="V214" i="55"/>
  <c r="V215" i="55"/>
  <c r="V216" i="55"/>
  <c r="V217" i="55"/>
  <c r="V218" i="55"/>
  <c r="V219" i="55"/>
  <c r="V220" i="55"/>
  <c r="V221" i="55"/>
  <c r="V222" i="55"/>
  <c r="V223" i="55"/>
  <c r="V224" i="55"/>
  <c r="V225" i="55"/>
  <c r="V226" i="55"/>
  <c r="V227" i="55"/>
  <c r="V228" i="55"/>
  <c r="V229" i="55"/>
  <c r="V230" i="55"/>
  <c r="V231" i="55"/>
  <c r="V232" i="55"/>
  <c r="V233" i="55"/>
  <c r="V234" i="55"/>
  <c r="V235" i="55"/>
  <c r="V236" i="55"/>
  <c r="V237" i="55"/>
  <c r="V238" i="55"/>
  <c r="V239" i="55"/>
  <c r="V240" i="55"/>
  <c r="V241" i="55"/>
  <c r="V242" i="55"/>
  <c r="V243" i="55"/>
  <c r="V244" i="55"/>
  <c r="V245" i="55"/>
  <c r="V246" i="55"/>
  <c r="V247" i="55"/>
  <c r="V248" i="55"/>
  <c r="V249" i="55"/>
  <c r="V250" i="55"/>
  <c r="V251" i="55"/>
  <c r="V252" i="55"/>
  <c r="V253" i="55"/>
  <c r="V254" i="55"/>
  <c r="V255" i="55"/>
  <c r="V256" i="55"/>
  <c r="V257" i="55"/>
  <c r="V258" i="55"/>
  <c r="V259" i="55"/>
  <c r="V260" i="55"/>
  <c r="V261" i="55"/>
  <c r="V262" i="55"/>
  <c r="V263" i="55"/>
  <c r="V264" i="55"/>
  <c r="V265" i="55"/>
  <c r="V266" i="55"/>
  <c r="V267" i="55"/>
  <c r="V268" i="55"/>
  <c r="V269" i="55"/>
  <c r="V270" i="55"/>
  <c r="V271" i="55"/>
  <c r="V272" i="55"/>
  <c r="V273" i="55"/>
  <c r="V274" i="55"/>
  <c r="V275" i="55"/>
  <c r="V276" i="55"/>
  <c r="V277" i="55"/>
  <c r="V278" i="55"/>
  <c r="V279" i="55"/>
  <c r="V280" i="55"/>
  <c r="V281" i="55"/>
  <c r="V282" i="55"/>
  <c r="V283" i="55"/>
  <c r="V284" i="55"/>
  <c r="V285" i="55"/>
  <c r="V286" i="55"/>
  <c r="V287" i="55"/>
  <c r="V288" i="55"/>
  <c r="V289" i="55"/>
  <c r="V290" i="55"/>
  <c r="V291" i="55"/>
  <c r="V292" i="55"/>
  <c r="V293" i="55"/>
  <c r="V294" i="55"/>
  <c r="V295" i="55"/>
  <c r="V296" i="55"/>
  <c r="V297" i="55"/>
  <c r="V298" i="55"/>
  <c r="V299" i="55"/>
  <c r="V300" i="55"/>
  <c r="V301" i="55"/>
  <c r="V302" i="55"/>
  <c r="V303" i="55"/>
  <c r="V304" i="55"/>
  <c r="V305" i="55"/>
  <c r="V306" i="55"/>
  <c r="V307" i="55"/>
  <c r="V308" i="55"/>
  <c r="V309" i="55"/>
  <c r="V310" i="55"/>
  <c r="V311" i="55"/>
  <c r="V312" i="55"/>
  <c r="V313" i="55"/>
  <c r="V314" i="55"/>
  <c r="V315" i="55"/>
  <c r="V316" i="55"/>
  <c r="V317" i="55"/>
  <c r="V318" i="55"/>
  <c r="V319" i="55"/>
  <c r="V320" i="55"/>
  <c r="V321" i="55"/>
  <c r="V322" i="55"/>
  <c r="V323" i="55"/>
  <c r="V324" i="55"/>
  <c r="V325" i="55"/>
  <c r="V326" i="55"/>
  <c r="V327" i="55"/>
  <c r="V328" i="55"/>
  <c r="V329" i="55"/>
  <c r="V330" i="55"/>
  <c r="V331" i="55"/>
  <c r="V332" i="55"/>
  <c r="V333" i="55"/>
  <c r="V334" i="55"/>
  <c r="V335" i="55"/>
  <c r="V336" i="55"/>
  <c r="V337" i="55"/>
  <c r="V338" i="55"/>
  <c r="V339" i="55"/>
  <c r="V340" i="55"/>
  <c r="V341" i="55"/>
  <c r="V342" i="55"/>
  <c r="V343" i="55"/>
  <c r="V344" i="55"/>
  <c r="V345" i="55"/>
  <c r="V346" i="55"/>
  <c r="V347" i="55"/>
  <c r="V348" i="55"/>
  <c r="V349" i="55"/>
  <c r="V350" i="55"/>
  <c r="V351" i="55"/>
  <c r="V352" i="55"/>
  <c r="V353" i="55"/>
  <c r="V354" i="55"/>
  <c r="V355" i="55"/>
  <c r="V356" i="55"/>
  <c r="V357" i="55"/>
  <c r="V358" i="55"/>
  <c r="V359" i="55"/>
  <c r="V360" i="55"/>
  <c r="V361" i="55"/>
  <c r="V362" i="55"/>
  <c r="V363" i="55"/>
  <c r="V364" i="55"/>
  <c r="V365" i="55"/>
  <c r="V366" i="55"/>
  <c r="V367" i="55"/>
  <c r="V368" i="55"/>
  <c r="V369" i="55"/>
  <c r="V370" i="55"/>
  <c r="V371" i="55"/>
  <c r="V372" i="55"/>
  <c r="V373" i="55"/>
  <c r="V374" i="55"/>
  <c r="V375" i="55"/>
  <c r="V376" i="55"/>
  <c r="V377" i="55"/>
  <c r="V378" i="55"/>
  <c r="V379" i="55"/>
  <c r="V380" i="55"/>
  <c r="V381" i="55"/>
  <c r="V382" i="55"/>
  <c r="V383" i="55"/>
  <c r="V384" i="55"/>
  <c r="V385" i="55"/>
  <c r="V386" i="55"/>
  <c r="V387" i="55"/>
  <c r="V388" i="55"/>
  <c r="V389" i="55"/>
  <c r="V390" i="55"/>
  <c r="V391" i="55"/>
  <c r="V392" i="55"/>
  <c r="V393" i="55"/>
  <c r="V394" i="55"/>
  <c r="V395" i="55"/>
  <c r="V396" i="55"/>
  <c r="V397" i="55"/>
  <c r="V398" i="55"/>
  <c r="V399" i="55"/>
  <c r="V400" i="55"/>
  <c r="V401" i="55"/>
  <c r="V402" i="55"/>
  <c r="V403" i="55"/>
  <c r="V404" i="55"/>
  <c r="V405" i="55"/>
  <c r="V406" i="55"/>
  <c r="V407" i="55"/>
  <c r="V408" i="55"/>
  <c r="V409" i="55"/>
  <c r="V410" i="55"/>
  <c r="V411" i="55"/>
  <c r="V412" i="55"/>
  <c r="V413" i="55"/>
  <c r="V414" i="55"/>
  <c r="V415" i="55"/>
  <c r="V416" i="55"/>
  <c r="V417" i="55"/>
  <c r="V418" i="55"/>
  <c r="V419" i="55"/>
  <c r="V420" i="55"/>
  <c r="V421" i="55"/>
  <c r="V422" i="55"/>
  <c r="V423" i="55"/>
  <c r="V424" i="55"/>
  <c r="V425" i="55"/>
  <c r="V426" i="55"/>
  <c r="V427" i="55"/>
  <c r="V428" i="55"/>
  <c r="V429" i="55"/>
  <c r="V430" i="55"/>
  <c r="V431" i="55"/>
  <c r="V432" i="55"/>
  <c r="V433" i="55"/>
  <c r="V434" i="55"/>
  <c r="V435" i="55"/>
  <c r="V436" i="55"/>
  <c r="V437" i="55"/>
  <c r="V438" i="55"/>
  <c r="V439" i="55"/>
  <c r="V440" i="55"/>
  <c r="V441" i="55"/>
  <c r="V442" i="55"/>
  <c r="V443" i="55"/>
  <c r="V444" i="55"/>
  <c r="V445" i="55"/>
  <c r="V446" i="55"/>
  <c r="V447" i="55"/>
  <c r="V448" i="55"/>
  <c r="V449" i="55"/>
  <c r="V450" i="55"/>
  <c r="V451" i="55"/>
  <c r="V452" i="55"/>
  <c r="V453" i="55"/>
  <c r="V454" i="55"/>
  <c r="V455" i="55"/>
  <c r="V456" i="55"/>
  <c r="V457" i="55"/>
  <c r="V458" i="55"/>
  <c r="V459" i="55"/>
  <c r="V460" i="55"/>
  <c r="V461" i="55"/>
  <c r="V462" i="55"/>
  <c r="V463" i="55"/>
  <c r="V464" i="55"/>
  <c r="V465" i="55"/>
  <c r="V466" i="55"/>
  <c r="V467" i="55"/>
  <c r="V468" i="55"/>
  <c r="V469" i="55"/>
  <c r="V470" i="55"/>
  <c r="V471" i="55"/>
  <c r="V472" i="55"/>
  <c r="V473" i="55"/>
  <c r="V474" i="55"/>
  <c r="V475" i="55"/>
  <c r="V476" i="55"/>
  <c r="V477" i="55"/>
  <c r="V478" i="55"/>
  <c r="V479" i="55"/>
  <c r="V480" i="55"/>
  <c r="V481" i="55"/>
  <c r="V482" i="55"/>
  <c r="V483" i="55"/>
  <c r="V484" i="55"/>
  <c r="V485" i="55"/>
  <c r="V486" i="55"/>
  <c r="V487" i="55"/>
  <c r="V488" i="55"/>
  <c r="V489" i="55"/>
  <c r="V490" i="55"/>
  <c r="V491" i="55"/>
  <c r="V492" i="55"/>
  <c r="V493" i="55"/>
  <c r="V494" i="55"/>
  <c r="V495" i="55"/>
  <c r="V496" i="55"/>
  <c r="V497" i="55"/>
  <c r="V498" i="55"/>
  <c r="V499" i="55"/>
  <c r="V500" i="55"/>
  <c r="V501" i="55"/>
  <c r="V502" i="55"/>
  <c r="V503" i="55"/>
  <c r="V504" i="55"/>
  <c r="V505" i="55"/>
  <c r="V506" i="55"/>
  <c r="V507" i="55"/>
  <c r="V508" i="55"/>
  <c r="V509" i="55"/>
  <c r="V510" i="55"/>
  <c r="V511" i="55"/>
  <c r="V512" i="55"/>
  <c r="V513" i="55"/>
  <c r="V514" i="55"/>
  <c r="V515" i="55"/>
  <c r="V516" i="55"/>
  <c r="V517" i="55"/>
  <c r="V518" i="55"/>
  <c r="V519" i="55"/>
  <c r="V520" i="55"/>
  <c r="V521" i="55"/>
  <c r="V522" i="55"/>
  <c r="V523" i="55"/>
  <c r="V524" i="55"/>
  <c r="V525" i="55"/>
  <c r="V526" i="55"/>
  <c r="V527" i="55"/>
  <c r="V528" i="55"/>
  <c r="V529" i="55"/>
  <c r="V530" i="55"/>
  <c r="V531" i="55"/>
  <c r="V532" i="55"/>
  <c r="V533" i="55"/>
  <c r="V534" i="55"/>
  <c r="V535" i="55"/>
  <c r="V536" i="55"/>
  <c r="V537" i="55"/>
  <c r="V538" i="55"/>
  <c r="V539" i="55"/>
  <c r="V540" i="55"/>
  <c r="V541" i="55"/>
  <c r="V542" i="55"/>
  <c r="V543" i="55"/>
  <c r="V544" i="55"/>
  <c r="V545" i="55"/>
  <c r="V546" i="55"/>
  <c r="V547" i="55"/>
  <c r="V548" i="55"/>
  <c r="V549" i="55"/>
  <c r="V550" i="55"/>
  <c r="V551" i="55"/>
  <c r="V552" i="55"/>
  <c r="V553" i="55"/>
  <c r="V554" i="55"/>
  <c r="V555" i="55"/>
  <c r="V556" i="55"/>
  <c r="V557" i="55"/>
  <c r="V558" i="55"/>
  <c r="V559" i="55"/>
  <c r="V560" i="55"/>
  <c r="V561" i="55"/>
  <c r="V562" i="55"/>
  <c r="V563" i="55"/>
  <c r="V564" i="55"/>
  <c r="V565" i="55"/>
  <c r="V566" i="55"/>
  <c r="V567" i="55"/>
  <c r="V568" i="55"/>
  <c r="V569" i="55"/>
  <c r="V570" i="55"/>
  <c r="V571" i="55"/>
  <c r="V572" i="55"/>
  <c r="V573" i="55"/>
  <c r="V574" i="55"/>
  <c r="V575" i="55"/>
  <c r="V576" i="55"/>
  <c r="V577" i="55"/>
  <c r="V578" i="55"/>
  <c r="V579" i="55"/>
  <c r="V580" i="55"/>
  <c r="V581" i="55"/>
  <c r="V582" i="55"/>
  <c r="V583" i="55"/>
  <c r="V584" i="55"/>
  <c r="V585" i="55"/>
  <c r="V586" i="55"/>
  <c r="V587" i="55"/>
  <c r="V588" i="55"/>
  <c r="V589" i="55"/>
  <c r="V590" i="55"/>
  <c r="V591" i="55"/>
  <c r="V592" i="55"/>
  <c r="V593" i="55"/>
  <c r="V594" i="55"/>
  <c r="V595" i="55"/>
  <c r="V596" i="55"/>
  <c r="V597" i="55"/>
  <c r="V598" i="55"/>
  <c r="V599" i="55"/>
  <c r="V600" i="55"/>
  <c r="V601" i="55"/>
  <c r="V602" i="55"/>
  <c r="V603" i="55"/>
  <c r="V604" i="55"/>
  <c r="V605" i="55"/>
  <c r="V606" i="55"/>
  <c r="V607" i="55"/>
  <c r="V608" i="55"/>
  <c r="V609" i="55"/>
  <c r="V610" i="55"/>
  <c r="V611" i="55"/>
  <c r="V612" i="55"/>
  <c r="V613" i="55"/>
  <c r="V614" i="55"/>
  <c r="V615" i="55"/>
  <c r="V616" i="55"/>
  <c r="V617" i="55"/>
  <c r="V618" i="55"/>
  <c r="V619" i="55"/>
  <c r="V620" i="55"/>
  <c r="V621" i="55"/>
  <c r="V622" i="55"/>
  <c r="V623" i="55"/>
  <c r="V624" i="55"/>
  <c r="V625" i="55"/>
  <c r="V626" i="55"/>
  <c r="V627" i="55"/>
  <c r="V628" i="55"/>
  <c r="V629" i="55"/>
  <c r="V630" i="55"/>
  <c r="V631" i="55"/>
  <c r="V632" i="55"/>
  <c r="V633" i="55"/>
  <c r="V634" i="55"/>
  <c r="V635" i="55"/>
  <c r="V636" i="55"/>
  <c r="V637" i="55"/>
  <c r="V638" i="55"/>
  <c r="V639" i="55"/>
  <c r="V640" i="55"/>
  <c r="V641" i="55"/>
  <c r="V642" i="55"/>
  <c r="V643" i="55"/>
  <c r="V644" i="55"/>
  <c r="V645" i="55"/>
  <c r="V646" i="55"/>
  <c r="V647" i="55"/>
  <c r="V648" i="55"/>
  <c r="V649" i="55"/>
  <c r="V650" i="55"/>
  <c r="V651" i="55"/>
  <c r="V652" i="55"/>
  <c r="V653" i="55"/>
  <c r="V654" i="55"/>
  <c r="V655" i="55"/>
  <c r="V656" i="55"/>
  <c r="V657" i="55"/>
  <c r="V658" i="55"/>
  <c r="V659" i="55"/>
  <c r="V660" i="55"/>
  <c r="V661" i="55"/>
  <c r="V662" i="55"/>
  <c r="V663" i="55"/>
  <c r="V664" i="55"/>
  <c r="V665" i="55"/>
  <c r="V666" i="55"/>
  <c r="V667" i="55"/>
  <c r="V668" i="55"/>
  <c r="V669" i="55"/>
  <c r="V670" i="55"/>
  <c r="V671" i="55"/>
  <c r="V672" i="55"/>
  <c r="V673" i="55"/>
  <c r="V674" i="55"/>
  <c r="V675" i="55"/>
  <c r="V676" i="55"/>
  <c r="V677" i="55"/>
  <c r="V678" i="55"/>
  <c r="V679" i="55"/>
  <c r="V680" i="55"/>
  <c r="V681" i="55"/>
  <c r="V682" i="55"/>
  <c r="V683" i="55"/>
  <c r="V684" i="55"/>
  <c r="V685" i="55"/>
  <c r="V686" i="55"/>
  <c r="V687" i="55"/>
  <c r="V688" i="55"/>
  <c r="V689" i="55"/>
  <c r="V690" i="55"/>
  <c r="V691" i="55"/>
  <c r="V692" i="55"/>
  <c r="V693" i="55"/>
  <c r="V694" i="55"/>
  <c r="V695" i="55"/>
  <c r="V696" i="55"/>
  <c r="V697" i="55"/>
  <c r="V698" i="55"/>
  <c r="V699" i="55"/>
  <c r="V700" i="55"/>
  <c r="V701" i="55"/>
  <c r="V702" i="55"/>
  <c r="V703" i="55"/>
  <c r="V704" i="55"/>
  <c r="V705" i="55"/>
  <c r="V706" i="55"/>
  <c r="V707" i="55"/>
  <c r="V708" i="55"/>
  <c r="V709" i="55"/>
  <c r="V710" i="55"/>
  <c r="V711" i="55"/>
  <c r="V712" i="55"/>
  <c r="V713" i="55"/>
  <c r="V714" i="55"/>
  <c r="V715" i="55"/>
  <c r="V716" i="55"/>
  <c r="V717" i="55"/>
  <c r="V718" i="55"/>
  <c r="V719" i="55"/>
  <c r="V720" i="55"/>
  <c r="V721" i="55"/>
  <c r="V722" i="55"/>
  <c r="V723" i="55"/>
  <c r="V724" i="55"/>
  <c r="V725" i="55"/>
  <c r="V726" i="55"/>
  <c r="V727" i="55"/>
  <c r="V728" i="55"/>
  <c r="V729" i="55"/>
  <c r="V730" i="55"/>
  <c r="V731" i="55"/>
  <c r="V732" i="55"/>
  <c r="V733" i="55"/>
  <c r="V734" i="55"/>
  <c r="V735" i="55"/>
  <c r="V736" i="55"/>
  <c r="V737" i="55"/>
  <c r="V738" i="55"/>
  <c r="V739" i="55"/>
  <c r="V740" i="55"/>
  <c r="V741" i="55"/>
  <c r="V742" i="55"/>
  <c r="V743" i="55"/>
  <c r="V744" i="55"/>
  <c r="V745" i="55"/>
  <c r="V746" i="55"/>
  <c r="V747" i="55"/>
  <c r="V748" i="55"/>
  <c r="V749" i="55"/>
  <c r="V750" i="55"/>
  <c r="V751" i="55"/>
  <c r="V752" i="55"/>
  <c r="V753" i="55"/>
  <c r="V754" i="55"/>
  <c r="V755" i="55"/>
  <c r="V756" i="55"/>
  <c r="V757" i="55"/>
  <c r="V758" i="55"/>
  <c r="V759" i="55"/>
  <c r="V760" i="55"/>
  <c r="V761" i="55"/>
  <c r="V762" i="55"/>
  <c r="V763" i="55"/>
  <c r="V764" i="55"/>
  <c r="V765" i="55"/>
  <c r="V766" i="55"/>
  <c r="V767" i="55"/>
  <c r="V768" i="55"/>
  <c r="V769" i="55"/>
  <c r="V770" i="55"/>
  <c r="V771" i="55"/>
  <c r="V772" i="55"/>
  <c r="V773" i="55"/>
  <c r="V774" i="55"/>
  <c r="V775" i="55"/>
  <c r="V776" i="55"/>
  <c r="V777" i="55"/>
  <c r="V778" i="55"/>
  <c r="V779" i="55"/>
  <c r="V780" i="55"/>
  <c r="V781" i="55"/>
  <c r="V782" i="55"/>
  <c r="V783" i="55"/>
  <c r="V784" i="55"/>
  <c r="V785" i="55"/>
  <c r="V786" i="55"/>
  <c r="V787" i="55"/>
  <c r="V788" i="55"/>
  <c r="V789" i="55"/>
  <c r="V790" i="55"/>
  <c r="V791" i="55"/>
  <c r="V792" i="55"/>
  <c r="V793" i="55"/>
  <c r="V794" i="55"/>
  <c r="V795" i="55"/>
  <c r="V796" i="55"/>
  <c r="V797" i="55"/>
  <c r="V798" i="55"/>
  <c r="V799" i="55"/>
  <c r="V800" i="55"/>
  <c r="V801" i="55"/>
  <c r="V802" i="55"/>
  <c r="V803" i="55"/>
  <c r="V804" i="55"/>
  <c r="V805" i="55"/>
  <c r="V806" i="55"/>
  <c r="V807" i="55"/>
  <c r="V808" i="55"/>
  <c r="V809" i="55"/>
  <c r="V810" i="55"/>
  <c r="V811" i="55"/>
  <c r="V812" i="55"/>
  <c r="V813" i="55"/>
  <c r="V814" i="55"/>
  <c r="V815" i="55"/>
  <c r="V816" i="55"/>
  <c r="V817" i="55"/>
  <c r="V818" i="55"/>
  <c r="V819" i="55"/>
  <c r="V820" i="55"/>
  <c r="V821" i="55"/>
  <c r="V822" i="55"/>
  <c r="V823" i="55"/>
  <c r="V824" i="55"/>
  <c r="V825" i="55"/>
  <c r="V826" i="55"/>
  <c r="V827" i="55"/>
  <c r="V828" i="55"/>
  <c r="V829" i="55"/>
  <c r="V830" i="55"/>
  <c r="V831" i="55"/>
  <c r="V832" i="55"/>
  <c r="V833" i="55"/>
  <c r="V834" i="55"/>
  <c r="V835" i="55"/>
  <c r="V836" i="55"/>
  <c r="V837" i="55"/>
  <c r="V838" i="55"/>
  <c r="V839" i="55"/>
  <c r="V840" i="55"/>
  <c r="V841" i="55"/>
  <c r="V842" i="55"/>
  <c r="V843" i="55"/>
  <c r="V844" i="55"/>
  <c r="V845" i="55"/>
  <c r="V846" i="55"/>
  <c r="V847" i="55"/>
  <c r="V848" i="55"/>
  <c r="V849" i="55"/>
  <c r="V850" i="55"/>
  <c r="V851" i="55"/>
  <c r="V852" i="55"/>
  <c r="V853" i="55"/>
  <c r="V854" i="55"/>
  <c r="V855" i="55"/>
  <c r="V856" i="55"/>
  <c r="V857" i="55"/>
  <c r="V858" i="55"/>
  <c r="V859" i="55"/>
  <c r="V860" i="55"/>
  <c r="V861" i="55"/>
  <c r="V862" i="55"/>
  <c r="V863" i="55"/>
  <c r="V864" i="55"/>
  <c r="V865" i="55"/>
  <c r="V866" i="55"/>
  <c r="V867" i="55"/>
  <c r="V868" i="55"/>
  <c r="V869" i="55"/>
  <c r="V870" i="55"/>
  <c r="V871" i="55"/>
  <c r="V872" i="55"/>
  <c r="V873" i="55"/>
  <c r="V874" i="55"/>
  <c r="V875" i="55"/>
  <c r="V876" i="55"/>
  <c r="V877" i="55"/>
  <c r="V878" i="55"/>
  <c r="V879" i="55"/>
  <c r="V880" i="55"/>
  <c r="V881" i="55"/>
  <c r="V882" i="55"/>
  <c r="V883" i="55"/>
  <c r="V884" i="55"/>
  <c r="V885" i="55"/>
  <c r="V886" i="55"/>
  <c r="V887" i="55"/>
  <c r="V888" i="55"/>
  <c r="V889" i="55"/>
  <c r="V890" i="55"/>
  <c r="V891" i="55"/>
  <c r="V892" i="55"/>
  <c r="V893" i="55"/>
  <c r="V894" i="55"/>
  <c r="V895" i="55"/>
  <c r="V896" i="55"/>
  <c r="V897" i="55"/>
  <c r="V898" i="55"/>
  <c r="V899" i="55"/>
  <c r="V900" i="55"/>
  <c r="V901" i="55"/>
  <c r="V902" i="55"/>
  <c r="V903" i="55"/>
  <c r="V904" i="55"/>
  <c r="V905" i="55"/>
  <c r="V906" i="55"/>
  <c r="V907" i="55"/>
  <c r="V908" i="55"/>
  <c r="V909" i="55"/>
  <c r="V910" i="55"/>
  <c r="V911" i="55"/>
  <c r="V912" i="55"/>
  <c r="V913" i="55"/>
  <c r="V914" i="55"/>
  <c r="V915" i="55"/>
  <c r="V916" i="55"/>
  <c r="V917" i="55"/>
  <c r="V918" i="55"/>
  <c r="V919" i="55"/>
  <c r="V920" i="55"/>
  <c r="V921" i="55"/>
  <c r="V922" i="55"/>
  <c r="V923" i="55"/>
  <c r="V924" i="55"/>
  <c r="V925" i="55"/>
  <c r="V926" i="55"/>
  <c r="V927" i="55"/>
  <c r="V928" i="55"/>
  <c r="V929" i="55"/>
  <c r="V930" i="55"/>
  <c r="V931" i="55"/>
  <c r="V932" i="55"/>
  <c r="V933" i="55"/>
  <c r="V934" i="55"/>
  <c r="V935" i="55"/>
  <c r="V936" i="55"/>
  <c r="V937" i="55"/>
  <c r="V938" i="55"/>
  <c r="V939" i="55"/>
  <c r="V940" i="55"/>
  <c r="V941" i="55"/>
  <c r="V942" i="55"/>
  <c r="V943" i="55"/>
  <c r="V944" i="55"/>
  <c r="V945" i="55"/>
  <c r="V946" i="55"/>
  <c r="V947" i="55"/>
  <c r="V948" i="55"/>
  <c r="V949" i="55"/>
  <c r="V950" i="55"/>
  <c r="V951" i="55"/>
  <c r="V952" i="55"/>
  <c r="V953" i="55"/>
  <c r="V954" i="55"/>
  <c r="V955" i="55"/>
  <c r="V956" i="55"/>
  <c r="V957" i="55"/>
  <c r="V958" i="55"/>
  <c r="V959" i="55"/>
  <c r="V960" i="55"/>
  <c r="V961" i="55"/>
  <c r="V962" i="55"/>
  <c r="V963" i="55"/>
  <c r="V964" i="55"/>
  <c r="V965" i="55"/>
  <c r="V966" i="55"/>
  <c r="V967" i="55"/>
  <c r="V968" i="55"/>
  <c r="V969" i="55"/>
  <c r="V970" i="55"/>
  <c r="V971" i="55"/>
  <c r="V972" i="55"/>
  <c r="V973" i="55"/>
  <c r="V974" i="55"/>
  <c r="V975" i="55"/>
  <c r="V976" i="55"/>
  <c r="V977" i="55"/>
  <c r="V978" i="55"/>
  <c r="V979" i="55"/>
  <c r="V980" i="55"/>
  <c r="V981" i="55"/>
  <c r="V982" i="55"/>
  <c r="V983" i="55"/>
  <c r="V984" i="55"/>
  <c r="V985" i="55"/>
  <c r="V986" i="55"/>
  <c r="V987" i="55"/>
  <c r="V988" i="55"/>
  <c r="V989" i="55"/>
  <c r="V990" i="55"/>
  <c r="V991" i="55"/>
  <c r="V992" i="55"/>
  <c r="V993" i="55"/>
  <c r="V994" i="55"/>
  <c r="V995" i="55"/>
  <c r="V996" i="55"/>
  <c r="V997" i="55"/>
  <c r="V998" i="55"/>
  <c r="V999" i="55"/>
  <c r="V1000" i="55"/>
  <c r="V1001" i="55"/>
  <c r="V1002" i="55"/>
  <c r="V1003" i="55"/>
  <c r="V1004" i="55"/>
  <c r="V1005" i="55"/>
  <c r="V1006" i="55"/>
  <c r="V1007" i="55"/>
  <c r="V1008" i="55"/>
  <c r="V1009" i="55"/>
  <c r="V1010" i="55"/>
  <c r="V1011" i="55"/>
  <c r="V1012" i="55"/>
  <c r="V1013" i="55"/>
  <c r="V1014" i="55"/>
  <c r="V1015" i="55"/>
  <c r="V1016" i="55"/>
  <c r="V1017" i="55"/>
  <c r="V1018" i="55"/>
  <c r="V1019" i="55"/>
  <c r="V1020" i="55"/>
  <c r="V1021" i="55"/>
  <c r="V1022" i="55"/>
  <c r="V1023" i="55"/>
  <c r="V1024" i="55"/>
  <c r="V1025" i="55"/>
  <c r="V1026" i="55"/>
  <c r="V1027" i="55"/>
  <c r="V1028" i="55"/>
  <c r="V1029" i="55"/>
  <c r="V1030" i="55"/>
  <c r="V1031" i="55"/>
  <c r="V1032" i="55"/>
  <c r="V1033" i="55"/>
  <c r="V1034" i="55"/>
  <c r="V1035" i="55"/>
  <c r="V1036" i="55"/>
  <c r="V1037" i="55"/>
  <c r="V1038" i="55"/>
  <c r="V1039" i="55"/>
  <c r="V1040" i="55"/>
  <c r="V1041" i="55"/>
  <c r="V1042" i="55"/>
  <c r="V1043" i="55"/>
  <c r="V1044" i="55"/>
  <c r="V1045" i="55"/>
  <c r="V1046" i="55"/>
  <c r="V1047" i="55"/>
  <c r="V1048" i="55"/>
  <c r="V1049" i="55"/>
  <c r="V1050" i="55"/>
  <c r="V1051" i="55"/>
  <c r="V1052" i="55"/>
  <c r="V1053" i="55"/>
  <c r="V1054" i="55"/>
  <c r="V1055" i="55"/>
  <c r="V1056" i="55"/>
  <c r="V1057" i="55"/>
  <c r="V1058" i="55"/>
  <c r="V1059" i="55"/>
  <c r="V1060" i="55"/>
  <c r="V1061" i="55"/>
  <c r="V1062" i="55"/>
  <c r="V1063" i="55"/>
  <c r="V1064" i="55"/>
  <c r="V1065" i="55"/>
  <c r="V1066" i="55"/>
  <c r="V1067" i="55"/>
  <c r="V1068" i="55"/>
  <c r="V1069" i="55"/>
  <c r="V1070" i="55"/>
  <c r="V1071" i="55"/>
  <c r="V1072" i="55"/>
  <c r="V1073" i="55"/>
  <c r="V1074" i="55"/>
  <c r="V1075" i="55"/>
  <c r="V1076" i="55"/>
  <c r="V1077" i="55"/>
  <c r="V1078" i="55"/>
  <c r="V1079" i="55"/>
  <c r="V1080" i="55"/>
  <c r="V1081" i="55"/>
  <c r="V1082" i="55"/>
  <c r="V1083" i="55"/>
  <c r="V1084" i="55"/>
  <c r="V1085" i="55"/>
  <c r="V1086" i="55"/>
  <c r="V1087" i="55"/>
  <c r="V1088" i="55"/>
  <c r="V1089" i="55"/>
  <c r="V1090" i="55"/>
  <c r="V1091" i="55"/>
  <c r="V1092" i="55"/>
  <c r="V1093" i="55"/>
  <c r="V1094" i="55"/>
  <c r="V1095" i="55"/>
  <c r="V1096" i="55"/>
  <c r="V1097" i="55"/>
  <c r="V1098" i="55"/>
  <c r="V1099" i="55"/>
  <c r="V1100" i="55"/>
  <c r="V1101" i="55"/>
  <c r="V1102" i="55"/>
  <c r="V1103" i="55"/>
  <c r="V1104" i="55"/>
  <c r="V1105" i="55"/>
  <c r="V1106" i="55"/>
  <c r="V1107" i="55"/>
  <c r="V1108" i="55"/>
  <c r="V1109" i="55"/>
  <c r="V1110" i="55"/>
  <c r="V1111" i="55"/>
  <c r="V1112" i="55"/>
  <c r="V1113" i="55"/>
  <c r="V1114" i="55"/>
  <c r="V1115" i="55"/>
  <c r="V1116" i="55"/>
  <c r="V1117" i="55"/>
  <c r="V1118" i="55"/>
  <c r="V1119" i="55"/>
  <c r="V1120" i="55"/>
  <c r="V1121" i="55"/>
  <c r="V1122" i="55"/>
  <c r="V1123" i="55"/>
  <c r="V1124" i="55"/>
  <c r="V1125" i="55"/>
  <c r="V1126" i="55"/>
  <c r="V1127" i="55"/>
  <c r="V1128" i="55"/>
  <c r="V1129" i="55"/>
  <c r="V1130" i="55"/>
  <c r="V1131" i="55"/>
  <c r="V1132" i="55"/>
  <c r="V1133" i="55"/>
  <c r="V1134" i="55"/>
  <c r="V1135" i="55"/>
  <c r="V1136" i="55"/>
  <c r="V1137" i="55"/>
  <c r="V1138" i="55"/>
  <c r="V1139" i="55"/>
  <c r="V1140" i="55"/>
  <c r="V1141" i="55"/>
  <c r="V1142" i="55"/>
  <c r="V1143" i="55"/>
  <c r="V1144" i="55"/>
  <c r="V1145" i="55"/>
  <c r="V1146" i="55"/>
  <c r="V1147" i="55"/>
  <c r="V1148" i="55"/>
  <c r="V1149" i="55"/>
  <c r="V1150" i="55"/>
  <c r="V1151" i="55"/>
  <c r="V1152" i="55"/>
  <c r="V1153" i="55"/>
  <c r="V1154" i="55"/>
  <c r="V1155" i="55"/>
  <c r="V1156" i="55"/>
  <c r="V1157" i="55"/>
  <c r="V1158" i="55"/>
  <c r="V1159" i="55"/>
  <c r="V1160" i="55"/>
  <c r="V1161" i="55"/>
  <c r="V1162" i="55"/>
  <c r="V1163" i="55"/>
  <c r="V1164" i="55"/>
  <c r="V1165" i="55"/>
  <c r="V1166" i="55"/>
  <c r="V1167" i="55"/>
  <c r="V1168" i="55"/>
  <c r="V1169" i="55"/>
  <c r="V1170" i="55"/>
  <c r="V1171" i="55"/>
  <c r="V1172" i="55"/>
  <c r="V1173" i="55"/>
  <c r="V1174" i="55"/>
  <c r="V1175" i="55"/>
  <c r="V1176" i="55"/>
  <c r="V1177" i="55"/>
  <c r="V1178" i="55"/>
  <c r="V1179" i="55"/>
  <c r="V1180" i="55"/>
  <c r="V1181" i="55"/>
  <c r="V1182" i="55"/>
  <c r="V1183" i="55"/>
  <c r="V1184" i="55"/>
  <c r="V1185" i="55"/>
  <c r="V1186" i="55"/>
  <c r="V1187" i="55"/>
  <c r="V1188" i="55"/>
  <c r="V1189" i="55"/>
  <c r="V1190" i="55"/>
  <c r="V1191" i="55"/>
  <c r="V1192" i="55"/>
  <c r="V1193" i="55"/>
  <c r="V1194" i="55"/>
  <c r="V1195" i="55"/>
  <c r="V1196" i="55"/>
  <c r="V1197" i="55"/>
  <c r="V1198" i="55"/>
  <c r="V1199" i="55"/>
  <c r="V1200" i="55"/>
  <c r="V1201" i="55"/>
  <c r="V1202" i="55"/>
  <c r="V1203" i="55"/>
  <c r="V1204" i="55"/>
  <c r="V1205" i="55"/>
  <c r="V1206" i="55"/>
  <c r="V1207" i="55"/>
  <c r="V1208" i="55"/>
  <c r="V1209" i="55"/>
  <c r="V1210" i="55"/>
  <c r="V1211" i="55"/>
  <c r="V1212" i="55"/>
  <c r="V1213" i="55"/>
  <c r="V1214" i="55"/>
  <c r="V1215" i="55"/>
  <c r="V1216" i="55"/>
  <c r="V1217" i="55"/>
  <c r="V1218" i="55"/>
  <c r="V1219" i="55"/>
  <c r="V1220" i="55"/>
  <c r="V1221" i="55"/>
  <c r="V1222" i="55"/>
  <c r="V1223" i="55"/>
  <c r="V1224" i="55"/>
  <c r="V1225" i="55"/>
  <c r="V1226" i="55"/>
  <c r="V1227" i="55"/>
  <c r="V1228" i="55"/>
  <c r="V1229" i="55"/>
  <c r="V1230" i="55"/>
  <c r="V1231" i="55"/>
  <c r="V1232" i="55"/>
  <c r="V1233" i="55"/>
  <c r="V1234" i="55"/>
  <c r="V1235" i="55"/>
  <c r="V1236" i="55"/>
  <c r="V1237" i="55"/>
  <c r="V1238" i="55"/>
  <c r="V1239" i="55"/>
  <c r="V1240" i="55"/>
  <c r="V1241" i="55"/>
  <c r="V1242" i="55"/>
  <c r="V1243" i="55"/>
  <c r="V1244" i="55"/>
  <c r="V1245" i="55"/>
  <c r="V1246" i="55"/>
  <c r="V1247" i="55"/>
  <c r="V1248" i="55"/>
  <c r="V1249" i="55"/>
  <c r="V1250" i="55"/>
  <c r="V1251" i="55"/>
  <c r="V1252" i="55"/>
  <c r="V1253" i="55"/>
  <c r="V1254" i="55"/>
  <c r="V1255" i="55"/>
  <c r="V1256" i="55"/>
  <c r="V1257" i="55"/>
  <c r="V1258" i="55"/>
  <c r="V1259" i="55"/>
  <c r="V1260" i="55"/>
  <c r="V1261" i="55"/>
  <c r="V1262" i="55"/>
  <c r="V1263" i="55"/>
  <c r="V1264" i="55"/>
  <c r="V1265" i="55"/>
  <c r="V1266" i="55"/>
  <c r="V1267" i="55"/>
  <c r="V1268" i="55"/>
  <c r="V1269" i="55"/>
  <c r="V1270" i="55"/>
  <c r="V1271" i="55"/>
  <c r="V1272" i="55"/>
  <c r="V1273" i="55"/>
  <c r="V1274" i="55"/>
  <c r="V1275" i="55"/>
  <c r="V1276" i="55"/>
  <c r="V1277" i="55"/>
  <c r="V1278" i="55"/>
  <c r="V1279" i="55"/>
  <c r="V1280" i="55"/>
  <c r="V1281" i="55"/>
  <c r="V1282" i="55"/>
  <c r="V1283" i="55"/>
  <c r="V1284" i="55"/>
  <c r="V1285" i="55"/>
  <c r="V1286" i="55"/>
  <c r="V1287" i="55"/>
  <c r="V1288" i="55"/>
  <c r="V1289" i="55"/>
  <c r="V1290" i="55"/>
  <c r="V1291" i="55"/>
  <c r="V1292" i="55"/>
  <c r="V1293" i="55"/>
  <c r="V1294" i="55"/>
  <c r="V1295" i="55"/>
  <c r="V1296" i="55"/>
  <c r="V1297" i="55"/>
  <c r="V1298" i="55"/>
  <c r="V1299" i="55"/>
  <c r="V1300" i="55"/>
  <c r="V1301" i="55"/>
  <c r="V1302" i="55"/>
  <c r="V1303" i="55"/>
  <c r="V1304" i="55"/>
  <c r="V1305" i="55"/>
  <c r="V1306" i="55"/>
  <c r="V1307" i="55"/>
  <c r="V1308" i="55"/>
  <c r="V1309" i="55"/>
  <c r="V1310" i="55"/>
  <c r="V1311" i="55"/>
  <c r="V1312" i="55"/>
  <c r="V1313" i="55"/>
  <c r="V1314" i="55"/>
  <c r="V1315" i="55"/>
  <c r="V1316" i="55"/>
  <c r="V1317" i="55"/>
  <c r="V1318" i="55"/>
  <c r="V1319" i="55"/>
  <c r="V1320" i="55"/>
  <c r="V1321" i="55"/>
  <c r="V1322" i="55"/>
  <c r="V1323" i="55"/>
  <c r="V1324" i="55"/>
  <c r="V1325" i="55"/>
  <c r="V1326" i="55"/>
  <c r="V1327" i="55"/>
  <c r="V1328" i="55"/>
  <c r="V1329" i="55"/>
  <c r="V1330" i="55"/>
  <c r="V1331" i="55"/>
  <c r="V1332" i="55"/>
  <c r="V1333" i="55"/>
  <c r="V1334" i="55"/>
  <c r="V1335" i="55"/>
  <c r="V1336" i="55"/>
  <c r="V1337" i="55"/>
  <c r="V1338" i="55"/>
  <c r="V1339" i="55"/>
  <c r="V1340" i="55"/>
  <c r="V1341" i="55"/>
  <c r="V1342" i="55"/>
  <c r="V1343" i="55"/>
  <c r="V1344" i="55"/>
  <c r="V1345" i="55"/>
  <c r="V1346" i="55"/>
  <c r="V1347" i="55"/>
  <c r="V1348" i="55"/>
  <c r="V1349" i="55"/>
  <c r="V1350" i="55"/>
  <c r="V1351" i="55"/>
  <c r="V1352" i="55"/>
  <c r="V1353" i="55"/>
  <c r="V1354" i="55"/>
  <c r="V1355" i="55"/>
  <c r="V1356" i="55"/>
  <c r="V1357" i="55"/>
  <c r="V1358" i="55"/>
  <c r="V1359" i="55"/>
  <c r="V1360" i="55"/>
  <c r="V1361" i="55"/>
  <c r="V1362" i="55"/>
  <c r="V1363" i="55"/>
  <c r="V1364" i="55"/>
  <c r="V1365" i="55"/>
  <c r="V1366" i="55"/>
  <c r="V1367" i="55"/>
  <c r="V1368" i="55"/>
  <c r="V1369" i="55"/>
  <c r="V1370" i="55"/>
  <c r="V1371" i="55"/>
  <c r="V1372" i="55"/>
  <c r="V2" i="55"/>
  <c r="U3" i="55"/>
  <c r="U4" i="55"/>
  <c r="U5" i="55"/>
  <c r="U6" i="55"/>
  <c r="U7" i="55"/>
  <c r="U8" i="55"/>
  <c r="U9" i="55"/>
  <c r="U10" i="55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55" i="55"/>
  <c r="U56" i="55"/>
  <c r="U57" i="55"/>
  <c r="U58" i="55"/>
  <c r="U59" i="55"/>
  <c r="U60" i="55"/>
  <c r="U61" i="55"/>
  <c r="U62" i="55"/>
  <c r="U63" i="55"/>
  <c r="U64" i="55"/>
  <c r="U65" i="55"/>
  <c r="U66" i="55"/>
  <c r="U67" i="55"/>
  <c r="U68" i="55"/>
  <c r="U69" i="55"/>
  <c r="U70" i="55"/>
  <c r="U71" i="55"/>
  <c r="U72" i="55"/>
  <c r="U73" i="55"/>
  <c r="U74" i="55"/>
  <c r="U75" i="55"/>
  <c r="U76" i="55"/>
  <c r="U77" i="55"/>
  <c r="U78" i="55"/>
  <c r="U79" i="55"/>
  <c r="U80" i="55"/>
  <c r="U81" i="55"/>
  <c r="U82" i="55"/>
  <c r="U83" i="55"/>
  <c r="U84" i="55"/>
  <c r="U85" i="55"/>
  <c r="U86" i="55"/>
  <c r="U87" i="55"/>
  <c r="U88" i="55"/>
  <c r="U89" i="55"/>
  <c r="U90" i="55"/>
  <c r="U91" i="55"/>
  <c r="U92" i="55"/>
  <c r="U93" i="55"/>
  <c r="U94" i="55"/>
  <c r="U95" i="55"/>
  <c r="U96" i="55"/>
  <c r="U97" i="55"/>
  <c r="U98" i="55"/>
  <c r="U99" i="55"/>
  <c r="U100" i="55"/>
  <c r="U101" i="55"/>
  <c r="U102" i="55"/>
  <c r="U103" i="55"/>
  <c r="U104" i="55"/>
  <c r="U105" i="55"/>
  <c r="U106" i="55"/>
  <c r="U107" i="55"/>
  <c r="U108" i="55"/>
  <c r="U109" i="55"/>
  <c r="U110" i="55"/>
  <c r="U111" i="55"/>
  <c r="U112" i="55"/>
  <c r="U113" i="55"/>
  <c r="U114" i="55"/>
  <c r="U115" i="55"/>
  <c r="U116" i="55"/>
  <c r="U117" i="55"/>
  <c r="U118" i="55"/>
  <c r="U119" i="55"/>
  <c r="U120" i="55"/>
  <c r="U121" i="55"/>
  <c r="U122" i="55"/>
  <c r="U123" i="55"/>
  <c r="U124" i="55"/>
  <c r="U125" i="55"/>
  <c r="U126" i="55"/>
  <c r="U127" i="55"/>
  <c r="U128" i="55"/>
  <c r="U129" i="55"/>
  <c r="U130" i="55"/>
  <c r="U131" i="55"/>
  <c r="U132" i="55"/>
  <c r="U133" i="55"/>
  <c r="U134" i="55"/>
  <c r="U135" i="55"/>
  <c r="U136" i="55"/>
  <c r="U137" i="55"/>
  <c r="U138" i="55"/>
  <c r="U139" i="55"/>
  <c r="U140" i="55"/>
  <c r="U141" i="55"/>
  <c r="U142" i="55"/>
  <c r="U143" i="55"/>
  <c r="U144" i="55"/>
  <c r="U145" i="55"/>
  <c r="U146" i="55"/>
  <c r="U147" i="55"/>
  <c r="U148" i="55"/>
  <c r="U149" i="55"/>
  <c r="U150" i="55"/>
  <c r="U151" i="55"/>
  <c r="U152" i="55"/>
  <c r="U153" i="55"/>
  <c r="U154" i="55"/>
  <c r="U155" i="55"/>
  <c r="U156" i="55"/>
  <c r="U157" i="55"/>
  <c r="U158" i="55"/>
  <c r="U159" i="55"/>
  <c r="U160" i="55"/>
  <c r="U161" i="55"/>
  <c r="U162" i="55"/>
  <c r="U163" i="55"/>
  <c r="U164" i="55"/>
  <c r="U165" i="55"/>
  <c r="U166" i="55"/>
  <c r="U167" i="55"/>
  <c r="U168" i="55"/>
  <c r="U169" i="55"/>
  <c r="U170" i="55"/>
  <c r="U171" i="55"/>
  <c r="U172" i="55"/>
  <c r="U173" i="55"/>
  <c r="U174" i="55"/>
  <c r="U175" i="55"/>
  <c r="U176" i="55"/>
  <c r="U177" i="55"/>
  <c r="U178" i="55"/>
  <c r="U179" i="55"/>
  <c r="U180" i="55"/>
  <c r="U181" i="55"/>
  <c r="U182" i="55"/>
  <c r="U183" i="55"/>
  <c r="U184" i="55"/>
  <c r="U185" i="55"/>
  <c r="U186" i="55"/>
  <c r="U187" i="55"/>
  <c r="U188" i="55"/>
  <c r="U189" i="55"/>
  <c r="U190" i="55"/>
  <c r="U191" i="55"/>
  <c r="U192" i="55"/>
  <c r="U193" i="55"/>
  <c r="U194" i="55"/>
  <c r="U195" i="55"/>
  <c r="U196" i="55"/>
  <c r="U197" i="55"/>
  <c r="U198" i="55"/>
  <c r="U199" i="55"/>
  <c r="U200" i="55"/>
  <c r="U201" i="55"/>
  <c r="U202" i="55"/>
  <c r="U203" i="55"/>
  <c r="U204" i="55"/>
  <c r="U205" i="55"/>
  <c r="U206" i="55"/>
  <c r="U207" i="55"/>
  <c r="U208" i="55"/>
  <c r="U209" i="55"/>
  <c r="U210" i="55"/>
  <c r="U211" i="55"/>
  <c r="U212" i="55"/>
  <c r="U213" i="55"/>
  <c r="U214" i="55"/>
  <c r="U215" i="55"/>
  <c r="U216" i="55"/>
  <c r="U217" i="55"/>
  <c r="U218" i="55"/>
  <c r="U219" i="55"/>
  <c r="U220" i="55"/>
  <c r="U221" i="55"/>
  <c r="U222" i="55"/>
  <c r="U223" i="55"/>
  <c r="U224" i="55"/>
  <c r="U225" i="55"/>
  <c r="U226" i="55"/>
  <c r="U227" i="55"/>
  <c r="U228" i="55"/>
  <c r="U229" i="55"/>
  <c r="U230" i="55"/>
  <c r="U231" i="55"/>
  <c r="U232" i="55"/>
  <c r="U233" i="55"/>
  <c r="U234" i="55"/>
  <c r="U235" i="55"/>
  <c r="U236" i="55"/>
  <c r="U237" i="55"/>
  <c r="U238" i="55"/>
  <c r="U239" i="55"/>
  <c r="U240" i="55"/>
  <c r="U241" i="55"/>
  <c r="U242" i="55"/>
  <c r="U243" i="55"/>
  <c r="U244" i="55"/>
  <c r="U245" i="55"/>
  <c r="U246" i="55"/>
  <c r="U247" i="55"/>
  <c r="U248" i="55"/>
  <c r="U249" i="55"/>
  <c r="U250" i="55"/>
  <c r="U251" i="55"/>
  <c r="U252" i="55"/>
  <c r="U253" i="55"/>
  <c r="U254" i="55"/>
  <c r="U255" i="55"/>
  <c r="U256" i="55"/>
  <c r="U257" i="55"/>
  <c r="U258" i="55"/>
  <c r="U259" i="55"/>
  <c r="U260" i="55"/>
  <c r="U261" i="55"/>
  <c r="U262" i="55"/>
  <c r="U263" i="55"/>
  <c r="U264" i="55"/>
  <c r="U265" i="55"/>
  <c r="U266" i="55"/>
  <c r="U267" i="55"/>
  <c r="U268" i="55"/>
  <c r="U269" i="55"/>
  <c r="U270" i="55"/>
  <c r="U271" i="55"/>
  <c r="U272" i="55"/>
  <c r="U273" i="55"/>
  <c r="U274" i="55"/>
  <c r="U275" i="55"/>
  <c r="U276" i="55"/>
  <c r="U277" i="55"/>
  <c r="U278" i="55"/>
  <c r="U279" i="55"/>
  <c r="U280" i="55"/>
  <c r="U281" i="55"/>
  <c r="U282" i="55"/>
  <c r="U283" i="55"/>
  <c r="U284" i="55"/>
  <c r="U285" i="55"/>
  <c r="U286" i="55"/>
  <c r="U287" i="55"/>
  <c r="U288" i="55"/>
  <c r="U289" i="55"/>
  <c r="U290" i="55"/>
  <c r="U291" i="55"/>
  <c r="U292" i="55"/>
  <c r="U293" i="55"/>
  <c r="U294" i="55"/>
  <c r="U295" i="55"/>
  <c r="U296" i="55"/>
  <c r="U297" i="55"/>
  <c r="U298" i="55"/>
  <c r="U299" i="55"/>
  <c r="U300" i="55"/>
  <c r="U301" i="55"/>
  <c r="U302" i="55"/>
  <c r="U303" i="55"/>
  <c r="U304" i="55"/>
  <c r="U305" i="55"/>
  <c r="U306" i="55"/>
  <c r="U307" i="55"/>
  <c r="U308" i="55"/>
  <c r="U309" i="55"/>
  <c r="U310" i="55"/>
  <c r="U311" i="55"/>
  <c r="U312" i="55"/>
  <c r="U313" i="55"/>
  <c r="U314" i="55"/>
  <c r="U315" i="55"/>
  <c r="U316" i="55"/>
  <c r="U317" i="55"/>
  <c r="U318" i="55"/>
  <c r="U319" i="55"/>
  <c r="U320" i="55"/>
  <c r="U321" i="55"/>
  <c r="U322" i="55"/>
  <c r="U323" i="55"/>
  <c r="U324" i="55"/>
  <c r="U325" i="55"/>
  <c r="U326" i="55"/>
  <c r="U327" i="55"/>
  <c r="U328" i="55"/>
  <c r="U329" i="55"/>
  <c r="U330" i="55"/>
  <c r="U331" i="55"/>
  <c r="U332" i="55"/>
  <c r="U333" i="55"/>
  <c r="U334" i="55"/>
  <c r="U335" i="55"/>
  <c r="U336" i="55"/>
  <c r="U337" i="55"/>
  <c r="U338" i="55"/>
  <c r="U339" i="55"/>
  <c r="U340" i="55"/>
  <c r="U341" i="55"/>
  <c r="U342" i="55"/>
  <c r="U343" i="55"/>
  <c r="U344" i="55"/>
  <c r="U345" i="55"/>
  <c r="U346" i="55"/>
  <c r="U347" i="55"/>
  <c r="U348" i="55"/>
  <c r="U349" i="55"/>
  <c r="U350" i="55"/>
  <c r="U351" i="55"/>
  <c r="U352" i="55"/>
  <c r="U353" i="55"/>
  <c r="U354" i="55"/>
  <c r="U355" i="55"/>
  <c r="U356" i="55"/>
  <c r="U357" i="55"/>
  <c r="U358" i="55"/>
  <c r="U359" i="55"/>
  <c r="U360" i="55"/>
  <c r="U361" i="55"/>
  <c r="U362" i="55"/>
  <c r="U363" i="55"/>
  <c r="U364" i="55"/>
  <c r="U365" i="55"/>
  <c r="U366" i="55"/>
  <c r="U367" i="55"/>
  <c r="U368" i="55"/>
  <c r="U369" i="55"/>
  <c r="U370" i="55"/>
  <c r="U371" i="55"/>
  <c r="U372" i="55"/>
  <c r="U373" i="55"/>
  <c r="U374" i="55"/>
  <c r="U375" i="55"/>
  <c r="U376" i="55"/>
  <c r="U377" i="55"/>
  <c r="U378" i="55"/>
  <c r="U379" i="55"/>
  <c r="U380" i="55"/>
  <c r="U381" i="55"/>
  <c r="U382" i="55"/>
  <c r="U383" i="55"/>
  <c r="U384" i="55"/>
  <c r="U385" i="55"/>
  <c r="U386" i="55"/>
  <c r="U387" i="55"/>
  <c r="U388" i="55"/>
  <c r="U389" i="55"/>
  <c r="U390" i="55"/>
  <c r="U391" i="55"/>
  <c r="U392" i="55"/>
  <c r="U393" i="55"/>
  <c r="U394" i="55"/>
  <c r="U395" i="55"/>
  <c r="U396" i="55"/>
  <c r="U397" i="55"/>
  <c r="U398" i="55"/>
  <c r="U399" i="55"/>
  <c r="U400" i="55"/>
  <c r="U401" i="55"/>
  <c r="U402" i="55"/>
  <c r="U403" i="55"/>
  <c r="U404" i="55"/>
  <c r="U405" i="55"/>
  <c r="U406" i="55"/>
  <c r="U407" i="55"/>
  <c r="U408" i="55"/>
  <c r="U409" i="55"/>
  <c r="U410" i="55"/>
  <c r="U411" i="55"/>
  <c r="U412" i="55"/>
  <c r="U413" i="55"/>
  <c r="U414" i="55"/>
  <c r="U415" i="55"/>
  <c r="U416" i="55"/>
  <c r="U417" i="55"/>
  <c r="U418" i="55"/>
  <c r="U419" i="55"/>
  <c r="U420" i="55"/>
  <c r="U421" i="55"/>
  <c r="U422" i="55"/>
  <c r="U423" i="55"/>
  <c r="U424" i="55"/>
  <c r="U425" i="55"/>
  <c r="U426" i="55"/>
  <c r="U427" i="55"/>
  <c r="U428" i="55"/>
  <c r="U429" i="55"/>
  <c r="U430" i="55"/>
  <c r="U431" i="55"/>
  <c r="U432" i="55"/>
  <c r="U433" i="55"/>
  <c r="U434" i="55"/>
  <c r="U435" i="55"/>
  <c r="U436" i="55"/>
  <c r="U437" i="55"/>
  <c r="U438" i="55"/>
  <c r="U439" i="55"/>
  <c r="U440" i="55"/>
  <c r="U441" i="55"/>
  <c r="U442" i="55"/>
  <c r="U443" i="55"/>
  <c r="U444" i="55"/>
  <c r="U445" i="55"/>
  <c r="U446" i="55"/>
  <c r="U447" i="55"/>
  <c r="U448" i="55"/>
  <c r="U449" i="55"/>
  <c r="U450" i="55"/>
  <c r="U451" i="55"/>
  <c r="U452" i="55"/>
  <c r="U453" i="55"/>
  <c r="U454" i="55"/>
  <c r="U455" i="55"/>
  <c r="U456" i="55"/>
  <c r="U457" i="55"/>
  <c r="U458" i="55"/>
  <c r="U459" i="55"/>
  <c r="U460" i="55"/>
  <c r="U461" i="55"/>
  <c r="U462" i="55"/>
  <c r="U463" i="55"/>
  <c r="U464" i="55"/>
  <c r="U465" i="55"/>
  <c r="U466" i="55"/>
  <c r="U467" i="55"/>
  <c r="U468" i="55"/>
  <c r="U469" i="55"/>
  <c r="U470" i="55"/>
  <c r="U471" i="55"/>
  <c r="U472" i="55"/>
  <c r="U473" i="55"/>
  <c r="U474" i="55"/>
  <c r="U475" i="55"/>
  <c r="U476" i="55"/>
  <c r="U477" i="55"/>
  <c r="U478" i="55"/>
  <c r="U479" i="55"/>
  <c r="U480" i="55"/>
  <c r="U481" i="55"/>
  <c r="U482" i="55"/>
  <c r="U483" i="55"/>
  <c r="U484" i="55"/>
  <c r="U485" i="55"/>
  <c r="U486" i="55"/>
  <c r="U487" i="55"/>
  <c r="U488" i="55"/>
  <c r="U489" i="55"/>
  <c r="U490" i="55"/>
  <c r="U491" i="55"/>
  <c r="U492" i="55"/>
  <c r="U493" i="55"/>
  <c r="U494" i="55"/>
  <c r="U495" i="55"/>
  <c r="U496" i="55"/>
  <c r="U497" i="55"/>
  <c r="U498" i="55"/>
  <c r="U499" i="55"/>
  <c r="U500" i="55"/>
  <c r="U501" i="55"/>
  <c r="U502" i="55"/>
  <c r="U503" i="55"/>
  <c r="U504" i="55"/>
  <c r="U505" i="55"/>
  <c r="U506" i="55"/>
  <c r="U507" i="55"/>
  <c r="U508" i="55"/>
  <c r="U509" i="55"/>
  <c r="U510" i="55"/>
  <c r="U511" i="55"/>
  <c r="U512" i="55"/>
  <c r="U513" i="55"/>
  <c r="U514" i="55"/>
  <c r="U515" i="55"/>
  <c r="U516" i="55"/>
  <c r="U517" i="55"/>
  <c r="U518" i="55"/>
  <c r="U519" i="55"/>
  <c r="U520" i="55"/>
  <c r="U521" i="55"/>
  <c r="U522" i="55"/>
  <c r="U523" i="55"/>
  <c r="U524" i="55"/>
  <c r="U525" i="55"/>
  <c r="U526" i="55"/>
  <c r="U527" i="55"/>
  <c r="U528" i="55"/>
  <c r="U529" i="55"/>
  <c r="U530" i="55"/>
  <c r="U531" i="55"/>
  <c r="U532" i="55"/>
  <c r="U533" i="55"/>
  <c r="U534" i="55"/>
  <c r="U535" i="55"/>
  <c r="U536" i="55"/>
  <c r="U537" i="55"/>
  <c r="U538" i="55"/>
  <c r="U539" i="55"/>
  <c r="U540" i="55"/>
  <c r="U541" i="55"/>
  <c r="U542" i="55"/>
  <c r="U543" i="55"/>
  <c r="U544" i="55"/>
  <c r="U545" i="55"/>
  <c r="U546" i="55"/>
  <c r="U547" i="55"/>
  <c r="U548" i="55"/>
  <c r="U549" i="55"/>
  <c r="U550" i="55"/>
  <c r="U551" i="55"/>
  <c r="U552" i="55"/>
  <c r="U553" i="55"/>
  <c r="U554" i="55"/>
  <c r="U555" i="55"/>
  <c r="U556" i="55"/>
  <c r="U557" i="55"/>
  <c r="U558" i="55"/>
  <c r="U559" i="55"/>
  <c r="U560" i="55"/>
  <c r="U561" i="55"/>
  <c r="U562" i="55"/>
  <c r="U563" i="55"/>
  <c r="U564" i="55"/>
  <c r="U565" i="55"/>
  <c r="U566" i="55"/>
  <c r="U567" i="55"/>
  <c r="U568" i="55"/>
  <c r="U569" i="55"/>
  <c r="U570" i="55"/>
  <c r="U571" i="55"/>
  <c r="U572" i="55"/>
  <c r="U573" i="55"/>
  <c r="U574" i="55"/>
  <c r="U575" i="55"/>
  <c r="U576" i="55"/>
  <c r="U577" i="55"/>
  <c r="U578" i="55"/>
  <c r="U579" i="55"/>
  <c r="U580" i="55"/>
  <c r="U581" i="55"/>
  <c r="U582" i="55"/>
  <c r="U583" i="55"/>
  <c r="U584" i="55"/>
  <c r="U585" i="55"/>
  <c r="U586" i="55"/>
  <c r="U587" i="55"/>
  <c r="U588" i="55"/>
  <c r="U589" i="55"/>
  <c r="U590" i="55"/>
  <c r="U591" i="55"/>
  <c r="U592" i="55"/>
  <c r="U593" i="55"/>
  <c r="U594" i="55"/>
  <c r="U595" i="55"/>
  <c r="U596" i="55"/>
  <c r="U597" i="55"/>
  <c r="U598" i="55"/>
  <c r="U599" i="55"/>
  <c r="U600" i="55"/>
  <c r="U601" i="55"/>
  <c r="U602" i="55"/>
  <c r="U603" i="55"/>
  <c r="U604" i="55"/>
  <c r="U605" i="55"/>
  <c r="U606" i="55"/>
  <c r="U607" i="55"/>
  <c r="U608" i="55"/>
  <c r="U609" i="55"/>
  <c r="U610" i="55"/>
  <c r="U611" i="55"/>
  <c r="U612" i="55"/>
  <c r="U613" i="55"/>
  <c r="U614" i="55"/>
  <c r="U615" i="55"/>
  <c r="U616" i="55"/>
  <c r="U617" i="55"/>
  <c r="U618" i="55"/>
  <c r="U619" i="55"/>
  <c r="U620" i="55"/>
  <c r="U621" i="55"/>
  <c r="U622" i="55"/>
  <c r="U623" i="55"/>
  <c r="U624" i="55"/>
  <c r="U625" i="55"/>
  <c r="U626" i="55"/>
  <c r="U627" i="55"/>
  <c r="U628" i="55"/>
  <c r="U629" i="55"/>
  <c r="U630" i="55"/>
  <c r="U631" i="55"/>
  <c r="U632" i="55"/>
  <c r="U633" i="55"/>
  <c r="U634" i="55"/>
  <c r="U635" i="55"/>
  <c r="U636" i="55"/>
  <c r="U637" i="55"/>
  <c r="U638" i="55"/>
  <c r="U639" i="55"/>
  <c r="U640" i="55"/>
  <c r="U641" i="55"/>
  <c r="U642" i="55"/>
  <c r="U643" i="55"/>
  <c r="U644" i="55"/>
  <c r="U645" i="55"/>
  <c r="U646" i="55"/>
  <c r="U647" i="55"/>
  <c r="U648" i="55"/>
  <c r="U649" i="55"/>
  <c r="U650" i="55"/>
  <c r="U651" i="55"/>
  <c r="U652" i="55"/>
  <c r="U653" i="55"/>
  <c r="U654" i="55"/>
  <c r="U655" i="55"/>
  <c r="U656" i="55"/>
  <c r="U657" i="55"/>
  <c r="U658" i="55"/>
  <c r="U659" i="55"/>
  <c r="U660" i="55"/>
  <c r="U661" i="55"/>
  <c r="U662" i="55"/>
  <c r="U663" i="55"/>
  <c r="U664" i="55"/>
  <c r="U665" i="55"/>
  <c r="U666" i="55"/>
  <c r="U667" i="55"/>
  <c r="U668" i="55"/>
  <c r="U669" i="55"/>
  <c r="U670" i="55"/>
  <c r="U671" i="55"/>
  <c r="U672" i="55"/>
  <c r="U673" i="55"/>
  <c r="U674" i="55"/>
  <c r="U675" i="55"/>
  <c r="U676" i="55"/>
  <c r="U677" i="55"/>
  <c r="U678" i="55"/>
  <c r="U679" i="55"/>
  <c r="U680" i="55"/>
  <c r="U681" i="55"/>
  <c r="U682" i="55"/>
  <c r="U683" i="55"/>
  <c r="U684" i="55"/>
  <c r="U685" i="55"/>
  <c r="U686" i="55"/>
  <c r="U687" i="55"/>
  <c r="U688" i="55"/>
  <c r="U689" i="55"/>
  <c r="U690" i="55"/>
  <c r="U691" i="55"/>
  <c r="U692" i="55"/>
  <c r="U693" i="55"/>
  <c r="U694" i="55"/>
  <c r="U695" i="55"/>
  <c r="U696" i="55"/>
  <c r="U697" i="55"/>
  <c r="U698" i="55"/>
  <c r="U699" i="55"/>
  <c r="U700" i="55"/>
  <c r="U701" i="55"/>
  <c r="U702" i="55"/>
  <c r="U703" i="55"/>
  <c r="U704" i="55"/>
  <c r="U705" i="55"/>
  <c r="U706" i="55"/>
  <c r="U707" i="55"/>
  <c r="U708" i="55"/>
  <c r="U709" i="55"/>
  <c r="U710" i="55"/>
  <c r="U711" i="55"/>
  <c r="U712" i="55"/>
  <c r="U713" i="55"/>
  <c r="U714" i="55"/>
  <c r="U715" i="55"/>
  <c r="U716" i="55"/>
  <c r="U717" i="55"/>
  <c r="U718" i="55"/>
  <c r="U719" i="55"/>
  <c r="U720" i="55"/>
  <c r="U721" i="55"/>
  <c r="U722" i="55"/>
  <c r="U723" i="55"/>
  <c r="U724" i="55"/>
  <c r="U725" i="55"/>
  <c r="U726" i="55"/>
  <c r="U727" i="55"/>
  <c r="U728" i="55"/>
  <c r="U729" i="55"/>
  <c r="U730" i="55"/>
  <c r="U731" i="55"/>
  <c r="U732" i="55"/>
  <c r="U733" i="55"/>
  <c r="U734" i="55"/>
  <c r="U735" i="55"/>
  <c r="U736" i="55"/>
  <c r="U737" i="55"/>
  <c r="U738" i="55"/>
  <c r="U739" i="55"/>
  <c r="U740" i="55"/>
  <c r="U741" i="55"/>
  <c r="U742" i="55"/>
  <c r="U743" i="55"/>
  <c r="U744" i="55"/>
  <c r="U745" i="55"/>
  <c r="U746" i="55"/>
  <c r="U747" i="55"/>
  <c r="U748" i="55"/>
  <c r="U749" i="55"/>
  <c r="U750" i="55"/>
  <c r="U751" i="55"/>
  <c r="U752" i="55"/>
  <c r="U753" i="55"/>
  <c r="U754" i="55"/>
  <c r="U755" i="55"/>
  <c r="U756" i="55"/>
  <c r="U757" i="55"/>
  <c r="U758" i="55"/>
  <c r="U759" i="55"/>
  <c r="U760" i="55"/>
  <c r="U761" i="55"/>
  <c r="U762" i="55"/>
  <c r="U763" i="55"/>
  <c r="U764" i="55"/>
  <c r="U765" i="55"/>
  <c r="U766" i="55"/>
  <c r="U767" i="55"/>
  <c r="U768" i="55"/>
  <c r="U769" i="55"/>
  <c r="U770" i="55"/>
  <c r="U771" i="55"/>
  <c r="U772" i="55"/>
  <c r="U773" i="55"/>
  <c r="U774" i="55"/>
  <c r="U775" i="55"/>
  <c r="U776" i="55"/>
  <c r="U777" i="55"/>
  <c r="U778" i="55"/>
  <c r="U779" i="55"/>
  <c r="U780" i="55"/>
  <c r="U781" i="55"/>
  <c r="U782" i="55"/>
  <c r="U783" i="55"/>
  <c r="U784" i="55"/>
  <c r="U785" i="55"/>
  <c r="U786" i="55"/>
  <c r="U787" i="55"/>
  <c r="U788" i="55"/>
  <c r="U789" i="55"/>
  <c r="U790" i="55"/>
  <c r="U791" i="55"/>
  <c r="U792" i="55"/>
  <c r="U793" i="55"/>
  <c r="U794" i="55"/>
  <c r="U795" i="55"/>
  <c r="U796" i="55"/>
  <c r="U797" i="55"/>
  <c r="U798" i="55"/>
  <c r="U799" i="55"/>
  <c r="U800" i="55"/>
  <c r="U801" i="55"/>
  <c r="U802" i="55"/>
  <c r="U803" i="55"/>
  <c r="U804" i="55"/>
  <c r="U805" i="55"/>
  <c r="U806" i="55"/>
  <c r="U807" i="55"/>
  <c r="U808" i="55"/>
  <c r="U809" i="55"/>
  <c r="U810" i="55"/>
  <c r="U811" i="55"/>
  <c r="U812" i="55"/>
  <c r="U813" i="55"/>
  <c r="U814" i="55"/>
  <c r="U815" i="55"/>
  <c r="U816" i="55"/>
  <c r="U817" i="55"/>
  <c r="U818" i="55"/>
  <c r="U819" i="55"/>
  <c r="U820" i="55"/>
  <c r="U821" i="55"/>
  <c r="U822" i="55"/>
  <c r="U823" i="55"/>
  <c r="U824" i="55"/>
  <c r="U825" i="55"/>
  <c r="U826" i="55"/>
  <c r="U827" i="55"/>
  <c r="U828" i="55"/>
  <c r="U829" i="55"/>
  <c r="U830" i="55"/>
  <c r="U831" i="55"/>
  <c r="U832" i="55"/>
  <c r="U833" i="55"/>
  <c r="U834" i="55"/>
  <c r="U835" i="55"/>
  <c r="U836" i="55"/>
  <c r="U837" i="55"/>
  <c r="U838" i="55"/>
  <c r="U839" i="55"/>
  <c r="U840" i="55"/>
  <c r="U841" i="55"/>
  <c r="U842" i="55"/>
  <c r="U843" i="55"/>
  <c r="U844" i="55"/>
  <c r="U845" i="55"/>
  <c r="U846" i="55"/>
  <c r="U847" i="55"/>
  <c r="U848" i="55"/>
  <c r="U849" i="55"/>
  <c r="U850" i="55"/>
  <c r="U851" i="55"/>
  <c r="U852" i="55"/>
  <c r="U853" i="55"/>
  <c r="U854" i="55"/>
  <c r="U855" i="55"/>
  <c r="U856" i="55"/>
  <c r="U857" i="55"/>
  <c r="U858" i="55"/>
  <c r="U859" i="55"/>
  <c r="U860" i="55"/>
  <c r="U861" i="55"/>
  <c r="U862" i="55"/>
  <c r="U863" i="55"/>
  <c r="U864" i="55"/>
  <c r="U865" i="55"/>
  <c r="U866" i="55"/>
  <c r="U867" i="55"/>
  <c r="U868" i="55"/>
  <c r="U869" i="55"/>
  <c r="U870" i="55"/>
  <c r="U871" i="55"/>
  <c r="U872" i="55"/>
  <c r="U873" i="55"/>
  <c r="U874" i="55"/>
  <c r="U875" i="55"/>
  <c r="U876" i="55"/>
  <c r="U877" i="55"/>
  <c r="U878" i="55"/>
  <c r="U879" i="55"/>
  <c r="U880" i="55"/>
  <c r="U881" i="55"/>
  <c r="U882" i="55"/>
  <c r="U883" i="55"/>
  <c r="U884" i="55"/>
  <c r="U885" i="55"/>
  <c r="U886" i="55"/>
  <c r="U887" i="55"/>
  <c r="U888" i="55"/>
  <c r="U889" i="55"/>
  <c r="U890" i="55"/>
  <c r="U891" i="55"/>
  <c r="U892" i="55"/>
  <c r="U893" i="55"/>
  <c r="U894" i="55"/>
  <c r="U895" i="55"/>
  <c r="U896" i="55"/>
  <c r="U897" i="55"/>
  <c r="U898" i="55"/>
  <c r="U899" i="55"/>
  <c r="U900" i="55"/>
  <c r="U901" i="55"/>
  <c r="U902" i="55"/>
  <c r="U903" i="55"/>
  <c r="U904" i="55"/>
  <c r="U905" i="55"/>
  <c r="U906" i="55"/>
  <c r="U907" i="55"/>
  <c r="U908" i="55"/>
  <c r="U909" i="55"/>
  <c r="U910" i="55"/>
  <c r="U911" i="55"/>
  <c r="U912" i="55"/>
  <c r="U913" i="55"/>
  <c r="U914" i="55"/>
  <c r="U915" i="55"/>
  <c r="U916" i="55"/>
  <c r="U917" i="55"/>
  <c r="U918" i="55"/>
  <c r="U919" i="55"/>
  <c r="U920" i="55"/>
  <c r="U921" i="55"/>
  <c r="U922" i="55"/>
  <c r="U923" i="55"/>
  <c r="U924" i="55"/>
  <c r="U925" i="55"/>
  <c r="U926" i="55"/>
  <c r="U927" i="55"/>
  <c r="U928" i="55"/>
  <c r="U929" i="55"/>
  <c r="U930" i="55"/>
  <c r="U931" i="55"/>
  <c r="U932" i="55"/>
  <c r="U933" i="55"/>
  <c r="U934" i="55"/>
  <c r="U935" i="55"/>
  <c r="U936" i="55"/>
  <c r="U937" i="55"/>
  <c r="U938" i="55"/>
  <c r="U939" i="55"/>
  <c r="U940" i="55"/>
  <c r="U941" i="55"/>
  <c r="U942" i="55"/>
  <c r="U943" i="55"/>
  <c r="U944" i="55"/>
  <c r="U945" i="55"/>
  <c r="U946" i="55"/>
  <c r="U947" i="55"/>
  <c r="U948" i="55"/>
  <c r="U949" i="55"/>
  <c r="U950" i="55"/>
  <c r="U951" i="55"/>
  <c r="U952" i="55"/>
  <c r="U953" i="55"/>
  <c r="U954" i="55"/>
  <c r="U955" i="55"/>
  <c r="U956" i="55"/>
  <c r="U957" i="55"/>
  <c r="U958" i="55"/>
  <c r="U959" i="55"/>
  <c r="U960" i="55"/>
  <c r="U961" i="55"/>
  <c r="U962" i="55"/>
  <c r="U963" i="55"/>
  <c r="U964" i="55"/>
  <c r="U965" i="55"/>
  <c r="U966" i="55"/>
  <c r="U967" i="55"/>
  <c r="U968" i="55"/>
  <c r="U969" i="55"/>
  <c r="U970" i="55"/>
  <c r="U971" i="55"/>
  <c r="U972" i="55"/>
  <c r="U973" i="55"/>
  <c r="U974" i="55"/>
  <c r="U975" i="55"/>
  <c r="U976" i="55"/>
  <c r="U977" i="55"/>
  <c r="U978" i="55"/>
  <c r="U979" i="55"/>
  <c r="U980" i="55"/>
  <c r="U981" i="55"/>
  <c r="U982" i="55"/>
  <c r="U983" i="55"/>
  <c r="U984" i="55"/>
  <c r="U985" i="55"/>
  <c r="U986" i="55"/>
  <c r="U987" i="55"/>
  <c r="U988" i="55"/>
  <c r="U989" i="55"/>
  <c r="U990" i="55"/>
  <c r="U991" i="55"/>
  <c r="U992" i="55"/>
  <c r="U993" i="55"/>
  <c r="U994" i="55"/>
  <c r="U995" i="55"/>
  <c r="U996" i="55"/>
  <c r="U997" i="55"/>
  <c r="U998" i="55"/>
  <c r="U999" i="55"/>
  <c r="U1000" i="55"/>
  <c r="U1001" i="55"/>
  <c r="U1002" i="55"/>
  <c r="U1003" i="55"/>
  <c r="U1004" i="55"/>
  <c r="U1005" i="55"/>
  <c r="U1006" i="55"/>
  <c r="U1007" i="55"/>
  <c r="U1008" i="55"/>
  <c r="U1009" i="55"/>
  <c r="U1010" i="55"/>
  <c r="U1011" i="55"/>
  <c r="U1012" i="55"/>
  <c r="U1013" i="55"/>
  <c r="U1014" i="55"/>
  <c r="U1015" i="55"/>
  <c r="U1016" i="55"/>
  <c r="U1017" i="55"/>
  <c r="U1018" i="55"/>
  <c r="U1019" i="55"/>
  <c r="U1020" i="55"/>
  <c r="U1021" i="55"/>
  <c r="U1022" i="55"/>
  <c r="U1023" i="55"/>
  <c r="U1024" i="55"/>
  <c r="U1025" i="55"/>
  <c r="U1026" i="55"/>
  <c r="U1027" i="55"/>
  <c r="U1028" i="55"/>
  <c r="U1029" i="55"/>
  <c r="U1030" i="55"/>
  <c r="U1031" i="55"/>
  <c r="U1032" i="55"/>
  <c r="U1033" i="55"/>
  <c r="U1034" i="55"/>
  <c r="U1035" i="55"/>
  <c r="U1036" i="55"/>
  <c r="U1037" i="55"/>
  <c r="U1038" i="55"/>
  <c r="U1039" i="55"/>
  <c r="U1040" i="55"/>
  <c r="U1041" i="55"/>
  <c r="U1042" i="55"/>
  <c r="U1043" i="55"/>
  <c r="U1044" i="55"/>
  <c r="U1045" i="55"/>
  <c r="U1046" i="55"/>
  <c r="U1047" i="55"/>
  <c r="U1048" i="55"/>
  <c r="U1049" i="55"/>
  <c r="U1050" i="55"/>
  <c r="U1051" i="55"/>
  <c r="U1052" i="55"/>
  <c r="U1053" i="55"/>
  <c r="U1054" i="55"/>
  <c r="U1055" i="55"/>
  <c r="U1056" i="55"/>
  <c r="U1057" i="55"/>
  <c r="U1058" i="55"/>
  <c r="U1059" i="55"/>
  <c r="U1060" i="55"/>
  <c r="U1061" i="55"/>
  <c r="U1062" i="55"/>
  <c r="U1063" i="55"/>
  <c r="U1064" i="55"/>
  <c r="U1065" i="55"/>
  <c r="U1066" i="55"/>
  <c r="U1067" i="55"/>
  <c r="U1068" i="55"/>
  <c r="U1069" i="55"/>
  <c r="U1070" i="55"/>
  <c r="U1071" i="55"/>
  <c r="U1072" i="55"/>
  <c r="U1073" i="55"/>
  <c r="U1074" i="55"/>
  <c r="U1075" i="55"/>
  <c r="U1076" i="55"/>
  <c r="U1077" i="55"/>
  <c r="U1078" i="55"/>
  <c r="U1079" i="55"/>
  <c r="U1080" i="55"/>
  <c r="U1081" i="55"/>
  <c r="U1082" i="55"/>
  <c r="U1083" i="55"/>
  <c r="U1084" i="55"/>
  <c r="U1085" i="55"/>
  <c r="U1086" i="55"/>
  <c r="U1087" i="55"/>
  <c r="U1088" i="55"/>
  <c r="U1089" i="55"/>
  <c r="U1090" i="55"/>
  <c r="U1091" i="55"/>
  <c r="U1092" i="55"/>
  <c r="U1093" i="55"/>
  <c r="U1094" i="55"/>
  <c r="U1095" i="55"/>
  <c r="U1096" i="55"/>
  <c r="U1097" i="55"/>
  <c r="U1098" i="55"/>
  <c r="U1099" i="55"/>
  <c r="U1100" i="55"/>
  <c r="U1101" i="55"/>
  <c r="U1102" i="55"/>
  <c r="U1103" i="55"/>
  <c r="U1104" i="55"/>
  <c r="U1105" i="55"/>
  <c r="U1106" i="55"/>
  <c r="U1107" i="55"/>
  <c r="U1108" i="55"/>
  <c r="U1109" i="55"/>
  <c r="U1110" i="55"/>
  <c r="U1111" i="55"/>
  <c r="U1112" i="55"/>
  <c r="U1113" i="55"/>
  <c r="U1114" i="55"/>
  <c r="U1115" i="55"/>
  <c r="U1116" i="55"/>
  <c r="U1117" i="55"/>
  <c r="U1118" i="55"/>
  <c r="U1119" i="55"/>
  <c r="U1120" i="55"/>
  <c r="U1121" i="55"/>
  <c r="U1122" i="55"/>
  <c r="U1123" i="55"/>
  <c r="U1124" i="55"/>
  <c r="U1125" i="55"/>
  <c r="U1126" i="55"/>
  <c r="U1127" i="55"/>
  <c r="U1128" i="55"/>
  <c r="U1129" i="55"/>
  <c r="U1130" i="55"/>
  <c r="U1131" i="55"/>
  <c r="U1132" i="55"/>
  <c r="U1133" i="55"/>
  <c r="U1134" i="55"/>
  <c r="U1135" i="55"/>
  <c r="U1136" i="55"/>
  <c r="U1137" i="55"/>
  <c r="U1138" i="55"/>
  <c r="U1139" i="55"/>
  <c r="U1140" i="55"/>
  <c r="U1141" i="55"/>
  <c r="U1142" i="55"/>
  <c r="U1143" i="55"/>
  <c r="U1144" i="55"/>
  <c r="U1145" i="55"/>
  <c r="U1146" i="55"/>
  <c r="U1147" i="55"/>
  <c r="U1148" i="55"/>
  <c r="U1149" i="55"/>
  <c r="U1150" i="55"/>
  <c r="U1151" i="55"/>
  <c r="U1152" i="55"/>
  <c r="U1153" i="55"/>
  <c r="U1154" i="55"/>
  <c r="U1155" i="55"/>
  <c r="U1156" i="55"/>
  <c r="U1157" i="55"/>
  <c r="U1158" i="55"/>
  <c r="U1159" i="55"/>
  <c r="U1160" i="55"/>
  <c r="U1161" i="55"/>
  <c r="U1162" i="55"/>
  <c r="U1163" i="55"/>
  <c r="U1164" i="55"/>
  <c r="U1165" i="55"/>
  <c r="U1166" i="55"/>
  <c r="U1167" i="55"/>
  <c r="U1168" i="55"/>
  <c r="U1169" i="55"/>
  <c r="U1170" i="55"/>
  <c r="U1171" i="55"/>
  <c r="U1172" i="55"/>
  <c r="U1173" i="55"/>
  <c r="U1174" i="55"/>
  <c r="U1175" i="55"/>
  <c r="U1176" i="55"/>
  <c r="U1177" i="55"/>
  <c r="U1178" i="55"/>
  <c r="U1179" i="55"/>
  <c r="U1180" i="55"/>
  <c r="U1181" i="55"/>
  <c r="U1182" i="55"/>
  <c r="U1183" i="55"/>
  <c r="U1184" i="55"/>
  <c r="U1185" i="55"/>
  <c r="U1186" i="55"/>
  <c r="U1187" i="55"/>
  <c r="U1188" i="55"/>
  <c r="U1189" i="55"/>
  <c r="U1190" i="55"/>
  <c r="U1191" i="55"/>
  <c r="U1192" i="55"/>
  <c r="U1193" i="55"/>
  <c r="U1194" i="55"/>
  <c r="U1195" i="55"/>
  <c r="U1196" i="55"/>
  <c r="U1197" i="55"/>
  <c r="U1198" i="55"/>
  <c r="U1199" i="55"/>
  <c r="U1200" i="55"/>
  <c r="U1201" i="55"/>
  <c r="U1202" i="55"/>
  <c r="U1203" i="55"/>
  <c r="U1204" i="55"/>
  <c r="U1205" i="55"/>
  <c r="U1206" i="55"/>
  <c r="U1207" i="55"/>
  <c r="U1208" i="55"/>
  <c r="U1209" i="55"/>
  <c r="U1210" i="55"/>
  <c r="U1211" i="55"/>
  <c r="U1212" i="55"/>
  <c r="U1213" i="55"/>
  <c r="U1214" i="55"/>
  <c r="U1215" i="55"/>
  <c r="U1216" i="55"/>
  <c r="U1217" i="55"/>
  <c r="U1218" i="55"/>
  <c r="U1219" i="55"/>
  <c r="U1220" i="55"/>
  <c r="U1221" i="55"/>
  <c r="U1222" i="55"/>
  <c r="U1223" i="55"/>
  <c r="U1224" i="55"/>
  <c r="U1225" i="55"/>
  <c r="U1226" i="55"/>
  <c r="U1227" i="55"/>
  <c r="U1228" i="55"/>
  <c r="U1229" i="55"/>
  <c r="U1230" i="55"/>
  <c r="U1231" i="55"/>
  <c r="U1232" i="55"/>
  <c r="U1233" i="55"/>
  <c r="U1234" i="55"/>
  <c r="U1235" i="55"/>
  <c r="U1236" i="55"/>
  <c r="U1237" i="55"/>
  <c r="U1238" i="55"/>
  <c r="U1239" i="55"/>
  <c r="U1240" i="55"/>
  <c r="U1241" i="55"/>
  <c r="U1242" i="55"/>
  <c r="U1243" i="55"/>
  <c r="U1244" i="55"/>
  <c r="U1245" i="55"/>
  <c r="U1246" i="55"/>
  <c r="U1247" i="55"/>
  <c r="U1248" i="55"/>
  <c r="U1249" i="55"/>
  <c r="U1250" i="55"/>
  <c r="U1251" i="55"/>
  <c r="U1252" i="55"/>
  <c r="U1253" i="55"/>
  <c r="U1254" i="55"/>
  <c r="U1255" i="55"/>
  <c r="U1256" i="55"/>
  <c r="U1257" i="55"/>
  <c r="U1258" i="55"/>
  <c r="U1259" i="55"/>
  <c r="U1260" i="55"/>
  <c r="U1261" i="55"/>
  <c r="U1262" i="55"/>
  <c r="U1263" i="55"/>
  <c r="U1264" i="55"/>
  <c r="U1265" i="55"/>
  <c r="U1266" i="55"/>
  <c r="U1267" i="55"/>
  <c r="U1268" i="55"/>
  <c r="U1269" i="55"/>
  <c r="U1270" i="55"/>
  <c r="U1271" i="55"/>
  <c r="U1272" i="55"/>
  <c r="U1273" i="55"/>
  <c r="U1274" i="55"/>
  <c r="U1275" i="55"/>
  <c r="U1276" i="55"/>
  <c r="U1277" i="55"/>
  <c r="U1278" i="55"/>
  <c r="U1279" i="55"/>
  <c r="U1280" i="55"/>
  <c r="U1281" i="55"/>
  <c r="U1282" i="55"/>
  <c r="U1283" i="55"/>
  <c r="U1284" i="55"/>
  <c r="U1285" i="55"/>
  <c r="U1286" i="55"/>
  <c r="U1287" i="55"/>
  <c r="U1288" i="55"/>
  <c r="U1289" i="55"/>
  <c r="U1290" i="55"/>
  <c r="U1291" i="55"/>
  <c r="U1292" i="55"/>
  <c r="U1293" i="55"/>
  <c r="U1294" i="55"/>
  <c r="U1295" i="55"/>
  <c r="U1296" i="55"/>
  <c r="U1297" i="55"/>
  <c r="U1298" i="55"/>
  <c r="U1299" i="55"/>
  <c r="U1300" i="55"/>
  <c r="U1301" i="55"/>
  <c r="U1302" i="55"/>
  <c r="U1303" i="55"/>
  <c r="U1304" i="55"/>
  <c r="U1305" i="55"/>
  <c r="U1306" i="55"/>
  <c r="U1307" i="55"/>
  <c r="U1308" i="55"/>
  <c r="U1309" i="55"/>
  <c r="U1310" i="55"/>
  <c r="U1311" i="55"/>
  <c r="U1312" i="55"/>
  <c r="U1313" i="55"/>
  <c r="U1314" i="55"/>
  <c r="U1315" i="55"/>
  <c r="U1316" i="55"/>
  <c r="U1317" i="55"/>
  <c r="U1318" i="55"/>
  <c r="U1319" i="55"/>
  <c r="U1320" i="55"/>
  <c r="U1321" i="55"/>
  <c r="U1322" i="55"/>
  <c r="U1323" i="55"/>
  <c r="U1324" i="55"/>
  <c r="U1325" i="55"/>
  <c r="U1326" i="55"/>
  <c r="U1327" i="55"/>
  <c r="U1328" i="55"/>
  <c r="U1329" i="55"/>
  <c r="U1330" i="55"/>
  <c r="U1331" i="55"/>
  <c r="U1332" i="55"/>
  <c r="U1333" i="55"/>
  <c r="U1334" i="55"/>
  <c r="U1335" i="55"/>
  <c r="U1336" i="55"/>
  <c r="U1337" i="55"/>
  <c r="U1338" i="55"/>
  <c r="U1339" i="55"/>
  <c r="U1340" i="55"/>
  <c r="U1341" i="55"/>
  <c r="U1342" i="55"/>
  <c r="U1343" i="55"/>
  <c r="U1344" i="55"/>
  <c r="U1345" i="55"/>
  <c r="U1346" i="55"/>
  <c r="U1347" i="55"/>
  <c r="U1348" i="55"/>
  <c r="U1349" i="55"/>
  <c r="U1350" i="55"/>
  <c r="U1351" i="55"/>
  <c r="U1352" i="55"/>
  <c r="U1353" i="55"/>
  <c r="U1354" i="55"/>
  <c r="U1355" i="55"/>
  <c r="U1356" i="55"/>
  <c r="U1357" i="55"/>
  <c r="U1358" i="55"/>
  <c r="U1359" i="55"/>
  <c r="U1360" i="55"/>
  <c r="U1361" i="55"/>
  <c r="U1362" i="55"/>
  <c r="U1363" i="55"/>
  <c r="U1364" i="55"/>
  <c r="U1365" i="55"/>
  <c r="U1366" i="55"/>
  <c r="U1367" i="55"/>
  <c r="U1368" i="55"/>
  <c r="U1369" i="55"/>
  <c r="U1370" i="55"/>
  <c r="U1371" i="55"/>
  <c r="U1372" i="55"/>
  <c r="U2" i="55"/>
  <c r="T3" i="55"/>
  <c r="T4" i="55"/>
  <c r="T5" i="55"/>
  <c r="T6" i="55"/>
  <c r="T7" i="55"/>
  <c r="T8" i="55"/>
  <c r="T9" i="55"/>
  <c r="T10" i="55"/>
  <c r="T11" i="55"/>
  <c r="T12" i="55"/>
  <c r="T13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7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55" i="55"/>
  <c r="T56" i="55"/>
  <c r="T57" i="55"/>
  <c r="T58" i="55"/>
  <c r="T59" i="55"/>
  <c r="T60" i="55"/>
  <c r="T61" i="55"/>
  <c r="T62" i="55"/>
  <c r="T63" i="55"/>
  <c r="T64" i="55"/>
  <c r="T65" i="55"/>
  <c r="T66" i="55"/>
  <c r="T67" i="55"/>
  <c r="T68" i="55"/>
  <c r="T69" i="55"/>
  <c r="T70" i="55"/>
  <c r="T71" i="55"/>
  <c r="T72" i="55"/>
  <c r="T73" i="55"/>
  <c r="T74" i="55"/>
  <c r="T75" i="55"/>
  <c r="T76" i="55"/>
  <c r="T77" i="55"/>
  <c r="T78" i="55"/>
  <c r="T79" i="55"/>
  <c r="T80" i="55"/>
  <c r="T81" i="55"/>
  <c r="T82" i="55"/>
  <c r="T83" i="55"/>
  <c r="T84" i="55"/>
  <c r="T85" i="55"/>
  <c r="T86" i="55"/>
  <c r="T87" i="55"/>
  <c r="T88" i="55"/>
  <c r="T89" i="55"/>
  <c r="T90" i="55"/>
  <c r="T91" i="55"/>
  <c r="T92" i="55"/>
  <c r="T93" i="55"/>
  <c r="T94" i="55"/>
  <c r="T95" i="55"/>
  <c r="T96" i="55"/>
  <c r="T97" i="55"/>
  <c r="T98" i="55"/>
  <c r="T99" i="55"/>
  <c r="T100" i="55"/>
  <c r="T101" i="55"/>
  <c r="T102" i="55"/>
  <c r="T103" i="55"/>
  <c r="T104" i="55"/>
  <c r="T105" i="55"/>
  <c r="T106" i="55"/>
  <c r="T107" i="55"/>
  <c r="T108" i="55"/>
  <c r="T109" i="55"/>
  <c r="T110" i="55"/>
  <c r="T111" i="55"/>
  <c r="T112" i="55"/>
  <c r="T113" i="55"/>
  <c r="T114" i="55"/>
  <c r="T115" i="55"/>
  <c r="T116" i="55"/>
  <c r="T117" i="55"/>
  <c r="T118" i="55"/>
  <c r="T119" i="55"/>
  <c r="T120" i="55"/>
  <c r="T121" i="55"/>
  <c r="T122" i="55"/>
  <c r="T123" i="55"/>
  <c r="T124" i="55"/>
  <c r="T125" i="55"/>
  <c r="T126" i="55"/>
  <c r="T127" i="55"/>
  <c r="T128" i="55"/>
  <c r="T129" i="55"/>
  <c r="T130" i="55"/>
  <c r="T131" i="55"/>
  <c r="T132" i="55"/>
  <c r="T133" i="55"/>
  <c r="T134" i="55"/>
  <c r="T135" i="55"/>
  <c r="T136" i="55"/>
  <c r="T137" i="55"/>
  <c r="T138" i="55"/>
  <c r="T139" i="55"/>
  <c r="T140" i="55"/>
  <c r="T141" i="55"/>
  <c r="T142" i="55"/>
  <c r="T143" i="55"/>
  <c r="T144" i="55"/>
  <c r="T145" i="55"/>
  <c r="T146" i="55"/>
  <c r="T147" i="55"/>
  <c r="T148" i="55"/>
  <c r="T149" i="55"/>
  <c r="T150" i="55"/>
  <c r="T151" i="55"/>
  <c r="T152" i="55"/>
  <c r="T153" i="55"/>
  <c r="T154" i="55"/>
  <c r="T155" i="55"/>
  <c r="T156" i="55"/>
  <c r="T157" i="55"/>
  <c r="T158" i="55"/>
  <c r="T159" i="55"/>
  <c r="T160" i="55"/>
  <c r="T161" i="55"/>
  <c r="T162" i="55"/>
  <c r="T163" i="55"/>
  <c r="T164" i="55"/>
  <c r="T165" i="55"/>
  <c r="T166" i="55"/>
  <c r="T167" i="55"/>
  <c r="T168" i="55"/>
  <c r="T169" i="55"/>
  <c r="T170" i="55"/>
  <c r="T171" i="55"/>
  <c r="T172" i="55"/>
  <c r="T173" i="55"/>
  <c r="T174" i="55"/>
  <c r="T175" i="55"/>
  <c r="T176" i="55"/>
  <c r="T177" i="55"/>
  <c r="T178" i="55"/>
  <c r="T179" i="55"/>
  <c r="T180" i="55"/>
  <c r="T181" i="55"/>
  <c r="T182" i="55"/>
  <c r="T183" i="55"/>
  <c r="T184" i="55"/>
  <c r="T185" i="55"/>
  <c r="T186" i="55"/>
  <c r="T187" i="55"/>
  <c r="T188" i="55"/>
  <c r="T189" i="55"/>
  <c r="T190" i="55"/>
  <c r="T191" i="55"/>
  <c r="T192" i="55"/>
  <c r="T193" i="55"/>
  <c r="T194" i="55"/>
  <c r="T195" i="55"/>
  <c r="T196" i="55"/>
  <c r="T197" i="55"/>
  <c r="T198" i="55"/>
  <c r="T199" i="55"/>
  <c r="T200" i="55"/>
  <c r="T201" i="55"/>
  <c r="T202" i="55"/>
  <c r="T203" i="55"/>
  <c r="T204" i="55"/>
  <c r="T205" i="55"/>
  <c r="T206" i="55"/>
  <c r="T207" i="55"/>
  <c r="T208" i="55"/>
  <c r="T209" i="55"/>
  <c r="T210" i="55"/>
  <c r="T211" i="55"/>
  <c r="T212" i="55"/>
  <c r="T213" i="55"/>
  <c r="T214" i="55"/>
  <c r="T215" i="55"/>
  <c r="T216" i="55"/>
  <c r="T217" i="55"/>
  <c r="T218" i="55"/>
  <c r="T219" i="55"/>
  <c r="T220" i="55"/>
  <c r="T221" i="55"/>
  <c r="T222" i="55"/>
  <c r="T223" i="55"/>
  <c r="T224" i="55"/>
  <c r="T225" i="55"/>
  <c r="T226" i="55"/>
  <c r="T227" i="55"/>
  <c r="T228" i="55"/>
  <c r="T229" i="55"/>
  <c r="T230" i="55"/>
  <c r="T231" i="55"/>
  <c r="T232" i="55"/>
  <c r="T233" i="55"/>
  <c r="T234" i="55"/>
  <c r="T235" i="55"/>
  <c r="T236" i="55"/>
  <c r="T237" i="55"/>
  <c r="T238" i="55"/>
  <c r="T239" i="55"/>
  <c r="T240" i="55"/>
  <c r="T241" i="55"/>
  <c r="T242" i="55"/>
  <c r="T243" i="55"/>
  <c r="T244" i="55"/>
  <c r="T245" i="55"/>
  <c r="T246" i="55"/>
  <c r="T247" i="55"/>
  <c r="T248" i="55"/>
  <c r="T249" i="55"/>
  <c r="T250" i="55"/>
  <c r="T251" i="55"/>
  <c r="T252" i="55"/>
  <c r="T253" i="55"/>
  <c r="T254" i="55"/>
  <c r="T255" i="55"/>
  <c r="T256" i="55"/>
  <c r="T257" i="55"/>
  <c r="T258" i="55"/>
  <c r="T259" i="55"/>
  <c r="T260" i="55"/>
  <c r="T261" i="55"/>
  <c r="T262" i="55"/>
  <c r="T263" i="55"/>
  <c r="T264" i="55"/>
  <c r="T265" i="55"/>
  <c r="T266" i="55"/>
  <c r="T267" i="55"/>
  <c r="T268" i="55"/>
  <c r="T269" i="55"/>
  <c r="T270" i="55"/>
  <c r="T271" i="55"/>
  <c r="T272" i="55"/>
  <c r="T273" i="55"/>
  <c r="T274" i="55"/>
  <c r="T275" i="55"/>
  <c r="T276" i="55"/>
  <c r="T277" i="55"/>
  <c r="T278" i="55"/>
  <c r="T279" i="55"/>
  <c r="T280" i="55"/>
  <c r="T281" i="55"/>
  <c r="T282" i="55"/>
  <c r="T283" i="55"/>
  <c r="T284" i="55"/>
  <c r="T285" i="55"/>
  <c r="T286" i="55"/>
  <c r="T287" i="55"/>
  <c r="T288" i="55"/>
  <c r="T289" i="55"/>
  <c r="T290" i="55"/>
  <c r="T291" i="55"/>
  <c r="T292" i="55"/>
  <c r="T293" i="55"/>
  <c r="T294" i="55"/>
  <c r="T295" i="55"/>
  <c r="T296" i="55"/>
  <c r="T297" i="55"/>
  <c r="T298" i="55"/>
  <c r="T299" i="55"/>
  <c r="T300" i="55"/>
  <c r="T301" i="55"/>
  <c r="T302" i="55"/>
  <c r="T303" i="55"/>
  <c r="T304" i="55"/>
  <c r="T305" i="55"/>
  <c r="T306" i="55"/>
  <c r="T307" i="55"/>
  <c r="T308" i="55"/>
  <c r="T309" i="55"/>
  <c r="T310" i="55"/>
  <c r="T311" i="55"/>
  <c r="T312" i="55"/>
  <c r="T313" i="55"/>
  <c r="T314" i="55"/>
  <c r="T315" i="55"/>
  <c r="T316" i="55"/>
  <c r="T317" i="55"/>
  <c r="T318" i="55"/>
  <c r="T319" i="55"/>
  <c r="T320" i="55"/>
  <c r="T321" i="55"/>
  <c r="T322" i="55"/>
  <c r="T323" i="55"/>
  <c r="T324" i="55"/>
  <c r="T325" i="55"/>
  <c r="T326" i="55"/>
  <c r="T327" i="55"/>
  <c r="T328" i="55"/>
  <c r="T329" i="55"/>
  <c r="T330" i="55"/>
  <c r="T331" i="55"/>
  <c r="T332" i="55"/>
  <c r="T333" i="55"/>
  <c r="T334" i="55"/>
  <c r="T335" i="55"/>
  <c r="T336" i="55"/>
  <c r="T337" i="55"/>
  <c r="T338" i="55"/>
  <c r="T339" i="55"/>
  <c r="T340" i="55"/>
  <c r="T341" i="55"/>
  <c r="T342" i="55"/>
  <c r="T343" i="55"/>
  <c r="T344" i="55"/>
  <c r="T345" i="55"/>
  <c r="T346" i="55"/>
  <c r="T347" i="55"/>
  <c r="T348" i="55"/>
  <c r="T349" i="55"/>
  <c r="T350" i="55"/>
  <c r="T351" i="55"/>
  <c r="T352" i="55"/>
  <c r="T353" i="55"/>
  <c r="T354" i="55"/>
  <c r="T355" i="55"/>
  <c r="T356" i="55"/>
  <c r="T357" i="55"/>
  <c r="T358" i="55"/>
  <c r="T359" i="55"/>
  <c r="T360" i="55"/>
  <c r="T361" i="55"/>
  <c r="T362" i="55"/>
  <c r="T363" i="55"/>
  <c r="T364" i="55"/>
  <c r="T365" i="55"/>
  <c r="T366" i="55"/>
  <c r="T367" i="55"/>
  <c r="T368" i="55"/>
  <c r="T369" i="55"/>
  <c r="T370" i="55"/>
  <c r="T371" i="55"/>
  <c r="T372" i="55"/>
  <c r="T373" i="55"/>
  <c r="T374" i="55"/>
  <c r="T375" i="55"/>
  <c r="T376" i="55"/>
  <c r="T377" i="55"/>
  <c r="T378" i="55"/>
  <c r="T379" i="55"/>
  <c r="T380" i="55"/>
  <c r="T381" i="55"/>
  <c r="T382" i="55"/>
  <c r="T383" i="55"/>
  <c r="T384" i="55"/>
  <c r="T385" i="55"/>
  <c r="T386" i="55"/>
  <c r="T387" i="55"/>
  <c r="T388" i="55"/>
  <c r="T389" i="55"/>
  <c r="T390" i="55"/>
  <c r="T391" i="55"/>
  <c r="T392" i="55"/>
  <c r="T393" i="55"/>
  <c r="T394" i="55"/>
  <c r="T395" i="55"/>
  <c r="T396" i="55"/>
  <c r="T397" i="55"/>
  <c r="T398" i="55"/>
  <c r="T399" i="55"/>
  <c r="T400" i="55"/>
  <c r="T401" i="55"/>
  <c r="T402" i="55"/>
  <c r="T403" i="55"/>
  <c r="T404" i="55"/>
  <c r="T405" i="55"/>
  <c r="T406" i="55"/>
  <c r="T407" i="55"/>
  <c r="T408" i="55"/>
  <c r="T409" i="55"/>
  <c r="T410" i="55"/>
  <c r="T411" i="55"/>
  <c r="T412" i="55"/>
  <c r="T413" i="55"/>
  <c r="T414" i="55"/>
  <c r="T415" i="55"/>
  <c r="T416" i="55"/>
  <c r="T417" i="55"/>
  <c r="T418" i="55"/>
  <c r="T419" i="55"/>
  <c r="T420" i="55"/>
  <c r="T421" i="55"/>
  <c r="T422" i="55"/>
  <c r="T423" i="55"/>
  <c r="T424" i="55"/>
  <c r="T425" i="55"/>
  <c r="T426" i="55"/>
  <c r="T427" i="55"/>
  <c r="T428" i="55"/>
  <c r="T429" i="55"/>
  <c r="T430" i="55"/>
  <c r="T431" i="55"/>
  <c r="T432" i="55"/>
  <c r="T433" i="55"/>
  <c r="T434" i="55"/>
  <c r="T435" i="55"/>
  <c r="T436" i="55"/>
  <c r="T437" i="55"/>
  <c r="T438" i="55"/>
  <c r="T439" i="55"/>
  <c r="T440" i="55"/>
  <c r="T441" i="55"/>
  <c r="T442" i="55"/>
  <c r="T443" i="55"/>
  <c r="T444" i="55"/>
  <c r="T445" i="55"/>
  <c r="T446" i="55"/>
  <c r="T447" i="55"/>
  <c r="T448" i="55"/>
  <c r="T449" i="55"/>
  <c r="T450" i="55"/>
  <c r="T451" i="55"/>
  <c r="T452" i="55"/>
  <c r="T453" i="55"/>
  <c r="T454" i="55"/>
  <c r="T455" i="55"/>
  <c r="T456" i="55"/>
  <c r="T457" i="55"/>
  <c r="T458" i="55"/>
  <c r="T459" i="55"/>
  <c r="T460" i="55"/>
  <c r="T461" i="55"/>
  <c r="T462" i="55"/>
  <c r="T463" i="55"/>
  <c r="T464" i="55"/>
  <c r="T465" i="55"/>
  <c r="T466" i="55"/>
  <c r="T467" i="55"/>
  <c r="T468" i="55"/>
  <c r="T469" i="55"/>
  <c r="T470" i="55"/>
  <c r="T471" i="55"/>
  <c r="T472" i="55"/>
  <c r="T473" i="55"/>
  <c r="T474" i="55"/>
  <c r="T475" i="55"/>
  <c r="T476" i="55"/>
  <c r="T477" i="55"/>
  <c r="T478" i="55"/>
  <c r="T479" i="55"/>
  <c r="T480" i="55"/>
  <c r="T481" i="55"/>
  <c r="T482" i="55"/>
  <c r="T483" i="55"/>
  <c r="T484" i="55"/>
  <c r="T485" i="55"/>
  <c r="T486" i="55"/>
  <c r="T487" i="55"/>
  <c r="T488" i="55"/>
  <c r="T489" i="55"/>
  <c r="T490" i="55"/>
  <c r="T491" i="55"/>
  <c r="T492" i="55"/>
  <c r="T493" i="55"/>
  <c r="T494" i="55"/>
  <c r="T495" i="55"/>
  <c r="T496" i="55"/>
  <c r="T497" i="55"/>
  <c r="T498" i="55"/>
  <c r="T499" i="55"/>
  <c r="T500" i="55"/>
  <c r="T501" i="55"/>
  <c r="T502" i="55"/>
  <c r="T503" i="55"/>
  <c r="T504" i="55"/>
  <c r="T505" i="55"/>
  <c r="T506" i="55"/>
  <c r="T507" i="55"/>
  <c r="T508" i="55"/>
  <c r="T509" i="55"/>
  <c r="T510" i="55"/>
  <c r="T511" i="55"/>
  <c r="T512" i="55"/>
  <c r="T513" i="55"/>
  <c r="T514" i="55"/>
  <c r="T515" i="55"/>
  <c r="T516" i="55"/>
  <c r="T517" i="55"/>
  <c r="T518" i="55"/>
  <c r="T519" i="55"/>
  <c r="T520" i="55"/>
  <c r="T521" i="55"/>
  <c r="T522" i="55"/>
  <c r="T523" i="55"/>
  <c r="T524" i="55"/>
  <c r="T525" i="55"/>
  <c r="T526" i="55"/>
  <c r="T527" i="55"/>
  <c r="T528" i="55"/>
  <c r="T529" i="55"/>
  <c r="T530" i="55"/>
  <c r="T531" i="55"/>
  <c r="T532" i="55"/>
  <c r="T533" i="55"/>
  <c r="T534" i="55"/>
  <c r="T535" i="55"/>
  <c r="T536" i="55"/>
  <c r="T537" i="55"/>
  <c r="T538" i="55"/>
  <c r="T539" i="55"/>
  <c r="T540" i="55"/>
  <c r="T541" i="55"/>
  <c r="T542" i="55"/>
  <c r="T543" i="55"/>
  <c r="T544" i="55"/>
  <c r="T545" i="55"/>
  <c r="T546" i="55"/>
  <c r="T547" i="55"/>
  <c r="T548" i="55"/>
  <c r="T549" i="55"/>
  <c r="T550" i="55"/>
  <c r="T551" i="55"/>
  <c r="T552" i="55"/>
  <c r="T553" i="55"/>
  <c r="T554" i="55"/>
  <c r="T555" i="55"/>
  <c r="T556" i="55"/>
  <c r="T557" i="55"/>
  <c r="T558" i="55"/>
  <c r="T559" i="55"/>
  <c r="T560" i="55"/>
  <c r="T561" i="55"/>
  <c r="T562" i="55"/>
  <c r="T563" i="55"/>
  <c r="T564" i="55"/>
  <c r="T565" i="55"/>
  <c r="T566" i="55"/>
  <c r="T567" i="55"/>
  <c r="T568" i="55"/>
  <c r="T569" i="55"/>
  <c r="T570" i="55"/>
  <c r="T571" i="55"/>
  <c r="T572" i="55"/>
  <c r="T573" i="55"/>
  <c r="T574" i="55"/>
  <c r="T575" i="55"/>
  <c r="T576" i="55"/>
  <c r="T577" i="55"/>
  <c r="T578" i="55"/>
  <c r="T579" i="55"/>
  <c r="T580" i="55"/>
  <c r="T581" i="55"/>
  <c r="T582" i="55"/>
  <c r="T583" i="55"/>
  <c r="T584" i="55"/>
  <c r="T585" i="55"/>
  <c r="T586" i="55"/>
  <c r="T587" i="55"/>
  <c r="T588" i="55"/>
  <c r="T589" i="55"/>
  <c r="T590" i="55"/>
  <c r="T591" i="55"/>
  <c r="T592" i="55"/>
  <c r="T593" i="55"/>
  <c r="T594" i="55"/>
  <c r="T595" i="55"/>
  <c r="T596" i="55"/>
  <c r="T597" i="55"/>
  <c r="T598" i="55"/>
  <c r="T599" i="55"/>
  <c r="T600" i="55"/>
  <c r="T601" i="55"/>
  <c r="T602" i="55"/>
  <c r="T603" i="55"/>
  <c r="T604" i="55"/>
  <c r="T605" i="55"/>
  <c r="T606" i="55"/>
  <c r="T607" i="55"/>
  <c r="T608" i="55"/>
  <c r="T609" i="55"/>
  <c r="T610" i="55"/>
  <c r="T611" i="55"/>
  <c r="T612" i="55"/>
  <c r="T613" i="55"/>
  <c r="T614" i="55"/>
  <c r="T615" i="55"/>
  <c r="T616" i="55"/>
  <c r="T617" i="55"/>
  <c r="T618" i="55"/>
  <c r="T619" i="55"/>
  <c r="T620" i="55"/>
  <c r="T621" i="55"/>
  <c r="T622" i="55"/>
  <c r="T623" i="55"/>
  <c r="T624" i="55"/>
  <c r="T625" i="55"/>
  <c r="T626" i="55"/>
  <c r="T627" i="55"/>
  <c r="T628" i="55"/>
  <c r="T629" i="55"/>
  <c r="T630" i="55"/>
  <c r="T631" i="55"/>
  <c r="T632" i="55"/>
  <c r="T633" i="55"/>
  <c r="T634" i="55"/>
  <c r="T635" i="55"/>
  <c r="T636" i="55"/>
  <c r="T637" i="55"/>
  <c r="T638" i="55"/>
  <c r="T639" i="55"/>
  <c r="T640" i="55"/>
  <c r="T641" i="55"/>
  <c r="T642" i="55"/>
  <c r="T643" i="55"/>
  <c r="T644" i="55"/>
  <c r="T645" i="55"/>
  <c r="T646" i="55"/>
  <c r="T647" i="55"/>
  <c r="T648" i="55"/>
  <c r="T649" i="55"/>
  <c r="T650" i="55"/>
  <c r="T651" i="55"/>
  <c r="T652" i="55"/>
  <c r="T653" i="55"/>
  <c r="T654" i="55"/>
  <c r="T655" i="55"/>
  <c r="T656" i="55"/>
  <c r="T657" i="55"/>
  <c r="T658" i="55"/>
  <c r="T659" i="55"/>
  <c r="T660" i="55"/>
  <c r="T661" i="55"/>
  <c r="T662" i="55"/>
  <c r="T663" i="55"/>
  <c r="T664" i="55"/>
  <c r="T665" i="55"/>
  <c r="T666" i="55"/>
  <c r="T667" i="55"/>
  <c r="T668" i="55"/>
  <c r="T669" i="55"/>
  <c r="T670" i="55"/>
  <c r="T671" i="55"/>
  <c r="T672" i="55"/>
  <c r="T673" i="55"/>
  <c r="T674" i="55"/>
  <c r="T675" i="55"/>
  <c r="T676" i="55"/>
  <c r="T677" i="55"/>
  <c r="T678" i="55"/>
  <c r="T679" i="55"/>
  <c r="T680" i="55"/>
  <c r="T681" i="55"/>
  <c r="T682" i="55"/>
  <c r="T683" i="55"/>
  <c r="T684" i="55"/>
  <c r="T685" i="55"/>
  <c r="T686" i="55"/>
  <c r="T687" i="55"/>
  <c r="T688" i="55"/>
  <c r="T689" i="55"/>
  <c r="T690" i="55"/>
  <c r="T691" i="55"/>
  <c r="T692" i="55"/>
  <c r="T693" i="55"/>
  <c r="T694" i="55"/>
  <c r="T695" i="55"/>
  <c r="T696" i="55"/>
  <c r="T697" i="55"/>
  <c r="T698" i="55"/>
  <c r="T699" i="55"/>
  <c r="T700" i="55"/>
  <c r="T701" i="55"/>
  <c r="T702" i="55"/>
  <c r="T703" i="55"/>
  <c r="T704" i="55"/>
  <c r="T705" i="55"/>
  <c r="T706" i="55"/>
  <c r="T707" i="55"/>
  <c r="T708" i="55"/>
  <c r="T709" i="55"/>
  <c r="T710" i="55"/>
  <c r="T711" i="55"/>
  <c r="T712" i="55"/>
  <c r="T713" i="55"/>
  <c r="T714" i="55"/>
  <c r="T715" i="55"/>
  <c r="T716" i="55"/>
  <c r="T717" i="55"/>
  <c r="T718" i="55"/>
  <c r="T719" i="55"/>
  <c r="T720" i="55"/>
  <c r="T721" i="55"/>
  <c r="T722" i="55"/>
  <c r="T723" i="55"/>
  <c r="T724" i="55"/>
  <c r="T725" i="55"/>
  <c r="T726" i="55"/>
  <c r="T727" i="55"/>
  <c r="T728" i="55"/>
  <c r="T729" i="55"/>
  <c r="T730" i="55"/>
  <c r="T731" i="55"/>
  <c r="T732" i="55"/>
  <c r="T733" i="55"/>
  <c r="T734" i="55"/>
  <c r="T735" i="55"/>
  <c r="T736" i="55"/>
  <c r="T737" i="55"/>
  <c r="T738" i="55"/>
  <c r="T739" i="55"/>
  <c r="T740" i="55"/>
  <c r="T741" i="55"/>
  <c r="T742" i="55"/>
  <c r="T743" i="55"/>
  <c r="T744" i="55"/>
  <c r="T745" i="55"/>
  <c r="T746" i="55"/>
  <c r="T747" i="55"/>
  <c r="T748" i="55"/>
  <c r="T749" i="55"/>
  <c r="T750" i="55"/>
  <c r="T751" i="55"/>
  <c r="T752" i="55"/>
  <c r="T753" i="55"/>
  <c r="T754" i="55"/>
  <c r="T755" i="55"/>
  <c r="T756" i="55"/>
  <c r="T757" i="55"/>
  <c r="T758" i="55"/>
  <c r="T759" i="55"/>
  <c r="T760" i="55"/>
  <c r="T761" i="55"/>
  <c r="T762" i="55"/>
  <c r="T763" i="55"/>
  <c r="T764" i="55"/>
  <c r="T765" i="55"/>
  <c r="T766" i="55"/>
  <c r="T767" i="55"/>
  <c r="T768" i="55"/>
  <c r="T769" i="55"/>
  <c r="T770" i="55"/>
  <c r="T771" i="55"/>
  <c r="T772" i="55"/>
  <c r="T773" i="55"/>
  <c r="T774" i="55"/>
  <c r="T775" i="55"/>
  <c r="T776" i="55"/>
  <c r="T777" i="55"/>
  <c r="T778" i="55"/>
  <c r="T779" i="55"/>
  <c r="T780" i="55"/>
  <c r="T781" i="55"/>
  <c r="T782" i="55"/>
  <c r="T783" i="55"/>
  <c r="T784" i="55"/>
  <c r="T785" i="55"/>
  <c r="T786" i="55"/>
  <c r="T787" i="55"/>
  <c r="T788" i="55"/>
  <c r="T789" i="55"/>
  <c r="T790" i="55"/>
  <c r="T791" i="55"/>
  <c r="T792" i="55"/>
  <c r="T793" i="55"/>
  <c r="T794" i="55"/>
  <c r="T795" i="55"/>
  <c r="T796" i="55"/>
  <c r="T797" i="55"/>
  <c r="T798" i="55"/>
  <c r="T799" i="55"/>
  <c r="T800" i="55"/>
  <c r="T801" i="55"/>
  <c r="T802" i="55"/>
  <c r="T803" i="55"/>
  <c r="T804" i="55"/>
  <c r="T805" i="55"/>
  <c r="T806" i="55"/>
  <c r="T807" i="55"/>
  <c r="T808" i="55"/>
  <c r="T809" i="55"/>
  <c r="T810" i="55"/>
  <c r="T811" i="55"/>
  <c r="T812" i="55"/>
  <c r="T813" i="55"/>
  <c r="T814" i="55"/>
  <c r="T815" i="55"/>
  <c r="T816" i="55"/>
  <c r="T817" i="55"/>
  <c r="T818" i="55"/>
  <c r="T819" i="55"/>
  <c r="T820" i="55"/>
  <c r="T821" i="55"/>
  <c r="T822" i="55"/>
  <c r="T823" i="55"/>
  <c r="T824" i="55"/>
  <c r="T825" i="55"/>
  <c r="T826" i="55"/>
  <c r="T827" i="55"/>
  <c r="T828" i="55"/>
  <c r="T829" i="55"/>
  <c r="T830" i="55"/>
  <c r="T831" i="55"/>
  <c r="T832" i="55"/>
  <c r="T833" i="55"/>
  <c r="T834" i="55"/>
  <c r="T835" i="55"/>
  <c r="T836" i="55"/>
  <c r="T837" i="55"/>
  <c r="T838" i="55"/>
  <c r="T839" i="55"/>
  <c r="T840" i="55"/>
  <c r="T841" i="55"/>
  <c r="T842" i="55"/>
  <c r="T843" i="55"/>
  <c r="T844" i="55"/>
  <c r="T845" i="55"/>
  <c r="T846" i="55"/>
  <c r="T847" i="55"/>
  <c r="T848" i="55"/>
  <c r="T849" i="55"/>
  <c r="T850" i="55"/>
  <c r="T851" i="55"/>
  <c r="T852" i="55"/>
  <c r="T853" i="55"/>
  <c r="T854" i="55"/>
  <c r="T855" i="55"/>
  <c r="T856" i="55"/>
  <c r="T857" i="55"/>
  <c r="T858" i="55"/>
  <c r="T859" i="55"/>
  <c r="T860" i="55"/>
  <c r="T861" i="55"/>
  <c r="T862" i="55"/>
  <c r="T863" i="55"/>
  <c r="T864" i="55"/>
  <c r="T865" i="55"/>
  <c r="T866" i="55"/>
  <c r="T867" i="55"/>
  <c r="T868" i="55"/>
  <c r="T869" i="55"/>
  <c r="T870" i="55"/>
  <c r="T871" i="55"/>
  <c r="T872" i="55"/>
  <c r="T873" i="55"/>
  <c r="T874" i="55"/>
  <c r="T875" i="55"/>
  <c r="T876" i="55"/>
  <c r="T877" i="55"/>
  <c r="T878" i="55"/>
  <c r="T879" i="55"/>
  <c r="T880" i="55"/>
  <c r="T881" i="55"/>
  <c r="T882" i="55"/>
  <c r="T883" i="55"/>
  <c r="T884" i="55"/>
  <c r="T885" i="55"/>
  <c r="T886" i="55"/>
  <c r="T887" i="55"/>
  <c r="T888" i="55"/>
  <c r="T889" i="55"/>
  <c r="T890" i="55"/>
  <c r="T891" i="55"/>
  <c r="T892" i="55"/>
  <c r="T893" i="55"/>
  <c r="T894" i="55"/>
  <c r="T895" i="55"/>
  <c r="T896" i="55"/>
  <c r="T897" i="55"/>
  <c r="T898" i="55"/>
  <c r="T899" i="55"/>
  <c r="T900" i="55"/>
  <c r="T901" i="55"/>
  <c r="T902" i="55"/>
  <c r="T903" i="55"/>
  <c r="T904" i="55"/>
  <c r="T905" i="55"/>
  <c r="T906" i="55"/>
  <c r="T907" i="55"/>
  <c r="T908" i="55"/>
  <c r="T909" i="55"/>
  <c r="T910" i="55"/>
  <c r="T911" i="55"/>
  <c r="T912" i="55"/>
  <c r="T913" i="55"/>
  <c r="T914" i="55"/>
  <c r="T915" i="55"/>
  <c r="T916" i="55"/>
  <c r="T917" i="55"/>
  <c r="T918" i="55"/>
  <c r="T919" i="55"/>
  <c r="T920" i="55"/>
  <c r="T921" i="55"/>
  <c r="T922" i="55"/>
  <c r="T923" i="55"/>
  <c r="T924" i="55"/>
  <c r="T925" i="55"/>
  <c r="T926" i="55"/>
  <c r="T927" i="55"/>
  <c r="T928" i="55"/>
  <c r="T929" i="55"/>
  <c r="T930" i="55"/>
  <c r="T931" i="55"/>
  <c r="T932" i="55"/>
  <c r="T933" i="55"/>
  <c r="T934" i="55"/>
  <c r="T935" i="55"/>
  <c r="T936" i="55"/>
  <c r="T937" i="55"/>
  <c r="T938" i="55"/>
  <c r="T939" i="55"/>
  <c r="T940" i="55"/>
  <c r="T941" i="55"/>
  <c r="T942" i="55"/>
  <c r="T943" i="55"/>
  <c r="T944" i="55"/>
  <c r="T945" i="55"/>
  <c r="T946" i="55"/>
  <c r="T947" i="55"/>
  <c r="T948" i="55"/>
  <c r="T949" i="55"/>
  <c r="T950" i="55"/>
  <c r="T951" i="55"/>
  <c r="T952" i="55"/>
  <c r="T953" i="55"/>
  <c r="T954" i="55"/>
  <c r="T955" i="55"/>
  <c r="T956" i="55"/>
  <c r="T957" i="55"/>
  <c r="T958" i="55"/>
  <c r="T959" i="55"/>
  <c r="T960" i="55"/>
  <c r="T961" i="55"/>
  <c r="T962" i="55"/>
  <c r="T963" i="55"/>
  <c r="T964" i="55"/>
  <c r="T965" i="55"/>
  <c r="T966" i="55"/>
  <c r="T967" i="55"/>
  <c r="T968" i="55"/>
  <c r="T969" i="55"/>
  <c r="T970" i="55"/>
  <c r="T971" i="55"/>
  <c r="T972" i="55"/>
  <c r="T973" i="55"/>
  <c r="T974" i="55"/>
  <c r="T975" i="55"/>
  <c r="T976" i="55"/>
  <c r="T977" i="55"/>
  <c r="T978" i="55"/>
  <c r="T979" i="55"/>
  <c r="T980" i="55"/>
  <c r="T981" i="55"/>
  <c r="T982" i="55"/>
  <c r="T983" i="55"/>
  <c r="T984" i="55"/>
  <c r="T985" i="55"/>
  <c r="T986" i="55"/>
  <c r="T987" i="55"/>
  <c r="T988" i="55"/>
  <c r="T989" i="55"/>
  <c r="T990" i="55"/>
  <c r="T991" i="55"/>
  <c r="T992" i="55"/>
  <c r="T993" i="55"/>
  <c r="T994" i="55"/>
  <c r="T995" i="55"/>
  <c r="T996" i="55"/>
  <c r="T997" i="55"/>
  <c r="T998" i="55"/>
  <c r="T999" i="55"/>
  <c r="T1000" i="55"/>
  <c r="T1001" i="55"/>
  <c r="T1002" i="55"/>
  <c r="T1003" i="55"/>
  <c r="T1004" i="55"/>
  <c r="T1005" i="55"/>
  <c r="T1006" i="55"/>
  <c r="T1007" i="55"/>
  <c r="T1008" i="55"/>
  <c r="T1009" i="55"/>
  <c r="T1010" i="55"/>
  <c r="T1011" i="55"/>
  <c r="T1012" i="55"/>
  <c r="T1013" i="55"/>
  <c r="T1014" i="55"/>
  <c r="T1015" i="55"/>
  <c r="T1016" i="55"/>
  <c r="T1017" i="55"/>
  <c r="T1018" i="55"/>
  <c r="T1019" i="55"/>
  <c r="T1020" i="55"/>
  <c r="T1021" i="55"/>
  <c r="T1022" i="55"/>
  <c r="T1023" i="55"/>
  <c r="T1024" i="55"/>
  <c r="T1025" i="55"/>
  <c r="T1026" i="55"/>
  <c r="T1027" i="55"/>
  <c r="T1028" i="55"/>
  <c r="T1029" i="55"/>
  <c r="T1030" i="55"/>
  <c r="T1031" i="55"/>
  <c r="T1032" i="55"/>
  <c r="T1033" i="55"/>
  <c r="T1034" i="55"/>
  <c r="T1035" i="55"/>
  <c r="T1036" i="55"/>
  <c r="T1037" i="55"/>
  <c r="T1038" i="55"/>
  <c r="T1039" i="55"/>
  <c r="T1040" i="55"/>
  <c r="T1041" i="55"/>
  <c r="T1042" i="55"/>
  <c r="T1043" i="55"/>
  <c r="T1044" i="55"/>
  <c r="T1045" i="55"/>
  <c r="T1046" i="55"/>
  <c r="T1047" i="55"/>
  <c r="T1048" i="55"/>
  <c r="T1049" i="55"/>
  <c r="T1050" i="55"/>
  <c r="T1051" i="55"/>
  <c r="T1052" i="55"/>
  <c r="T1053" i="55"/>
  <c r="T1054" i="55"/>
  <c r="T1055" i="55"/>
  <c r="T1056" i="55"/>
  <c r="T1057" i="55"/>
  <c r="T1058" i="55"/>
  <c r="T1059" i="55"/>
  <c r="T1060" i="55"/>
  <c r="T1061" i="55"/>
  <c r="T1062" i="55"/>
  <c r="T1063" i="55"/>
  <c r="T1064" i="55"/>
  <c r="T1065" i="55"/>
  <c r="T1066" i="55"/>
  <c r="T1067" i="55"/>
  <c r="T1068" i="55"/>
  <c r="T1069" i="55"/>
  <c r="T1070" i="55"/>
  <c r="T1071" i="55"/>
  <c r="T1072" i="55"/>
  <c r="T1073" i="55"/>
  <c r="T1074" i="55"/>
  <c r="T1075" i="55"/>
  <c r="T1076" i="55"/>
  <c r="T1077" i="55"/>
  <c r="T1078" i="55"/>
  <c r="T1079" i="55"/>
  <c r="T1080" i="55"/>
  <c r="T1081" i="55"/>
  <c r="T1082" i="55"/>
  <c r="T1083" i="55"/>
  <c r="T1084" i="55"/>
  <c r="T1085" i="55"/>
  <c r="T1086" i="55"/>
  <c r="T1087" i="55"/>
  <c r="T1088" i="55"/>
  <c r="T1089" i="55"/>
  <c r="T1090" i="55"/>
  <c r="T1091" i="55"/>
  <c r="T1092" i="55"/>
  <c r="T1093" i="55"/>
  <c r="T1094" i="55"/>
  <c r="T1095" i="55"/>
  <c r="T1096" i="55"/>
  <c r="T1097" i="55"/>
  <c r="T1098" i="55"/>
  <c r="T1099" i="55"/>
  <c r="T1100" i="55"/>
  <c r="T1101" i="55"/>
  <c r="T1102" i="55"/>
  <c r="T1103" i="55"/>
  <c r="T1104" i="55"/>
  <c r="T1105" i="55"/>
  <c r="T1106" i="55"/>
  <c r="T1107" i="55"/>
  <c r="T1108" i="55"/>
  <c r="T1109" i="55"/>
  <c r="T1110" i="55"/>
  <c r="T1111" i="55"/>
  <c r="T1112" i="55"/>
  <c r="T1113" i="55"/>
  <c r="T1114" i="55"/>
  <c r="T1115" i="55"/>
  <c r="T1116" i="55"/>
  <c r="T1117" i="55"/>
  <c r="T1118" i="55"/>
  <c r="T1119" i="55"/>
  <c r="T1120" i="55"/>
  <c r="T1121" i="55"/>
  <c r="T1122" i="55"/>
  <c r="T1123" i="55"/>
  <c r="T1124" i="55"/>
  <c r="T1125" i="55"/>
  <c r="T1126" i="55"/>
  <c r="T1127" i="55"/>
  <c r="T1128" i="55"/>
  <c r="T1129" i="55"/>
  <c r="T1130" i="55"/>
  <c r="T1131" i="55"/>
  <c r="T1132" i="55"/>
  <c r="T1133" i="55"/>
  <c r="T1134" i="55"/>
  <c r="T1135" i="55"/>
  <c r="T1136" i="55"/>
  <c r="T1137" i="55"/>
  <c r="T1138" i="55"/>
  <c r="T1139" i="55"/>
  <c r="T1140" i="55"/>
  <c r="T1141" i="55"/>
  <c r="T1142" i="55"/>
  <c r="T1143" i="55"/>
  <c r="T1144" i="55"/>
  <c r="T1145" i="55"/>
  <c r="T1146" i="55"/>
  <c r="T1147" i="55"/>
  <c r="T1148" i="55"/>
  <c r="T1149" i="55"/>
  <c r="T1150" i="55"/>
  <c r="T1151" i="55"/>
  <c r="T1152" i="55"/>
  <c r="T1153" i="55"/>
  <c r="T1154" i="55"/>
  <c r="T1155" i="55"/>
  <c r="T1156" i="55"/>
  <c r="T1157" i="55"/>
  <c r="T1158" i="55"/>
  <c r="T1159" i="55"/>
  <c r="T1160" i="55"/>
  <c r="T1161" i="55"/>
  <c r="T1162" i="55"/>
  <c r="T1163" i="55"/>
  <c r="T1164" i="55"/>
  <c r="T1165" i="55"/>
  <c r="T1166" i="55"/>
  <c r="T1167" i="55"/>
  <c r="T1168" i="55"/>
  <c r="T1169" i="55"/>
  <c r="T1170" i="55"/>
  <c r="T1171" i="55"/>
  <c r="T1172" i="55"/>
  <c r="T1173" i="55"/>
  <c r="T1174" i="55"/>
  <c r="T1175" i="55"/>
  <c r="T1176" i="55"/>
  <c r="T1177" i="55"/>
  <c r="T1178" i="55"/>
  <c r="T1179" i="55"/>
  <c r="T1180" i="55"/>
  <c r="T1181" i="55"/>
  <c r="T1182" i="55"/>
  <c r="T1183" i="55"/>
  <c r="T1184" i="55"/>
  <c r="T1185" i="55"/>
  <c r="T1186" i="55"/>
  <c r="T1187" i="55"/>
  <c r="T1188" i="55"/>
  <c r="T1189" i="55"/>
  <c r="T1190" i="55"/>
  <c r="T1191" i="55"/>
  <c r="T1192" i="55"/>
  <c r="T1193" i="55"/>
  <c r="T1194" i="55"/>
  <c r="T1195" i="55"/>
  <c r="T1196" i="55"/>
  <c r="T1197" i="55"/>
  <c r="T1198" i="55"/>
  <c r="T1199" i="55"/>
  <c r="T1200" i="55"/>
  <c r="T1201" i="55"/>
  <c r="T1202" i="55"/>
  <c r="T1203" i="55"/>
  <c r="T1204" i="55"/>
  <c r="T1205" i="55"/>
  <c r="T1206" i="55"/>
  <c r="T1207" i="55"/>
  <c r="T1208" i="55"/>
  <c r="T1209" i="55"/>
  <c r="T1210" i="55"/>
  <c r="T1211" i="55"/>
  <c r="T1212" i="55"/>
  <c r="T1213" i="55"/>
  <c r="T1214" i="55"/>
  <c r="T1215" i="55"/>
  <c r="T1216" i="55"/>
  <c r="T1217" i="55"/>
  <c r="T1218" i="55"/>
  <c r="T1219" i="55"/>
  <c r="T1220" i="55"/>
  <c r="T1221" i="55"/>
  <c r="T1222" i="55"/>
  <c r="T1223" i="55"/>
  <c r="T1224" i="55"/>
  <c r="T1225" i="55"/>
  <c r="T1226" i="55"/>
  <c r="T1227" i="55"/>
  <c r="T1228" i="55"/>
  <c r="T1229" i="55"/>
  <c r="T1230" i="55"/>
  <c r="T1231" i="55"/>
  <c r="T1232" i="55"/>
  <c r="T1233" i="55"/>
  <c r="T1234" i="55"/>
  <c r="T1235" i="55"/>
  <c r="T1236" i="55"/>
  <c r="T1237" i="55"/>
  <c r="T1238" i="55"/>
  <c r="T1239" i="55"/>
  <c r="T1240" i="55"/>
  <c r="T1241" i="55"/>
  <c r="T1242" i="55"/>
  <c r="T1243" i="55"/>
  <c r="T1244" i="55"/>
  <c r="T1245" i="55"/>
  <c r="T1246" i="55"/>
  <c r="T1247" i="55"/>
  <c r="T1248" i="55"/>
  <c r="T1249" i="55"/>
  <c r="T1250" i="55"/>
  <c r="T1251" i="55"/>
  <c r="T1252" i="55"/>
  <c r="T1253" i="55"/>
  <c r="T1254" i="55"/>
  <c r="T1255" i="55"/>
  <c r="T1256" i="55"/>
  <c r="T1257" i="55"/>
  <c r="T1258" i="55"/>
  <c r="T1259" i="55"/>
  <c r="T1260" i="55"/>
  <c r="T1261" i="55"/>
  <c r="T1262" i="55"/>
  <c r="T1263" i="55"/>
  <c r="T1264" i="55"/>
  <c r="T1265" i="55"/>
  <c r="T1266" i="55"/>
  <c r="T1267" i="55"/>
  <c r="T1268" i="55"/>
  <c r="T1269" i="55"/>
  <c r="T1270" i="55"/>
  <c r="T1271" i="55"/>
  <c r="T1272" i="55"/>
  <c r="T1273" i="55"/>
  <c r="T1274" i="55"/>
  <c r="T1275" i="55"/>
  <c r="T1276" i="55"/>
  <c r="T1277" i="55"/>
  <c r="T1278" i="55"/>
  <c r="T1279" i="55"/>
  <c r="T1280" i="55"/>
  <c r="T1281" i="55"/>
  <c r="T1282" i="55"/>
  <c r="T1283" i="55"/>
  <c r="T1284" i="55"/>
  <c r="T1285" i="55"/>
  <c r="T1286" i="55"/>
  <c r="T1287" i="55"/>
  <c r="T1288" i="55"/>
  <c r="T1289" i="55"/>
  <c r="T1290" i="55"/>
  <c r="T1291" i="55"/>
  <c r="T1292" i="55"/>
  <c r="T1293" i="55"/>
  <c r="T1294" i="55"/>
  <c r="T1295" i="55"/>
  <c r="T1296" i="55"/>
  <c r="T1297" i="55"/>
  <c r="T1298" i="55"/>
  <c r="T1299" i="55"/>
  <c r="T1300" i="55"/>
  <c r="T1301" i="55"/>
  <c r="T1302" i="55"/>
  <c r="T1303" i="55"/>
  <c r="T1304" i="55"/>
  <c r="T1305" i="55"/>
  <c r="T1306" i="55"/>
  <c r="T1307" i="55"/>
  <c r="T1308" i="55"/>
  <c r="T1309" i="55"/>
  <c r="T1310" i="55"/>
  <c r="T1311" i="55"/>
  <c r="T1312" i="55"/>
  <c r="T1313" i="55"/>
  <c r="T1314" i="55"/>
  <c r="T1315" i="55"/>
  <c r="T1316" i="55"/>
  <c r="T1317" i="55"/>
  <c r="T1318" i="55"/>
  <c r="T1319" i="55"/>
  <c r="T1320" i="55"/>
  <c r="T1321" i="55"/>
  <c r="T1322" i="55"/>
  <c r="T1323" i="55"/>
  <c r="T1324" i="55"/>
  <c r="T1325" i="55"/>
  <c r="T1326" i="55"/>
  <c r="T1327" i="55"/>
  <c r="T1328" i="55"/>
  <c r="T1329" i="55"/>
  <c r="T1330" i="55"/>
  <c r="T1331" i="55"/>
  <c r="T1332" i="55"/>
  <c r="T1333" i="55"/>
  <c r="T1334" i="55"/>
  <c r="T1335" i="55"/>
  <c r="T1336" i="55"/>
  <c r="T1337" i="55"/>
  <c r="T1338" i="55"/>
  <c r="T1339" i="55"/>
  <c r="T1340" i="55"/>
  <c r="T1341" i="55"/>
  <c r="T1342" i="55"/>
  <c r="T1343" i="55"/>
  <c r="T1344" i="55"/>
  <c r="T1345" i="55"/>
  <c r="T1346" i="55"/>
  <c r="T1347" i="55"/>
  <c r="T1348" i="55"/>
  <c r="T1349" i="55"/>
  <c r="T1350" i="55"/>
  <c r="T1351" i="55"/>
  <c r="T1352" i="55"/>
  <c r="T1353" i="55"/>
  <c r="T1354" i="55"/>
  <c r="T1355" i="55"/>
  <c r="T1356" i="55"/>
  <c r="T1357" i="55"/>
  <c r="T1358" i="55"/>
  <c r="T1359" i="55"/>
  <c r="T1360" i="55"/>
  <c r="T1361" i="55"/>
  <c r="T1362" i="55"/>
  <c r="T1363" i="55"/>
  <c r="T1364" i="55"/>
  <c r="T1365" i="55"/>
  <c r="T1366" i="55"/>
  <c r="T1367" i="55"/>
  <c r="T1368" i="55"/>
  <c r="T1369" i="55"/>
  <c r="T1370" i="55"/>
  <c r="T1371" i="55"/>
  <c r="T1372" i="55"/>
  <c r="T1373" i="55"/>
  <c r="U1373" i="55" s="1"/>
  <c r="V1373" i="55" s="1"/>
  <c r="T2" i="55"/>
  <c r="J197" i="55"/>
  <c r="J196" i="55"/>
  <c r="J195" i="55"/>
  <c r="J185" i="55"/>
  <c r="J184" i="55"/>
  <c r="J183" i="55"/>
  <c r="J182" i="55"/>
  <c r="J181" i="55"/>
  <c r="J180" i="55"/>
  <c r="J176" i="55"/>
  <c r="J175" i="55"/>
  <c r="J174" i="55"/>
  <c r="I200" i="55"/>
  <c r="I203" i="55" s="1"/>
  <c r="I199" i="55"/>
  <c r="I202" i="55" s="1"/>
  <c r="I198" i="55"/>
  <c r="I201" i="55" s="1"/>
  <c r="I194" i="55"/>
  <c r="J194" i="55" s="1"/>
  <c r="I193" i="55"/>
  <c r="J193" i="55" s="1"/>
  <c r="I192" i="55"/>
  <c r="J192" i="55" s="1"/>
  <c r="I179" i="55"/>
  <c r="J179" i="55" s="1"/>
  <c r="I178" i="55"/>
  <c r="J178" i="55" s="1"/>
  <c r="I177" i="55"/>
  <c r="J177" i="55" s="1"/>
  <c r="I188" i="55"/>
  <c r="I191" i="55" s="1"/>
  <c r="J191" i="55" s="1"/>
  <c r="I187" i="55"/>
  <c r="I190" i="55" s="1"/>
  <c r="J190" i="55" s="1"/>
  <c r="I186" i="55"/>
  <c r="I189" i="55" s="1"/>
  <c r="J189" i="55" s="1"/>
  <c r="I13" i="55"/>
  <c r="I16" i="55"/>
  <c r="I19" i="55"/>
  <c r="I18" i="55"/>
  <c r="I17" i="55"/>
  <c r="I15" i="55"/>
  <c r="I14" i="55"/>
  <c r="I12" i="55"/>
  <c r="I11" i="55"/>
  <c r="I1313" i="55"/>
  <c r="I1310" i="55"/>
  <c r="I1314" i="55"/>
  <c r="I1311" i="55"/>
  <c r="I1308" i="55"/>
  <c r="I1315" i="55"/>
  <c r="I1312" i="55"/>
  <c r="I1309" i="55"/>
  <c r="J186" i="55" l="1"/>
  <c r="J187" i="55"/>
  <c r="J188" i="55"/>
  <c r="J199" i="55"/>
  <c r="J198" i="55"/>
  <c r="J200" i="55"/>
  <c r="I204" i="55"/>
  <c r="J204" i="55" s="1"/>
  <c r="J201" i="55"/>
  <c r="I205" i="55"/>
  <c r="J205" i="55" s="1"/>
  <c r="J202" i="55"/>
  <c r="J203" i="55"/>
  <c r="I206" i="55"/>
  <c r="J206" i="55" s="1"/>
  <c r="I96" i="55" l="1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95" i="55"/>
  <c r="I1223" i="55"/>
  <c r="I1222" i="55"/>
  <c r="I1221" i="55"/>
  <c r="I130" i="55"/>
  <c r="I129" i="55"/>
  <c r="I128" i="55"/>
  <c r="I127" i="55"/>
  <c r="I126" i="55"/>
  <c r="I125" i="55"/>
  <c r="I124" i="55"/>
  <c r="I123" i="55"/>
  <c r="I122" i="55"/>
  <c r="I121" i="55"/>
  <c r="I120" i="55"/>
  <c r="I119" i="55"/>
  <c r="I118" i="55"/>
  <c r="I117" i="55"/>
  <c r="I116" i="55"/>
  <c r="I113" i="55"/>
  <c r="I115" i="55"/>
  <c r="I114" i="55"/>
  <c r="I957" i="55"/>
  <c r="I956" i="55"/>
  <c r="I955" i="55"/>
  <c r="I954" i="55"/>
  <c r="I953" i="55"/>
  <c r="I952" i="55"/>
  <c r="I951" i="55"/>
  <c r="I950" i="55"/>
  <c r="I949" i="55"/>
  <c r="I87" i="55"/>
  <c r="I92" i="55"/>
  <c r="I93" i="55"/>
  <c r="I94" i="55"/>
  <c r="I88" i="55"/>
  <c r="I86" i="55"/>
  <c r="I89" i="55"/>
  <c r="J89" i="55" s="1"/>
  <c r="I90" i="55"/>
  <c r="J90" i="55" s="1"/>
  <c r="I91" i="55"/>
  <c r="J91" i="55" s="1"/>
  <c r="E1359" i="55" l="1"/>
  <c r="E1360" i="55"/>
  <c r="E1361" i="55"/>
  <c r="E113" i="55"/>
  <c r="E116" i="55"/>
  <c r="E119" i="55"/>
  <c r="E115" i="55"/>
  <c r="E118" i="55"/>
  <c r="E121" i="55"/>
  <c r="E114" i="55"/>
  <c r="E117" i="55"/>
  <c r="E120" i="55"/>
  <c r="E95" i="55"/>
  <c r="E96" i="55"/>
  <c r="E97" i="55"/>
  <c r="E98" i="55"/>
  <c r="E99" i="55"/>
  <c r="E100" i="55"/>
  <c r="E101" i="55"/>
  <c r="E102" i="55"/>
  <c r="E103" i="55"/>
  <c r="E848" i="55"/>
  <c r="E850" i="55"/>
  <c r="E849" i="55"/>
  <c r="E988" i="55"/>
  <c r="E989" i="55"/>
  <c r="E990" i="55"/>
  <c r="E991" i="55"/>
  <c r="E992" i="55"/>
  <c r="E993" i="55"/>
  <c r="E883" i="55"/>
  <c r="E881" i="55"/>
  <c r="E882" i="55"/>
  <c r="E797" i="55"/>
  <c r="E798" i="55"/>
  <c r="E796" i="55"/>
  <c r="E799" i="55"/>
  <c r="E801" i="55"/>
  <c r="E800" i="55"/>
  <c r="E277" i="55"/>
  <c r="E280" i="55"/>
  <c r="E283" i="55"/>
  <c r="E286" i="55"/>
  <c r="E289" i="55"/>
  <c r="E896" i="55"/>
  <c r="E897" i="55"/>
  <c r="E898" i="55"/>
  <c r="E202" i="55"/>
  <c r="E201" i="55"/>
  <c r="E203" i="55"/>
  <c r="E80" i="55"/>
  <c r="E81" i="55"/>
  <c r="E82" i="55"/>
  <c r="E54" i="55"/>
  <c r="E53" i="55"/>
  <c r="E55" i="55"/>
  <c r="E960" i="55"/>
  <c r="E959" i="55"/>
  <c r="E958" i="55"/>
  <c r="E27" i="55"/>
  <c r="E26" i="55"/>
  <c r="E28" i="55"/>
  <c r="E528" i="55"/>
  <c r="E527" i="55"/>
  <c r="E529" i="55"/>
  <c r="E505" i="55" l="1"/>
  <c r="E503" i="55"/>
  <c r="E504" i="55"/>
  <c r="E492" i="55"/>
  <c r="E496" i="55"/>
  <c r="E494" i="55"/>
  <c r="E495" i="55"/>
  <c r="E468" i="55"/>
  <c r="E467" i="55"/>
  <c r="E469" i="55"/>
  <c r="E458" i="55"/>
  <c r="E459" i="55"/>
  <c r="E460" i="55"/>
  <c r="E422" i="55"/>
  <c r="E423" i="55"/>
  <c r="E424" i="55"/>
  <c r="E388" i="55"/>
  <c r="E387" i="55"/>
  <c r="E386" i="55"/>
  <c r="E709" i="55"/>
  <c r="E710" i="55"/>
  <c r="E711" i="55"/>
  <c r="E691" i="55"/>
  <c r="E692" i="55"/>
  <c r="E693" i="55"/>
  <c r="E839" i="55" l="1"/>
  <c r="E841" i="55"/>
  <c r="E840" i="55"/>
  <c r="E679" i="55"/>
  <c r="E680" i="55"/>
  <c r="E681" i="55"/>
  <c r="E1051" i="55"/>
  <c r="E1052" i="55"/>
  <c r="E1053" i="55"/>
  <c r="E667" i="55"/>
  <c r="E669" i="55"/>
  <c r="E668" i="55"/>
  <c r="E1220" i="55" l="1"/>
  <c r="E1218" i="55"/>
  <c r="E1171" i="55" l="1"/>
  <c r="E1172" i="55"/>
  <c r="E1173" i="55"/>
  <c r="E1174" i="55"/>
  <c r="E1175" i="55"/>
  <c r="E1176" i="55"/>
  <c r="E1177" i="55"/>
  <c r="E1403" i="55" l="1"/>
  <c r="E1402" i="55"/>
  <c r="E1401" i="55"/>
  <c r="E1400" i="55"/>
  <c r="E1399" i="55"/>
  <c r="E1398" i="55"/>
  <c r="E1397" i="55"/>
  <c r="E1396" i="55"/>
  <c r="E1395" i="55"/>
  <c r="E1394" i="55"/>
  <c r="E1393" i="55"/>
  <c r="E1392" i="55"/>
  <c r="E1391" i="55"/>
  <c r="E1390" i="55"/>
  <c r="E1389" i="55"/>
  <c r="E1388" i="55"/>
  <c r="E1387" i="55"/>
  <c r="E1386" i="55"/>
  <c r="E1385" i="55"/>
  <c r="E1384" i="55"/>
  <c r="E1383" i="55"/>
  <c r="E1382" i="55"/>
  <c r="E1381" i="55"/>
  <c r="E1380" i="55"/>
  <c r="E1379" i="55"/>
  <c r="E1378" i="55"/>
  <c r="E1377" i="55"/>
  <c r="E1376" i="55"/>
  <c r="E1375" i="55"/>
  <c r="E1374" i="55"/>
  <c r="E1373" i="55"/>
  <c r="E1372" i="55"/>
  <c r="E1371" i="55"/>
  <c r="E1370" i="55"/>
  <c r="E1369" i="55"/>
  <c r="E1368" i="55"/>
  <c r="E1367" i="55"/>
  <c r="E1366" i="55"/>
  <c r="E1365" i="55"/>
  <c r="E1364" i="55"/>
  <c r="E1363" i="55"/>
  <c r="E1362" i="55"/>
  <c r="E1358" i="55"/>
  <c r="E1357" i="55"/>
  <c r="E1356" i="55"/>
  <c r="E1355" i="55"/>
  <c r="E1354" i="55"/>
  <c r="E1353" i="55"/>
  <c r="E1352" i="55"/>
  <c r="E1351" i="55"/>
  <c r="E1350" i="55"/>
  <c r="E1349" i="55"/>
  <c r="E1348" i="55"/>
  <c r="E1347" i="55"/>
  <c r="E1346" i="55"/>
  <c r="E1345" i="55"/>
  <c r="E1344" i="55"/>
  <c r="E1343" i="55"/>
  <c r="E1342" i="55"/>
  <c r="E1341" i="55"/>
  <c r="E1340" i="55"/>
  <c r="E1339" i="55"/>
  <c r="E1338" i="55"/>
  <c r="E1337" i="55"/>
  <c r="E1336" i="55"/>
  <c r="E1335" i="55"/>
  <c r="E1334" i="55"/>
  <c r="E1333" i="55"/>
  <c r="E1332" i="55"/>
  <c r="E1331" i="55"/>
  <c r="E1330" i="55"/>
  <c r="E1329" i="55"/>
  <c r="E1325" i="55"/>
  <c r="E1324" i="55"/>
  <c r="E1323" i="55"/>
  <c r="E1322" i="55"/>
  <c r="E1321" i="55"/>
  <c r="E1320" i="55"/>
  <c r="E1328" i="55"/>
  <c r="E1327" i="55"/>
  <c r="E1326" i="55"/>
  <c r="E1319" i="55"/>
  <c r="E1318" i="55"/>
  <c r="E1317" i="55"/>
  <c r="E1313" i="55"/>
  <c r="E1312" i="55"/>
  <c r="E1311" i="55"/>
  <c r="E1310" i="55"/>
  <c r="E1309" i="55"/>
  <c r="E1308" i="55"/>
  <c r="E1316" i="55"/>
  <c r="E1315" i="55"/>
  <c r="E1314" i="55"/>
  <c r="E1307" i="55"/>
  <c r="E1306" i="55"/>
  <c r="E1305" i="55"/>
  <c r="E1304" i="55"/>
  <c r="E1303" i="55"/>
  <c r="E1302" i="55"/>
  <c r="E1301" i="55"/>
  <c r="E1300" i="55"/>
  <c r="E1299" i="55"/>
  <c r="E1298" i="55"/>
  <c r="E1297" i="55"/>
  <c r="E1296" i="55"/>
  <c r="E1295" i="55"/>
  <c r="E1294" i="55"/>
  <c r="E1293" i="55"/>
  <c r="E1292" i="55"/>
  <c r="E1291" i="55"/>
  <c r="E1290" i="55"/>
  <c r="E1289" i="55"/>
  <c r="E1288" i="55"/>
  <c r="E1287" i="55"/>
  <c r="E1286" i="55"/>
  <c r="E1285" i="55"/>
  <c r="E1284" i="55"/>
  <c r="E1283" i="55"/>
  <c r="E1282" i="55"/>
  <c r="E1281" i="55"/>
  <c r="E1280" i="55"/>
  <c r="E1279" i="55"/>
  <c r="E1278" i="55"/>
  <c r="E1277" i="55"/>
  <c r="E1276" i="55"/>
  <c r="E1275" i="55"/>
  <c r="E1274" i="55"/>
  <c r="E1273" i="55"/>
  <c r="E1272" i="55"/>
  <c r="E1271" i="55"/>
  <c r="E1270" i="55"/>
  <c r="E1269" i="55"/>
  <c r="E1268" i="55"/>
  <c r="E1267" i="55"/>
  <c r="E1266" i="55"/>
  <c r="E1265" i="55"/>
  <c r="E1264" i="55"/>
  <c r="E1263" i="55"/>
  <c r="E1262" i="55"/>
  <c r="E1261" i="55"/>
  <c r="E1260" i="55"/>
  <c r="E1259" i="55"/>
  <c r="E1258" i="55"/>
  <c r="E1257" i="55"/>
  <c r="E1256" i="55"/>
  <c r="E1255" i="55"/>
  <c r="E1254" i="55"/>
  <c r="E1253" i="55"/>
  <c r="E1252" i="55"/>
  <c r="E1251" i="55"/>
  <c r="E1250" i="55"/>
  <c r="E1249" i="55"/>
  <c r="E1248" i="55"/>
  <c r="E1247" i="55"/>
  <c r="E1246" i="55"/>
  <c r="E1245" i="55"/>
  <c r="E1244" i="55"/>
  <c r="E1243" i="55"/>
  <c r="E1242" i="55"/>
  <c r="E1241" i="55"/>
  <c r="E1240" i="55"/>
  <c r="E1239" i="55"/>
  <c r="E1238" i="55"/>
  <c r="E1237" i="55"/>
  <c r="E1236" i="55"/>
  <c r="E1235" i="55"/>
  <c r="E1234" i="55"/>
  <c r="E1233" i="55"/>
  <c r="E1232" i="55"/>
  <c r="E1231" i="55"/>
  <c r="E1230" i="55"/>
  <c r="E1229" i="55"/>
  <c r="E1228" i="55"/>
  <c r="E1227" i="55"/>
  <c r="E1226" i="55"/>
  <c r="E1225" i="55"/>
  <c r="E1224" i="55"/>
  <c r="E1223" i="55"/>
  <c r="E1222" i="55"/>
  <c r="E1221" i="55"/>
  <c r="E1219" i="55"/>
  <c r="E1217" i="55"/>
  <c r="E1216" i="55"/>
  <c r="E1215" i="55"/>
  <c r="E1214" i="55"/>
  <c r="E1207" i="55"/>
  <c r="E1206" i="55"/>
  <c r="E1205" i="55"/>
  <c r="E1204" i="55"/>
  <c r="E1203" i="55"/>
  <c r="E1202" i="55"/>
  <c r="E1195" i="55"/>
  <c r="E1194" i="55"/>
  <c r="E1193" i="55"/>
  <c r="E1192" i="55"/>
  <c r="E1191" i="55"/>
  <c r="E1190" i="55"/>
  <c r="E1213" i="55"/>
  <c r="E1212" i="55"/>
  <c r="E1211" i="55"/>
  <c r="E1210" i="55"/>
  <c r="E1209" i="55"/>
  <c r="E1208" i="55"/>
  <c r="E1201" i="55"/>
  <c r="E1200" i="55"/>
  <c r="E1199" i="55"/>
  <c r="E1198" i="55"/>
  <c r="E1197" i="55"/>
  <c r="E1196" i="55"/>
  <c r="E1183" i="55"/>
  <c r="E1182" i="55"/>
  <c r="E1181" i="55"/>
  <c r="E1180" i="55"/>
  <c r="E1179" i="55"/>
  <c r="E1178" i="55"/>
  <c r="E1189" i="55"/>
  <c r="E1188" i="55"/>
  <c r="E1187" i="55"/>
  <c r="E1186" i="55"/>
  <c r="E1185" i="55"/>
  <c r="E1184" i="55"/>
  <c r="E1170" i="55"/>
  <c r="E1169" i="55"/>
  <c r="E1168" i="55"/>
  <c r="E1167" i="55"/>
  <c r="E1166" i="55"/>
  <c r="E1165" i="55"/>
  <c r="E1164" i="55"/>
  <c r="E1163" i="55"/>
  <c r="E1162" i="55"/>
  <c r="E1161" i="55"/>
  <c r="E1160" i="55"/>
  <c r="E1159" i="55"/>
  <c r="E1158" i="55"/>
  <c r="E1157" i="55"/>
  <c r="E1156" i="55"/>
  <c r="E1155" i="55"/>
  <c r="E1154" i="55"/>
  <c r="E1153" i="55"/>
  <c r="E1152" i="55"/>
  <c r="E1151" i="55"/>
  <c r="E1150" i="55"/>
  <c r="E1149" i="55"/>
  <c r="E1148" i="55"/>
  <c r="E1147" i="55"/>
  <c r="E1146" i="55"/>
  <c r="E1145" i="55"/>
  <c r="E1144" i="55"/>
  <c r="E1143" i="55"/>
  <c r="E1142" i="55"/>
  <c r="E1141" i="55"/>
  <c r="E1140" i="55"/>
  <c r="E1139" i="55"/>
  <c r="E1138" i="55"/>
  <c r="E1137" i="55"/>
  <c r="E1136" i="55"/>
  <c r="E1135" i="55"/>
  <c r="E1134" i="55"/>
  <c r="E1133" i="55"/>
  <c r="E1132" i="55"/>
  <c r="E1131" i="55"/>
  <c r="E1130" i="55"/>
  <c r="E1129" i="55"/>
  <c r="E1128" i="55"/>
  <c r="E1127" i="55"/>
  <c r="E1126" i="55"/>
  <c r="E1125" i="55"/>
  <c r="E1124" i="55"/>
  <c r="E1123" i="55"/>
  <c r="E1122" i="55"/>
  <c r="E1121" i="55"/>
  <c r="E1120" i="55"/>
  <c r="E1119" i="55"/>
  <c r="E1118" i="55"/>
  <c r="E1117" i="55"/>
  <c r="E1116" i="55"/>
  <c r="E1115" i="55"/>
  <c r="E1114" i="55"/>
  <c r="E1113" i="55"/>
  <c r="E1112" i="55"/>
  <c r="E1111" i="55"/>
  <c r="E1110" i="55"/>
  <c r="E1109" i="55"/>
  <c r="E1108" i="55"/>
  <c r="E1104" i="55"/>
  <c r="E1103" i="55"/>
  <c r="E1102" i="55"/>
  <c r="E1101" i="55"/>
  <c r="E1100" i="55"/>
  <c r="E1099" i="55"/>
  <c r="E1098" i="55"/>
  <c r="E1097" i="55"/>
  <c r="E1096" i="55"/>
  <c r="E1095" i="55"/>
  <c r="E1094" i="55"/>
  <c r="E1093" i="55"/>
  <c r="E1086" i="55"/>
  <c r="E1085" i="55"/>
  <c r="E1084" i="55"/>
  <c r="E1083" i="55"/>
  <c r="E1082" i="55"/>
  <c r="E1081" i="55"/>
  <c r="E1092" i="55"/>
  <c r="E1091" i="55"/>
  <c r="E1090" i="55"/>
  <c r="E1089" i="55"/>
  <c r="E1088" i="55"/>
  <c r="E1087" i="55"/>
  <c r="E1107" i="55"/>
  <c r="E1106" i="55"/>
  <c r="E1105" i="55"/>
  <c r="E1080" i="55"/>
  <c r="E1079" i="55"/>
  <c r="E1078" i="55"/>
  <c r="E1077" i="55"/>
  <c r="E1076" i="55"/>
  <c r="E1075" i="55"/>
  <c r="E1074" i="55"/>
  <c r="E1073" i="55"/>
  <c r="E1072" i="55"/>
  <c r="E1071" i="55"/>
  <c r="E1070" i="55"/>
  <c r="E1069" i="55"/>
  <c r="E1065" i="55"/>
  <c r="E1064" i="55"/>
  <c r="E1063" i="55"/>
  <c r="E1068" i="55"/>
  <c r="E1067" i="55"/>
  <c r="E1066" i="55"/>
  <c r="E1062" i="55"/>
  <c r="E1061" i="55"/>
  <c r="E1060" i="55"/>
  <c r="E1059" i="55"/>
  <c r="E1058" i="55"/>
  <c r="E1057" i="55"/>
  <c r="E1056" i="55"/>
  <c r="E1055" i="55"/>
  <c r="E1054" i="55"/>
  <c r="E1043" i="55"/>
  <c r="E1042" i="55"/>
  <c r="E1044" i="55"/>
  <c r="E1046" i="55"/>
  <c r="E1045" i="55"/>
  <c r="E1047" i="55"/>
  <c r="E1049" i="55"/>
  <c r="E1048" i="55"/>
  <c r="E1050" i="55"/>
  <c r="E1034" i="55"/>
  <c r="E1033" i="55"/>
  <c r="E1035" i="55"/>
  <c r="E1037" i="55"/>
  <c r="E1036" i="55"/>
  <c r="E1038" i="55"/>
  <c r="E1040" i="55"/>
  <c r="E1039" i="55"/>
  <c r="E1041" i="55"/>
  <c r="E1025" i="55"/>
  <c r="E1024" i="55"/>
  <c r="E1026" i="55"/>
  <c r="E1028" i="55"/>
  <c r="E1027" i="55"/>
  <c r="E1029" i="55"/>
  <c r="E1031" i="55"/>
  <c r="E1030" i="55"/>
  <c r="E1032" i="55"/>
  <c r="E367" i="55"/>
  <c r="E366" i="55"/>
  <c r="E365" i="55"/>
  <c r="E1020" i="55"/>
  <c r="E1019" i="55"/>
  <c r="E1018" i="55"/>
  <c r="E1017" i="55"/>
  <c r="E1016" i="55"/>
  <c r="E1015" i="55"/>
  <c r="E1014" i="55"/>
  <c r="E1013" i="55"/>
  <c r="E1012" i="55"/>
  <c r="E1011" i="55"/>
  <c r="E1010" i="55"/>
  <c r="E1009" i="55"/>
  <c r="E1008" i="55"/>
  <c r="E1007" i="55"/>
  <c r="E1006" i="55"/>
  <c r="E1005" i="55"/>
  <c r="E1004" i="55"/>
  <c r="E1003" i="55"/>
  <c r="E1002" i="55"/>
  <c r="E1001" i="55"/>
  <c r="E1000" i="55"/>
  <c r="E999" i="55"/>
  <c r="E998" i="55"/>
  <c r="E997" i="55"/>
  <c r="E996" i="55"/>
  <c r="E995" i="55"/>
  <c r="E994" i="55"/>
  <c r="E987" i="55"/>
  <c r="E984" i="55"/>
  <c r="E972" i="55"/>
  <c r="E985" i="55"/>
  <c r="E982" i="55"/>
  <c r="E970" i="55"/>
  <c r="E981" i="55"/>
  <c r="E980" i="55"/>
  <c r="E979" i="55"/>
  <c r="E986" i="55"/>
  <c r="E983" i="55"/>
  <c r="E971" i="55"/>
  <c r="E978" i="55"/>
  <c r="E976" i="55"/>
  <c r="E977" i="55"/>
  <c r="E975" i="55"/>
  <c r="E973" i="55"/>
  <c r="E974" i="55"/>
  <c r="E969" i="55"/>
  <c r="E967" i="55"/>
  <c r="E968" i="55"/>
  <c r="E961" i="55"/>
  <c r="E962" i="55"/>
  <c r="E963" i="55"/>
  <c r="E964" i="55"/>
  <c r="E965" i="55"/>
  <c r="E966" i="55"/>
  <c r="E957" i="55"/>
  <c r="E956" i="55"/>
  <c r="E955" i="55"/>
  <c r="E954" i="55"/>
  <c r="E953" i="55"/>
  <c r="E952" i="55"/>
  <c r="E951" i="55"/>
  <c r="E950" i="55"/>
  <c r="E949" i="55"/>
  <c r="E948" i="55"/>
  <c r="E947" i="55"/>
  <c r="E946" i="55"/>
  <c r="E945" i="55"/>
  <c r="E944" i="55"/>
  <c r="E943" i="55"/>
  <c r="E942" i="55"/>
  <c r="E941" i="55"/>
  <c r="E940" i="55"/>
  <c r="E939" i="55"/>
  <c r="E938" i="55"/>
  <c r="E937" i="55"/>
  <c r="E936" i="55"/>
  <c r="E935" i="55"/>
  <c r="E933" i="55"/>
  <c r="E932" i="55"/>
  <c r="E934" i="55"/>
  <c r="E930" i="55"/>
  <c r="E929" i="55"/>
  <c r="E931" i="55"/>
  <c r="E927" i="55"/>
  <c r="E926" i="55"/>
  <c r="E928" i="55"/>
  <c r="E924" i="55"/>
  <c r="E923" i="55"/>
  <c r="E925" i="55"/>
  <c r="E921" i="55"/>
  <c r="E920" i="55"/>
  <c r="E922" i="55"/>
  <c r="E918" i="55"/>
  <c r="E917" i="55"/>
  <c r="E919" i="55"/>
  <c r="E915" i="55"/>
  <c r="E914" i="55"/>
  <c r="E916" i="55"/>
  <c r="E912" i="55"/>
  <c r="E911" i="55"/>
  <c r="E913" i="55"/>
  <c r="E910" i="55"/>
  <c r="E909" i="55"/>
  <c r="E908" i="55"/>
  <c r="E907" i="55"/>
  <c r="E906" i="55"/>
  <c r="E905" i="55"/>
  <c r="E904" i="55"/>
  <c r="E903" i="55"/>
  <c r="E902" i="55"/>
  <c r="E901" i="55"/>
  <c r="E900" i="55"/>
  <c r="E899" i="55"/>
  <c r="E894" i="55"/>
  <c r="E893" i="55"/>
  <c r="E895" i="55"/>
  <c r="E891" i="55"/>
  <c r="E890" i="55"/>
  <c r="E892" i="55"/>
  <c r="E888" i="55"/>
  <c r="E887" i="55"/>
  <c r="E889" i="55"/>
  <c r="E885" i="55"/>
  <c r="E884" i="55"/>
  <c r="E886" i="55"/>
  <c r="E880" i="55"/>
  <c r="E879" i="55"/>
  <c r="E878" i="55"/>
  <c r="E877" i="55"/>
  <c r="E876" i="55"/>
  <c r="E875" i="55"/>
  <c r="E874" i="55"/>
  <c r="E873" i="55"/>
  <c r="E872" i="55"/>
  <c r="E871" i="55"/>
  <c r="E870" i="55"/>
  <c r="E869" i="55"/>
  <c r="E868" i="55"/>
  <c r="E867" i="55"/>
  <c r="E866" i="55"/>
  <c r="E865" i="55"/>
  <c r="E864" i="55"/>
  <c r="E863" i="55"/>
  <c r="E862" i="55"/>
  <c r="E861" i="55"/>
  <c r="E860" i="55"/>
  <c r="E859" i="55"/>
  <c r="E858" i="55"/>
  <c r="E857" i="55"/>
  <c r="E856" i="55"/>
  <c r="E855" i="55"/>
  <c r="E854" i="55"/>
  <c r="E844" i="55"/>
  <c r="E847" i="55"/>
  <c r="E853" i="55"/>
  <c r="E843" i="55"/>
  <c r="E846" i="55"/>
  <c r="E852" i="55"/>
  <c r="E842" i="55"/>
  <c r="E845" i="55"/>
  <c r="E851" i="55"/>
  <c r="E838" i="55"/>
  <c r="E837" i="55"/>
  <c r="E836" i="55"/>
  <c r="E835" i="55"/>
  <c r="E834" i="55"/>
  <c r="E833" i="55"/>
  <c r="E832" i="55"/>
  <c r="E831" i="55"/>
  <c r="E830" i="55"/>
  <c r="E829" i="55"/>
  <c r="E828" i="55"/>
  <c r="E827" i="55"/>
  <c r="E826" i="55"/>
  <c r="E825" i="55"/>
  <c r="E824" i="55"/>
  <c r="E823" i="55"/>
  <c r="E822" i="55"/>
  <c r="E821" i="55"/>
  <c r="E820" i="55"/>
  <c r="E819" i="55"/>
  <c r="E818" i="55"/>
  <c r="E817" i="55"/>
  <c r="E816" i="55"/>
  <c r="E815" i="55"/>
  <c r="E814" i="55"/>
  <c r="E813" i="55"/>
  <c r="E812" i="55"/>
  <c r="E811" i="55"/>
  <c r="E810" i="55"/>
  <c r="E808" i="55"/>
  <c r="E809" i="55"/>
  <c r="E807" i="55"/>
  <c r="E804" i="55"/>
  <c r="E806" i="55"/>
  <c r="E803" i="55"/>
  <c r="E805" i="55"/>
  <c r="E802" i="55"/>
  <c r="E788" i="55"/>
  <c r="E789" i="55"/>
  <c r="E787" i="55"/>
  <c r="E795" i="55"/>
  <c r="E792" i="55"/>
  <c r="E786" i="55"/>
  <c r="E791" i="55"/>
  <c r="E785" i="55"/>
  <c r="E794" i="55"/>
  <c r="E793" i="55"/>
  <c r="E790" i="55"/>
  <c r="E784" i="55"/>
  <c r="E783" i="55"/>
  <c r="E782" i="55"/>
  <c r="E781" i="55"/>
  <c r="E780" i="55"/>
  <c r="E779" i="55"/>
  <c r="E778" i="55"/>
  <c r="E777" i="55"/>
  <c r="E776" i="55"/>
  <c r="E775" i="55"/>
  <c r="E765" i="55"/>
  <c r="E762" i="55"/>
  <c r="E759" i="55"/>
  <c r="E768" i="55"/>
  <c r="E774" i="55"/>
  <c r="E771" i="55"/>
  <c r="E763" i="55"/>
  <c r="E760" i="55"/>
  <c r="E757" i="55"/>
  <c r="E766" i="55"/>
  <c r="E772" i="55"/>
  <c r="E769" i="55"/>
  <c r="E770" i="55"/>
  <c r="E764" i="55"/>
  <c r="E758" i="55"/>
  <c r="E767" i="55"/>
  <c r="E773" i="55"/>
  <c r="E761" i="55"/>
  <c r="E756" i="55"/>
  <c r="E755" i="55"/>
  <c r="E754" i="55"/>
  <c r="E753" i="55"/>
  <c r="E752" i="55"/>
  <c r="E751" i="55"/>
  <c r="E750" i="55"/>
  <c r="E749" i="55"/>
  <c r="E748" i="55"/>
  <c r="E747" i="55"/>
  <c r="E746" i="55"/>
  <c r="E745" i="55"/>
  <c r="E738" i="55"/>
  <c r="E735" i="55"/>
  <c r="E741" i="55"/>
  <c r="E744" i="55"/>
  <c r="E737" i="55"/>
  <c r="E734" i="55"/>
  <c r="E740" i="55"/>
  <c r="E743" i="55"/>
  <c r="E736" i="55"/>
  <c r="E733" i="55"/>
  <c r="E739" i="55"/>
  <c r="E742" i="55"/>
  <c r="E726" i="55"/>
  <c r="E723" i="55"/>
  <c r="E729" i="55"/>
  <c r="E732" i="55"/>
  <c r="E725" i="55"/>
  <c r="E722" i="55"/>
  <c r="E728" i="55"/>
  <c r="E731" i="55"/>
  <c r="E724" i="55"/>
  <c r="E721" i="55"/>
  <c r="E727" i="55"/>
  <c r="E730" i="55"/>
  <c r="E720" i="55"/>
  <c r="E719" i="55"/>
  <c r="E718" i="55"/>
  <c r="E717" i="55"/>
  <c r="E716" i="55"/>
  <c r="E715" i="55"/>
  <c r="E714" i="55"/>
  <c r="E713" i="55"/>
  <c r="E712" i="55"/>
  <c r="E708" i="55"/>
  <c r="E707" i="55"/>
  <c r="E706" i="55"/>
  <c r="E705" i="55"/>
  <c r="E704" i="55"/>
  <c r="E703" i="55"/>
  <c r="E702" i="55"/>
  <c r="E701" i="55"/>
  <c r="E700" i="55"/>
  <c r="E699" i="55"/>
  <c r="E698" i="55"/>
  <c r="E697" i="55"/>
  <c r="E696" i="55"/>
  <c r="E695" i="55"/>
  <c r="E694" i="55"/>
  <c r="E690" i="55"/>
  <c r="E687" i="55"/>
  <c r="E684" i="55"/>
  <c r="E689" i="55"/>
  <c r="E688" i="55"/>
  <c r="E686" i="55"/>
  <c r="E685" i="55"/>
  <c r="E683" i="55"/>
  <c r="E682" i="55"/>
  <c r="E678" i="55"/>
  <c r="E675" i="55"/>
  <c r="E672" i="55"/>
  <c r="E677" i="55"/>
  <c r="E676" i="55"/>
  <c r="E674" i="55"/>
  <c r="E673" i="55"/>
  <c r="E671" i="55"/>
  <c r="E670" i="55"/>
  <c r="E666" i="55"/>
  <c r="E665" i="55"/>
  <c r="E664" i="55"/>
  <c r="E663" i="55"/>
  <c r="E662" i="55"/>
  <c r="E661" i="55"/>
  <c r="E660" i="55"/>
  <c r="E659" i="55"/>
  <c r="E658" i="55"/>
  <c r="E657" i="55"/>
  <c r="E656" i="55"/>
  <c r="E655" i="55"/>
  <c r="E654" i="55"/>
  <c r="E653" i="55"/>
  <c r="E652" i="55"/>
  <c r="E651" i="55"/>
  <c r="E650" i="55"/>
  <c r="E649" i="55"/>
  <c r="E648" i="55"/>
  <c r="E647" i="55"/>
  <c r="E646" i="55"/>
  <c r="E645" i="55"/>
  <c r="E644" i="55"/>
  <c r="E643" i="55"/>
  <c r="E642" i="55"/>
  <c r="E639" i="55"/>
  <c r="E636" i="55"/>
  <c r="E641" i="55"/>
  <c r="E640" i="55"/>
  <c r="E638" i="55"/>
  <c r="E635" i="55"/>
  <c r="E637" i="55"/>
  <c r="E634" i="55"/>
  <c r="E632" i="55"/>
  <c r="E633" i="55"/>
  <c r="E631" i="55"/>
  <c r="E630" i="55"/>
  <c r="E627" i="55"/>
  <c r="E624" i="55"/>
  <c r="E621" i="55"/>
  <c r="E618" i="55"/>
  <c r="E615" i="55"/>
  <c r="E612" i="55"/>
  <c r="E629" i="55"/>
  <c r="E626" i="55"/>
  <c r="E623" i="55"/>
  <c r="E620" i="55"/>
  <c r="E617" i="55"/>
  <c r="E614" i="55"/>
  <c r="E611" i="55"/>
  <c r="E628" i="55"/>
  <c r="E625" i="55"/>
  <c r="E622" i="55"/>
  <c r="E619" i="55"/>
  <c r="E616" i="55"/>
  <c r="E613" i="55"/>
  <c r="E610" i="55"/>
  <c r="E608" i="55"/>
  <c r="E602" i="55"/>
  <c r="E596" i="55"/>
  <c r="E606" i="55"/>
  <c r="E600" i="55"/>
  <c r="E594" i="55"/>
  <c r="E607" i="55"/>
  <c r="E601" i="55"/>
  <c r="E595" i="55"/>
  <c r="E605" i="55"/>
  <c r="E599" i="55"/>
  <c r="E593" i="55"/>
  <c r="E609" i="55"/>
  <c r="E603" i="55"/>
  <c r="E597" i="55"/>
  <c r="E604" i="55"/>
  <c r="E598" i="55"/>
  <c r="E592" i="55"/>
  <c r="E574" i="55"/>
  <c r="E590" i="55"/>
  <c r="E582" i="55"/>
  <c r="E578" i="55"/>
  <c r="E586" i="55"/>
  <c r="E589" i="55"/>
  <c r="E581" i="55"/>
  <c r="E577" i="55"/>
  <c r="E585" i="55"/>
  <c r="E573" i="55"/>
  <c r="E588" i="55"/>
  <c r="E580" i="55"/>
  <c r="E576" i="55"/>
  <c r="E572" i="55"/>
  <c r="E584" i="55"/>
  <c r="E591" i="55"/>
  <c r="E587" i="55"/>
  <c r="E583" i="55"/>
  <c r="E579" i="55"/>
  <c r="E575" i="55"/>
  <c r="E544" i="55"/>
  <c r="E568" i="55"/>
  <c r="E556" i="55"/>
  <c r="E550" i="55"/>
  <c r="E562" i="55"/>
  <c r="E567" i="55"/>
  <c r="E555" i="55"/>
  <c r="E549" i="55"/>
  <c r="E561" i="55"/>
  <c r="E543" i="55"/>
  <c r="E566" i="55"/>
  <c r="E554" i="55"/>
  <c r="E548" i="55"/>
  <c r="E542" i="55"/>
  <c r="E560" i="55"/>
  <c r="E571" i="55"/>
  <c r="E570" i="55"/>
  <c r="E569" i="55"/>
  <c r="E565" i="55"/>
  <c r="E564" i="55"/>
  <c r="E563" i="55"/>
  <c r="E559" i="55"/>
  <c r="E558" i="55"/>
  <c r="E557" i="55"/>
  <c r="E553" i="55"/>
  <c r="E552" i="55"/>
  <c r="E551" i="55"/>
  <c r="E547" i="55"/>
  <c r="E546" i="55"/>
  <c r="E545" i="55"/>
  <c r="E539" i="55"/>
  <c r="E530" i="55"/>
  <c r="E536" i="55"/>
  <c r="E533" i="55"/>
  <c r="E540" i="55"/>
  <c r="E531" i="55"/>
  <c r="E537" i="55"/>
  <c r="E534" i="55"/>
  <c r="E541" i="55"/>
  <c r="E532" i="55"/>
  <c r="E538" i="55"/>
  <c r="E535" i="55"/>
  <c r="E526" i="55"/>
  <c r="E525" i="55"/>
  <c r="E524" i="55"/>
  <c r="E523" i="55"/>
  <c r="E522" i="55"/>
  <c r="E521" i="55"/>
  <c r="E520" i="55"/>
  <c r="E519" i="55"/>
  <c r="E518" i="55"/>
  <c r="E517" i="55"/>
  <c r="E516" i="55"/>
  <c r="E515" i="55"/>
  <c r="E514" i="55"/>
  <c r="E513" i="55"/>
  <c r="E512" i="55"/>
  <c r="E511" i="55"/>
  <c r="E510" i="55"/>
  <c r="E509" i="55"/>
  <c r="E508" i="55"/>
  <c r="E507" i="55"/>
  <c r="E506" i="55"/>
  <c r="E486" i="55"/>
  <c r="E485" i="55"/>
  <c r="E487" i="55"/>
  <c r="E483" i="55"/>
  <c r="E482" i="55"/>
  <c r="E484" i="55"/>
  <c r="E491" i="55"/>
  <c r="E493" i="55"/>
  <c r="E489" i="55"/>
  <c r="E488" i="55"/>
  <c r="E490" i="55"/>
  <c r="E501" i="55"/>
  <c r="E500" i="55"/>
  <c r="E502" i="55"/>
  <c r="E498" i="55"/>
  <c r="E497" i="55"/>
  <c r="E499" i="55"/>
  <c r="E481" i="55"/>
  <c r="E478" i="55"/>
  <c r="E472" i="55"/>
  <c r="E466" i="55"/>
  <c r="E463" i="55"/>
  <c r="E457" i="55"/>
  <c r="E451" i="55"/>
  <c r="E480" i="55"/>
  <c r="E477" i="55"/>
  <c r="E471" i="55"/>
  <c r="E465" i="55"/>
  <c r="E462" i="55"/>
  <c r="E456" i="55"/>
  <c r="E450" i="55"/>
  <c r="E479" i="55"/>
  <c r="E476" i="55"/>
  <c r="E475" i="55"/>
  <c r="E474" i="55"/>
  <c r="E473" i="55"/>
  <c r="E470" i="55"/>
  <c r="E464" i="55"/>
  <c r="E461" i="55"/>
  <c r="E455" i="55"/>
  <c r="E454" i="55"/>
  <c r="E453" i="55"/>
  <c r="E452" i="55"/>
  <c r="E449" i="55"/>
  <c r="E442" i="55"/>
  <c r="E440" i="55"/>
  <c r="E441" i="55"/>
  <c r="E436" i="55"/>
  <c r="E434" i="55"/>
  <c r="E435" i="55"/>
  <c r="E448" i="55"/>
  <c r="E446" i="55"/>
  <c r="E447" i="55"/>
  <c r="E430" i="55"/>
  <c r="E428" i="55"/>
  <c r="E429" i="55"/>
  <c r="E421" i="55"/>
  <c r="E419" i="55"/>
  <c r="E420" i="55"/>
  <c r="E445" i="55"/>
  <c r="E433" i="55"/>
  <c r="E439" i="55"/>
  <c r="E427" i="55"/>
  <c r="E418" i="55"/>
  <c r="E444" i="55"/>
  <c r="E432" i="55"/>
  <c r="E438" i="55"/>
  <c r="E426" i="55"/>
  <c r="E417" i="55"/>
  <c r="E443" i="55"/>
  <c r="E431" i="55"/>
  <c r="E437" i="55"/>
  <c r="E425" i="55"/>
  <c r="E416" i="55"/>
  <c r="E415" i="55"/>
  <c r="E414" i="55"/>
  <c r="E413" i="55"/>
  <c r="E412" i="55"/>
  <c r="E411" i="55"/>
  <c r="E410" i="55"/>
  <c r="E409" i="55"/>
  <c r="E408" i="55"/>
  <c r="E407" i="55"/>
  <c r="E406" i="55"/>
  <c r="E405" i="55"/>
  <c r="E404" i="55"/>
  <c r="E403" i="55"/>
  <c r="E400" i="55"/>
  <c r="E397" i="55"/>
  <c r="E394" i="55"/>
  <c r="E391" i="55"/>
  <c r="E402" i="55"/>
  <c r="E399" i="55"/>
  <c r="E396" i="55"/>
  <c r="E393" i="55"/>
  <c r="E390" i="55"/>
  <c r="E401" i="55"/>
  <c r="E398" i="55"/>
  <c r="E395" i="55"/>
  <c r="E392" i="55"/>
  <c r="E389" i="55"/>
  <c r="E385" i="55"/>
  <c r="E384" i="55"/>
  <c r="E383" i="55"/>
  <c r="E382" i="55"/>
  <c r="E380" i="55"/>
  <c r="E378" i="55"/>
  <c r="E376" i="55"/>
  <c r="E374" i="55"/>
  <c r="E372" i="55"/>
  <c r="E381" i="55"/>
  <c r="E379" i="55"/>
  <c r="E377" i="55"/>
  <c r="E375" i="55"/>
  <c r="E373" i="55"/>
  <c r="E371" i="55"/>
  <c r="E1022" i="55"/>
  <c r="E369" i="55"/>
  <c r="E1023" i="55"/>
  <c r="E370" i="55"/>
  <c r="E1021" i="55"/>
  <c r="E368" i="55"/>
  <c r="E355" i="55"/>
  <c r="E354" i="55"/>
  <c r="E353" i="55"/>
  <c r="E349" i="55"/>
  <c r="E348" i="55"/>
  <c r="E347" i="55"/>
  <c r="E361" i="55"/>
  <c r="E360" i="55"/>
  <c r="E359" i="55"/>
  <c r="E343" i="55"/>
  <c r="E342" i="55"/>
  <c r="E341" i="55"/>
  <c r="E364" i="55"/>
  <c r="E358" i="55"/>
  <c r="E352" i="55"/>
  <c r="E346" i="55"/>
  <c r="E363" i="55"/>
  <c r="E357" i="55"/>
  <c r="E351" i="55"/>
  <c r="E345" i="55"/>
  <c r="E362" i="55"/>
  <c r="E356" i="55"/>
  <c r="E350" i="55"/>
  <c r="E344" i="55"/>
  <c r="E340" i="55"/>
  <c r="E334" i="55"/>
  <c r="E328" i="55"/>
  <c r="E322" i="55"/>
  <c r="E316" i="55"/>
  <c r="E310" i="55"/>
  <c r="E339" i="55"/>
  <c r="E333" i="55"/>
  <c r="E327" i="55"/>
  <c r="E321" i="55"/>
  <c r="E315" i="55"/>
  <c r="E309" i="55"/>
  <c r="E338" i="55"/>
  <c r="E332" i="55"/>
  <c r="E326" i="55"/>
  <c r="E320" i="55"/>
  <c r="E314" i="55"/>
  <c r="E308" i="55"/>
  <c r="E331" i="55"/>
  <c r="E330" i="55"/>
  <c r="E329" i="55"/>
  <c r="E325" i="55"/>
  <c r="E324" i="55"/>
  <c r="E323" i="55"/>
  <c r="E319" i="55"/>
  <c r="E318" i="55"/>
  <c r="E317" i="55"/>
  <c r="E313" i="55"/>
  <c r="E312" i="55"/>
  <c r="E311" i="55"/>
  <c r="E337" i="55"/>
  <c r="E336" i="55"/>
  <c r="E335" i="55"/>
  <c r="E307" i="55"/>
  <c r="E306" i="55"/>
  <c r="E305" i="55"/>
  <c r="E304" i="55"/>
  <c r="E301" i="55"/>
  <c r="E298" i="55"/>
  <c r="E295" i="55"/>
  <c r="E292" i="55"/>
  <c r="E303" i="55"/>
  <c r="E300" i="55"/>
  <c r="E297" i="55"/>
  <c r="E294" i="55"/>
  <c r="E291" i="55"/>
  <c r="E302" i="55"/>
  <c r="E299" i="55"/>
  <c r="E296" i="55"/>
  <c r="E293" i="55"/>
  <c r="E290" i="55"/>
  <c r="E288" i="55"/>
  <c r="E285" i="55"/>
  <c r="E282" i="55"/>
  <c r="E279" i="55"/>
  <c r="E276" i="55"/>
  <c r="E287" i="55"/>
  <c r="E284" i="55"/>
  <c r="E281" i="55"/>
  <c r="E278" i="55"/>
  <c r="E275" i="55"/>
  <c r="E265" i="55"/>
  <c r="E274" i="55"/>
  <c r="E271" i="55"/>
  <c r="E268" i="55"/>
  <c r="E262" i="55"/>
  <c r="E264" i="55"/>
  <c r="E273" i="55"/>
  <c r="E270" i="55"/>
  <c r="E267" i="55"/>
  <c r="E261" i="55"/>
  <c r="E272" i="55"/>
  <c r="E269" i="55"/>
  <c r="E266" i="55"/>
  <c r="E263" i="55"/>
  <c r="E260" i="55"/>
  <c r="E145" i="55"/>
  <c r="E144" i="55"/>
  <c r="E143" i="55"/>
  <c r="E142" i="55"/>
  <c r="E141" i="55"/>
  <c r="E140" i="55"/>
  <c r="E252" i="55"/>
  <c r="E250" i="55"/>
  <c r="E248" i="55"/>
  <c r="E246" i="55"/>
  <c r="E244" i="55"/>
  <c r="E253" i="55"/>
  <c r="E251" i="55"/>
  <c r="E249" i="55"/>
  <c r="E247" i="55"/>
  <c r="E245" i="55"/>
  <c r="E243" i="55"/>
  <c r="E241" i="55"/>
  <c r="E239" i="55"/>
  <c r="E237" i="55"/>
  <c r="E235" i="55"/>
  <c r="E242" i="55"/>
  <c r="E240" i="55"/>
  <c r="E238" i="55"/>
  <c r="E236" i="55"/>
  <c r="E234" i="55"/>
  <c r="E232" i="55"/>
  <c r="E229" i="55"/>
  <c r="E226" i="55"/>
  <c r="E223" i="55"/>
  <c r="E233" i="55"/>
  <c r="E230" i="55"/>
  <c r="E227" i="55"/>
  <c r="E224" i="55"/>
  <c r="E231" i="55"/>
  <c r="E228" i="55"/>
  <c r="E225" i="55"/>
  <c r="E222" i="55"/>
  <c r="E220" i="55"/>
  <c r="E217" i="55"/>
  <c r="E214" i="55"/>
  <c r="E211" i="55"/>
  <c r="E208" i="55"/>
  <c r="E221" i="55"/>
  <c r="E218" i="55"/>
  <c r="E215" i="55"/>
  <c r="E212" i="55"/>
  <c r="E209" i="55"/>
  <c r="E219" i="55"/>
  <c r="E216" i="55"/>
  <c r="E213" i="55"/>
  <c r="E210" i="55"/>
  <c r="E207" i="55"/>
  <c r="E206" i="55"/>
  <c r="E197" i="55"/>
  <c r="E194" i="55"/>
  <c r="E200" i="55"/>
  <c r="E205" i="55"/>
  <c r="E196" i="55"/>
  <c r="E193" i="55"/>
  <c r="E199" i="55"/>
  <c r="E204" i="55"/>
  <c r="E195" i="55"/>
  <c r="E192" i="55"/>
  <c r="E198" i="55"/>
  <c r="E191" i="55"/>
  <c r="E188" i="55"/>
  <c r="E185" i="55"/>
  <c r="E179" i="55"/>
  <c r="E176" i="55"/>
  <c r="E182" i="55"/>
  <c r="E190" i="55"/>
  <c r="E187" i="55"/>
  <c r="E184" i="55"/>
  <c r="E181" i="55"/>
  <c r="E178" i="55"/>
  <c r="E175" i="55"/>
  <c r="E189" i="55"/>
  <c r="E186" i="55"/>
  <c r="E183" i="55"/>
  <c r="E177" i="55"/>
  <c r="E174" i="55"/>
  <c r="E180" i="55"/>
  <c r="E173" i="55"/>
  <c r="E172" i="55"/>
  <c r="E171" i="55"/>
  <c r="E170" i="55"/>
  <c r="E169" i="55"/>
  <c r="E168" i="55"/>
  <c r="E167" i="55"/>
  <c r="E166" i="55"/>
  <c r="E165" i="55"/>
  <c r="E164" i="55"/>
  <c r="E163" i="55"/>
  <c r="E162" i="55"/>
  <c r="E161" i="55"/>
  <c r="E160" i="55"/>
  <c r="E159" i="55"/>
  <c r="E158" i="55"/>
  <c r="E157" i="55"/>
  <c r="E156" i="55"/>
  <c r="E155" i="55"/>
  <c r="E154" i="55"/>
  <c r="E153" i="55"/>
  <c r="E152" i="55"/>
  <c r="E151" i="55"/>
  <c r="E150" i="55"/>
  <c r="E149" i="55"/>
  <c r="E148" i="55"/>
  <c r="E147" i="55"/>
  <c r="E146" i="55"/>
  <c r="E259" i="55"/>
  <c r="E256" i="55"/>
  <c r="E257" i="55"/>
  <c r="E255" i="55"/>
  <c r="E258" i="55"/>
  <c r="E254" i="55"/>
  <c r="E139" i="55"/>
  <c r="E136" i="55"/>
  <c r="E133" i="55"/>
  <c r="E138" i="55"/>
  <c r="E135" i="55"/>
  <c r="E132" i="55"/>
  <c r="E137" i="55"/>
  <c r="E134" i="55"/>
  <c r="E131" i="55"/>
  <c r="E129" i="55"/>
  <c r="E126" i="55"/>
  <c r="E123" i="55"/>
  <c r="E130" i="55"/>
  <c r="E127" i="55"/>
  <c r="E124" i="55"/>
  <c r="E128" i="55"/>
  <c r="E125" i="55"/>
  <c r="E122" i="55"/>
  <c r="E112" i="55"/>
  <c r="E111" i="55"/>
  <c r="E110" i="55"/>
  <c r="E109" i="55"/>
  <c r="E108" i="55"/>
  <c r="E107" i="55"/>
  <c r="E106" i="55"/>
  <c r="E105" i="55"/>
  <c r="E104" i="55"/>
  <c r="E94" i="55"/>
  <c r="E88" i="55"/>
  <c r="E91" i="55"/>
  <c r="E90" i="55"/>
  <c r="E93" i="55"/>
  <c r="E87" i="55"/>
  <c r="E92" i="55"/>
  <c r="E86" i="55"/>
  <c r="E89" i="55"/>
  <c r="E85" i="55"/>
  <c r="E84" i="55"/>
  <c r="E83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1" i="55"/>
  <c r="E58" i="55"/>
  <c r="E62" i="55"/>
  <c r="E59" i="55"/>
  <c r="E56" i="55"/>
  <c r="E63" i="55"/>
  <c r="E60" i="55"/>
  <c r="E57" i="55"/>
  <c r="E46" i="55"/>
  <c r="E52" i="55"/>
  <c r="E50" i="55"/>
  <c r="E51" i="55"/>
  <c r="E49" i="55"/>
  <c r="E47" i="55"/>
  <c r="E48" i="55"/>
  <c r="E43" i="55"/>
  <c r="E40" i="55"/>
  <c r="E44" i="55"/>
  <c r="E41" i="55"/>
  <c r="E38" i="55"/>
  <c r="E45" i="55"/>
  <c r="E42" i="55"/>
  <c r="E39" i="55"/>
  <c r="E37" i="55"/>
  <c r="E35" i="55"/>
  <c r="E36" i="55"/>
  <c r="E34" i="55"/>
  <c r="E32" i="55"/>
  <c r="E33" i="55"/>
  <c r="E31" i="55"/>
  <c r="E25" i="55"/>
  <c r="E22" i="55"/>
  <c r="E29" i="55"/>
  <c r="E23" i="55"/>
  <c r="E20" i="55"/>
  <c r="E30" i="55"/>
  <c r="E24" i="55"/>
  <c r="E21" i="55"/>
  <c r="E19" i="55"/>
  <c r="E18" i="55"/>
  <c r="E17" i="55"/>
  <c r="E16" i="55"/>
  <c r="E15" i="55"/>
  <c r="E14" i="55"/>
  <c r="E13" i="55"/>
  <c r="E12" i="55"/>
  <c r="E11" i="55"/>
  <c r="E10" i="55"/>
  <c r="E8" i="55"/>
  <c r="E9" i="55"/>
  <c r="E4" i="55"/>
  <c r="E2" i="55"/>
  <c r="E3" i="55"/>
  <c r="E7" i="55"/>
  <c r="E5" i="55"/>
  <c r="G16" i="59" l="1"/>
  <c r="G12" i="59"/>
  <c r="I21" i="59"/>
  <c r="I19" i="59"/>
  <c r="I14" i="59"/>
  <c r="I20" i="59"/>
  <c r="G18" i="59"/>
  <c r="G14" i="59"/>
  <c r="I22" i="59"/>
  <c r="I12" i="59"/>
  <c r="J173" i="55"/>
  <c r="J172" i="55"/>
  <c r="J171" i="55"/>
  <c r="J170" i="55"/>
  <c r="J169" i="55"/>
  <c r="J168" i="55"/>
  <c r="J167" i="55"/>
  <c r="J166" i="55"/>
  <c r="J165" i="55"/>
  <c r="J164" i="55"/>
  <c r="J525" i="55" l="1"/>
  <c r="J523" i="55"/>
  <c r="J521" i="55"/>
  <c r="J515" i="55"/>
  <c r="J514" i="55"/>
  <c r="J513" i="55"/>
  <c r="J512" i="55"/>
  <c r="J511" i="55"/>
  <c r="J510" i="55"/>
  <c r="J509" i="55"/>
  <c r="J508" i="55"/>
  <c r="J507" i="55"/>
  <c r="J506" i="55"/>
  <c r="J411" i="55"/>
  <c r="J410" i="55"/>
  <c r="J409" i="55"/>
  <c r="J408" i="55"/>
  <c r="J407" i="55"/>
  <c r="J406" i="55"/>
  <c r="J405" i="55"/>
  <c r="J404" i="55"/>
  <c r="J384" i="55"/>
  <c r="J383" i="55"/>
  <c r="J357" i="55"/>
  <c r="J351" i="55"/>
  <c r="J345" i="55"/>
  <c r="J356" i="55"/>
  <c r="J350" i="55"/>
  <c r="J344" i="55"/>
  <c r="J333" i="55"/>
  <c r="J327" i="55"/>
  <c r="J321" i="55"/>
  <c r="J315" i="55"/>
  <c r="J309" i="55"/>
  <c r="J332" i="55"/>
  <c r="J326" i="55"/>
  <c r="J320" i="55"/>
  <c r="J314" i="55"/>
  <c r="J308" i="55"/>
  <c r="J817" i="55"/>
  <c r="J816" i="55"/>
  <c r="J815" i="55"/>
  <c r="J814" i="55"/>
  <c r="J813" i="55"/>
  <c r="J812" i="55"/>
  <c r="J811" i="55"/>
  <c r="E6" i="55" l="1"/>
  <c r="J7" i="63" l="1"/>
  <c r="J10" i="63"/>
  <c r="J8" i="63"/>
  <c r="J12" i="63"/>
  <c r="J11" i="63"/>
  <c r="J9" i="63"/>
  <c r="K13" i="56"/>
  <c r="J15" i="56"/>
  <c r="J13" i="56"/>
  <c r="K14" i="56"/>
  <c r="J14" i="56"/>
  <c r="K15" i="56"/>
  <c r="K9" i="56"/>
  <c r="J9" i="56"/>
  <c r="K23" i="58"/>
  <c r="K24" i="58"/>
  <c r="K21" i="58"/>
  <c r="K25" i="58"/>
  <c r="K22" i="58"/>
  <c r="J8" i="61"/>
  <c r="J26" i="59"/>
  <c r="J34" i="60"/>
  <c r="J25" i="59"/>
  <c r="J56" i="59"/>
  <c r="J62" i="59"/>
  <c r="J66" i="59"/>
  <c r="H8" i="50"/>
  <c r="J27" i="59"/>
  <c r="J40" i="59"/>
  <c r="J47" i="59"/>
  <c r="J57" i="59"/>
  <c r="J63" i="59"/>
  <c r="J67" i="59"/>
  <c r="H7" i="50"/>
  <c r="J28" i="59"/>
  <c r="J32" i="59"/>
  <c r="J41" i="59"/>
  <c r="J48" i="59"/>
  <c r="J58" i="59"/>
  <c r="J64" i="59"/>
  <c r="J68" i="59"/>
  <c r="H8" i="67"/>
  <c r="G8" i="50"/>
  <c r="J29" i="59"/>
  <c r="J33" i="59"/>
  <c r="J42" i="59"/>
  <c r="J49" i="59"/>
  <c r="J59" i="59"/>
  <c r="J69" i="59"/>
  <c r="H7" i="67"/>
  <c r="G7" i="50"/>
  <c r="J9" i="59"/>
  <c r="J30" i="59"/>
  <c r="J34" i="59"/>
  <c r="J43" i="59"/>
  <c r="J60" i="59"/>
  <c r="J70" i="59"/>
  <c r="G7" i="67"/>
  <c r="J31" i="59"/>
  <c r="J35" i="59"/>
  <c r="J44" i="59"/>
  <c r="J52" i="59"/>
  <c r="J71" i="59"/>
  <c r="G8" i="67"/>
  <c r="J7" i="59"/>
  <c r="J23" i="59"/>
  <c r="J36" i="59"/>
  <c r="J45" i="59"/>
  <c r="J72" i="59"/>
  <c r="I8" i="50"/>
  <c r="J24" i="59"/>
  <c r="J37" i="59"/>
  <c r="J46" i="59"/>
  <c r="J55" i="59"/>
  <c r="J61" i="59"/>
  <c r="J65" i="59"/>
  <c r="I7" i="50"/>
  <c r="K9" i="59"/>
  <c r="K70" i="59"/>
  <c r="K71" i="59"/>
  <c r="K7" i="59"/>
  <c r="K68" i="59"/>
  <c r="K67" i="59"/>
  <c r="J7" i="56" l="1"/>
  <c r="J8" i="56"/>
  <c r="K8" i="56"/>
  <c r="K7" i="56"/>
  <c r="J23" i="58"/>
  <c r="J8" i="60"/>
  <c r="J21" i="58"/>
  <c r="J22" i="58"/>
  <c r="J25" i="58"/>
  <c r="J24" i="58"/>
  <c r="J50" i="59"/>
  <c r="J51" i="59"/>
  <c r="J53" i="59"/>
  <c r="J54" i="59"/>
  <c r="J39" i="59"/>
  <c r="J38" i="59"/>
  <c r="J15" i="60"/>
  <c r="J41" i="60"/>
  <c r="J30" i="60"/>
  <c r="K72" i="59" l="1"/>
  <c r="K10" i="59"/>
  <c r="K69" i="59"/>
  <c r="J8" i="59"/>
  <c r="K65" i="59"/>
  <c r="K66" i="59"/>
  <c r="J10" i="59"/>
  <c r="K8" i="59"/>
  <c r="J26" i="60"/>
  <c r="J38" i="60"/>
  <c r="J39" i="60"/>
  <c r="H8" i="65"/>
  <c r="J40" i="60"/>
  <c r="J42" i="60"/>
  <c r="J11" i="61"/>
  <c r="I8" i="65"/>
  <c r="J43" i="60"/>
  <c r="J44" i="60"/>
  <c r="J12" i="60"/>
  <c r="J11" i="60"/>
  <c r="J10" i="60"/>
  <c r="J9" i="60"/>
  <c r="J7" i="60" s="1"/>
  <c r="K8" i="58"/>
  <c r="J10" i="58"/>
  <c r="J11" i="58"/>
  <c r="K11" i="58"/>
  <c r="J8" i="58"/>
  <c r="K10" i="58"/>
  <c r="K9" i="58"/>
  <c r="J9" i="58"/>
  <c r="K13" i="58"/>
  <c r="K12" i="58"/>
  <c r="J12" i="58"/>
  <c r="J15" i="58"/>
  <c r="K15" i="58"/>
  <c r="J13" i="58"/>
  <c r="J14" i="58"/>
  <c r="K14" i="58"/>
  <c r="J14" i="60"/>
  <c r="J13" i="60"/>
  <c r="J10" i="61"/>
  <c r="J7" i="61"/>
  <c r="J18" i="60"/>
  <c r="J27" i="60"/>
  <c r="J35" i="60"/>
  <c r="J33" i="60"/>
  <c r="J29" i="60"/>
  <c r="K19" i="58"/>
  <c r="J16" i="58"/>
  <c r="K18" i="56"/>
  <c r="J12" i="56"/>
  <c r="J37" i="60"/>
  <c r="J17" i="60"/>
  <c r="K16" i="58"/>
  <c r="J7" i="58"/>
  <c r="K12" i="56"/>
  <c r="J9" i="61"/>
  <c r="J32" i="60"/>
  <c r="J18" i="58"/>
  <c r="K7" i="58"/>
  <c r="J17" i="56"/>
  <c r="J16" i="60"/>
  <c r="J28" i="60"/>
  <c r="K18" i="58"/>
  <c r="K17" i="56"/>
  <c r="J11" i="56"/>
  <c r="J8" i="50"/>
  <c r="J36" i="60"/>
  <c r="J31" i="60"/>
  <c r="K17" i="58"/>
  <c r="K16" i="56"/>
  <c r="J18" i="56"/>
  <c r="J19" i="58"/>
  <c r="J7" i="50"/>
  <c r="J20" i="58"/>
  <c r="K11" i="56"/>
  <c r="K20" i="58"/>
  <c r="K10" i="56"/>
  <c r="J10" i="56"/>
  <c r="J17" i="58"/>
  <c r="J16" i="56"/>
</calcChain>
</file>

<file path=xl/sharedStrings.xml><?xml version="1.0" encoding="utf-8"?>
<sst xmlns="http://schemas.openxmlformats.org/spreadsheetml/2006/main" count="4010" uniqueCount="988">
  <si>
    <t>Item/Module</t>
  </si>
  <si>
    <t>Ø</t>
  </si>
  <si>
    <t>P0</t>
  </si>
  <si>
    <t>Dimensoes (metros)</t>
  </si>
  <si>
    <t>C</t>
  </si>
  <si>
    <t>L</t>
  </si>
  <si>
    <t>A</t>
  </si>
  <si>
    <t>Preco Unitario (Real)</t>
  </si>
  <si>
    <t>Dune Coffee Table - Lacquer/Veneer/Painted Glass Top - Øx35x11 - Custom Finishes</t>
  </si>
  <si>
    <t>Dune Coffee Table - Bronze/Grey Mirror - Øx35x11 - Custom Finishes</t>
  </si>
  <si>
    <t>Dune Coffee Table - Marble - Øx35x11 - Custom Finishes</t>
  </si>
  <si>
    <t>Dune Coffee Table - Lacquer/Veneer/Painted Glass Top - Øx39x11 - Custom Finishes</t>
  </si>
  <si>
    <t>Dune Coffee Table - Bronze/Grey Mirror - Øx39x11 - Custom Finishes</t>
  </si>
  <si>
    <t>Dune Coffee Table - Marble - Øx39x11 - Custom Finishes</t>
  </si>
  <si>
    <t>Dune Coffee Table - Lacquer/Veneer/Painted Glass Top - Øx43x11 - Custom Finishes</t>
  </si>
  <si>
    <t>Dune Coffee Table - Bronze/Grey Mirror - Øx43x11 - Custom Finishes</t>
  </si>
  <si>
    <t>Dune Coffee Table - Marble - Øx43x11 - Custom Finishes</t>
  </si>
  <si>
    <t>Dune Coffee Table - Lacquer/Veneer/Painted Glass Top - Øx47x11 - Custom Finishes</t>
  </si>
  <si>
    <t>Dune Coffee Table - Bronze/Grey Mirror - Øx47x11 - Custom Finishes</t>
  </si>
  <si>
    <t>Dune Coffee Table - Marble - Øx47x11 - Custom Finishes</t>
  </si>
  <si>
    <t>Dune Side Table - Lacquer/Veneer/Painted Glass Top - Øx20x20 - Custom Finishes</t>
  </si>
  <si>
    <t>Dune Side Table - Bronze/Grey Mirror - Øx20x20 - Custom Finishes</t>
  </si>
  <si>
    <t>Dune Side Table - Marble - Øx20x20 - Custom Finishes</t>
  </si>
  <si>
    <t>Dune Side Table - Lacquer/Veneer/Painted Glass Top - Øx24x20 - Custom Finishes</t>
  </si>
  <si>
    <t>Dune Side Table - Bronze/Grey Mirror - Øx24x20 - Custom Finishes</t>
  </si>
  <si>
    <t>Dune Side Table - Marble - Øx24x20 - Custom Finishes</t>
  </si>
  <si>
    <t>Moon Coffee Table - Lacquer/Veneer/Painted Glass - Øx35x10 - Custom Finishes</t>
  </si>
  <si>
    <t>Moon Coffee Table - Bronze/Grey Mirror - Øx35x10 - Custom Finishes</t>
  </si>
  <si>
    <t>Moon Coffee Table - Marble - Øx35x10 - Custom Finishes</t>
  </si>
  <si>
    <t>Moon Coffee Table - Lacquer/Veneer/Painted Glass - Øx39x10 - Custom Finishes</t>
  </si>
  <si>
    <t>Moon Coffee Table - Bronze/Grey Mirror - Øx39x10 - Custom Finishes</t>
  </si>
  <si>
    <t>Moon Coffee Table - Marble - Øx39x10 - Custom Finishes</t>
  </si>
  <si>
    <t>Moon Coffee Table - Lacquer/Veneer/Painted Glass - Øx43x10 - Custom Finishes</t>
  </si>
  <si>
    <t>Moon Coffee Table - Bronze/Grey Mirror - Øx43x10 - Custom Finishes</t>
  </si>
  <si>
    <t>Moon Coffee Table - Marble - Øx43x10 - Custom Finishes</t>
  </si>
  <si>
    <t>Moon Coffee Table - Lacquer/Veneer/Painted Glass - Øx47x10 - Custom Finishes</t>
  </si>
  <si>
    <t>Moon Coffee Table - Bronze/Grey Mirror - Øx47x10 - Custom Finishes</t>
  </si>
  <si>
    <t>Moon Coffee Table - Marble - Øx47x10 - Custom Finishes</t>
  </si>
  <si>
    <t>Brick Coffee Table - Lacquer/Veneer/Painted Glass Top - 35x35x11 - Custom Finishes</t>
  </si>
  <si>
    <t>Brick Coffee Table - Bronze/Grey Mirror - 35x35x11 - Custom Finishes</t>
  </si>
  <si>
    <t>Brick Coffee Table - Marble - 35x35x11 - Custom Finishes</t>
  </si>
  <si>
    <t>Brick Coffee Table - Lacquer/Veneer/Painted Glass Top - 39x39x11 - Custom Finishes</t>
  </si>
  <si>
    <t>Brick Coffee Table - Bronze/Grey Mirror - 39x39x11 - Custom Finishes</t>
  </si>
  <si>
    <t>Brick Coffee Table - Marble - 39x39x11 - Custom Finishes</t>
  </si>
  <si>
    <t>Brick Coffee Table - Lacquer/Veneer/Painted Glass Top - 47x47x11 - Custom Finishes</t>
  </si>
  <si>
    <t>Brick Coffee Table - Bronze/Grey Mirror - 47x47x11 - Custom Finishes</t>
  </si>
  <si>
    <t>Brick Coffee Table - Marble - 47x47x11 - Custom Finishes</t>
  </si>
  <si>
    <t>Brick Coffee Table - Lacquer/Veneer/Painted Glass Top - 55x28x11 - Custom Finishes</t>
  </si>
  <si>
    <t>Brick Coffee Table - Bronze/Grey Mirror - 55x28x11 - Custom Finishes</t>
  </si>
  <si>
    <t>Brick Coffee Table - Marble - 55x28x11 - Custom Finishes</t>
  </si>
  <si>
    <t>Brick Coffee Table - Lacquer/Veneer/Painted Glass Top - 63x39x11 - Custom Finishes</t>
  </si>
  <si>
    <t>Brick Coffee Table - Bronze/Grey Mirror - 63x39x11 - Custom Finishes</t>
  </si>
  <si>
    <t>Brick Coffee Table - Marble - 63x39x11 - Custom Finishes</t>
  </si>
  <si>
    <t>Brick Coffee Table - Lacquer/Veneer/Painted Glass Top - 71x31x11 - Custom Finishes</t>
  </si>
  <si>
    <t>Brick Coffee Table - Bronze/Grey Mirror - 71x31x11 - Custom Finishes</t>
  </si>
  <si>
    <t>Brick Coffee Table - Marble - 71x31x11 - Custom Finishes</t>
  </si>
  <si>
    <t>Gem Coffee Table - Painted Glass - 35x35x10 - Custom Finishes</t>
  </si>
  <si>
    <t>Gem Coffee Table - Painted Glass - 39x39x10 - Custom Finishes</t>
  </si>
  <si>
    <t>Gem Coffee Table - Painted Glass - 55x28x10 - Custom Finishes</t>
  </si>
  <si>
    <t>Gem Coffee Table - Painted Glass - 47x24x10 - Custom Finishes</t>
  </si>
  <si>
    <t>Gem Coffee Table - Painted Glass - 63x39x10 - Custom Finishes</t>
  </si>
  <si>
    <t>Gem Coffee Table - Painted Glass - 71x31x10 - Custom Finishes</t>
  </si>
  <si>
    <t>Gem Coffee Table - Bronze/Grey Mirror - 35x35x10 - Custom Finishes</t>
  </si>
  <si>
    <t>Gem Coffee Table - Bronze/Grey Mirror - 39x39x10 - Custom Finishes</t>
  </si>
  <si>
    <t>Gem Coffee Table - Bronze/Grey Mirror - 55x28x10 - Custom Finishes</t>
  </si>
  <si>
    <t>Gem Coffee Table - Bronze/Grey Mirror - 47x24x10 - Custom Finishes</t>
  </si>
  <si>
    <t>Gem Coffee Table - Bronze/Grey Mirror - 63x39x10 - Custom Finishes</t>
  </si>
  <si>
    <t>Gem Coffee Table - Bronze/Grey Mirror - 71x31x10 - Custom Finishes</t>
  </si>
  <si>
    <t>Berlin Coffee Table - Lacquer/Veneer/Painted Glass - 35x35x10 - Custom Finishes</t>
  </si>
  <si>
    <t>Berlin Coffee Table - Bronze/Grey Mirror - 35x35x10 - Custom Finishes</t>
  </si>
  <si>
    <t>Berlin Coffee Table - Marble - 35x35x10 - Custom Finishes</t>
  </si>
  <si>
    <t>Berlin Coffee Table - Lacquer/Veneer/Painted Glass - 39x39x10 - Custom Finishes</t>
  </si>
  <si>
    <t>Berlin Coffee Table - Bronze/Grey Mirror - 39x39x10 - Custom Finishes</t>
  </si>
  <si>
    <t>Berlin Coffee Table - Marble - 39x39x10 - Custom Finishes</t>
  </si>
  <si>
    <t>Berlin Coffee Table - Lacquer/Veneer/Painted Glass - 55x28x10 - Custom Finishes</t>
  </si>
  <si>
    <t>Berlin Coffee Table - Bronze/Grey Mirror - 55x28x10 - Custom Finishes</t>
  </si>
  <si>
    <t>Berlin Coffee Table - Marble - 55x28x10 - Custom Finishes</t>
  </si>
  <si>
    <t>Berlin Coffee Table - Lacquer/Veneer/Painted Glass - 63x39x10 - Custom Finishes</t>
  </si>
  <si>
    <t>Berlin Coffee Table - Bronze/Grey Mirror - 63x39x10 - Custom Finishes</t>
  </si>
  <si>
    <t>Berlin Coffee Table - Marble - 63x39x10 - Custom Finishes</t>
  </si>
  <si>
    <t>Berlin Coffee Table - Lacquer/Veneer/Painted Glass - 71x31x10 - Custom Finishes</t>
  </si>
  <si>
    <t>Berlin Coffee Table - Bronze/Grey Mirror - 71x31x10 - Custom Finishes</t>
  </si>
  <si>
    <t>Berlin Coffee Table - Marble - 71x31x10 - Custom Finishes</t>
  </si>
  <si>
    <t>Minos Coffee Table - Lacquer/Veneer/Painted Glass Top - 35x35x10 - Custom Finishes</t>
  </si>
  <si>
    <t>Minos Coffee Table - Bronze/Grey Mirror - 35x35x10 - Custom Finishes</t>
  </si>
  <si>
    <t>Minos Coffee Table - Marble - 35x35x10 - Custom Finishes</t>
  </si>
  <si>
    <t>Minos Coffee Table - Lacquer/Veneer/Painted Glass Top - 39x39x10 - Custom Finishes</t>
  </si>
  <si>
    <t>Minos Coffee Table - Bronze/Grey Mirror - 39x39x10 - Custom Finishes</t>
  </si>
  <si>
    <t>Minos Coffee Table - Marble - 39x39x10 - Custom Finishes</t>
  </si>
  <si>
    <t>Minos Coffee Table - Lacquer/Veneer/Painted Glass Top - 55x28x10 - Custom Finishes</t>
  </si>
  <si>
    <t>Minos Coffee Table - Bronze/Grey Mirror - 55x28x10 - Custom Finishes</t>
  </si>
  <si>
    <t>Minos Coffee Table - Marble - 55x28x10 - Custom Finishes</t>
  </si>
  <si>
    <t>Minos Coffee Table - Lacquer/Veneer/Painted Glass Top - 63x39x10 - Custom Finishes</t>
  </si>
  <si>
    <t>Minos Coffee Table - Bronze/Grey Mirror - 63x39x10 - Custom Finishes</t>
  </si>
  <si>
    <t>Minos Coffee Table - Marble - 63x39x10 - Custom Finishes</t>
  </si>
  <si>
    <t>Minos Coffee Table - Lacquer/Veneer/Painted Glass Top - 71x31x10 - Custom Finishes</t>
  </si>
  <si>
    <t>Minos Coffee Table - Bronze/Grey Mirror - 71x31x10 - Custom Finishes</t>
  </si>
  <si>
    <t>Minos Coffee Table - Marble - 71x31x10 - Custom Finishes</t>
  </si>
  <si>
    <t>Saturnia Coffee Table - Lacquer/Veneer/Painted Glass Top - 36x30x14 - Custom Finishes</t>
  </si>
  <si>
    <t>Saturnia Coffee Table - Lacquer/Veneer/Painted Glass Top - 43x28x12 - Custom Finishes</t>
  </si>
  <si>
    <t>Saturnia Coffee Table - Lacquer/Veneer/Painted Glass Top - 47x31x10 - Custom Finishes</t>
  </si>
  <si>
    <t>Saturnia Coffee Table - Lacquer/Veneer/Painted Glass Top - 60x36x10 - Custom Finishes</t>
  </si>
  <si>
    <t>Saturnia Coffee Table - Lacquer/Veneer/Painted Glass Top - 71x39x10 - Custom Finishes</t>
  </si>
  <si>
    <t>Saturnia Coffee Table - Bronze/Grey Mirror - 36x30x14 - Custom Finishes</t>
  </si>
  <si>
    <t>Saturnia Coffee Table - Bronze/Grey Mirror - 43x28x12 - Custom Finishes</t>
  </si>
  <si>
    <t>Saturnia Coffee Table - Bronze/Grey Mirror - 47x31x10 - Custom Finishes</t>
  </si>
  <si>
    <t>Saturnia Coffee Table - Bronze/Grey Mirror - 60x36x10 - Custom Finishes</t>
  </si>
  <si>
    <t>Saturnia Coffee Table - Bronze/Grey Mirror - 71x39x10 - Custom Finishes</t>
  </si>
  <si>
    <t>Saturnia Coffee Table - Marble - 36x30x14 - Custom Finishes</t>
  </si>
  <si>
    <t>Saturnia Coffee Table - Marble - 43x28x12 - Custom Finishes</t>
  </si>
  <si>
    <t>Saturnia Coffee Table - Marble - 47x31x10 - Custom Finishes</t>
  </si>
  <si>
    <t>Saturnia Coffee Table - Marble - 60x36x10 - Custom Finishes</t>
  </si>
  <si>
    <t>Saturnia Coffee Table - Marble - 71x39x10 - Custom Finishes</t>
  </si>
  <si>
    <t>Eclipse Coffee Table - Painted Glass Top - 43x+31x14 - Custom Finishes</t>
  </si>
  <si>
    <t>Eclipse Coffee Table - Painted Glass Top - 47x+31x14 - Custom Finishes</t>
  </si>
  <si>
    <t>Eclipse Coffee Table - Bronze/Grey Mirror - 43x+31x14 - Custom Finishes</t>
  </si>
  <si>
    <t>Eclipse Coffee Table - Bronze/Grey Mirror - 47x+31x14 - Custom Finishes</t>
  </si>
  <si>
    <t>Eclipse Coffee Table - Marble Top  - 43x+31x14 - Custom Finishes</t>
  </si>
  <si>
    <t>Eclipse Coffee Table - Marble Top  - 47x+31x14 - Custom Finishes</t>
  </si>
  <si>
    <t>Mush Coffee Table - Lacquer/Veneer/Painted Glass Top - Øx31x14 - Custom Finishes</t>
  </si>
  <si>
    <t>Mush Coffee Table - Bronze/Grey Mirror - Øx31x14 - Custom Finishes</t>
  </si>
  <si>
    <t>Mush Coffee Table - Marble - Øx31x14 - Custom Finishes</t>
  </si>
  <si>
    <t>Mush Coffee Table - Lacquer/Veneer/Painted Glass Top - Øx35x14 - Custom Finishes</t>
  </si>
  <si>
    <t>Mush Coffee Table - Bronze/Grey Mirror - Øx35x14 - Custom Finishes</t>
  </si>
  <si>
    <t>Mush Coffee Table - Marble - Øx35x14 - Custom Finishes</t>
  </si>
  <si>
    <t>Mush Coffee Table - Lacquer/Veneer/Painted Glass Top - Øx39x10 - Custom Finishes</t>
  </si>
  <si>
    <t>Mush Coffee Table - Bronze/Grey Mirror - Øx39x10 - Custom Finishes</t>
  </si>
  <si>
    <t>Mush Coffee Table - Marble - Øx39x10 - Custom Finishes</t>
  </si>
  <si>
    <t>Mush Coffee Table - Lacquer/Veneer/Painted Glass Top - Øx39x12 - Custom Finishes</t>
  </si>
  <si>
    <t>Mush Coffee Table - Bronze/Grey Mirror - Øx39x12 - Custom Finishes</t>
  </si>
  <si>
    <t>Mush Coffee Table - Marble - Øx39x12 - Custom Finishes</t>
  </si>
  <si>
    <t>Mush Coffee Table - Lacquer/Veneer/Painted Glass Top - Øx47x10 - Custom Finishes</t>
  </si>
  <si>
    <t>Mush Coffee Table - Bronze/Grey Mirror - Øx47x10 - Custom Finishes</t>
  </si>
  <si>
    <t>Mush Coffee Table - Marble - Øx47x14 - Custom Finishes</t>
  </si>
  <si>
    <t>Platform Coffee Table - Lacquer/Painted Glass Top - 31x31x14 - Custom Finishes</t>
  </si>
  <si>
    <t>Platform Coffee Table - Bronze/Grey Mirror - 31x31x14 - Custom Finishes</t>
  </si>
  <si>
    <t>Platform Coffee Table - Marble - 31x31x16 - Custom Finishes</t>
  </si>
  <si>
    <t>Platform Coffee Table - Lacquer/Painted Glass Top - 35x35x14 - Custom Finishes</t>
  </si>
  <si>
    <t>Platform Coffee Table - Bronze/Grey Mirror - 35x35x14 - Custom Finishes</t>
  </si>
  <si>
    <t>Platform Coffee Table - Marble - 35x35x14 - Custom Finishes</t>
  </si>
  <si>
    <t>Platform Coffee Table - Lacquer/Painted Glass Top - 39x39x12 - Custom Finishes</t>
  </si>
  <si>
    <t>Platform Coffee Table - Bronze/Grey Mirror - 39x39x12 - Custom Finishes</t>
  </si>
  <si>
    <t>Platform Coffee Table - Marble - 39x39x12 - Custom Finishes</t>
  </si>
  <si>
    <t>Platform Coffee Table - Lacquer/Painted Glass Top - 43x43x10 - Custom Finishes</t>
  </si>
  <si>
    <t>Platform Coffee Table - Bronze/Grey Mirror - 43x43x10 - Custom Finishes</t>
  </si>
  <si>
    <t>Platform Coffee Table - Marble - 43x43x10 - Custom Finishes</t>
  </si>
  <si>
    <t>Platform Coffee Table - Lacquer/Painted Glass Top - 47x47x10 - Custom Finishes</t>
  </si>
  <si>
    <t>Platform Coffee Table - Bronze/Grey Mirror - 47x47x10 - Custom Finishes</t>
  </si>
  <si>
    <t>Platform Coffee Table - Marble - 47x47x10 - Custom Finishes</t>
  </si>
  <si>
    <t>Orbit Coffee Table - Lacquer/Veneer/Painted Glass Top - Øx24x16 - Custom Finishes</t>
  </si>
  <si>
    <t>Orbit Coffee Table - Bronze/Grey Mirror - Øx24x16 - Custom Finishes</t>
  </si>
  <si>
    <t>Orbit Coffee Table - Marble - Øx24x16 - Custom Finishes</t>
  </si>
  <si>
    <t>Orbit Coffee Table - Lacquer/Veneer/Painted Glass Top - Øx31x14 - Custom Finishes</t>
  </si>
  <si>
    <t>Orbit Coffee Table - Bronze/Grey Mirror - Øx31x14 - Custom Finishes</t>
  </si>
  <si>
    <t>Orbit Coffee Table - Marble - Øx31x14 - Custom Finishes</t>
  </si>
  <si>
    <t>Orbit Coffee Table - Lacquer/Veneer/Painted Glass Top - Øx35x12 - Custom Finishes</t>
  </si>
  <si>
    <t>Orbit Coffee Table - Bronze/Grey Mirror - Øx35x12 - Custom Finishes</t>
  </si>
  <si>
    <t>Orbit Coffee Table - Marble - Øx35x12 - Custom Finishes</t>
  </si>
  <si>
    <t>Orbit Coffee Table - Lacquer/Veneer/Painted Glass Top - Øx35x14 - Custom Finishes</t>
  </si>
  <si>
    <t>Orbit Coffee Table - Bronze/Grey Mirror - Øx35x14 - Custom Finishes</t>
  </si>
  <si>
    <t>Orbit Coffee Table - Marble - Øx35x14 - Custom Finishes</t>
  </si>
  <si>
    <t>Orbit Coffee Table - Lacquer/Veneer/Painted Glass Top - Øx39x10 - Custom Finishes</t>
  </si>
  <si>
    <t>Orbit Coffee Table - Bronze/Grey Mirror - Øx39x10 - Custom Finishes</t>
  </si>
  <si>
    <t>Orbit Coffee Table - Marble - Øx39x10 - Custom Finishes</t>
  </si>
  <si>
    <t>Orbit Coffee Table - Lacquer/Veneer/Painted Glass Top - Øx39x12 - Custom Finishes</t>
  </si>
  <si>
    <t>Orbit Coffee Table - Bronze/Grey Mirror - Øx39x12 - Custom Finishes</t>
  </si>
  <si>
    <t>Orbit Coffee Table - Marble - Øx39x12 - Custom Finishes</t>
  </si>
  <si>
    <t>Orbit Coffee Table - Lacquer/Veneer/Painted Glass Top - Øx43x10 - Custom Finishes</t>
  </si>
  <si>
    <t>Orbit Coffee Table - Bronze/Grey Mirror - Øx43x10 - Custom Finishes</t>
  </si>
  <si>
    <t>Orbit Coffee Table - Marble - Øx43x10 - Custom Finishes</t>
  </si>
  <si>
    <t>Metro Coffee Table - Lacquer/Veneer/Painted Glass Top - 71x31x11 - Custom Finishes</t>
  </si>
  <si>
    <t>Metro Coffee Table - Bronze/Grey Mirror - 71x31x11 - Custom Finishes</t>
  </si>
  <si>
    <t>Metro Coffee Table - Marble - 71x31x11 - Custom Finishes</t>
  </si>
  <si>
    <t>Dubai Side Table - Painted Glass Top - Øx24x26 - Custom Finishes</t>
  </si>
  <si>
    <t>Dubai Side Table - Bronze/Grey Mirror - Øx24x26 - Custom Finishes</t>
  </si>
  <si>
    <t>Dubai Side Table - Marble - Øx24x26 - Custom Finishes</t>
  </si>
  <si>
    <t>Moon Side Table - Bronze/Grey Mirror - Øx20x18 - Custom Finishes</t>
  </si>
  <si>
    <t>Brick Side Table - Lacquer/Painted Glass Top - 31x18x22 - Custom Finishes</t>
  </si>
  <si>
    <t>Brick Side Table - Bronze/Grey Mirror - 31x18x22 - Custom Finishes</t>
  </si>
  <si>
    <t>Brick Side Table - Marble - 31x18x22 - Custom Finishes</t>
  </si>
  <si>
    <t>Brick Side Table - Lacquer/Veneer/Painted Glass Top - 35x20x20 - Custom Finishes</t>
  </si>
  <si>
    <t>Brick Side Table - Bronze/Grey Mirror - 35x20x20 - Custom Finishes</t>
  </si>
  <si>
    <t>Brick Side Table - Marble - 35x20x16 - Custom Finishes</t>
  </si>
  <si>
    <t>Brick Side Table - Lacquer/Painted Glass Top - 41x18x16 - Custom Finishes</t>
  </si>
  <si>
    <t>Brick Side Table - Bronze/Grey Mirror - 41x18x16 - Custom Finishes</t>
  </si>
  <si>
    <t>Brick Side Table - Marble - 41x18x16 - Custom Finishes</t>
  </si>
  <si>
    <t>Metro Sofa Table - Lacquer/Veneer/Painted Glass - 41x18x17 - Custom Finishes</t>
  </si>
  <si>
    <t>Metro Sofa Table - Bronze/Grey Mirror - 41x18x17 - Custom Finishes</t>
  </si>
  <si>
    <t>Metro Sofa Table - Marble - 41x18x17 - Custom Finishes</t>
  </si>
  <si>
    <t>Metro Sofa Table - Lacquer/Veneer/Painted Glass - 41x41x17 - Custom Finishes</t>
  </si>
  <si>
    <t>Metro Sofa Table - Bronze/Grey Mirror - 41x41x17 - Custom Finishes</t>
  </si>
  <si>
    <t>Metro Sofa Table - Marble - 41x41x17 - Custom Finishes</t>
  </si>
  <si>
    <t>Joplin Media Unit - Painted Glass Top - 63x20x24 - Custom Finishes</t>
  </si>
  <si>
    <t>Joplin Media Unit - Painted Glass Top - 71x20x24 - Custom Finishes</t>
  </si>
  <si>
    <t>Joplin Media Unit - Painted Glass Top - 79x20x24 - Custom Finishes</t>
  </si>
  <si>
    <t>Joplin Media Unit - Painted Glass Top - 94x20x24 - Custom Finishes</t>
  </si>
  <si>
    <t>Joplin Media Unit - Painted Glass Top - 106x20x24 - Custom Finishes</t>
  </si>
  <si>
    <t>Joplin Media Unit - Bronze/Grey Mirror - 63x20x24 - Custom Finishes</t>
  </si>
  <si>
    <t>Joplin Media Unit - Bronze/Grey Mirror - 71x20x24 - Custom Finishes</t>
  </si>
  <si>
    <t>Joplin Media Unit - Bronze/Grey Mirror - 79x20x24 - Custom Finishes</t>
  </si>
  <si>
    <t>Joplin Media Unit - Bronze/Grey Mirror - 94x20x24 - Custom Finishes</t>
  </si>
  <si>
    <t>Joplin Media Unit - Bronze/Grey Mirror - 106x20x24 - Custom Finishes</t>
  </si>
  <si>
    <t>Joplin Media Unit - Marble - 63x20x24 - Custom Finishes</t>
  </si>
  <si>
    <t>Joplin Media Unit - Marble - 71x20x24 - Custom Finishes</t>
  </si>
  <si>
    <t>Joplin Media Unit - Marble - 79x20x24 - Custom Finishes</t>
  </si>
  <si>
    <t>Joplin Media Unit - Marble - 94x20x24 - Custom Finishes</t>
  </si>
  <si>
    <t>Joplin Media Unit - Marble - 106x20x24 - Custom Finishes</t>
  </si>
  <si>
    <t>Edge Console - Painted Glass Top - 63x20x30 - Custom Finishes</t>
  </si>
  <si>
    <t>Edge Console - Painted Glass Top - 71x20x30 - Custom Finishes</t>
  </si>
  <si>
    <t>Edge Console - Painted Glass Top - 79x20x30 - Custom Finishes</t>
  </si>
  <si>
    <t>Edge Console - Bronze/Grey Mirror - 63x20x30 - Custom Finishes</t>
  </si>
  <si>
    <t>Edge Console - Bronze/Grey Mirror - 71x20x30 - Custom Finishes</t>
  </si>
  <si>
    <t>Edge Console - Bronze/Grey Mirror - 79x20x30 - Custom Finishes</t>
  </si>
  <si>
    <t>Edge Console - Marble - 63x20x30 - Custom Finishes</t>
  </si>
  <si>
    <t>Edge Console - Marble - 71x20x30 - Custom Finishes</t>
  </si>
  <si>
    <t>Edge Console - Marble - 79x20x30 - Custom Finishes</t>
  </si>
  <si>
    <t>Parma Console - Painted Glass Top - 63x20x31 - Custom Finishes</t>
  </si>
  <si>
    <t>Parma Console - Painted Glass Top - 71x20x31 - Custom Finishes</t>
  </si>
  <si>
    <t>Parma Console - Painted Glass Top - 79x20x31 - Custom Finishes</t>
  </si>
  <si>
    <t>Parma Console - Bronze/Grey Mirror - 63x20x31 - Custom Finishes</t>
  </si>
  <si>
    <t>Parma Console - Bronze/Grey Mirror - 71x20x31 - Custom Finishes</t>
  </si>
  <si>
    <t>Parma Console - Bronze/Grey Mirror - 79x20x31 - Custom Finishes</t>
  </si>
  <si>
    <t>Parma Console - Marble - 63x20x31 - Custom Finishes</t>
  </si>
  <si>
    <t>Parma Console - Marble - 71x20x31 - Custom Finishes</t>
  </si>
  <si>
    <t>Parma Console - Marble - 79x20x31 - Custom Finishes</t>
  </si>
  <si>
    <t>Taijin Console - Painted Glass Top - 63x20x30 - Custom Finishes</t>
  </si>
  <si>
    <t>Taijin Console - Painted Glass Top - 71x20x30 - Custom Finishes</t>
  </si>
  <si>
    <t>Taijin Console - Painted Glass Top - 79x20x30 - Custom Finishes</t>
  </si>
  <si>
    <t>Taijin Console - Bronze/Grey Mirror - 63x20x30 - Custom Finishes</t>
  </si>
  <si>
    <t>Taijin Console - Bronze/Grey Mirror - 71x20x30 - Custom Finishes</t>
  </si>
  <si>
    <t>Taijin Console - Bronze/Grey Mirror - 79x20x30 - Custom Finishes</t>
  </si>
  <si>
    <t>Taijin Console - Marble - 63x20x30 - Custom Finishes</t>
  </si>
  <si>
    <t>Taijin Console - Marble - 71x20x30 - Custom Finishes</t>
  </si>
  <si>
    <t>Taijin Console - Marble - 79x20x30 - Custom Finishes</t>
  </si>
  <si>
    <t>Siena Console - Lacquer/Veneer/Painted Glass Top - 63x18x30 - Custom Finishes</t>
  </si>
  <si>
    <t>Siena Console - Lacquer/Veneer/Painted Glass Top - 71x18x30 - Custom Finishes</t>
  </si>
  <si>
    <t>Siena Console - Lacquer/Veneer/Painted Glass Top - 79x18x30 - Custom Finishes</t>
  </si>
  <si>
    <t>Siena Console - Bronze/Grey Mirror - 63x18x30 - Custom Finishes</t>
  </si>
  <si>
    <t>Siena Console - Bronze/Grey Mirror - 71x18x30 - Custom Finishes</t>
  </si>
  <si>
    <t>Siena Console - Bronze/Grey Mirror - 79x18x30 - Custom Finishes</t>
  </si>
  <si>
    <t>Siena Console - Marble - 63x18x30 - Custom Finishes</t>
  </si>
  <si>
    <t>Siena Console - Marble - 71x18x30 - Custom Finishes</t>
  </si>
  <si>
    <t>Siena Console - Marble - 79x18x30 - Custom Finishes</t>
  </si>
  <si>
    <t>Zeus Dining Table - Painted Glass Top - 94x43x30 - Custom Finishes</t>
  </si>
  <si>
    <t>Zeus Dining Table - Painted Glass Top - 106x47x30 - Custom Finishes</t>
  </si>
  <si>
    <t>Zeus Dining Table - Painted Glass Top - 117x47x30 - Custom Finishes</t>
  </si>
  <si>
    <t>Zeus Dining Table - Marble - 94x43x30 - Custom Finishes</t>
  </si>
  <si>
    <t>Zeus Dining Table - Marble - 106x47x30 - Custom Finishes</t>
  </si>
  <si>
    <t>Zeus Dining Table - Marble - 117x47x30 - Custom Finishes</t>
  </si>
  <si>
    <t>Vienna Dining Table - Painted Glass Top - 71x39x30 - Custom Finishes</t>
  </si>
  <si>
    <t>Vienna Dining Table - Painted Glass Top - 79x39x30 - Custom Finishes</t>
  </si>
  <si>
    <t>Vienna Dining Table - Painted Glass Top - 87x43x30 - Custom Finishes</t>
  </si>
  <si>
    <t>Vienna Dining Table - Painted Glass Top - 94x43x30 - Custom Finishes</t>
  </si>
  <si>
    <t>Vienna Dining Table - Painted Glass Top - 106x47x30 - Custom Finishes</t>
  </si>
  <si>
    <t>Vienna Dining Table - Painted Glass Top - 117x47x30 - Custom Finishes</t>
  </si>
  <si>
    <t>Vienna Dining Table - Marble - 71x39x30 - Custom Finishes</t>
  </si>
  <si>
    <t>Vienna Dining Table - Marble - 79x39x30 - Custom Finishes</t>
  </si>
  <si>
    <t>Vienna Dining Table - Marble - 87x43x30 - Custom Finishes</t>
  </si>
  <si>
    <t>Vienna Dining Table - Marble - 94x43x30 - Custom Finishes</t>
  </si>
  <si>
    <t>Vienna Dining Table - Marble - 106x47x30 - Custom Finishes</t>
  </si>
  <si>
    <t>Vienna Dining Table - Marble - 117x47x30 - Custom Finishes</t>
  </si>
  <si>
    <t>Rome Dining Table - Veneer/Painted Glass Top - 106x47x30 - Custom Finishes</t>
  </si>
  <si>
    <t>Rome Dining Table - Veneer/Painted Glass Top - 117x47x30 - Custom Finishes</t>
  </si>
  <si>
    <t>Rome Dining Table - Marble - 106x47x30 - Custom Finishes</t>
  </si>
  <si>
    <t>Rome Dining Table - Marble - 117x47x30 - Custom Finishes</t>
  </si>
  <si>
    <t>Tivoli Dining Table - Painted Glass Top - 87x43x30 - Custom Finishes</t>
  </si>
  <si>
    <t>Tivoli Dining Table - Painted Glass Top - 94x43x30 - Custom Finishes</t>
  </si>
  <si>
    <t>Tivoli Dining Table - Painted Glass Top - 106x47x30 - Custom Finishes</t>
  </si>
  <si>
    <t>Tivoli Dining Table - Painted Glass Top - 117x47x30 - Custom Finishes</t>
  </si>
  <si>
    <t>Tivoli Dining Table - Marble - 87x43x30 - Custom Finishes</t>
  </si>
  <si>
    <t>Tivoli Dining Table - Marble - 94x43x30 - Custom Finishes</t>
  </si>
  <si>
    <t>Tivoli Dining Table - Marble - 106x47x30 - Custom Finishes</t>
  </si>
  <si>
    <t>Tivoli Dining Table - Marble - 117x47x30 - Custom Finishes</t>
  </si>
  <si>
    <t>Palazzo Dining Table - Veneer/Lacquer/Painted Glass Top - Øx63x30 - Custom Finishes</t>
  </si>
  <si>
    <t>Palazzo Dining Table - Veneer/Lacquer/Painted Glass Top - Øx71x30 - Custom Finishes</t>
  </si>
  <si>
    <t>Palazzo Dining Table - Marble - Øx63x30 - Custom Finishes</t>
  </si>
  <si>
    <t>Palazzo Dining Table - Marble - Øx71x30 - Custom Finishes</t>
  </si>
  <si>
    <t>Thai Dining Table - Lacquer/Veneer/Painted Glass Top - 87x43x30 - Custom Finishes</t>
  </si>
  <si>
    <t>Thai Dining Table - Lacquer/Veneer/Painted Glass Top - 94x47x30 - Custom Finishes</t>
  </si>
  <si>
    <t>Thai Dining Table - Lacquer/Veneer/Painted Glass Top - 106x47x30 - Custom Finishes</t>
  </si>
  <si>
    <t>Thai Dining Table - Lacquer/Veneer/Painted Glass Top - 117x47x30 - Custom Finishes</t>
  </si>
  <si>
    <t>Thai Dining Table - Marble - 87x43x30 - Custom Finishes</t>
  </si>
  <si>
    <t>Thai Dining Table - Marble - 94x47x30 - Custom Finishes</t>
  </si>
  <si>
    <t>Thai Dining Table - Marble - 106x47x30 - Custom Finishes</t>
  </si>
  <si>
    <t>Thai Dining Table - Marble - 117x47x30 - Custom Finishes</t>
  </si>
  <si>
    <t>Maria Dining Table - Lacquer/Veneer/Painted Glass Top - Øx35x30 - Custom Finishes</t>
  </si>
  <si>
    <t>Maria Dining Table - Lacquer/Veneer/Painted Glass Top - Øx39x30 - Custom Finishes</t>
  </si>
  <si>
    <t>Maria Dining Table - Lacquer/Veneer/Painted Glass Top - Øx47x30 - Custom Finishes</t>
  </si>
  <si>
    <t>Maria Dining Table - Lacquer/Veneer/Painted Glass Top - Øx51x30 - Custom Finishes</t>
  </si>
  <si>
    <t>Maria Dining Table - Lacquer/Veneer/Painted Glass Top - Øx59x30 - Custom Finishes</t>
  </si>
  <si>
    <t>Maria Dining Table - Lacquer/Veneer/Painted Glass Top - Øx63x30 - Custom Finishes</t>
  </si>
  <si>
    <t>Maria Dining Table - Lacquer/Veneer/Painted Glass Top - Øx71x30 - Custom Finishes</t>
  </si>
  <si>
    <t>Maria Dining Table - Marble - Øx35x30 - Custom Finishes</t>
  </si>
  <si>
    <t>Maria Dining Table - Marble - Øx39x30 - Custom Finishes</t>
  </si>
  <si>
    <t>Maria Dining Table - Marble - Øx47x30 - Custom Finishes</t>
  </si>
  <si>
    <t>Maria Dining Table - Marble - Øx51x30 - Custom Finishes</t>
  </si>
  <si>
    <t>Maria Dining Table - Marble - Øx59x30 - Custom Finishes</t>
  </si>
  <si>
    <t>Maria Dining Table - Marble - Øx63x30 - Custom Finishes</t>
  </si>
  <si>
    <t>Maria Dining Table - Marble - Øx71x30 - Custom Finishes</t>
  </si>
  <si>
    <t>Turin Nightstand - 2D - Lacquer/Veneer/Painted Glass Top - 24x18x20 - Custom Finishes</t>
  </si>
  <si>
    <t>Turin Nightstand - 2D - Lacquer/Veneer/Painted Glass Top - 28x18x20 - Custom Finishes</t>
  </si>
  <si>
    <t>Turin Nightstand - 2D - Lacquer/Veneer/Painted Glass Top - 31x18x20 - Custom Finishes</t>
  </si>
  <si>
    <t>Turin Nightstand - 2D - Lacquer/Veneer/Painted Glass Top - 35x18x20 - Custom Finishes</t>
  </si>
  <si>
    <t>Turin Nightstand - 2D - Lacquer/Veneer/Painted Glass Top - 39x18x20 - Custom Finishes</t>
  </si>
  <si>
    <t>Turin Nightstand - 2D - Bronze/Grey Mirror - 24x18x20 - Custom Finishes</t>
  </si>
  <si>
    <t>Turin Nightstand - 2D - Bronze/Grey Mirror - 28x18x20 - Custom Finishes</t>
  </si>
  <si>
    <t>Turin Nightstand - 2D - Bronze/Grey Mirror - 31x18x20 - Custom Finishes</t>
  </si>
  <si>
    <t>Turin Nightstand - 2D - Bronze/Grey Mirror - 35x18x20 - Custom Finishes</t>
  </si>
  <si>
    <t>Turin Nightstand - 2D - Bronze/Grey Mirror - 39x18x20 - Custom Finishes</t>
  </si>
  <si>
    <t>Turin Nightstand - 3D - Lacquer/Veneer/Painted Glass Top - 39x18x20 - Custom Finishes</t>
  </si>
  <si>
    <t>Turin Nightstand - 3D - Lacquer/Veneer/Painted Glass Top - 35x18x20 - Custom Finishes</t>
  </si>
  <si>
    <t>Turin Nightstand - 3D - Lacquer/Veneer/Painted Glass Top - 31x18x20 - Custom Finishes</t>
  </si>
  <si>
    <t>Turin Nightstand - 3D - Lacquer/Veneer/Painted Glass Top - 28x18x20 - Custom Finishes</t>
  </si>
  <si>
    <t>Turin Nightstand - 3D - Lacquer/Veneer/Painted Glass Top - 24x18x20 - Custom Finishes</t>
  </si>
  <si>
    <t>Turin Nightstand - 3D - Bronze/Grey Mirror - 39x18x20 - Custom Finishes</t>
  </si>
  <si>
    <t>Turin Nightstand - 3D - Bronze/Grey Mirror - 35x18x20 - Custom Finishes</t>
  </si>
  <si>
    <t>Turin Nightstand - 3D - Bronze/Grey Mirror - 31x18x20 - Custom Finishes</t>
  </si>
  <si>
    <t>Turin Nightstand - 3D - Bronze/Grey Mirror - 28x18x20 - Custom Finishes</t>
  </si>
  <si>
    <t>Turin Nightstand - 3D - Bronze/Grey Mirror - 24x18x20 - Custom Finishes</t>
  </si>
  <si>
    <t>Paris Nightstand - 2D - Lacquer/Veneer/Painted Glass Top - 20x18x20 - Custom Finishes</t>
  </si>
  <si>
    <t>Paris Nightstand - 2D - Bronze/Grey Mirror - 20x18x20 - Custom Finishes</t>
  </si>
  <si>
    <t>Paris Nightstand - 2D - Marble - 20x18x20 - Custom Finishes</t>
  </si>
  <si>
    <t>Paris Nightstand - 2D - Lacquer/Veneer/Painted Glass Top - 24x18x20 - Custom Finishes</t>
  </si>
  <si>
    <t>Paris Nightstand - 2D - Bronze/Grey Mirror - 24x18x20 - Custom Finishes</t>
  </si>
  <si>
    <t>Paris Nightstand - 2D - Marble - 24x18x20 - Custom Finishes</t>
  </si>
  <si>
    <t>Paris Nightstand - 2D - Lacquer/Veneer/Painted Glass Top - 28x18x20 - Custom Finishes</t>
  </si>
  <si>
    <t>Paris Nightstand - 2D - Bronze/Grey Mirror - 28x18x20 - Custom Finishes</t>
  </si>
  <si>
    <t>Paris Nightstand - 2D - Marble - 28x18x20 - Custom Finishes</t>
  </si>
  <si>
    <t>Paris Nightstand - 2D - Lacquer/Veneer/Painted Glass Top - 31x18x20 - Custom Finishes</t>
  </si>
  <si>
    <t>Paris Nightstand - 2D - Bronze/Grey Mirror - 31x18x20 - Custom Finishes</t>
  </si>
  <si>
    <t>Paris Nightstand - 2D - Marble - 31x18x20 - Custom Finishes</t>
  </si>
  <si>
    <t>Paris Nightstand - 2D - Lacquer/Veneer/Painted Glass Top - 35x18x20 - Custom Finishes</t>
  </si>
  <si>
    <t>Paris Nightstand - 2D - Bronze/Grey Mirror - 35x18x20 - Custom Finishes</t>
  </si>
  <si>
    <t>Paris Nightstand - 2D - Marble - 35x18x20 - Custom Finishes</t>
  </si>
  <si>
    <t>Paris Nightstand - 2D - Lacquer/Veneer/Painted Glass Top - 39x18x20 - Custom Finishes</t>
  </si>
  <si>
    <t>Paris Nightstand - 2D - Bronze/Grey Mirror - 39x18x20 - Custom Finishes</t>
  </si>
  <si>
    <t>Paris Nightstand - 2D - Marble - 39x18x20 - Custom Finishes</t>
  </si>
  <si>
    <t>Paris Nightstand - 3D - Lacquer/Veneer/Painted Glass Top - 24x18x24 - Custom Finishes</t>
  </si>
  <si>
    <t>Paris Nightstand - 3D - Marble - 24x18x24 - Custom Finishes</t>
  </si>
  <si>
    <t>Paris Nightstand - 3D - Lacquer/Veneer/Painted Glass Top - 28x18x24 - Custom Finishes</t>
  </si>
  <si>
    <t>Paris Nightstand - 3D - Bronze/Grey Mirror - 28x18x24 - Custom Finishes</t>
  </si>
  <si>
    <t>Paris Nightstand - 3D - Marble - 28x18x24 - Custom Finishes</t>
  </si>
  <si>
    <t>Paris Nightstand - 3D - Lacquer/Veneer/Painted Glass Top - 33x18x24 - Custom Finishes</t>
  </si>
  <si>
    <t>Paris Nightstand - 3D - Bronze/Grey Mirror - 33x18x24 - Custom Finishes</t>
  </si>
  <si>
    <t>Paris Nightstand - 3D - Marble - 33x18x24 - Custom Finishes</t>
  </si>
  <si>
    <t>Paris Nightstand - 3D - Lacquer/Veneer/Painted Glass Top - 39x18x24 - Custom Finishes</t>
  </si>
  <si>
    <t>Paris Nightstand - 3D - Bronze/Grey Mirror - 39x18x24 - Custom Finishes</t>
  </si>
  <si>
    <t>Paris Nightstand - 3D - Marble - 39x18x24 - Custom Finishes</t>
  </si>
  <si>
    <t>Prime Nightstand - 1D - Painted Glass Top - 24x18x21 - Custom Finishes</t>
  </si>
  <si>
    <t>Prime Nightstand - 1D - Painted Glass Top - 28x18x21 - Custom Finishes</t>
  </si>
  <si>
    <t>Prime Nightstand - 1D - Painted Glass Top - 31x18x21 - Custom Finishes</t>
  </si>
  <si>
    <t>Prime Nightstand - 1D - Painted Glass Top - 35x18x21 - Custom Finishes</t>
  </si>
  <si>
    <t>Prime Nightstand - 1D - Painted Glass Top - 39x18x21 - Custom Finishes</t>
  </si>
  <si>
    <t>Prime Nightstand - 1D - Bronze/Grey Mirror - 24x18x21 - Custom Finishes</t>
  </si>
  <si>
    <t>Prime Nightstand - 1D - Bronze/Grey Mirror - 28x18x21 - Custom Finishes</t>
  </si>
  <si>
    <t>Prime Nightstand - 1D - Bronze/Grey Mirror - 31x18x21 - Custom Finishes</t>
  </si>
  <si>
    <t>Prime Nightstand - 1D - Bronze/Grey Mirror - 35x18x21 - Custom Finishes</t>
  </si>
  <si>
    <t>Prime Nightstand - 1D - Bronze/Grey Mirror - 39x18x21 - Custom Finishes</t>
  </si>
  <si>
    <t>Prime Nightstand - 1D - Marble - 24x18x21 - Custom Finishes</t>
  </si>
  <si>
    <t>Prime Nightstand - 1D - Marble - 28x18x21 - Custom Finishes</t>
  </si>
  <si>
    <t>Prime Nightstand - 1D - Marble - 31x18x21 - Custom Finishes</t>
  </si>
  <si>
    <t>Prime Nightstand - 1D - Marble - 35x18x21 - Custom Finishes</t>
  </si>
  <si>
    <t>Prime Nightstand - 1D - Marble - 39x18x21 - Custom Finishes</t>
  </si>
  <si>
    <t>Prime Nightstand - 2D - Painted Glass Top - 28x18x24 - Custom Finishes</t>
  </si>
  <si>
    <t>Prime Nightstand - 2D - Painted Glass Top - 31x18x24 - Custom Finishes</t>
  </si>
  <si>
    <t>Prime Nightstand - 2D - Painted Glass Top - 35x18x24 - Custom Finishes</t>
  </si>
  <si>
    <t>Prime Nightstand - 2D - Painted Glass Top - 39x18x24 - Custom Finishes</t>
  </si>
  <si>
    <t>Prime Nightstand - 2D - Bronze/Grey Mirror - 28x18x24 - Custom Finishes</t>
  </si>
  <si>
    <t>Prime Nightstand - 2D - Bronze/Grey Mirror - 31x18x24 - Custom Finishes</t>
  </si>
  <si>
    <t>Prime Nightstand - 2D - Bronze/Grey Mirror - 35x18x24 - Custom Finishes</t>
  </si>
  <si>
    <t>Prime Nightstand - 2D - Bronze/Grey Mirror - 39x18x24 - Custom Finishes</t>
  </si>
  <si>
    <t>Prime Nightstand - 2D - Marble - 28x18x24 - Custom Finishes</t>
  </si>
  <si>
    <t>Prime Nightstand - 2D - Marble - 31x18x24 - Custom Finishes</t>
  </si>
  <si>
    <t>Prime Nightstand - 2D - Marble - 35x18x24 - Custom Finishes</t>
  </si>
  <si>
    <t>Prime Nightstand - 2D - Marble - 39x18x24 - Custom Finishes</t>
  </si>
  <si>
    <t>Spazio Nightstand - Lacquer/Veneer/Painted Glass Top - 24x18x24 - Custom Finishes</t>
  </si>
  <si>
    <t>Spazio Nightstand - Lacquer/Veneer/Painted Glass Top - 28x18x24 - Custom Finishes</t>
  </si>
  <si>
    <t>Spazio Nightstand - Lacquer/Veneer/Painted Glass Top - 31x18x24 - Custom Finishes</t>
  </si>
  <si>
    <t>Spazio Nightstand - Lacquer/Veneer/Painted Glass Top - 35x18x24 - Custom Finishes</t>
  </si>
  <si>
    <t>Spazio Nightstand - Lacquer/Veneer/Painted Glass Top - 39x18x24 - Custom Finishes</t>
  </si>
  <si>
    <t>Spazio Nightstand - Bronze/Grey Mirror - 24x18x24 - Custom Finishes</t>
  </si>
  <si>
    <t>Spazio Nightstand - Bronze/Grey Mirror - 28x18x24 - Custom Finishes</t>
  </si>
  <si>
    <t>Spazio Nightstand - Bronze/Grey Mirror - 31x18x24 - Custom Finishes</t>
  </si>
  <si>
    <t>Spazio Nightstand - Bronze/Grey Mirror - 35x18x24 - Custom Finishes</t>
  </si>
  <si>
    <t>Spazio Nightstand - Bronze/Grey Mirror - 39x18x24 - Custom Finishes</t>
  </si>
  <si>
    <t>Blocco Nightstand - Lacquer/Veneer/Painted Glass Top - 24x18x21 - Custom Finishes</t>
  </si>
  <si>
    <t>Blocco Nightstand - Lacquer/Veneer/Painted Glass Top - 28x18x21 - Custom Finishes</t>
  </si>
  <si>
    <t>Blocco Nightstand - Lacquer/Veneer/Painted Glass Top - 31x18x21 - Custom Finishes</t>
  </si>
  <si>
    <t>Blocco Nightstand - Lacquer/Veneer/Painted Glass Top - 35x18x21 - Custom Finishes</t>
  </si>
  <si>
    <t>Blocco Nightstand - Lacquer/Veneer/Painted Glass Top - 39x18x21 - Custom Finishes</t>
  </si>
  <si>
    <t>Blocco Nightstand - Bronze/Grey Mirror - 24x18x21 - Custom Finishes</t>
  </si>
  <si>
    <t>Blocco Nightstand - Bronze/Grey Mirror - 28x18x21 - Custom Finishes</t>
  </si>
  <si>
    <t>Blocco Nightstand - Bronze/Grey Mirror - 31x18x21 - Custom Finishes</t>
  </si>
  <si>
    <t>Blocco Nightstand - Bronze/Grey Mirror - 35x18x21 - Custom Finishes</t>
  </si>
  <si>
    <t>Blocco Nightstand - Bronze/Grey Mirror - 39x18x21 - Custom Finishes</t>
  </si>
  <si>
    <t>Turin Dresser - 6D - Lacquer/Veneer/Painted Glass Top - 59x20x31 - Custom Finishes</t>
  </si>
  <si>
    <t>Turin Dresser - 6D - Bronze/Grey Mirror - 59x20x31 - Custom Finishes</t>
  </si>
  <si>
    <t>Turin Dresser - 3D - Lacquer/Veneer/Painted Glass Top - 59x20x31 - Custom Finishes</t>
  </si>
  <si>
    <t>Turin Dresser - 3D - Bronze/Grey Mirror - 59x20x31 - Custom Finishes</t>
  </si>
  <si>
    <t>Turin Dresser - 6D - Lacquer/Veneer/Painted Glass Top - 71x20x31 - Custom Finishes</t>
  </si>
  <si>
    <t>Turin Dresser - 6D - Lacquer/Veneer/Painted Glass Top - 79x20x31 - Custom Finishes</t>
  </si>
  <si>
    <t>Turin Dresser - 6D - Bronze/Grey Mirror - 79x20x31 - Custom Finishes</t>
  </si>
  <si>
    <t>Paris Dresser - 6D - Lacquer/Veneer/Painted Glass Top - 71x20x31 - Custom Finishes</t>
  </si>
  <si>
    <t>Paris Dresser - 6D - Bronze/Grey Mirror - 71x20x31 - Custom Finishes</t>
  </si>
  <si>
    <t>Paris Dresser - 6D - Marble - 71x20x31 - Custom Finishes</t>
  </si>
  <si>
    <t>Paris Dresser - 6D - Lacquer/Veneer/Painted Glass Top - 79x20x31 - Custom Finishes</t>
  </si>
  <si>
    <t>Paris Dresser - 6D - Bronze/Grey Mirror - 79x20x31 - Custom Finishes</t>
  </si>
  <si>
    <t>Paris Dresser - 6D - Marble - 79x20x31 - Custom Finishes</t>
  </si>
  <si>
    <t>Paris Dresser - 6D - Lacquer/Veneer/Painted Glass Top - 61x20x31 - Custom Finishes</t>
  </si>
  <si>
    <t>Paris Dresser - 6D - Bronze/Grey Mirror - 61x20x31 - Custom Finishes</t>
  </si>
  <si>
    <t>Paris Dresser - 6D - Marble - 61x20x31 - Custom Finishes</t>
  </si>
  <si>
    <t>Imagem</t>
  </si>
  <si>
    <t>Nome</t>
  </si>
  <si>
    <t>X</t>
  </si>
  <si>
    <t xml:space="preserve">Acabamento </t>
  </si>
  <si>
    <t>Cantos Retos</t>
  </si>
  <si>
    <t>Cantos R150</t>
  </si>
  <si>
    <t>Chanfro 60°</t>
  </si>
  <si>
    <t>MODELOS DE TAMPO</t>
  </si>
  <si>
    <t>PRAZO DE PAGAMENTO</t>
  </si>
  <si>
    <t>PRAZO MÉDIO</t>
  </si>
  <si>
    <t>DESCONTOS</t>
  </si>
  <si>
    <t>Coefic. (%)</t>
  </si>
  <si>
    <t>Desc. 1</t>
  </si>
  <si>
    <t>15 DIAS</t>
  </si>
  <si>
    <t>30 DIAS</t>
  </si>
  <si>
    <t>45 DIAS</t>
  </si>
  <si>
    <t>60 DIAS</t>
  </si>
  <si>
    <t>75 DIAS</t>
  </si>
  <si>
    <t>SEM</t>
  </si>
  <si>
    <t>Edge Aparador - 1.6x0.5x0.75 - Acabamentos Customizados</t>
  </si>
  <si>
    <t>Edge Aparador - 1.8x0.5x0.75 - Acabamentos Customizados</t>
  </si>
  <si>
    <t>Edge Aparador - 2.00x0.5x0.75 - Acabamentos Customizados</t>
  </si>
  <si>
    <t>Paris Cômoda - 6 Gavetas - 1.55x0.5x0.8 - Acabamentos Customizados</t>
  </si>
  <si>
    <t>Paris Cômoda - 6 Gavetas - 1.8x0.5x0.8 - Acabamentos Customizados</t>
  </si>
  <si>
    <t>Paris Cômoda - 6 Gavetas - 2x0.5x0.8 - Acabamentos Customizados</t>
  </si>
  <si>
    <t>Turin Cômoda - 6 Gavetas - 1.5x0.5x0.8 - Acabamentos Customizados</t>
  </si>
  <si>
    <t>Turin Cômoda - 6 Gavetas - 2x0.5x0.8 - Acabamentos Customizados</t>
  </si>
  <si>
    <t>Turin Cômoda - 6 Gavetas - 1.8x0.5x0.8 - Acabamentos Customizados</t>
  </si>
  <si>
    <t>Barcelona Mesa de Cabeceira - Øx0.5x0.530 - Acabamentos Customizados</t>
  </si>
  <si>
    <t>Paris Mesa de Cabeceira - 3 Gavetas - 0.7x0.45x0.6 - Acabamentos Customizados</t>
  </si>
  <si>
    <t>Paris Mesa de Cabeceira - 3 Gavetas - 1x0.45x0.6 - Acabamentos Customizados</t>
  </si>
  <si>
    <t>Paris Mesa de Cabeceira - 3 Gavetas - 0.6x0.45x0.6 - Acabamentos Customizados</t>
  </si>
  <si>
    <t>Prime Mesa de Cabeceira - 1 Gaveta - 0.6x0.45x0.53 - Acabamentos Customizados</t>
  </si>
  <si>
    <t>Prime Mesa de Cabeceira - 1 Gaveta - 0.7x0.45x0.53 - Acabamentos Customizados</t>
  </si>
  <si>
    <t>Prime Mesa de Cabeceira - 1 Gaveta - 0.8x0.45x0.53 - Acabamentos Customizados</t>
  </si>
  <si>
    <t>Prime Mesa de Cabeceira - 1 Gaveta - 0.9x0.45x0.53 - Acabamentos Customizados</t>
  </si>
  <si>
    <t>Prime Mesa de Cabeceira - 1 Gaveta - 1x0.45x0.53 - Acabamentos Customizados</t>
  </si>
  <si>
    <t>Prime Mesa de Cabeceira - 2 Gavetas - 0.7x0.45x0.6 - Acabamentos Customizados</t>
  </si>
  <si>
    <t>Prime Mesa de Cabeceira - 2 Gavetas - 0.8x0.45x0.6 - Acabamentos Customizados</t>
  </si>
  <si>
    <t>Prime Mesa de Cabeceira - 2 Gavetas - 0.9x0.45x0.6 - Acabamentos Customizados</t>
  </si>
  <si>
    <t>Prime Mesa de Cabeceira - 2 Gavetas - 1x0.45x0.6 - Acabamentos Customizados</t>
  </si>
  <si>
    <t>Spazio Mesa de Cabeceira - 0.6x0.45x0.6 - Acabamentos Customizados</t>
  </si>
  <si>
    <t>Spazio Mesa de Cabeceira - 0.7x0.45x0.6 - Acabamentos Customizados</t>
  </si>
  <si>
    <t>Spazio Mesa de Cabeceira - 0.8x0.45x0.6 - Acabamentos Customizados</t>
  </si>
  <si>
    <t>Spazio Mesa de Cabeceira - 0.9x0.45x0.6 - Acabamentos Customizados</t>
  </si>
  <si>
    <t>Spazio Mesa de Cabeceira - 1x0.45x0.6 - Acabamentos Customizados</t>
  </si>
  <si>
    <t>Turin Cômoda - 3 Gavetas - 1.5x0.5x0.8 - Acabamentos Customizados</t>
  </si>
  <si>
    <t>Brick Mesa de Centro - 0.9x0.9x0.275 - Acabamentos Customizados</t>
  </si>
  <si>
    <t>Brick Mesa de Centro - 1.2x1.2x0.275 - Acabamentos Customizados</t>
  </si>
  <si>
    <t>Brick Mesa de Centro - 1.4x0.7x0.275 - Acabamentos Customizados</t>
  </si>
  <si>
    <t>Brick Mesa de Centro - 1.6x1x0.275 - Acabamentos Customizados</t>
  </si>
  <si>
    <t>Brick Mesa de Centro - 1.8x0.8x0.275 - Acabamentos Customizados</t>
  </si>
  <si>
    <t>Brick Mesa de Centro - 1x1x0.275 - Acabamentos Customizados</t>
  </si>
  <si>
    <t>Dune Mesa de Centro - Øx0.9x0.275 - Acabamentos Customizados</t>
  </si>
  <si>
    <t>Dune Mesa de Centro - Øx1.1x0.275 - Acabamentos Customizados</t>
  </si>
  <si>
    <t>Dune Mesa de Centro - Øx1.2x0.275 - Acabamentos Customizados</t>
  </si>
  <si>
    <t>Dune Mesa de Centro - Øx1x0.275 - Acabamentos Customizados</t>
  </si>
  <si>
    <t>Orbit Mesa de Centro - Øx0.6x0.4 - Acabamentos Customizados</t>
  </si>
  <si>
    <t>Orbit Mesa de Centro - Øx0.8x0.35 - Acabamentos Customizados</t>
  </si>
  <si>
    <t>Platform Mesa de Centro - 0.8x0.8x0.37 - Acabamentos Customizados</t>
  </si>
  <si>
    <t>Platform Mesa de Centro - 1.1x1.1x0.24 - Acabamentos Customizados</t>
  </si>
  <si>
    <t>Platform Mesa de Centro - 1.2x1.2x0.24 - Acabamentos Customizados</t>
  </si>
  <si>
    <t>Platform Mesa de Centro - 1x1x0.31 - Acabamentos Customizados</t>
  </si>
  <si>
    <t>Platform Mesa de Centro - 0.9x0.9x0.37 - Acabamentos Customizados</t>
  </si>
  <si>
    <t>Saturnia Mesa de Centro - 1.2x0.8x0.25 - Acabamentos Customizados</t>
  </si>
  <si>
    <t>Dune Mesa Lateral - Øx0.5x0.5 - Acabamentos Customizados</t>
  </si>
  <si>
    <t>Dune Mesa Lateral - Øx0.6x0.5 - Acabamentos Customizados</t>
  </si>
  <si>
    <t>Moon Mesa Lateral - Øx0.5x0.45 - Acabamentos Customizados</t>
  </si>
  <si>
    <t>Metro Sofa Table - 1.05x0.45x0.42 - Acabamentos Customizados</t>
  </si>
  <si>
    <t>Metro Sofa Table - 1.05x1.05x0.42 - Acabamentos Customizados</t>
  </si>
  <si>
    <t>Tampo: Espelho Bronze, Fume, Prata, Vidro Fosco ou Clear
Corpo: Laca ou Lamina</t>
  </si>
  <si>
    <t>Tampo: Laca ou Lamina com ou sem Vidro Normal Pintado
Corpo: Laca ou Lamina</t>
  </si>
  <si>
    <t>Parma Aparador - 1.6x0.5x0.75 - Acabamentos Customizados</t>
  </si>
  <si>
    <t>Parma Aparador - 1.8x0.5x0.75 - Acabamentos Customizados</t>
  </si>
  <si>
    <t>Parma Aparador - 2x0.5x0.75 - Acabamentos Customizados</t>
  </si>
  <si>
    <t>Paris Mesa de Cabeceira - 2 Gavetas - 0.5x0.45x0.53 - Acabamentos Customizados</t>
  </si>
  <si>
    <t>Paris Mesa de Cabeceira - 2 Gavetas - 0.6x0.45x0.53 - Acabamentos Customizados</t>
  </si>
  <si>
    <t>Paris Mesa de Cabeceira - 2 Gavetas - 0.7x0.45x0.53 - Acabamentos Customizados</t>
  </si>
  <si>
    <t>Paris Mesa de Cabeceira - 2 Gavetas - 0.8x0.45x0.53 - Acabamentos Customizados</t>
  </si>
  <si>
    <t>Paris Mesa de Cabeceira - 2 Gavetas - 0.9x0.45x0.53 - Acabamentos Customizados</t>
  </si>
  <si>
    <t>Paris Mesa de Cabeceira - 2 Gavetas - 1x0.45x0.53 - Acabamentos Customizados</t>
  </si>
  <si>
    <t>Turin Mesa de Cabeceira - 2 Gavetas - 0.6x0.45x0.53 - Acabamentos Customizados</t>
  </si>
  <si>
    <t>Turin Mesa de Cabeceira - 2 Gavetas - 0.7x0.45x0.53 - Acabamentos Customizados</t>
  </si>
  <si>
    <t>Turin Mesa de Cabeceira - 2 Gavetas - 0.8x0.45x0.53 - Acabamentos Customizados</t>
  </si>
  <si>
    <t>Turin Mesa de Cabeceira - 2 Gavetas - 0.9x0.45x0.53 - Acabamentos Customizados</t>
  </si>
  <si>
    <t>Turin Mesa de Cabeceira - 2 Gavetas - 1x0.45x0.53 - Acabamentos Customizados</t>
  </si>
  <si>
    <t>Blocco Mesa de Cabeceira - 0.6x0.45x0.53 - Acabamentos Customizados</t>
  </si>
  <si>
    <t>Blocco Mesa de Cabeceira - 0.7x0.45x0.53 - Acabamentos Customizados</t>
  </si>
  <si>
    <t>Blocco Mesa de Cabeceira - 0.8x0.45x0.53 - Acabamentos Customizados</t>
  </si>
  <si>
    <t>Blocco Mesa de Cabeceira - 0.9x0.45x0.53 - Acabamentos Customizados</t>
  </si>
  <si>
    <t>Blocco Mesa de Cabeceira - 1x0.45x0.53 - Acabamentos Customizados</t>
  </si>
  <si>
    <t>Suono Mesa de Cabeceira - 0.6x0.45x0.53 - Acabamentos Customizados</t>
  </si>
  <si>
    <t>Suono Mesa de Cabeceira - 0.7x0.45x0.53 - Acabamentos Customizados</t>
  </si>
  <si>
    <t>Suono Mesa de Cabeceira - 0.8x0.45x0.53 - Acabamentos Customizados</t>
  </si>
  <si>
    <t>Suono Mesa de Cabeceira - 0.9x0.45x0.53 - Acabamentos Customizados</t>
  </si>
  <si>
    <t>Suono Mesa de Cabeceira - 1x0.45x0.53 - Acabamentos Customizados</t>
  </si>
  <si>
    <t>Rome Mesa de Centro - 1.4x0.8x0.32 - Acabamentos Customizados</t>
  </si>
  <si>
    <t>Rome Mesa de Centro - 1.6x0.8x0.32 - Acabamentos Customizados</t>
  </si>
  <si>
    <t>Rome Mesa de Centro - 1.8x0.8x0.32 - Acabamentos Customizados</t>
  </si>
  <si>
    <t>Sienna Aparador - 1.6x0.45x0.75 - Acabamentos Customizados</t>
  </si>
  <si>
    <t>Sienna Aparador - 1.8x0.45x0.75 - Acabamentos Customizados</t>
  </si>
  <si>
    <t>Sienna Aparador - 2x0.45x0.75 - Acabamentos Customizados</t>
  </si>
  <si>
    <t>Turin Cômoda - 3 Gavetas - 1.8x0.5x0.8 - Acabamentos Customizados</t>
  </si>
  <si>
    <t>Turin Cômoda - 3 Gavetas - 2x0.5x0.8 - Acabamentos Customizados</t>
  </si>
  <si>
    <t>Petra Mesa Lateral - Øx0.5x0.4 - Acabamentos Customizados</t>
  </si>
  <si>
    <t>Petra Mesa Lateral - Øx0.5x0.5 - Acabamentos Customizados</t>
  </si>
  <si>
    <t>Petra Mesa Lateral - Øx0.4x0.5 - Acabamentos Customizados</t>
  </si>
  <si>
    <t>Petra Mesa Lateral - Øx0.6x0.4 - Acabamentos Customizados</t>
  </si>
  <si>
    <t>Tampo:Vidro Fosco ou Clear
Corpo: Laca ou Lamina</t>
  </si>
  <si>
    <t>MARKUP LOJISTA</t>
  </si>
  <si>
    <t>BRIDGE BUFFET 2.2X0.55X0.8 - Acabamentos Customizados</t>
  </si>
  <si>
    <t>CHERI BUFFET 1.2X0.5X0.83 - Acabamentos Customizados</t>
  </si>
  <si>
    <t>CHERI BUFFET 1.6X0.5X0.83 - Acabamentos Customizados</t>
  </si>
  <si>
    <t>Bradan Mesa de Centro - 1.2x0.8x0.25 - Acabamentos Customizados</t>
  </si>
  <si>
    <t>BRIDGE BUFFET 2.4X0.55X0.8 - Acabamentos Customizados</t>
  </si>
  <si>
    <t>CHERI BUFFET 2.2X0.5X0.83 - Acabamentos Customizados</t>
  </si>
  <si>
    <t>CHERI BUFFET 2.4X0.5X0.83 - Acabamentos Customizados</t>
  </si>
  <si>
    <t>BRIDGE BUFFET 2.0X0.55X0.8 - Acabamentos Customizados</t>
  </si>
  <si>
    <t>CHERI BUFFET 2.0X0.5X0.83 - Acabamentos Customizados</t>
  </si>
  <si>
    <t>Temple Mesa de Centro 1X1X0.38 - Acabamentos Customizados</t>
  </si>
  <si>
    <t>Temple Mesa de Centro 1.1X1.1X0.38 - Acabamentos Customizados</t>
  </si>
  <si>
    <t>ST Martin Mesa de Cabeceira 0.8X0.45X0.63 - Acabamentos Customizados</t>
  </si>
  <si>
    <t>ST Martin Mesa de Cabeceira 0.9X0.45X0.63 - Acabamentos Customizados</t>
  </si>
  <si>
    <t>ST Martin Mesa de Cabeceira 1X0.45X0.63 - Acabamentos Customizados</t>
  </si>
  <si>
    <t>Stare Mesa de Cabeceira 0.7X0.45X0.53 - Acabamentos Customizados</t>
  </si>
  <si>
    <t>Stare Mesa de Cabeceira 0.8X0.45X0.53 - Acabamentos Customizados</t>
  </si>
  <si>
    <t>Stare Mesa de Cabeceira 0.9X0.45X0.53 - Acabamentos Customizados</t>
  </si>
  <si>
    <t>Stare Mesa de Cabeceira 1X0.45X0.53 - Acabamentos Customizados</t>
  </si>
  <si>
    <t>Laca ou Lamina</t>
  </si>
  <si>
    <t>Recoro</t>
  </si>
  <si>
    <t>Brant Mesa Lateral 0.3X0.3X0.45 - Acabamentos Customizados</t>
  </si>
  <si>
    <t>Brant Mesa Lateral 0.42X0.42X0.55 - Acabamentos Customizados</t>
  </si>
  <si>
    <t>Leen Mesa Lateral 1.01X0.25X0.50 - Acabamentos Customizados</t>
  </si>
  <si>
    <t>Leen Mesa Lateral 1.17X0.25X0.40 - Acabamentos Customizados</t>
  </si>
  <si>
    <t>Lean Aparador 2.08X0.5X0.55 - Acabamentos Customizados</t>
  </si>
  <si>
    <t>Lean Aparador 2.08X0.5X0.71 - Acabamentos Customizados</t>
  </si>
  <si>
    <t>Mary Rack 1.8X0.46X0.46 - Acabamentos Customizados</t>
  </si>
  <si>
    <t>Mary Rack 2X0.46X0.46 - Acabamentos Customizados</t>
  </si>
  <si>
    <t>Mary Rack 3X0.46X0.46 - Acabamentos Customizados</t>
  </si>
  <si>
    <t>Beirut Espelho 2X1.2X0.10 - Acabamentos Customizados</t>
  </si>
  <si>
    <t>ST Martin Mesa de Cabeceira 0.7X0.45X0.63 - Acabamentos Customizados</t>
  </si>
  <si>
    <t>Cayman Mesa de Cabeceira 0.7X0.45X0.53 - Acabamentos Customizados</t>
  </si>
  <si>
    <t>Cayman Mesa de Cabeceira 0.8X0.45X0.53 - Acabamentos Customizados</t>
  </si>
  <si>
    <t>Cayman Mesa de Cabeceira 0.9X0.45X0.53 - Acabamentos Customizados</t>
  </si>
  <si>
    <t>Cayman Mesa de Cabeceira 1X0.45X0.53 - Acabamentos Customizados</t>
  </si>
  <si>
    <t>PARMA BUFFET 2X0.5X0.80 - Acabamentos Customizados</t>
  </si>
  <si>
    <t>PARMA BUFFET 2.2X0.5X0.80 - Acabamentos Customizados</t>
  </si>
  <si>
    <t>Tampo: Espelho Bronze, Fume, Prata, Vidro Fosco ou Clear
Corpo: Laca ou Verniz</t>
  </si>
  <si>
    <t>Tampo:Porcelana
Corpo: Laca ou Verniz</t>
  </si>
  <si>
    <t>Tampo: Laca ou Verniz com ou sem Vidro Normal Pintado
Corpo: Laca ou Verniz</t>
  </si>
  <si>
    <t>Prada Mesa Lateral 0.8X0.35X0.50 - Acabamentos Customizados</t>
  </si>
  <si>
    <t>Prada Mesa Lateral 0.79X0.50X0.50 - Acabamentos Customizados</t>
  </si>
  <si>
    <t>Dune Mesa Lateral - Øx0.6x0.6 -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</si>
  <si>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</si>
  <si>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</si>
  <si>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</si>
  <si>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</si>
  <si>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</si>
  <si>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</si>
  <si>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</si>
  <si>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- 1.2X0.6X0.33 - ACABAMENTOS CUSTOMIZADOS</t>
  </si>
  <si>
    <t>BARDOT MESA DE CENTRO - 1.2X0.6X0.4 - ACABAMENTOS CUSTOMIZADOS</t>
  </si>
  <si>
    <t>BARDOT MESA DE CENTRO - 1.6X0.8X0.26 - ACABAMENTOS CUSTOMIZADOS</t>
  </si>
  <si>
    <t>BARDOT MESA DE CENTRO - 1.6X0.8X0.33 - ACABAMENTOS CUSTOMIZADOS</t>
  </si>
  <si>
    <t>LEAF MESA LATERAL - 0.38x0.43x0.48 - ACABAMENTOS CUSTOMIZADOS</t>
  </si>
  <si>
    <t>TAYO MESA LATERAL - 0.45x0.45x0.55 - ACABAMENTOS CUSTOMIZADOS</t>
  </si>
  <si>
    <t>ALLURE MESA LATERAL - 0.3X0.4X0.412 - ACABAMENTOS CUSTOMIZADOS</t>
  </si>
  <si>
    <t>ALLURE MESA LATERAL - 0.3X0.4X0.42 - ACABAMENTOS CUSTOMIZADOS</t>
  </si>
  <si>
    <t>ALLURE MESA LATERAL - 0.3X0.4X0.472 - ACABAMENTOS CUSTOMIZADOS</t>
  </si>
  <si>
    <t>ALLURE MESA LATERAL - 0.3X0.4X0.48 - ACABAMENTOS CUSTOMIZADOS</t>
  </si>
  <si>
    <t>ROMAN MESA LATERAL - 0.4X0.75X0.42 - ACABAMENTOS CUSTOMIZADOS</t>
  </si>
  <si>
    <t>Pebble Mesa de Centro - Øx1.2x0.26 - Acabamentos Customizados</t>
  </si>
  <si>
    <t>PEBBLE MESA DE CENTRO - Øx1.2x0.26 - ACABAMENTOS CUSTOMIZADOS</t>
  </si>
  <si>
    <t>PEBBLE MESA DE CENTRO - Øx1.2x0.33 - ACABAMENTOS CUSTOMIZADOS</t>
  </si>
  <si>
    <t>Pebble Mesa de Centro - Øx1.2x0.33 - Acabamentos Customizados</t>
  </si>
  <si>
    <t>Laca ou Lamina - Espelho Bronze ou Fume</t>
  </si>
  <si>
    <t>Laca ou Lamina - Espelho Prata</t>
  </si>
  <si>
    <t>Mush Mesa de Centro - Øx0.8x0.4 - Acabamentos Customizados</t>
  </si>
  <si>
    <t>Mush Mesa de Centro - Øx0.9x0.4 - Acabamentos Customizados</t>
  </si>
  <si>
    <t>Mush Mesa de Centro - Øx1x0.33 - Acabamentos Customizados</t>
  </si>
  <si>
    <t>Mush Mesa de Centro - Øx1.1x0.26 - Acabamentos Customizados</t>
  </si>
  <si>
    <t>Mush Mesa de Centro - Øx1.2x0.26 - Acabamentos Customizados</t>
  </si>
  <si>
    <t>Orbit Mesa de Centro - Øx0.8x0.33 - Acabamentos Customizados</t>
  </si>
  <si>
    <t>Orbit Mesa de Centro - Øx1.1x0.26 - Acabamentos Customizados</t>
  </si>
  <si>
    <t>Saturnia Mesa de Centro - 0.91x0.76x0.4 - Acabamentos Customizados</t>
  </si>
  <si>
    <t>Saturnia Mesa de Centro - 1.1x0.71x0.33 - Acabamentos Customizados</t>
  </si>
  <si>
    <t>Saturnia Mesa de Centro - 1.2x0.8x0.26 - Acabamentos Customizados</t>
  </si>
  <si>
    <t>Saturnia Mesa de Centro - 1.52x0.91x0.26 - Acabamentos Customizados</t>
  </si>
  <si>
    <t>Saturnia Mesa de Centro - 1.8x1x0.26 - Acabamentos Customizados</t>
  </si>
  <si>
    <t>Bradan Mesa de Centro - 0.91x0.76x0.4 - Acabamentos Customizados</t>
  </si>
  <si>
    <t>Bradan Mesa de Centro - 1.1x0.71x0.33 - Acabamentos Customizados</t>
  </si>
  <si>
    <t>Picasso Mesa de Centro - Øx1.2x0.26 - Acabamentos Customizados</t>
  </si>
  <si>
    <t>Picasso Mesa de Centro - 1.6x0.9x0.33 - Acabamentos Customizados</t>
  </si>
  <si>
    <t>Dune Mesa de Centro - Øx0.9x0.26 - Acabamentos Customizados</t>
  </si>
  <si>
    <t>Dune Mesa de Centro - Øx1x0.26 - Acabamentos Customizados</t>
  </si>
  <si>
    <t>Dune Mesa de Centro - Øx1.1x0.26 - Acabamentos Customizados</t>
  </si>
  <si>
    <t>Dune Mesa de Centro - Øx1.2x0.26 - Acabamentos Customizados</t>
  </si>
  <si>
    <t>Brick Mesa de Centro - 0.9x0.9x0.26 - Acabamentos Customizados</t>
  </si>
  <si>
    <t>Brick Mesa de Centro - 1x1x0.26 - Acabamentos Customizados</t>
  </si>
  <si>
    <t>Brick Mesa de Centro - 1.2x1.2x0.26 - Acabamentos Customizados</t>
  </si>
  <si>
    <t>Brick Mesa de Centro - 1.4x0.7x0.26 - Acabamentos Customizados</t>
  </si>
  <si>
    <t>Brick Mesa de Centro - 1.6x1x0.26 - Acabamentos Customizados</t>
  </si>
  <si>
    <t>Brick Mesa de Centro - 1.8x0.8x0.26 - Acabamentos Customizados</t>
  </si>
  <si>
    <t>VENTURI MESA LATERAL - ØX0.5X0.42 - ACABAMENTOS CUSTOMIZADOS</t>
  </si>
  <si>
    <t>Mary Rack 1.6X0.46X0.46 - Acabamentos Customizados</t>
  </si>
  <si>
    <t>Mary Rack 2.4X0.46X0.46 - Acabamentos Customizados</t>
  </si>
  <si>
    <t>Mary Rack 2.7X0.46X0.46 - Acabamentos Customizados</t>
  </si>
  <si>
    <t>DUO CAR BAR 1.42x0.54x0.638 - Acabamentos Customizados</t>
  </si>
  <si>
    <t>DUO CAR BAR 1.44x0.68x0.65 - Acabamentos Customizados</t>
  </si>
  <si>
    <t>Quattro Mesa de Cabeceira 0.7X0.45X0.53 - Acabamentos Customizados</t>
  </si>
  <si>
    <t>Quattro Mesa de Cabeceira 0.8X0.45X0.53 - Acabamentos Customizados</t>
  </si>
  <si>
    <t>Quattro Mesa de Cabeceira 0.9X0.45X0.53 - Acabamentos Customizados</t>
  </si>
  <si>
    <t>Quattro Mesa de Cabeceira 1X0.45X0.53 - Acabamentos Customizados</t>
  </si>
  <si>
    <t>Tampo: Mármore Especial
Corpo: Laca ou Lamina</t>
  </si>
  <si>
    <t>Tampo: Mármore Normal
Corpo: Laca ou Lamina</t>
  </si>
  <si>
    <t>Tampo: Mármore ou Porcelana Especial
Corpo: Laca ou Lamina</t>
  </si>
  <si>
    <t>Tampo: Mármore ou Porcelana Normal
Corpo: Laca ou Lamina</t>
  </si>
  <si>
    <t>Voltige Espelho 1.1X1.1X0.038 - Acabamentos Customizados</t>
  </si>
  <si>
    <t>Voltige Espelho 1.55X1.55X0.038 - Acabamentos Customizados</t>
  </si>
  <si>
    <t>Prism Mesa de Cabeceira - 0.7X0.45X0.530 - Acabamentos Customizados</t>
  </si>
  <si>
    <t>Prism Mesa de Cabeceira - 0.8X0.45X0.530 - Acabamentos Customizados</t>
  </si>
  <si>
    <t>Prism Mesa de Cabeceira - 0.9X0.45X0.530 - Acabamentos Customizados</t>
  </si>
  <si>
    <t>Prism Mesa de Cabeceira - 1X0.45X0.530 - Acabamentos Customizados</t>
  </si>
  <si>
    <t>Rive Mesa de Cabeceira - 0.7X0.45X0.530 - Acabamentos Customizados</t>
  </si>
  <si>
    <t>Rive Mesa de Cabeceira - 0.8X0.45X0.530 - Acabamentos Customizados</t>
  </si>
  <si>
    <t>Rive Mesa de Cabeceira - 0.9X0.45X0.530 - Acabamentos Customizados</t>
  </si>
  <si>
    <t>Rive Mesa de Cabeceira - 1X0.45X0.530 - Acabamentos Customizados</t>
  </si>
  <si>
    <t>Atlas Mesa de Centro - 1.3x0.8x0.35 - Acabamentos Customizados</t>
  </si>
  <si>
    <t>Atlas Mesa de Centro - 1.6x0.8x0.35 - Acabamentos Customizados</t>
  </si>
  <si>
    <t>Artemide Vanity - 1.75x0.7x1.40 - Acabamentos Customizados</t>
  </si>
  <si>
    <t>Ligne Vanity - 1.6x0.6x0.75 - Acabamentos Customizados</t>
  </si>
  <si>
    <t>Mantova Buffet - 2x0.5x76 - Acabamentos Customizados</t>
  </si>
  <si>
    <t>Mantova Buffet - 2.2x0.5x76 - Acabamentos Customizados</t>
  </si>
  <si>
    <t>Mantova Buffet - 2.4x0.5x76 - Acabamentos Customizados</t>
  </si>
  <si>
    <t>Modena Buffet - 2x0.5x76 - Acabamentos Customizados</t>
  </si>
  <si>
    <t>Modena Buffet - 2.2x0.5x76 - Acabamentos Customizados</t>
  </si>
  <si>
    <t>Modena Buffet - 2.4x0.5x76 - Acabamentos Customizados</t>
  </si>
  <si>
    <t>Strato Buffet - 2x0.5x76 - Acabamentos Customizados</t>
  </si>
  <si>
    <t>Strato Buffet - 2.2x0.5x76 - Acabamentos Customizados</t>
  </si>
  <si>
    <t>Strato Buffet - 2.4x0.5x76 - Acabamentos Customizados</t>
  </si>
  <si>
    <t>Prism Comoda - 1.6x0.5x0.8 - Acabamentos Customizados</t>
  </si>
  <si>
    <t>Prism Comoda - 1.8x0.5x0.8 - Acabamentos Customizados</t>
  </si>
  <si>
    <t>Prism Comoda - 2x0.5x0.8 - Acabamentos Customizados</t>
  </si>
  <si>
    <t>Rive Comoda - 1.6x0.5x0.8 - Acabamentos Customizados</t>
  </si>
  <si>
    <t>Rive Comoda - 1.8x0.5x0.8 - Acabamentos Customizados</t>
  </si>
  <si>
    <t>Rive Comoda - 2x0.5x0.8 - Acabamentos Customizados</t>
  </si>
  <si>
    <t>Mistral I Mesa Lateral - Øx0.45x0.55 - Acabamentos Customizados</t>
  </si>
  <si>
    <t>Mistral II Mesa Lateral - Øx0.55x0.42 - Acabamentos Customizados</t>
  </si>
  <si>
    <t>Mistral II Mesa Lateral - Øx0.55x0.48 - Acabamentos Customizados</t>
  </si>
  <si>
    <t>Colonna Mesa Lateral - Øx0.45x0.48 - Acabamentos Customizados</t>
  </si>
  <si>
    <t>Colonna Mesa Lateral - Øx0.6x0.42 - Acabamentos Customizados</t>
  </si>
  <si>
    <t>Mantova Bar - 1.3x0.5x76 - Acabamentos Customizados</t>
  </si>
  <si>
    <t>Modena Bar - 1.3x0.5x76 - Acabamentos Customizados</t>
  </si>
  <si>
    <t>Arcadia Lounge Mesa de Jantar - Øx1.5x0.64 - Acabamentos Customizados</t>
  </si>
  <si>
    <t>Atlas Mesa de Centro - 1.3x0.8x0.28 - Acabamentos Customizados</t>
  </si>
  <si>
    <t>Atlas Mesa de Centro - 1.6x0.8x0.28 - Acabamentos Customizados</t>
  </si>
  <si>
    <t>Arcadia Louge Mesa de Jantar - Øx1.6x0.64 - Acabamentos Customizados</t>
  </si>
  <si>
    <t>Arcadia Louge Mesa de Jantar - Øx1.8x0.64 - Acabamentos Customizados</t>
  </si>
  <si>
    <t>Arcadia Lounge Mesa de Jantar - Øx2.0x0.64 - Acabamentos Customizados</t>
  </si>
  <si>
    <t>Petala Lounge Mesa de Jantar - Øx1.6x0.64 - Acabamentos Customizados</t>
  </si>
  <si>
    <t>Petala Louge Mesa de Jantar - Øx1.8x0.64 - Acabamentos Customizados</t>
  </si>
  <si>
    <t>Lyric Aparador - 1.8x0.6x0.76 - Acabamentos Customizados</t>
  </si>
  <si>
    <t>Tressa Mesa de Centro Orgânico I Tampo inteiro - 1.2x0.8x0.26 - Acabamentos Customizados</t>
  </si>
  <si>
    <t>Tressa Mesa de Centro Orgânico II Tampo inteiro - 1.2x0.8x0.26 - Acabamentos Customizados</t>
  </si>
  <si>
    <t>Tressa Mesa de Centro Orgânico I Tampo inteiro - 1.2x0.8x0.33 - Acabamentos Customizados</t>
  </si>
  <si>
    <t>Tressa Mesa de Centro Orgânico II Tampo inteiro - 1.2x0.8x0.33 - Acabamentos Customizados</t>
  </si>
  <si>
    <t>Tressa Mesa de Centro Orgânico I Tampo Centro - 1.2x0.8x0.26 - Acabamentos Customizados</t>
  </si>
  <si>
    <t>Tressa Mesa de Centro Orgânico II Tampo Centro - 1.2x0.8x0.26 - Acabamentos Customizados</t>
  </si>
  <si>
    <t>Tressa Mesa de Centro Orgânico I Tampo Centro - 1.2x0.8x0.33 - Acabamentos Customizados</t>
  </si>
  <si>
    <t>Tressa Mesa de Centro Orgânico II Tampo Centro - 1.2x0.8x0.33 - Acabamentos Customizados</t>
  </si>
  <si>
    <t>Calyx Mesa Lateral - Øx0.30x0.48 - Acabamentos Customizados</t>
  </si>
  <si>
    <t>Tre Mesa Lateral - Øx0.30x0.48 - Acabamentos Customizados</t>
  </si>
  <si>
    <t>Mistral I Mesa Lateral - Øx0.45x0.45 - Acabamentos Customizados</t>
  </si>
  <si>
    <t>Arcadia Mesa de Jantar - 1.8x1.2x0.75 - Acabamentos Customizados</t>
  </si>
  <si>
    <t>Arcadia Mesa de Jantar - 2x1.2x0.75 - Acabamentos Customizados</t>
  </si>
  <si>
    <t>Arcadia Mesa de Jantar - 2.2x1.2x0.75 - Acabamentos Customizados</t>
  </si>
  <si>
    <t>Arcadia Mesa de Jantar - 2.4x1.2x0.75 - Acabamentos Customizados</t>
  </si>
  <si>
    <t>Arcadia Mesa de Jantar - 2.7x1.2x0.75 - Acabamentos Customizados</t>
  </si>
  <si>
    <t>Arcadia Mesa de Jantar - 3x1.2x0.75 - Acabamentos Customizados</t>
  </si>
  <si>
    <t>Arcadia Mesa de Jantar - Øx1.5x0.75 - Acabamentos Customizados</t>
  </si>
  <si>
    <t>Arcadia Mesa de Jantar - Øx1.6x0.75 - Acabamentos Customizados</t>
  </si>
  <si>
    <t>Arcadia Mesa de Jantar - Øx1.8x0.75 - Acabamentos Customizados</t>
  </si>
  <si>
    <t>Arcadia Mesa de Jantar - Øx2.0x0.75 - Acabamentos Customizados</t>
  </si>
  <si>
    <t>Wave Mesa de jantar - 2.4X1.2X75 - Acabamentos Customizados</t>
  </si>
  <si>
    <t>Wave Mesa de jantar - 2.7X1.2X75 - Acabamentos Customizados</t>
  </si>
  <si>
    <t>Wave Mesa de jantar - 3X1.2X75 - Acabamentos Customizados</t>
  </si>
  <si>
    <t>Petala Louge Mesa de Jantar - Øx2.0x0.64 - Acabamentos Customizados</t>
  </si>
  <si>
    <t>Petala Mesa de Jantar - Øx1.6x0.75 - Acabamentos Customizados</t>
  </si>
  <si>
    <t>Petala Mesa de Jantar - Øx1.8x0.75 - Acabamentos Customizados</t>
  </si>
  <si>
    <t>Petala Mesa de Jantar - Øx2.0x0.75 - Acabamentos Customizados</t>
  </si>
  <si>
    <t>Marbella Mesa de Jantar - 2x1.2x0.75 - Acabamentos Customizados</t>
  </si>
  <si>
    <t>Marbella Mesa de Jantar - 2.2x1.2x0.75 - Acabamentos Customizados</t>
  </si>
  <si>
    <t>Marbella Mesa de Jantar - 2.4x1.2x0.75 - Acabamentos Customizados</t>
  </si>
  <si>
    <t>Marbella Mesa de Jantar - 2.7x1.2x0.75 - Acabamentos Customizados</t>
  </si>
  <si>
    <t>Marbella Mesa de Jantar - 3x1.2x0.75 - Acabamentos Customizados</t>
  </si>
  <si>
    <t>Colone Desk - 2x0.9x0.75 - Acabamentos Customizados</t>
  </si>
  <si>
    <t>Tampo: Espelho Bronze, Fume, Prata
Corpo: Laca ou Lamina</t>
  </si>
  <si>
    <t>Tampo ou Base em Recoro</t>
  </si>
  <si>
    <t>Recoro - Espelho Prata</t>
  </si>
  <si>
    <t>Recoro - Espelho Bronze ou Fume</t>
  </si>
  <si>
    <t>Tampo ou Base em Recoro
Tampo: Espelho Bronze, Fume, Prata</t>
  </si>
  <si>
    <t>TABELA DE PREÇO HARMONY BRAZIL</t>
  </si>
  <si>
    <t>FRETE: FOB</t>
  </si>
  <si>
    <t>OBSERVAÇÕES:</t>
  </si>
  <si>
    <t xml:space="preserve">     *EM CASO DE ASSITÊNCIA TÉCNICA, ENTRAR EM CONTATO COM O REPRESENTANTE COMERCIAL DE SUA REGIÃO;</t>
  </si>
  <si>
    <t xml:space="preserve">     *MEDIDAS ESPECIAIS: SEMPRE MEDIANTE APROVAÇÃO DA INDUSTRIA;</t>
  </si>
  <si>
    <t xml:space="preserve">     *PRATO GIRATÓRIO EM MESAS REDONDAS: ACRÉSCIMO DE 10% NO VALOR DO ACABAMENTO ESCOLHIDO;</t>
  </si>
  <si>
    <t>Louise Mesa Lateral - 0.44x0.41x0.57 - Acabamentos Customizados</t>
  </si>
  <si>
    <t>Aurora Mesa de Jantar - 1.6x1.6x0.75 - Acabamentos Customizados</t>
  </si>
  <si>
    <t>Aurora Mesa de Jantar - 1.8x1.8x0.75 - Acabamentos Customizados</t>
  </si>
  <si>
    <t>Aurora Mesa de Jantar - 2x2x0.75 - Acabamentos Customizados</t>
  </si>
  <si>
    <t>Aurora Mesa de Jantar - Øx1.6x0.75 - Acabamentos Customizados</t>
  </si>
  <si>
    <t>Aurora Mesa de Jantar - Øx1.8x0.75 - Acabamentos Customizados</t>
  </si>
  <si>
    <t>Aurora Mesa de Jantar - Øx2x0.75 - Acabamentos Customizados</t>
  </si>
  <si>
    <t>Belga Mesa de Jantar - 2.7x1.2x0.75 - Acabamentos Customizados</t>
  </si>
  <si>
    <t>Belga Mesa de Jantar - 3x1.2x0.75 - Acabamentos Customizados</t>
  </si>
  <si>
    <t>Cuore Mesa de Jantar - 1.5x1.5x0.75 - Acabamentos Customizados</t>
  </si>
  <si>
    <t>Cuore Mesa de Jantar - 1.6x1.6x0.75 - Acabamentos Customizados</t>
  </si>
  <si>
    <t>Cuore Mesa de Jantar - 1.8x1.8x0.75 - Acabamentos Customizados</t>
  </si>
  <si>
    <t>Cuore Mesa de Jantar - 2x2.0x0.75 - Acabamentos Customizados</t>
  </si>
  <si>
    <t>Cuore Mesa de Jantar - Øx1.5x0.75 - Acabamentos Customizados</t>
  </si>
  <si>
    <t>Cuore Mesa de Jantar - Øx1.6x0.75 - Acabamentos Customizados</t>
  </si>
  <si>
    <t>Cuore Mesa de Jantar - Øx1.8x0.75 - Acabamentos Customizados</t>
  </si>
  <si>
    <t>Cuore Mesa de Jantar - Øx2.0x0.75 - Acabamentos Customizados</t>
  </si>
  <si>
    <t>Elio Mesa de Jantar 2.2X1.1x0.75 - Acabamentos Customizados</t>
  </si>
  <si>
    <t>Elio Mesa de Jantar 2.4X1.1x0.75 - Acabamentos Customizados</t>
  </si>
  <si>
    <t>Elio Mesa de Jantar 2.7X1.2x0.75 - Acabamentos Customizados</t>
  </si>
  <si>
    <t>Elio Mesa de Jantar 3X1.2x0.75 - Acabamentos Customizados</t>
  </si>
  <si>
    <t>FLORA MESA DE JANTAR 2.7X1.2X0.75 - Acabamentos Customizado</t>
  </si>
  <si>
    <t>FLORA MESA DE JANTAR 3X1.2X0.75 - Acabamentos Customizados</t>
  </si>
  <si>
    <t>Kona Mesa de Jantar Retangular - 2.4x1.2x0.75 - Acabamentos Customizados</t>
  </si>
  <si>
    <t>Kona Mesa de Jantar Retangular - 2.7x1.2x0.75 - Acabamentos Customizados</t>
  </si>
  <si>
    <t>Kona Mesa de Jantar Retangular - 3.0x1.2x0.75 - Acabamentos Customizados</t>
  </si>
  <si>
    <t>Kovak Mesa de Jantar 2.4X1.2x0.75 - Acabamentos Customizados</t>
  </si>
  <si>
    <t>Kovak Mesa de Jantar 2.7X1.2x0.75 - Acabamentos Customizados</t>
  </si>
  <si>
    <t>Kovak Mesa de Jantar 3X1.2x0.75 - Acabamentos Customizados</t>
  </si>
  <si>
    <t>Maria Mesa de Jantar - Øx0.9x0.75 - Acabamentos Customizados</t>
  </si>
  <si>
    <t>Maria Mesa de Jantar - Øx1x0.75 - Acabamentos Customizados</t>
  </si>
  <si>
    <t>Maria Mesa de Jantar - Øx1.2x0.75 - Acabamentos Customizados</t>
  </si>
  <si>
    <t>Maria Mesa de Jantar - Øx1.3x0.75 - Acabamentos Customizados</t>
  </si>
  <si>
    <t>Maria Mesa de Jantar - Øx1.5x0.75 - Acabamentos Customizados</t>
  </si>
  <si>
    <t>Maria Mesa de Jantar - Øx1.6x0.75 - Acabamentos Customizados</t>
  </si>
  <si>
    <t>Maria Mesa de Jantar - Øx1.8x0.75 - Acabamentos Customizados</t>
  </si>
  <si>
    <t>Pebble Mesa de Jantar - Øx1.5x0.75 - Acabamentos Customizados</t>
  </si>
  <si>
    <t>Pebble Mesa de Jantar - Øx1.6x0.75 - Acabamentos Customizados</t>
  </si>
  <si>
    <t>Pebble Mesa de Jantar - Øx1.8x0.75 - Acabamentos Customizados</t>
  </si>
  <si>
    <t>Pebble Mesa de Jantar - Øx2.0x0.75 - Acabamentos Customizados</t>
  </si>
  <si>
    <t>Picasso Mesa de Jantar Organica - 2.4x1.4x0.75 - Acabamentos Customizados</t>
  </si>
  <si>
    <t>Picasso Mesa de Jantar Organica - 2.7x1.4x0.75 - Acabamentos Customizados</t>
  </si>
  <si>
    <t>Picasso Mesa de Jantar Organica - 3.0x1.4x0.75 - Acabamentos Customizados</t>
  </si>
  <si>
    <t>RETTA MESA DE JANTAR 2.4X1.2X0.75 - Acabamentos Customizados</t>
  </si>
  <si>
    <t>RETTA MESA DE JANTAR 2.7X1.2X0.75 - Acabamentos Customizados</t>
  </si>
  <si>
    <t>RETTA MESA DE JANTAR 3X1.2X0.75 - Acabamentos Customizados</t>
  </si>
  <si>
    <t>Stella Mesa de Jantar 2.2X1.1x0.75 - Acabamentos Customizados</t>
  </si>
  <si>
    <t>Stella Mesa de Jantar 2.4X1.1x0.75 - Acabamentos Customizados</t>
  </si>
  <si>
    <t>Stella Mesa de Jantar 2.7X1.2x0.75 - Acabamentos Customizados</t>
  </si>
  <si>
    <t>Stella Mesa de Jantar 3X1.2x0.75 - Acabamentos Customizados</t>
  </si>
  <si>
    <t>Thai Mesa de Jantar - 2.7x1.2x0.75 - Acabamentos Customizados</t>
  </si>
  <si>
    <t>Urban Mesa de Jantar - 2.7x1.2x0.75 - Acabamentos Customizados</t>
  </si>
  <si>
    <t>Urban Mesa de Jantar - 3x1.2x0.75 - Acabamentos Customizados</t>
  </si>
  <si>
    <t>Vienna Mesa de Jantar - 2.7x1.2x0.75 - Acabamentos Customizados</t>
  </si>
  <si>
    <t>Vienna Mesa de Jantar - 3x1.2x0.75 - Acabamentos Customizados</t>
  </si>
  <si>
    <t>Volpi Mesa de Jantar - 2.7x1.2x0.75 - Acabamentos Customizados</t>
  </si>
  <si>
    <t>Volpi Mesa de Jantar - 3x1.2x0.75 - Acabamentos Customizados</t>
  </si>
  <si>
    <t>Yott Mesa de Jantar - 2.7x1.2x0.75 - Acabamentos Customizados</t>
  </si>
  <si>
    <t>Yott Mesa de Jantar - 3x1.2x0.75 - Acabamentos Customizados</t>
  </si>
  <si>
    <t>FLORA MESA DE JANTAR 2.4X1.2X0.75 - Acabamentos Customizados</t>
  </si>
  <si>
    <t>Rome Mesa de Jantar - 3x1.2x0.75 - Acabamentos Customizados</t>
  </si>
  <si>
    <t>Rome Mesa de Jantar - 2.7x1.2x0.75 - Acabamentos Customizados</t>
  </si>
  <si>
    <t>Thai Mesa de Jantar - 3x1.2x0.75 - Acabamentos Customizados</t>
  </si>
  <si>
    <t>Tivoli Mesa de Jantar - 3x1.2x0.75 - Acabamentos Customizados</t>
  </si>
  <si>
    <t>Tivoli Mesa de Jantar - 2.7x1.2x0.75 - Acabamentos Customizados</t>
  </si>
  <si>
    <t>Tivoli Mesa de Jantar - 2.2x1.1x0.75 - Acabamentos Customizados</t>
  </si>
  <si>
    <t>Tivoli Mesa de Jantar - 2.4x1.1x0.75 - Acabamentos Customizados</t>
  </si>
  <si>
    <t>Zeus Mesa de Jantar - 2.4x1.1x0.75 - Acabamentos Customizados</t>
  </si>
  <si>
    <t>Zeus Mesa de Jantar - 2.7x1.2x0.75 - Acabamentos Customizados</t>
  </si>
  <si>
    <t>Zeus Mesa de Jantar - 3x1.2x0.75 - Acabamentos Customizados</t>
  </si>
  <si>
    <t>London Mesa de Jantar 3X1.2x0.75 - Acabamentos Customizados</t>
  </si>
  <si>
    <t>London Mesa de Jantar 2.7X1.2x0.75 - Acabamentos Customizados</t>
  </si>
  <si>
    <t>London Mesa de Jantar 2.4X1.2x0.75 - Acabamentos Customizados</t>
  </si>
  <si>
    <t>Cadre Mesa de Jantar 3X1.2x0.75 - Acabamentos Customizados</t>
  </si>
  <si>
    <t>Cadre Mesa de Jantar 2.7X1.2x0.75 - Acabamentos Customizados</t>
  </si>
  <si>
    <t>Cadre Mesa de Jantar 2.4X1.2x0.75 - Acabamentos Customizados</t>
  </si>
  <si>
    <t>Stella Mesa de Jantar Ø1.6x0.75 - Acabamentos Customizados</t>
  </si>
  <si>
    <t>Stella Mesa de Jantar Ø2x0.75 - Acabamentos Customizados</t>
  </si>
  <si>
    <t>Stella Mesa de Jantar Ø1.8x0.75 - Acabamentos Customizados</t>
  </si>
  <si>
    <t>VOLPI MESA DE JANTAR - 3X1.2X0.75 - ACABAMENTOS CUSTOMIZADOS</t>
  </si>
  <si>
    <t>VOLPI MESA DE JANTAR - 2.7X1.2X0.75 - ACABAMENTOS CUSTOMIZADOS</t>
  </si>
  <si>
    <t>ZENITH MESA DE JANTAR - 3X1.2X0.75 - ACABAMENTOS CUSTOMIZADOS</t>
  </si>
  <si>
    <t>ZENITH MESA DE JANTAR - 2.7X1.2X0.75 - ACABAMENTOS CUSTOMIZADOS</t>
  </si>
  <si>
    <t>ALESSI MESA DE JANTAR - 3X1.2X0.75 - ACABAMENTOS CUSTOMIZADOS</t>
  </si>
  <si>
    <t>ALESSI MESA DE JANTAR - 2.7X1.2X0.75 - ACABAMENTOS CUSTOMIZADOS</t>
  </si>
  <si>
    <t>ALESSI MESA DE JANTAR - 2.4X1.1X0.75 - ACABAMENTOS CUSTOMIZADOS</t>
  </si>
  <si>
    <t>YOTT MESA DE JANTAR - 3X1.2X0.75 - ACABAMENTOS CUSTOMIZADOS</t>
  </si>
  <si>
    <t>YOTT MESA DE JANTAR - 2.7X1.2X0.75 - ACABAMENTOS CUSTOMIZADOS</t>
  </si>
  <si>
    <t>Picasso Mesa de Jantar Organica - 2.2x1.4x0.75 - Acabamentos Customizados</t>
  </si>
  <si>
    <t>Thai Mesa de Jantar - 2.2x1.2x0.75 - Acabamentos Customizados</t>
  </si>
  <si>
    <t>Thai Mesa de Jantar - 2.4x1.2x0.75 - Acabamentos Customizados</t>
  </si>
  <si>
    <t>Urban Mesa de Jantar - 2.4x1.2x0.75 - Acabamentos Customizados</t>
  </si>
  <si>
    <t>Urban Mesa de Jantar - 2.2x1.2x0.75 - Acabamentos Customizados</t>
  </si>
  <si>
    <t>Vienna Mesa de Jantar - 2x1.2x0.75 - Acabamentos Customizados</t>
  </si>
  <si>
    <t>Vienna Mesa de Jantar - 2.2x1.2x0.75 - Acabamentos Customizados</t>
  </si>
  <si>
    <t>Vienna Mesa de Jantar - 2.4x1.2x0.75 - Acabamentos Customizados</t>
  </si>
  <si>
    <t>Vienna Mesa de Jantar - 1.8x1.2x0.75 - Acabamentos Customizados</t>
  </si>
  <si>
    <t>Volpi Mesa de Jantar - 2.4x1.2x0.75 - Acabamentos Customizados</t>
  </si>
  <si>
    <t>VOLPI MESA DE JANTAR - 2.4X1.2X0.75 - ACABAMENTOS CUSTOMIZADOS</t>
  </si>
  <si>
    <t>ZENITH MESA DE JANTAR - 2.4X1.2X0.75 - ACABAMENTOS CUSTOMIZADOS</t>
  </si>
  <si>
    <t>Yott Mesa de Jantar - 2.4x1.2x0.75 - Acabamentos Customizados</t>
  </si>
  <si>
    <t>YOTT MESA DE JANTAR - 2.4X1.2X0.75 - ACABAMENTOS CUSTOMIZADOS</t>
  </si>
  <si>
    <t>Yott Mesa de Jantar - 2.2x1.2x0.75 - Acabamentos Customizados</t>
  </si>
  <si>
    <t>YOTT MESA DE JANTAR - 2.2X1.2X0.75 - ACABAMENTOS CUSTOMIZADOS</t>
  </si>
  <si>
    <t>Kona Mesa de Jantar Retangular - 2.2x1.2x0.75 - Acabamentos Customizados</t>
  </si>
  <si>
    <t>Kovak Mesa de Jantar 2.2X1.2x0.75 - Acabamentos Customizados</t>
  </si>
  <si>
    <t>Aurora Mesa de Jantar - 1.5x1.5x0.75 - Acabamentos Customizados</t>
  </si>
  <si>
    <t>Aurora Mesa de Jantar - Øx1.5x0.75 - Acabamentos Customizados</t>
  </si>
  <si>
    <t>Berlin Mesa de Centro - 0.9x0.9x0.26 - Acabamentos Customizados</t>
  </si>
  <si>
    <t>Berlin Mesa de Centro - 1x1x0.26 - Acabamentos Customizados</t>
  </si>
  <si>
    <t>Berlin Mesa de Centro - 1.4x0.7x0.26 - Acabamentos Customizados</t>
  </si>
  <si>
    <t>Berlin Mesa de Centro - 1.6x1x0.26 - Acabamentos Customizados</t>
  </si>
  <si>
    <t>Berlin Mesa de Centro - 1.8x0.8x0.26 - Acabamentos Customizados</t>
  </si>
  <si>
    <t>Bradan Mesa de Centro - 0.91x0.76x0.33 - Acabamentos Customizados</t>
  </si>
  <si>
    <t>Bradan Mesa de Centro - 1.1x0.71x0.4 - Acabamentos Customizados</t>
  </si>
  <si>
    <t>Bradan Mesa de Centro - 1.52x0.91x0.33 - Acabamentos Customizados</t>
  </si>
  <si>
    <t>Bradan Mesa de Centro - 1.8x1x0.33 - Acabamentos Customizados</t>
  </si>
  <si>
    <t>Bradan Mesa de Centro - 1.2x0.8x0.33 - Acabamentos Customizados</t>
  </si>
  <si>
    <t>Bradan Mesa de Centro - 1.2x0.8x0.4 - Acabamentos Customizados</t>
  </si>
  <si>
    <t>Eclipse Mesa de Centro - 0.9x+70x0.35 - (Comp. Total 1.25x0.9x0.35) Acabamentos Customizados</t>
  </si>
  <si>
    <t>Eclipse Mesa de Centro - 1.1x+80x0.35 - (Comp. Total 1.5x1.1x0.35) Acabamentos Customizados</t>
  </si>
  <si>
    <t>Eclipse Mesa de Centro - 1.2x+80x0.35 - (Comp. Total 1.6x1.2x0.35) Acabamentos Customizados</t>
  </si>
  <si>
    <t>Gem Mesa de Centro - 1x1x0.26 - Acabamentos Customizados</t>
  </si>
  <si>
    <t>Gem Mesa de Centro - 1.2x0.6x0.26 - Acabamentos Customizados</t>
  </si>
  <si>
    <t>Gem Mesa de Centro - 1.6x1x0.26 - Acabamentos Customizados</t>
  </si>
  <si>
    <t>Gem Mesa de Centro - 1.8x0.8x0.26 - Acabamentos Customizados</t>
  </si>
  <si>
    <t>Gem Mesa de Centro - 0.9x0.9x0.26 - Acabamentos Customizados</t>
  </si>
  <si>
    <t>Gem Mesa de Centro - 1.4x0.7x0.26 - Acabamentos Customizados</t>
  </si>
  <si>
    <t>Hazel Mesa de Centro - 1.3x0.8x0.26 - Acabamentos Customizados</t>
  </si>
  <si>
    <t>Hazel Mesa de Centro - 1.3x0.8x0.33 - Acabamentos Customizados</t>
  </si>
  <si>
    <t>HAZEL MESA DE CENTRO - 1.3X0.8X0.33 - ACABAMENTOS CUSTOMIZADOS</t>
  </si>
  <si>
    <t>HAZEL MESA DE CENTRO - 1.3X0.8X0.26 - ACABAMENTOS CUSTOMIZADOS</t>
  </si>
  <si>
    <t>Metro Mesa de Centro - 1.8x0.8x0.26 - Acabamentos Customizados</t>
  </si>
  <si>
    <t>Metro Mesa de Centro - 1.6x1.0x0.26 - Acabamentos Customizados</t>
  </si>
  <si>
    <t>Minos Mesa de Centro - 0.9x0.9x0.26 - Acabamentos Customizados</t>
  </si>
  <si>
    <t>Minos Mesa de Centro - 1x1x0.26 - Acabamentos Customizados</t>
  </si>
  <si>
    <t>Minos Mesa de Centro - 1.4x0.7x0.26 - Acabamentos Customizados</t>
  </si>
  <si>
    <t>Minos Mesa de Centro - 1.6x1x0.26 - Acabamentos Customizados</t>
  </si>
  <si>
    <t>Minos Mesa de Centro - 1.8x0.8x0.26 - Acabamentos Customizados</t>
  </si>
  <si>
    <t>Moon Mesa de Centro - Øx0.9x0.26 - Acabamentos Customizados</t>
  </si>
  <si>
    <t>Moon Mesa de Centro - Øx1x0.26 - Acabamentos Customizados</t>
  </si>
  <si>
    <t>Moon Mesa de Centro - Øx1.1x0.26 - Acabamentos Customizados</t>
  </si>
  <si>
    <t>Moon Mesa de Centro - Øx1.2x0.26 - Acabamentos Customizados</t>
  </si>
  <si>
    <t>Mush Mesa de Centro - Øx0.8x0.33 - Acabamentos Customizados</t>
  </si>
  <si>
    <t>Mush Mesa de Centro - Øx0.9x0.26 - Acabamentos Customizados</t>
  </si>
  <si>
    <t>Mush Mesa de Centro - Øx0.9x0.33 - Acabamentos Customizados</t>
  </si>
  <si>
    <t>Mush Mesa de Centro - Øx1x0.26 - Acabamentos Customizados</t>
  </si>
  <si>
    <t>Mush Mesa de Centro - Øx1.1x0.33 - Acabamentos Customizados</t>
  </si>
  <si>
    <t>Mush Mesa de Centro - Øx1.2x0.33 - Acabamentos Customizados</t>
  </si>
  <si>
    <t>Orbit Mesa de Centro - Øx0.8x0.4 - Acabamentos Customizados</t>
  </si>
  <si>
    <t>Orbit Mesa de Centro - Øx0.9x0.26 - Acabamentos Customizados</t>
  </si>
  <si>
    <t>Orbit Mesa de Centro - Øx0.9x0.33 - Acabamentos Customizados</t>
  </si>
  <si>
    <t>Orbit Mesa de Centro - Øx0.9x0.4 - Acabamentos Customizados</t>
  </si>
  <si>
    <t>Orbit Mesa de Centro - Øx1x0.26 - Acabamentos Customizados</t>
  </si>
  <si>
    <t>Orbit Mesa de Centro - Øx1x0.33 - Acabamentos Customizados</t>
  </si>
  <si>
    <t>Orbit Mesa de Centro - Øx1.1x0.33 - Acabamentos Customizados</t>
  </si>
  <si>
    <t>Picasso Mesa de Centro - 1.6x0.9x0.26 - Acabamentos Customizados</t>
  </si>
  <si>
    <t>Picasso Mesa de Centro - 1.6x0.9x0.4 - Acabamentos Customizados</t>
  </si>
  <si>
    <t>Picasso Mesa de Centro - Øx1.2x0.4 - Acabamentos Customizados</t>
  </si>
  <si>
    <t>Picasso Mesa de Centro - Øx1.2x0.33 - Acabamentos Customizados</t>
  </si>
  <si>
    <t>Picasso Mesa de Centro - 1.65x0.75x0.26 - Acabamentos Customizados</t>
  </si>
  <si>
    <t>Picasso Mesa de Centro - 1.65x0.75x0.33 - Acabamentos Customizados</t>
  </si>
  <si>
    <t>Saturnia Mesa de Centro - 0.91x0.76x0.33 - Acabamentos Customizados</t>
  </si>
  <si>
    <t>Saturnia Mesa de Centro - 1.1x0.71x0.4 - Acabamentos Customizados</t>
  </si>
  <si>
    <t>Saturnia Mesa de Centro - 1.52x0.91x0.33 - Acabamentos Customizados</t>
  </si>
  <si>
    <t>Saturnia Mesa de Centro - 1.8x1x0.33 - Acabamentos Customizados</t>
  </si>
  <si>
    <t>Calyx Mesa Lateral - Øx0.30x0.51 - Acabamentos Customizados</t>
  </si>
  <si>
    <t>Dubai Mesa Lateral - Øx0.6x0.55 - Acabamentos Customizados</t>
  </si>
  <si>
    <t>HAZEL MESA LATERAL - 0.795X0.4X0.45 - ACABAMENTOS CUSTOMIZADOS</t>
  </si>
  <si>
    <t>Louise Mesa Lateral - 0.44x0.41x0.5 - Acabamentos Customizados</t>
  </si>
  <si>
    <t>Petra Mesa Lateral - Øx0.45x0.5 - Acabamentos Customizados</t>
  </si>
  <si>
    <t>Pierre Mesa Lateral - 0.34x0.31x0.50 - Acabamentos Customizados</t>
  </si>
  <si>
    <t>Pierre Mesa Lateral - 0.34x0.31x0.57 - Acabamentos Customizados</t>
  </si>
  <si>
    <t>Tre Mesa Lateral - Øx0.30x0.51 - Acabamentos Customizados</t>
  </si>
  <si>
    <t>Beeh Mesa Lateral 1.05X0.254X0.56 - Acabamentos Customizados</t>
  </si>
  <si>
    <t>CHERI BUFFET 1.8X0.5X0.83 - Acabamentos Customizados</t>
  </si>
  <si>
    <t>PARMA BUFFET 1.8X0.5X0.80 - Acabamentos Customizados</t>
  </si>
  <si>
    <t>YOKO BUFFET 1.2X0.55X0.755 - Acabamentos Customizados</t>
  </si>
  <si>
    <t>YOKO BUFFET 1.6X0.55X0.755 - Acabamentos Customizados</t>
  </si>
  <si>
    <t>YOKO BUFFET 2.0X0.55X0.755 - Acabamentos Customizados</t>
  </si>
  <si>
    <t>YOKO BUFFET 2.2X0.55X0.755 - Acabamentos Customizados</t>
  </si>
  <si>
    <t>YOKO BUFFET 2.4X0.55X0.755 - Acabamentos Customizados</t>
  </si>
  <si>
    <t>YOKO BUFFET 2.7X0.55X0.755 - Acabamentos Customizados</t>
  </si>
  <si>
    <t>Parma Aparador 2 Gavetas 1.6X0.5X0.75 - Acabamentos Customizados</t>
  </si>
  <si>
    <t>Parma Aparador 2 Gavetas 1.8X0.5X0.75 - Acabamentos Customizados</t>
  </si>
  <si>
    <t>Parma Aparador 2 Gavetas 2X0.5X0.75 - Acabamentos Customizados</t>
  </si>
  <si>
    <t>Taijin Aparador - 1.6x0.5x0.79 - Acabamentos Customizados</t>
  </si>
  <si>
    <t>Taijin Aparador - 1.8x0.5x0.79 - Acabamentos Customizados</t>
  </si>
  <si>
    <t>Taijin Aparador - 2x0.5x0.79 - Acabamentos Customizados</t>
  </si>
  <si>
    <t>Halo Mesa de Cabeceira - Øx0.54x0.53 - Acabamentos Customizados</t>
  </si>
  <si>
    <t>Paris Mesa de Cabeceira - 3 Gavetas - 0.8x0.45x0.6 - Acabamentos Customizados</t>
  </si>
  <si>
    <t>Paris Mesa de Cabeceira - 3 Gavetas - 0.9x0.45x0.6 - Acabamentos Customizados</t>
  </si>
  <si>
    <t>ST Martin Mesa de Cabeceira 0.6X0.45X0.63 - Acabamentos Customizados</t>
  </si>
  <si>
    <t>Turin Mesa de Cabeceira - 3 Gavetas - 0.6x0.45x0.6 - Acabamentos Customizados</t>
  </si>
  <si>
    <t>Turin Mesa de Cabeceira - 3 Gavetas - 0.7x0.45x0.6 - Acabamentos Customizados</t>
  </si>
  <si>
    <t>Turin Mesa de Cabeceira - 3 Gavetas - 0.8x0.45x0.6 - Acabamentos Customizados</t>
  </si>
  <si>
    <t>Turin Mesa de Cabeceira - 3 Gavetas - 0.9x0.45x0.6 - Acabamentos Customizados</t>
  </si>
  <si>
    <t>Turin Mesa de Cabeceira - 3 Gavetas - 1x0.45x0.6 - Acabamentos Customizados</t>
  </si>
  <si>
    <t>Amarna Espelho 1.2X0.10X2 - Acabamentos Customizados</t>
  </si>
  <si>
    <t>Avant Espelho 1.84X0.1X1.91 - Acabamentos Customizados</t>
  </si>
  <si>
    <t>Ettore Espelho 2.05X0.14X1.95 - Acabamentos Customizados</t>
  </si>
  <si>
    <t>AERIS BUFFET 2X0.45X0.77 - Acabamentos Customizados</t>
  </si>
  <si>
    <t>AERIS BUFFET 2.2X0.45X0.77 - Acabamentos Customizados</t>
  </si>
  <si>
    <t>AERIS BUFFET 2.4X0.45X0.77 - Acabamentos Customizados</t>
  </si>
  <si>
    <t>Brick Mesa Lateral - 1.05x0.45x0.42 - Acabamentos Customizados</t>
  </si>
  <si>
    <t>Brick Mesa Lateral - 1.10x0.45x0.42 - Acabamentos Customizados</t>
  </si>
  <si>
    <t>Brick Mesa Lateral - 1.05x1.05x0.42 - Acabamentos Customizados</t>
  </si>
  <si>
    <t>Brick Mesa Lateral - 1.1x1.1x0.42 - Acabamentos Customizados</t>
  </si>
  <si>
    <t>Brick Mesa Lateral - 1.15x0.45x0.42 - Acabamentos Customizados</t>
  </si>
  <si>
    <t>Brick Mesa Lateral - 1.15x1.15x0.42 - Acabamentos Customizados</t>
  </si>
  <si>
    <t>TAOS BUFFET 2.0X0.52X0.83 - Acabamentos Customizados</t>
  </si>
  <si>
    <t>TAOS BUFFET 2.2X0.52X0.83 - Acabamentos Customizados</t>
  </si>
  <si>
    <t>TAOS BUFFET 2.4X0.52X0.83 - Acabamentos Customizados</t>
  </si>
  <si>
    <t>Docc Aparador - 1.4x0.52x0.76 - Acabamentos Customizados</t>
  </si>
  <si>
    <t>Docc Aparador - 1.6x0.52x0.76 - Acabamentos Customizados</t>
  </si>
  <si>
    <t>Quattro Mesa de Cabeceira 0.6X0.45X0.53 - Acabamentos Customizados</t>
  </si>
  <si>
    <t>Bradan Mesa de Centro - 1.52x0.91x0.26 - Acabamentos Customizados</t>
  </si>
  <si>
    <t>Bradan Mesa de Centro - 1.8x1x0.26 - Acabamentos Customizados</t>
  </si>
  <si>
    <t>Belga Mesa de Jantar - 2.2x1.2x0.75 - Acabamentos Customizados</t>
  </si>
  <si>
    <t>Belga Mesa de Jantar - 2.4x1.2x0.75 - Acabamentos Customizados</t>
  </si>
  <si>
    <t>Belga Mesa de Jantar - 1.8x1.2x0.75 - Acabamentos Customizados</t>
  </si>
  <si>
    <t>Belga Mesa de Jantar - 2x1.2x0.75 - Acabamentos Customizados</t>
  </si>
  <si>
    <t>Kovak Mesa de Jantar 2X1.2x0.75 - Acabamentos Customizados</t>
  </si>
  <si>
    <t>Joplin Media Unit - 1.6x0.5x0.45 - Acabamentos Customizados</t>
  </si>
  <si>
    <t>Joplin Media Unit - 1.8x0.5x0.45 - Acabamentos Customizados</t>
  </si>
  <si>
    <t>Joplin Media Unit - 2x0.5x0.45 - Acabamentos Customizados</t>
  </si>
  <si>
    <t>Joplin Media Unit - 2.4x0.5x0.45 - Acabamentos Customizados</t>
  </si>
  <si>
    <t>Joplin Media Unit - 2.7x0.5x0.45 - Acabamentos Customizados</t>
  </si>
  <si>
    <t>Sienna Aparador - 1.4x0.45x0.75 - Acabamentos Customizados</t>
  </si>
  <si>
    <t>Sienna Aparador - 2.2x0.45x0.75 - Acabamentos Customizados</t>
  </si>
  <si>
    <t>Sienna Aparador - 2.4x0.45x0.75 - Acabamentos Customizados</t>
  </si>
  <si>
    <t>Taijin Aparador Com Gaveta - 1.8x0.5x0.79 - Acabamentos Customizados</t>
  </si>
  <si>
    <t>Taijin Aparador Com Gaveta - 1.6x0.5x0.79 - Acabamentos Customizados</t>
  </si>
  <si>
    <t>Taijin Aparador Com Gaveta - 2x0.5x0.79 - Acabamentos Customizados</t>
  </si>
  <si>
    <t>Monolith Mesa de Centro Base MDF - 1.6x0.8x0.26 Acabamentos Customizados</t>
  </si>
  <si>
    <t>Monolith Mesa de Centro Base Aço - 1.6x0.8x0.26 Acabamentos Customizados</t>
  </si>
  <si>
    <t>Monolith Mesa de Centro Base Aço - 1.6x0.8x0.33 Acabamentos Customizados</t>
  </si>
  <si>
    <t>Monolith Mesa de Centro Base MDF - 1.6x0.8x0.33 Acabamentos Customizados</t>
  </si>
  <si>
    <t>PREÇO PRÉ AJUSTES</t>
  </si>
  <si>
    <t>PREÇO SEM OVER</t>
  </si>
  <si>
    <t>REAJUSTE 7%</t>
  </si>
  <si>
    <t>OVER 16,63</t>
  </si>
  <si>
    <t>90 DIAS</t>
  </si>
  <si>
    <t>105 DIAS</t>
  </si>
  <si>
    <t>120 DIAS</t>
  </si>
  <si>
    <t>135 DIAS</t>
  </si>
  <si>
    <t>150 DIAS</t>
  </si>
  <si>
    <t>165 DIAS</t>
  </si>
  <si>
    <t>180 DIAS</t>
  </si>
  <si>
    <t>PRAZO MÉDIO DE PAGAMENTO</t>
  </si>
  <si>
    <t>Coef. Desc</t>
  </si>
  <si>
    <t xml:space="preserve">Tabela de Preço de Venda              </t>
  </si>
  <si>
    <t>Atualização: 22/01/2026</t>
  </si>
  <si>
    <t>15 DIAS - OURO</t>
  </si>
  <si>
    <t>30 DIAS - OURO</t>
  </si>
  <si>
    <t>45 DIAS - OURO</t>
  </si>
  <si>
    <t>60 DIAS - OURO</t>
  </si>
  <si>
    <t>75 DIAS - OURO</t>
  </si>
  <si>
    <t>90 DIAS - OURO</t>
  </si>
  <si>
    <t>105 DIAS - OURO</t>
  </si>
  <si>
    <t>120 DIAS - OURO</t>
  </si>
  <si>
    <t>135 DIAS - OURO</t>
  </si>
  <si>
    <t>150 DIAS - OURO</t>
  </si>
  <si>
    <t>165 DIAS - OURO</t>
  </si>
  <si>
    <t>180 DIAS - OURO</t>
  </si>
  <si>
    <t>PRAZO DE ENTREGA: 50 DIAS</t>
  </si>
  <si>
    <t>PRAZO DE ENTREGA E/: ATÉ 65 DIAS</t>
  </si>
  <si>
    <t>Versão:0001</t>
  </si>
  <si>
    <t>TABELA DE PREÇO CENTURY | MADEIRA</t>
  </si>
  <si>
    <t>OVER 5,26 PARA NEGOCIAÇÕES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</si>
</sst>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[$€-2]* #,##0.00_);_([$€-2]* \(#,##0.00\);_([$€-2]* &quot;-&quot;??_)"/>
    <numFmt numFmtId="166" formatCode=";;"/>
    <numFmt numFmtId="167" formatCode="#,##0.000"/>
    <numFmt numFmtId="168" formatCode="_-[$R$-416]\ * #,##0.00_-;\-[$R$-416]\ * #,##0.00_-;_-[$R$-416]\ 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8"/>
      <color theme="0"/>
      <name val="Calibri"/>
      <family val="2"/>
      <scheme val="minor"/>
    </font>
    <font>
      <sz val="4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Banana Grotesk Light"/>
      <family val="3"/>
    </font>
    <font>
      <b/>
      <sz val="36"/>
      <color theme="0"/>
      <name val="Banana Grotesk Medium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48"/>
      <color rgb="FF05263E"/>
      <name val="Calibri"/>
      <family val="2"/>
      <scheme val="minor"/>
    </font>
    <font>
      <b/>
      <sz val="14"/>
      <color theme="1"/>
      <name val="Banana Grotesk Light"/>
      <family val="3"/>
    </font>
    <font>
      <b/>
      <sz val="12"/>
      <color theme="1"/>
      <name val="Banana Grotesk Light"/>
      <family val="3"/>
    </font>
    <font>
      <b/>
      <sz val="36"/>
      <color theme="1"/>
      <name val="Banana Grotesk Medium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5263E"/>
        <bgColor indexed="64"/>
      </patternFill>
    </fill>
    <fill>
      <patternFill patternType="solid">
        <fgColor rgb="FFDCD8D3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998A7A"/>
      </left>
      <right style="medium">
        <color indexed="64"/>
      </right>
      <top style="medium">
        <color rgb="FF998A7A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998A7A"/>
      </top>
      <bottom style="thin">
        <color indexed="64"/>
      </bottom>
      <diagonal/>
    </border>
    <border>
      <left style="medium">
        <color indexed="64"/>
      </left>
      <right/>
      <top style="medium">
        <color rgb="FF998A7A"/>
      </top>
      <bottom style="medium">
        <color indexed="64"/>
      </bottom>
      <diagonal/>
    </border>
    <border>
      <left style="medium">
        <color indexed="64"/>
      </left>
      <right style="medium">
        <color rgb="FF998A7A"/>
      </right>
      <top style="medium">
        <color rgb="FF998A7A"/>
      </top>
      <bottom style="thin">
        <color indexed="64"/>
      </bottom>
      <diagonal/>
    </border>
    <border>
      <left style="medium">
        <color rgb="FF998A7A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998A7A"/>
      </right>
      <top style="thin">
        <color indexed="64"/>
      </top>
      <bottom style="medium">
        <color indexed="64"/>
      </bottom>
      <diagonal/>
    </border>
    <border>
      <left style="medium">
        <color rgb="FF998A7A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998A7A"/>
      </right>
      <top/>
      <bottom style="thin">
        <color indexed="64"/>
      </bottom>
      <diagonal/>
    </border>
    <border>
      <left style="medium">
        <color rgb="FF998A7A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998A7A"/>
      </right>
      <top style="thin">
        <color indexed="64"/>
      </top>
      <bottom style="thin">
        <color indexed="64"/>
      </bottom>
      <diagonal/>
    </border>
    <border>
      <left style="medium">
        <color rgb="FF998A7A"/>
      </left>
      <right style="thin">
        <color indexed="64"/>
      </right>
      <top style="thin">
        <color indexed="64"/>
      </top>
      <bottom style="medium">
        <color rgb="FF998A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998A7A"/>
      </bottom>
      <diagonal/>
    </border>
    <border>
      <left style="thin">
        <color indexed="64"/>
      </left>
      <right style="medium">
        <color rgb="FF998A7A"/>
      </right>
      <top style="thin">
        <color indexed="64"/>
      </top>
      <bottom style="medium">
        <color rgb="FF998A7A"/>
      </bottom>
      <diagonal/>
    </border>
    <border>
      <left/>
      <right/>
      <top/>
      <bottom style="medium">
        <color rgb="FF05263E"/>
      </bottom>
      <diagonal/>
    </border>
    <border>
      <left/>
      <right/>
      <top style="medium">
        <color rgb="FF05263E"/>
      </top>
      <bottom style="medium">
        <color rgb="FF05263E"/>
      </bottom>
      <diagonal/>
    </border>
    <border>
      <left style="medium">
        <color rgb="FF05263E"/>
      </left>
      <right style="medium">
        <color rgb="FF05263E"/>
      </right>
      <top style="medium">
        <color rgb="FF05263E"/>
      </top>
      <bottom style="medium">
        <color rgb="FF05263E"/>
      </bottom>
      <diagonal/>
    </border>
    <border>
      <left/>
      <right/>
      <top style="medium">
        <color rgb="FF05263E"/>
      </top>
      <bottom/>
      <diagonal/>
    </border>
    <border>
      <left/>
      <right style="medium">
        <color rgb="FF05263E"/>
      </right>
      <top style="medium">
        <color rgb="FF05263E"/>
      </top>
      <bottom/>
      <diagonal/>
    </border>
    <border>
      <left/>
      <right style="medium">
        <color rgb="FF05263E"/>
      </right>
      <top/>
      <bottom/>
      <diagonal/>
    </border>
    <border>
      <left/>
      <right style="medium">
        <color rgb="FF05263E"/>
      </right>
      <top/>
      <bottom style="medium">
        <color rgb="FF05263E"/>
      </bottom>
      <diagonal/>
    </border>
    <border>
      <left style="medium">
        <color rgb="FF05263E"/>
      </left>
      <right/>
      <top style="medium">
        <color rgb="FF05263E"/>
      </top>
      <bottom/>
      <diagonal/>
    </border>
    <border>
      <left style="medium">
        <color rgb="FF05263E"/>
      </left>
      <right/>
      <top/>
      <bottom/>
      <diagonal/>
    </border>
    <border>
      <left style="medium">
        <color rgb="FF05263E"/>
      </left>
      <right/>
      <top/>
      <bottom style="medium">
        <color rgb="FF05263E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thin">
        <color rgb="FF998A7A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thin">
        <color rgb="FF998A7A"/>
      </right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</borders>
  <cellStyleXfs count="9">
    <xf numFmtId="0" fontId="0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Continuous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5" fontId="5" fillId="0" borderId="2" xfId="2" quotePrefix="1" applyFont="1" applyBorder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165" fontId="5" fillId="0" borderId="0" xfId="6" applyFont="1" applyFill="1" applyBorder="1" applyAlignment="1" applyProtection="1">
      <alignment horizontal="left" vertical="center"/>
    </xf>
    <xf numFmtId="165" fontId="5" fillId="0" borderId="0" xfId="6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9" fontId="0" fillId="0" borderId="0" xfId="0" applyNumberFormat="1"/>
    <xf numFmtId="10" fontId="0" fillId="0" borderId="0" xfId="0" applyNumberFormat="1"/>
    <xf numFmtId="0" fontId="14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5" fontId="5" fillId="0" borderId="1" xfId="2" quotePrefix="1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65" fontId="5" fillId="0" borderId="1" xfId="6" applyFont="1" applyFill="1" applyBorder="1" applyAlignment="1" applyProtection="1">
      <alignment horizontal="left" vertical="center"/>
    </xf>
    <xf numFmtId="165" fontId="5" fillId="0" borderId="2" xfId="6" applyFont="1" applyFill="1" applyBorder="1" applyAlignment="1" applyProtection="1">
      <alignment horizontal="left" vertical="center"/>
    </xf>
    <xf numFmtId="168" fontId="5" fillId="0" borderId="9" xfId="0" applyNumberFormat="1" applyFont="1" applyBorder="1" applyAlignment="1">
      <alignment vertical="center"/>
    </xf>
    <xf numFmtId="167" fontId="5" fillId="6" borderId="10" xfId="0" applyNumberFormat="1" applyFont="1" applyFill="1" applyBorder="1" applyAlignment="1">
      <alignment horizontal="center" vertical="center"/>
    </xf>
    <xf numFmtId="165" fontId="5" fillId="0" borderId="0" xfId="2" quotePrefix="1" applyFont="1" applyAlignment="1">
      <alignment vertical="center" wrapText="1"/>
    </xf>
    <xf numFmtId="167" fontId="5" fillId="6" borderId="0" xfId="0" applyNumberFormat="1" applyFont="1" applyFill="1" applyAlignment="1">
      <alignment horizontal="center" vertical="center"/>
    </xf>
    <xf numFmtId="165" fontId="5" fillId="0" borderId="10" xfId="2" quotePrefix="1" applyFont="1" applyBorder="1" applyAlignment="1">
      <alignment vertical="center" wrapText="1"/>
    </xf>
    <xf numFmtId="165" fontId="5" fillId="0" borderId="10" xfId="6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/>
    <xf numFmtId="166" fontId="4" fillId="7" borderId="4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0" fillId="0" borderId="0" xfId="0" applyNumberFormat="1"/>
    <xf numFmtId="165" fontId="5" fillId="5" borderId="10" xfId="2" quotePrefix="1" applyFont="1" applyFill="1" applyBorder="1" applyAlignment="1">
      <alignment vertical="center" wrapText="1"/>
    </xf>
    <xf numFmtId="165" fontId="5" fillId="5" borderId="10" xfId="6" applyFont="1" applyFill="1" applyBorder="1" applyAlignment="1" applyProtection="1">
      <alignment horizontal="left" vertical="center" wrapText="1"/>
    </xf>
    <xf numFmtId="165" fontId="5" fillId="5" borderId="11" xfId="2" quotePrefix="1" applyFont="1" applyFill="1" applyBorder="1" applyAlignment="1">
      <alignment vertical="center" wrapText="1"/>
    </xf>
    <xf numFmtId="165" fontId="5" fillId="0" borderId="4" xfId="6" applyFont="1" applyFill="1" applyBorder="1" applyAlignment="1" applyProtection="1">
      <alignment horizontal="left" vertical="center" wrapText="1"/>
    </xf>
    <xf numFmtId="0" fontId="17" fillId="0" borderId="0" xfId="0" applyFont="1"/>
    <xf numFmtId="9" fontId="0" fillId="8" borderId="0" xfId="0" applyNumberFormat="1" applyFill="1"/>
    <xf numFmtId="0" fontId="3" fillId="8" borderId="0" xfId="0" applyFont="1" applyFill="1"/>
    <xf numFmtId="0" fontId="4" fillId="8" borderId="3" xfId="0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8" borderId="2" xfId="0" applyNumberFormat="1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164" fontId="3" fillId="8" borderId="5" xfId="0" applyNumberFormat="1" applyFont="1" applyFill="1" applyBorder="1" applyAlignment="1">
      <alignment vertical="center"/>
    </xf>
    <xf numFmtId="0" fontId="0" fillId="8" borderId="0" xfId="0" applyFill="1"/>
    <xf numFmtId="0" fontId="0" fillId="0" borderId="10" xfId="0" applyBorder="1"/>
    <xf numFmtId="165" fontId="5" fillId="0" borderId="9" xfId="6" applyFont="1" applyFill="1" applyBorder="1" applyAlignment="1" applyProtection="1">
      <alignment horizontal="left" vertical="center" wrapText="1"/>
    </xf>
    <xf numFmtId="168" fontId="5" fillId="0" borderId="6" xfId="0" applyNumberFormat="1" applyFont="1" applyBorder="1" applyAlignment="1">
      <alignment vertical="center"/>
    </xf>
    <xf numFmtId="168" fontId="5" fillId="0" borderId="7" xfId="0" applyNumberFormat="1" applyFont="1" applyBorder="1" applyAlignment="1">
      <alignment vertical="center"/>
    </xf>
    <xf numFmtId="0" fontId="0" fillId="0" borderId="9" xfId="0" applyBorder="1"/>
    <xf numFmtId="168" fontId="5" fillId="0" borderId="0" xfId="0" applyNumberFormat="1" applyFont="1" applyAlignment="1">
      <alignment vertical="center"/>
    </xf>
    <xf numFmtId="165" fontId="5" fillId="9" borderId="0" xfId="2" quotePrefix="1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7" fontId="5" fillId="6" borderId="11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3" fillId="0" borderId="21" xfId="0" applyFont="1" applyBorder="1"/>
    <xf numFmtId="0" fontId="0" fillId="0" borderId="22" xfId="0" applyBorder="1"/>
    <xf numFmtId="168" fontId="5" fillId="4" borderId="9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8" fontId="5" fillId="0" borderId="10" xfId="0" applyNumberFormat="1" applyFont="1" applyBorder="1" applyAlignment="1">
      <alignment vertical="center"/>
    </xf>
    <xf numFmtId="165" fontId="5" fillId="0" borderId="0" xfId="2" applyFont="1" applyAlignment="1">
      <alignment vertical="center" wrapText="1"/>
    </xf>
    <xf numFmtId="165" fontId="5" fillId="0" borderId="10" xfId="2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5" fontId="5" fillId="0" borderId="9" xfId="6" quotePrefix="1" applyFont="1" applyFill="1" applyBorder="1" applyAlignment="1" applyProtection="1">
      <alignment horizontal="left" vertical="center" wrapText="1"/>
    </xf>
    <xf numFmtId="165" fontId="5" fillId="0" borderId="10" xfId="6" quotePrefix="1" applyFont="1" applyFill="1" applyBorder="1" applyAlignment="1" applyProtection="1">
      <alignment horizontal="left" vertical="center" wrapText="1"/>
    </xf>
    <xf numFmtId="165" fontId="5" fillId="5" borderId="10" xfId="2" quotePrefix="1" applyFont="1" applyFill="1" applyBorder="1" applyAlignment="1">
      <alignment horizontal="left" vertical="center" wrapText="1"/>
    </xf>
    <xf numFmtId="165" fontId="5" fillId="2" borderId="10" xfId="2" quotePrefix="1" applyFont="1" applyFill="1" applyBorder="1" applyAlignment="1">
      <alignment horizontal="left" vertical="center" wrapText="1"/>
    </xf>
    <xf numFmtId="165" fontId="5" fillId="0" borderId="4" xfId="6" quotePrefix="1" applyFont="1" applyFill="1" applyBorder="1" applyAlignment="1" applyProtection="1">
      <alignment horizontal="left" vertical="center" wrapText="1"/>
    </xf>
    <xf numFmtId="16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quotePrefix="1" applyFont="1" applyAlignment="1">
      <alignment horizontal="left" vertical="center" wrapText="1"/>
    </xf>
    <xf numFmtId="164" fontId="5" fillId="0" borderId="0" xfId="0" applyNumberFormat="1" applyFont="1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5" fillId="0" borderId="0" xfId="6" quotePrefix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165" fontId="5" fillId="0" borderId="11" xfId="2" quotePrefix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165" fontId="5" fillId="5" borderId="10" xfId="6" quotePrefix="1" applyFont="1" applyFill="1" applyBorder="1" applyAlignment="1" applyProtection="1">
      <alignment horizontal="left" vertical="center" wrapText="1"/>
    </xf>
    <xf numFmtId="168" fontId="5" fillId="10" borderId="6" xfId="0" applyNumberFormat="1" applyFont="1" applyFill="1" applyBorder="1" applyAlignment="1">
      <alignment vertical="center"/>
    </xf>
    <xf numFmtId="168" fontId="5" fillId="10" borderId="9" xfId="0" applyNumberFormat="1" applyFont="1" applyFill="1" applyBorder="1" applyAlignment="1">
      <alignment vertical="center"/>
    </xf>
    <xf numFmtId="44" fontId="0" fillId="0" borderId="9" xfId="0" applyNumberFormat="1" applyBorder="1"/>
    <xf numFmtId="168" fontId="3" fillId="3" borderId="0" xfId="0" applyNumberFormat="1" applyFont="1" applyFill="1" applyAlignment="1">
      <alignment horizontal="center" vertical="center"/>
    </xf>
    <xf numFmtId="0" fontId="8" fillId="0" borderId="8" xfId="0" applyFont="1" applyBorder="1" applyAlignment="1">
      <alignment horizontal="left" wrapText="1"/>
    </xf>
    <xf numFmtId="0" fontId="0" fillId="0" borderId="8" xfId="0" applyBorder="1"/>
    <xf numFmtId="0" fontId="0" fillId="0" borderId="1" xfId="0" applyBorder="1"/>
    <xf numFmtId="0" fontId="3" fillId="0" borderId="10" xfId="0" quotePrefix="1" applyFont="1" applyBorder="1" applyAlignment="1">
      <alignment horizontal="left" vertical="center" wrapText="1"/>
    </xf>
    <xf numFmtId="165" fontId="5" fillId="5" borderId="0" xfId="2" quotePrefix="1" applyFont="1" applyFill="1" applyAlignment="1">
      <alignment horizontal="left" vertical="center" wrapText="1"/>
    </xf>
    <xf numFmtId="44" fontId="11" fillId="0" borderId="0" xfId="8" applyFont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0" fontId="15" fillId="0" borderId="4" xfId="7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0" fontId="15" fillId="0" borderId="6" xfId="7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11" borderId="0" xfId="0" applyFill="1"/>
    <xf numFmtId="0" fontId="14" fillId="0" borderId="0" xfId="0" applyFont="1" applyAlignment="1">
      <alignment horizontal="left" vertical="center"/>
    </xf>
    <xf numFmtId="0" fontId="13" fillId="0" borderId="27" xfId="0" applyFont="1" applyBorder="1" applyAlignment="1">
      <alignment horizontal="center" vertical="center"/>
    </xf>
    <xf numFmtId="0" fontId="0" fillId="0" borderId="31" xfId="0" applyBorder="1"/>
    <xf numFmtId="2" fontId="0" fillId="0" borderId="32" xfId="0" applyNumberFormat="1" applyBorder="1" applyAlignment="1">
      <alignment horizontal="center"/>
    </xf>
    <xf numFmtId="0" fontId="14" fillId="0" borderId="33" xfId="0" applyFont="1" applyBorder="1" applyAlignment="1">
      <alignment horizontal="left" vertical="center"/>
    </xf>
    <xf numFmtId="2" fontId="0" fillId="0" borderId="34" xfId="0" applyNumberFormat="1" applyBorder="1" applyAlignment="1">
      <alignment horizont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10" fontId="15" fillId="0" borderId="36" xfId="7" applyNumberFormat="1" applyFont="1" applyBorder="1" applyAlignment="1">
      <alignment horizontal="center" vertical="center"/>
    </xf>
    <xf numFmtId="2" fontId="0" fillId="0" borderId="37" xfId="0" applyNumberFormat="1" applyBorder="1" applyAlignment="1">
      <alignment horizontal="center"/>
    </xf>
    <xf numFmtId="0" fontId="19" fillId="12" borderId="0" xfId="0" quotePrefix="1" applyFont="1" applyFill="1" applyAlignment="1">
      <alignment vertical="center"/>
    </xf>
    <xf numFmtId="0" fontId="0" fillId="12" borderId="0" xfId="0" applyFill="1"/>
    <xf numFmtId="0" fontId="24" fillId="12" borderId="0" xfId="0" applyFont="1" applyFill="1"/>
    <xf numFmtId="0" fontId="18" fillId="12" borderId="0" xfId="0" applyFont="1" applyFill="1" applyAlignment="1">
      <alignment horizontal="center" vertical="center"/>
    </xf>
    <xf numFmtId="0" fontId="23" fillId="12" borderId="0" xfId="0" applyFont="1" applyFill="1"/>
    <xf numFmtId="0" fontId="23" fillId="12" borderId="0" xfId="0" quotePrefix="1" applyFont="1" applyFill="1" applyAlignment="1">
      <alignment horizontal="left"/>
    </xf>
    <xf numFmtId="0" fontId="25" fillId="12" borderId="0" xfId="0" applyFont="1" applyFill="1"/>
    <xf numFmtId="167" fontId="28" fillId="12" borderId="0" xfId="0" applyNumberFormat="1" applyFont="1" applyFill="1" applyAlignment="1">
      <alignment horizontal="center" vertical="center"/>
    </xf>
    <xf numFmtId="0" fontId="20" fillId="12" borderId="0" xfId="0" applyFont="1" applyFill="1"/>
    <xf numFmtId="0" fontId="20" fillId="12" borderId="0" xfId="0" quotePrefix="1" applyFont="1" applyFill="1" applyAlignment="1">
      <alignment horizontal="left"/>
    </xf>
    <xf numFmtId="0" fontId="0" fillId="12" borderId="0" xfId="0" quotePrefix="1" applyFill="1" applyAlignment="1">
      <alignment horizontal="left"/>
    </xf>
    <xf numFmtId="0" fontId="20" fillId="12" borderId="0" xfId="0" quotePrefix="1" applyFont="1" applyFill="1" applyAlignment="1">
      <alignment horizontal="center"/>
    </xf>
    <xf numFmtId="0" fontId="24" fillId="12" borderId="38" xfId="0" applyFont="1" applyFill="1" applyBorder="1"/>
    <xf numFmtId="0" fontId="27" fillId="12" borderId="39" xfId="0" applyFont="1" applyFill="1" applyBorder="1" applyAlignment="1">
      <alignment horizontal="right"/>
    </xf>
    <xf numFmtId="167" fontId="28" fillId="12" borderId="40" xfId="0" applyNumberFormat="1" applyFont="1" applyFill="1" applyBorder="1" applyAlignment="1">
      <alignment horizontal="center" vertical="center"/>
    </xf>
    <xf numFmtId="0" fontId="27" fillId="12" borderId="39" xfId="0" applyFont="1" applyFill="1" applyBorder="1" applyAlignment="1">
      <alignment horizontal="right" vertical="center"/>
    </xf>
    <xf numFmtId="0" fontId="27" fillId="12" borderId="40" xfId="0" applyFont="1" applyFill="1" applyBorder="1" applyAlignment="1">
      <alignment horizontal="center" vertical="center"/>
    </xf>
    <xf numFmtId="0" fontId="3" fillId="0" borderId="55" xfId="0" applyFont="1" applyBorder="1" applyAlignment="1">
      <alignment wrapText="1"/>
    </xf>
    <xf numFmtId="0" fontId="3" fillId="0" borderId="55" xfId="0" applyFont="1" applyBorder="1"/>
    <xf numFmtId="0" fontId="3" fillId="8" borderId="55" xfId="0" applyFont="1" applyFill="1" applyBorder="1"/>
    <xf numFmtId="0" fontId="0" fillId="0" borderId="55" xfId="0" applyBorder="1"/>
    <xf numFmtId="0" fontId="0" fillId="0" borderId="56" xfId="0" applyBorder="1"/>
    <xf numFmtId="0" fontId="4" fillId="6" borderId="57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165" fontId="5" fillId="0" borderId="0" xfId="2" quotePrefix="1" applyFont="1" applyAlignment="1">
      <alignment horizontal="left" vertical="center" wrapText="1"/>
    </xf>
    <xf numFmtId="0" fontId="4" fillId="0" borderId="48" xfId="0" applyFont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0" fontId="0" fillId="0" borderId="58" xfId="0" applyBorder="1"/>
    <xf numFmtId="0" fontId="0" fillId="0" borderId="59" xfId="0" applyBorder="1"/>
    <xf numFmtId="0" fontId="4" fillId="0" borderId="57" xfId="0" applyFont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167" fontId="5" fillId="6" borderId="52" xfId="0" applyNumberFormat="1" applyFont="1" applyFill="1" applyBorder="1" applyAlignment="1">
      <alignment horizontal="center" vertical="center"/>
    </xf>
    <xf numFmtId="167" fontId="5" fillId="6" borderId="53" xfId="0" applyNumberFormat="1" applyFont="1" applyFill="1" applyBorder="1" applyAlignment="1">
      <alignment horizontal="center" vertical="center"/>
    </xf>
    <xf numFmtId="167" fontId="5" fillId="6" borderId="54" xfId="0" applyNumberFormat="1" applyFont="1" applyFill="1" applyBorder="1" applyAlignment="1">
      <alignment horizontal="center" vertical="center"/>
    </xf>
    <xf numFmtId="167" fontId="5" fillId="6" borderId="55" xfId="0" applyNumberFormat="1" applyFont="1" applyFill="1" applyBorder="1" applyAlignment="1">
      <alignment horizontal="center" vertical="center"/>
    </xf>
    <xf numFmtId="167" fontId="5" fillId="6" borderId="56" xfId="0" applyNumberFormat="1" applyFont="1" applyFill="1" applyBorder="1" applyAlignment="1">
      <alignment horizontal="center" vertical="center"/>
    </xf>
    <xf numFmtId="165" fontId="5" fillId="0" borderId="62" xfId="6" applyFont="1" applyFill="1" applyBorder="1" applyAlignment="1" applyProtection="1">
      <alignment horizontal="left" vertical="center" wrapText="1"/>
    </xf>
    <xf numFmtId="168" fontId="5" fillId="0" borderId="5" xfId="0" applyNumberFormat="1" applyFont="1" applyBorder="1" applyAlignment="1">
      <alignment vertical="center"/>
    </xf>
    <xf numFmtId="165" fontId="5" fillId="0" borderId="48" xfId="6" applyFont="1" applyFill="1" applyBorder="1" applyAlignment="1" applyProtection="1">
      <alignment horizontal="left" vertical="center" wrapText="1"/>
    </xf>
    <xf numFmtId="168" fontId="5" fillId="0" borderId="58" xfId="0" applyNumberFormat="1" applyFont="1" applyBorder="1" applyAlignment="1">
      <alignment vertical="center"/>
    </xf>
    <xf numFmtId="168" fontId="5" fillId="0" borderId="59" xfId="0" applyNumberFormat="1" applyFont="1" applyBorder="1" applyAlignment="1">
      <alignment vertical="center"/>
    </xf>
    <xf numFmtId="165" fontId="5" fillId="0" borderId="57" xfId="6" quotePrefix="1" applyFont="1" applyFill="1" applyBorder="1" applyAlignment="1" applyProtection="1">
      <alignment horizontal="left" vertical="center" wrapText="1"/>
    </xf>
    <xf numFmtId="165" fontId="5" fillId="0" borderId="61" xfId="6" quotePrefix="1" applyFont="1" applyFill="1" applyBorder="1" applyAlignment="1" applyProtection="1">
      <alignment horizontal="left" vertical="center" wrapText="1"/>
    </xf>
    <xf numFmtId="165" fontId="5" fillId="0" borderId="48" xfId="6" quotePrefix="1" applyFont="1" applyFill="1" applyBorder="1" applyAlignment="1" applyProtection="1">
      <alignment horizontal="left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165" fontId="5" fillId="0" borderId="58" xfId="6" quotePrefix="1" applyFont="1" applyFill="1" applyBorder="1" applyAlignment="1" applyProtection="1">
      <alignment horizontal="left" vertical="center" wrapText="1"/>
    </xf>
    <xf numFmtId="165" fontId="5" fillId="0" borderId="59" xfId="6" quotePrefix="1" applyFont="1" applyFill="1" applyBorder="1" applyAlignment="1" applyProtection="1">
      <alignment horizontal="left" vertical="center" wrapText="1"/>
    </xf>
    <xf numFmtId="0" fontId="0" fillId="0" borderId="5" xfId="0" applyBorder="1"/>
    <xf numFmtId="0" fontId="0" fillId="0" borderId="63" xfId="0" applyBorder="1"/>
    <xf numFmtId="0" fontId="0" fillId="0" borderId="54" xfId="0" applyBorder="1"/>
    <xf numFmtId="168" fontId="0" fillId="0" borderId="5" xfId="0" applyNumberFormat="1" applyBorder="1"/>
    <xf numFmtId="165" fontId="5" fillId="0" borderId="58" xfId="2" quotePrefix="1" applyFont="1" applyBorder="1" applyAlignment="1">
      <alignment horizontal="left" vertical="center" wrapText="1"/>
    </xf>
    <xf numFmtId="0" fontId="3" fillId="0" borderId="59" xfId="0" applyFont="1" applyBorder="1" applyAlignment="1">
      <alignment vertical="center"/>
    </xf>
    <xf numFmtId="165" fontId="5" fillId="0" borderId="55" xfId="2" quotePrefix="1" applyFont="1" applyBorder="1" applyAlignment="1">
      <alignment vertical="center" wrapText="1"/>
    </xf>
    <xf numFmtId="164" fontId="3" fillId="8" borderId="55" xfId="0" applyNumberFormat="1" applyFont="1" applyFill="1" applyBorder="1" applyAlignment="1">
      <alignment vertical="center"/>
    </xf>
    <xf numFmtId="168" fontId="5" fillId="0" borderId="64" xfId="0" applyNumberFormat="1" applyFont="1" applyBorder="1" applyAlignment="1">
      <alignment vertical="center"/>
    </xf>
    <xf numFmtId="168" fontId="5" fillId="0" borderId="55" xfId="0" applyNumberFormat="1" applyFont="1" applyBorder="1" applyAlignment="1">
      <alignment vertical="center"/>
    </xf>
    <xf numFmtId="168" fontId="5" fillId="0" borderId="65" xfId="0" applyNumberFormat="1" applyFont="1" applyBorder="1" applyAlignment="1">
      <alignment vertical="center"/>
    </xf>
    <xf numFmtId="165" fontId="5" fillId="0" borderId="62" xfId="6" applyFont="1" applyFill="1" applyBorder="1" applyAlignment="1" applyProtection="1">
      <alignment horizontal="center" vertical="center" wrapText="1"/>
    </xf>
    <xf numFmtId="165" fontId="5" fillId="0" borderId="48" xfId="6" applyFont="1" applyFill="1" applyBorder="1" applyAlignment="1" applyProtection="1">
      <alignment horizontal="center" vertical="center" wrapText="1"/>
    </xf>
    <xf numFmtId="165" fontId="5" fillId="0" borderId="55" xfId="2" quotePrefix="1" applyFont="1" applyBorder="1" applyAlignment="1">
      <alignment horizontal="left" vertical="center" wrapText="1"/>
    </xf>
    <xf numFmtId="165" fontId="5" fillId="0" borderId="58" xfId="6" applyFont="1" applyFill="1" applyBorder="1" applyAlignment="1" applyProtection="1">
      <alignment horizontal="left" vertical="center" wrapText="1"/>
    </xf>
    <xf numFmtId="165" fontId="5" fillId="0" borderId="59" xfId="2" quotePrefix="1" applyFont="1" applyBorder="1" applyAlignment="1">
      <alignment horizontal="left" vertical="center" wrapText="1"/>
    </xf>
    <xf numFmtId="165" fontId="5" fillId="0" borderId="55" xfId="6" quotePrefix="1" applyFont="1" applyFill="1" applyBorder="1" applyAlignment="1" applyProtection="1">
      <alignment horizontal="left" vertical="center" wrapText="1"/>
    </xf>
    <xf numFmtId="0" fontId="4" fillId="0" borderId="55" xfId="0" applyFont="1" applyBorder="1" applyAlignment="1">
      <alignment horizontal="center" vertical="center"/>
    </xf>
    <xf numFmtId="168" fontId="5" fillId="0" borderId="66" xfId="0" applyNumberFormat="1" applyFont="1" applyBorder="1" applyAlignment="1">
      <alignment vertical="center"/>
    </xf>
    <xf numFmtId="0" fontId="0" fillId="0" borderId="55" xfId="0" applyBorder="1" applyAlignment="1">
      <alignment wrapText="1"/>
    </xf>
    <xf numFmtId="0" fontId="0" fillId="8" borderId="55" xfId="0" applyFill="1" applyBorder="1"/>
    <xf numFmtId="44" fontId="11" fillId="0" borderId="0" xfId="8" applyFont="1" applyAlignment="1">
      <alignment horizontal="center" vertical="center"/>
    </xf>
    <xf numFmtId="44" fontId="11" fillId="0" borderId="0" xfId="8" applyFont="1" applyAlignment="1">
      <alignment vertical="center"/>
    </xf>
    <xf numFmtId="0" fontId="3" fillId="0" borderId="67" xfId="0" applyFont="1" applyBorder="1" applyAlignment="1">
      <alignment vertical="center"/>
    </xf>
    <xf numFmtId="165" fontId="5" fillId="0" borderId="68" xfId="2" quotePrefix="1" applyFont="1" applyBorder="1" applyAlignment="1">
      <alignment horizontal="left" vertical="center" wrapText="1"/>
    </xf>
    <xf numFmtId="167" fontId="5" fillId="6" borderId="69" xfId="0" applyNumberFormat="1" applyFont="1" applyFill="1" applyBorder="1" applyAlignment="1">
      <alignment horizontal="center" vertical="center"/>
    </xf>
    <xf numFmtId="167" fontId="5" fillId="6" borderId="67" xfId="0" applyNumberFormat="1" applyFont="1" applyFill="1" applyBorder="1" applyAlignment="1">
      <alignment horizontal="center" vertical="center"/>
    </xf>
    <xf numFmtId="168" fontId="5" fillId="0" borderId="70" xfId="0" applyNumberFormat="1" applyFont="1" applyBorder="1" applyAlignment="1">
      <alignment vertical="center"/>
    </xf>
    <xf numFmtId="0" fontId="29" fillId="12" borderId="0" xfId="0" quotePrefix="1" applyFont="1" applyFill="1" applyAlignment="1">
      <alignment horizontal="right"/>
    </xf>
    <xf numFmtId="0" fontId="4" fillId="6" borderId="1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6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55" xfId="0" applyFont="1" applyBorder="1" applyAlignment="1">
      <alignment horizontal="center"/>
    </xf>
    <xf numFmtId="0" fontId="4" fillId="6" borderId="2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26" fillId="0" borderId="55" xfId="0" quotePrefix="1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6" borderId="49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26" fillId="0" borderId="41" xfId="0" quotePrefix="1" applyFont="1" applyBorder="1" applyAlignment="1">
      <alignment horizontal="center" vertical="center"/>
    </xf>
    <xf numFmtId="0" fontId="26" fillId="0" borderId="42" xfId="0" quotePrefix="1" applyFont="1" applyBorder="1" applyAlignment="1">
      <alignment horizontal="center" vertical="center"/>
    </xf>
    <xf numFmtId="0" fontId="26" fillId="0" borderId="43" xfId="0" quotePrefix="1" applyFont="1" applyBorder="1" applyAlignment="1">
      <alignment horizontal="center" vertical="center"/>
    </xf>
    <xf numFmtId="0" fontId="26" fillId="0" borderId="38" xfId="0" quotePrefix="1" applyFont="1" applyBorder="1" applyAlignment="1">
      <alignment horizontal="center" vertical="center"/>
    </xf>
    <xf numFmtId="0" fontId="26" fillId="0" borderId="44" xfId="0" quotePrefix="1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0" fillId="0" borderId="16" xfId="0" quotePrefix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0" fillId="0" borderId="18" xfId="0" quotePrefix="1" applyFont="1" applyBorder="1" applyAlignment="1">
      <alignment horizontal="center" vertical="center"/>
    </xf>
    <xf numFmtId="0" fontId="10" fillId="0" borderId="19" xfId="0" quotePrefix="1" applyFont="1" applyBorder="1" applyAlignment="1">
      <alignment horizontal="center" vertical="center"/>
    </xf>
    <xf numFmtId="0" fontId="10" fillId="0" borderId="20" xfId="0" quotePrefix="1" applyFont="1" applyBorder="1" applyAlignment="1">
      <alignment horizontal="center" vertical="center"/>
    </xf>
  </cellXfs>
  <cellStyles count="9">
    <cellStyle name="Hiperlink" xfId="6" builtinId="8"/>
    <cellStyle name="Moeda" xfId="8" builtinId="4"/>
    <cellStyle name="Normal" xfId="0" builtinId="0"/>
    <cellStyle name="Normal 12" xfId="3" xr:uid="{8FD2F55B-BBE4-40D3-972C-2CB7D801BC67}"/>
    <cellStyle name="Normal 15" xfId="2" xr:uid="{D1F659F7-8073-4845-805F-D5C1A33A4470}"/>
    <cellStyle name="Normal 19" xfId="4" xr:uid="{3935B1B9-A69F-4990-AA23-A71DDBF5F9C9}"/>
    <cellStyle name="Normal 2" xfId="5" xr:uid="{B9C27AED-D9F9-444E-933D-95FF845A6742}"/>
    <cellStyle name="Normal 7" xfId="1" xr:uid="{98F6C8E7-39ED-435C-9EA6-8CDC948F382D}"/>
    <cellStyle name="Porcentagem" xfId="7" builtinId="5"/>
  </cellStyles>
  <dxfs count="21"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</dxfs>
  <tableStyles count="0" defaultTableStyle="TableStyleMedium2" defaultPivotStyle="PivotStyleLight16"/>
  <colors>
    <mruColors>
      <color rgb="FFDCD8D3"/>
      <color rgb="FF05263E"/>
      <color rgb="FFC5C0B3"/>
      <color rgb="FF995D51"/>
      <color rgb="FFC2AB8C"/>
      <color rgb="FF998A7A"/>
      <color rgb="FF827D73"/>
      <color rgb="FF827D8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18" Type="http://schemas.openxmlformats.org/officeDocument/2006/relationships/image" Target="../media/image3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17" Type="http://schemas.openxmlformats.org/officeDocument/2006/relationships/image" Target="../media/image33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20" Type="http://schemas.openxmlformats.org/officeDocument/2006/relationships/image" Target="../media/image11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19" Type="http://schemas.openxmlformats.org/officeDocument/2006/relationships/image" Target="../media/image35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10" Type="http://schemas.openxmlformats.org/officeDocument/2006/relationships/image" Target="../media/image46.png"/><Relationship Id="rId4" Type="http://schemas.openxmlformats.org/officeDocument/2006/relationships/image" Target="../media/image41.png"/><Relationship Id="rId9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309415</xdr:colOff>
      <xdr:row>0</xdr:row>
      <xdr:rowOff>169794</xdr:rowOff>
    </xdr:from>
    <xdr:to>
      <xdr:col>0</xdr:col>
      <xdr:colOff>1249780</xdr:colOff>
      <xdr:row>1</xdr:row>
      <xdr:rowOff>165653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60386488-9D72-D014-D71D-2352B7FA2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63" t="30637" r="30497" b="30848"/>
        <a:stretch>
          <a:fillRect/>
        </a:stretch>
      </xdr:blipFill>
      <xdr:spPr>
        <a:xfrm>
          <a:off x="309415" y="169794"/>
          <a:ext cx="940365" cy="964924"/>
        </a:xfrm>
        <a:prstGeom prst="rect">
          <a:avLst/>
        </a:prstGeom>
      </xdr:spPr>
    </xdr:pic>
    <xdr:clientData/>
  </xdr:twoCellAnchor>
  <xdr:twoCellAnchor editAs="oneCell">
    <xdr:from>
      <xdr:col>8</xdr:col>
      <xdr:colOff>435428</xdr:colOff>
      <xdr:row>17</xdr:row>
      <xdr:rowOff>40821</xdr:rowOff>
    </xdr:from>
    <xdr:to>
      <xdr:col>13</xdr:col>
      <xdr:colOff>571500</xdr:colOff>
      <xdr:row>33</xdr:row>
      <xdr:rowOff>176892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9A61B38E-F66E-8662-6BA3-121AA9D48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607" y="4544785"/>
          <a:ext cx="3061607" cy="327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332510</xdr:colOff>
      <xdr:row>6</xdr:row>
      <xdr:rowOff>221673</xdr:rowOff>
    </xdr:from>
    <xdr:to>
      <xdr:col>0</xdr:col>
      <xdr:colOff>1993814</xdr:colOff>
      <xdr:row>7</xdr:row>
      <xdr:rowOff>21555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886E1A3-9D3A-8BA3-637F-104B7786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510" y="14090073"/>
          <a:ext cx="1661304" cy="922100"/>
        </a:xfrm>
        <a:prstGeom prst="rect">
          <a:avLst/>
        </a:prstGeom>
      </xdr:spPr>
    </xdr:pic>
    <xdr:clientData/>
  </xdr:twoCellAnchor>
  <xdr:twoCellAnchor>
    <xdr:from>
      <xdr:col>0</xdr:col>
      <xdr:colOff>235527</xdr:colOff>
      <xdr:row>12</xdr:row>
      <xdr:rowOff>166254</xdr:rowOff>
    </xdr:from>
    <xdr:to>
      <xdr:col>0</xdr:col>
      <xdr:colOff>2049244</xdr:colOff>
      <xdr:row>12</xdr:row>
      <xdr:rowOff>1057871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268DCB5-662F-3249-7A90-034708BA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527" y="20767963"/>
          <a:ext cx="1813717" cy="891617"/>
        </a:xfrm>
        <a:prstGeom prst="rect">
          <a:avLst/>
        </a:prstGeom>
      </xdr:spPr>
    </xdr:pic>
    <xdr:clientData/>
  </xdr:twoCellAnchor>
  <xdr:twoCellAnchor editAs="oneCell">
    <xdr:from>
      <xdr:col>0</xdr:col>
      <xdr:colOff>165653</xdr:colOff>
      <xdr:row>2</xdr:row>
      <xdr:rowOff>100898</xdr:rowOff>
    </xdr:from>
    <xdr:to>
      <xdr:col>0</xdr:col>
      <xdr:colOff>2069634</xdr:colOff>
      <xdr:row>2</xdr:row>
      <xdr:rowOff>631701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39B477-08AF-4E94-9CC3-177C801F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499216"/>
          <a:ext cx="1903981" cy="53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180113</xdr:colOff>
      <xdr:row>6</xdr:row>
      <xdr:rowOff>69273</xdr:rowOff>
    </xdr:from>
    <xdr:to>
      <xdr:col>0</xdr:col>
      <xdr:colOff>2090845</xdr:colOff>
      <xdr:row>6</xdr:row>
      <xdr:rowOff>1052946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3152FCE-30B5-4DC5-832F-FF4EA889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113" y="14960023"/>
          <a:ext cx="1910732" cy="983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155866</xdr:colOff>
      <xdr:row>9</xdr:row>
      <xdr:rowOff>27707</xdr:rowOff>
    </xdr:from>
    <xdr:to>
      <xdr:col>0</xdr:col>
      <xdr:colOff>2168904</xdr:colOff>
      <xdr:row>9</xdr:row>
      <xdr:rowOff>1066798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F8C434D-36BA-40D3-8DA3-6AA9F49962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4" b="-1"/>
        <a:stretch/>
      </xdr:blipFill>
      <xdr:spPr bwMode="auto">
        <a:xfrm>
          <a:off x="155866" y="6054434"/>
          <a:ext cx="2013038" cy="103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259772</xdr:colOff>
      <xdr:row>11</xdr:row>
      <xdr:rowOff>976980</xdr:rowOff>
    </xdr:from>
    <xdr:to>
      <xdr:col>0</xdr:col>
      <xdr:colOff>1783772</xdr:colOff>
      <xdr:row>12</xdr:row>
      <xdr:rowOff>1020448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E73E382-E739-4D07-A4C4-88F2F7A2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72" y="9255071"/>
          <a:ext cx="1524000" cy="116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165653</xdr:colOff>
      <xdr:row>2</xdr:row>
      <xdr:rowOff>100898</xdr:rowOff>
    </xdr:from>
    <xdr:to>
      <xdr:col>0</xdr:col>
      <xdr:colOff>2069634</xdr:colOff>
      <xdr:row>2</xdr:row>
      <xdr:rowOff>631701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06B458-BECB-4537-BD39-E8144D6AC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499216"/>
          <a:ext cx="1903981" cy="53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557888</xdr:colOff>
      <xdr:row>6</xdr:row>
      <xdr:rowOff>81642</xdr:rowOff>
    </xdr:from>
    <xdr:to>
      <xdr:col>0</xdr:col>
      <xdr:colOff>1350437</xdr:colOff>
      <xdr:row>6</xdr:row>
      <xdr:rowOff>1087569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D3FB0D-C165-2319-087B-507E1DEC9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888" y="4027713"/>
          <a:ext cx="792549" cy="1005927"/>
        </a:xfrm>
        <a:prstGeom prst="rect">
          <a:avLst/>
        </a:prstGeom>
      </xdr:spPr>
    </xdr:pic>
    <xdr:clientData/>
  </xdr:twoCellAnchor>
  <xdr:twoCellAnchor>
    <xdr:from>
      <xdr:col>0</xdr:col>
      <xdr:colOff>557888</xdr:colOff>
      <xdr:row>7</xdr:row>
      <xdr:rowOff>81642</xdr:rowOff>
    </xdr:from>
    <xdr:to>
      <xdr:col>0</xdr:col>
      <xdr:colOff>1350437</xdr:colOff>
      <xdr:row>7</xdr:row>
      <xdr:rowOff>1087569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D300DD6-169C-FA5F-214D-B20BA58F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888" y="5143499"/>
          <a:ext cx="792549" cy="1005927"/>
        </a:xfrm>
        <a:prstGeom prst="rect">
          <a:avLst/>
        </a:prstGeom>
      </xdr:spPr>
    </xdr:pic>
    <xdr:clientData/>
  </xdr:twoCellAnchor>
  <xdr:twoCellAnchor editAs="oneCell">
    <xdr:from>
      <xdr:col>0</xdr:col>
      <xdr:colOff>217608</xdr:colOff>
      <xdr:row>1</xdr:row>
      <xdr:rowOff>343353</xdr:rowOff>
    </xdr:from>
    <xdr:to>
      <xdr:col>0</xdr:col>
      <xdr:colOff>2121589</xdr:colOff>
      <xdr:row>2</xdr:row>
      <xdr:rowOff>474106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E58EF4-E316-4F23-A1C3-37FD774A2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608" y="533853"/>
          <a:ext cx="1903981" cy="529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291522</xdr:colOff>
      <xdr:row>11</xdr:row>
      <xdr:rowOff>127000</xdr:rowOff>
    </xdr:from>
    <xdr:to>
      <xdr:col>0</xdr:col>
      <xdr:colOff>1526069</xdr:colOff>
      <xdr:row>12</xdr:row>
      <xdr:rowOff>28664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55BF9B-EDEB-E4D5-0CFA-601CF5A47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22" y="8682182"/>
          <a:ext cx="1234547" cy="1027346"/>
        </a:xfrm>
        <a:prstGeom prst="rect">
          <a:avLst/>
        </a:prstGeom>
      </xdr:spPr>
    </xdr:pic>
    <xdr:clientData/>
  </xdr:twoCellAnchor>
  <xdr:twoCellAnchor>
    <xdr:from>
      <xdr:col>0</xdr:col>
      <xdr:colOff>353579</xdr:colOff>
      <xdr:row>15</xdr:row>
      <xdr:rowOff>0</xdr:rowOff>
    </xdr:from>
    <xdr:to>
      <xdr:col>0</xdr:col>
      <xdr:colOff>1618609</xdr:colOff>
      <xdr:row>15</xdr:row>
      <xdr:rowOff>1021168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EEFDEDA-341B-99EA-8D1F-F3D3D7098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579" y="13057909"/>
          <a:ext cx="1265030" cy="1021168"/>
        </a:xfrm>
        <a:prstGeom prst="rect">
          <a:avLst/>
        </a:prstGeom>
      </xdr:spPr>
    </xdr:pic>
    <xdr:clientData/>
  </xdr:twoCellAnchor>
  <xdr:twoCellAnchor>
    <xdr:from>
      <xdr:col>0</xdr:col>
      <xdr:colOff>609022</xdr:colOff>
      <xdr:row>6</xdr:row>
      <xdr:rowOff>99579</xdr:rowOff>
    </xdr:from>
    <xdr:to>
      <xdr:col>0</xdr:col>
      <xdr:colOff>1447295</xdr:colOff>
      <xdr:row>7</xdr:row>
      <xdr:rowOff>33169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B70C1D9-895B-2982-2E2E-83E77575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022" y="3026352"/>
          <a:ext cx="838273" cy="1059272"/>
        </a:xfrm>
        <a:prstGeom prst="rect">
          <a:avLst/>
        </a:prstGeom>
      </xdr:spPr>
    </xdr:pic>
    <xdr:clientData/>
  </xdr:twoCellAnchor>
  <xdr:twoCellAnchor>
    <xdr:from>
      <xdr:col>0</xdr:col>
      <xdr:colOff>504247</xdr:colOff>
      <xdr:row>8</xdr:row>
      <xdr:rowOff>593147</xdr:rowOff>
    </xdr:from>
    <xdr:to>
      <xdr:col>0</xdr:col>
      <xdr:colOff>1700691</xdr:colOff>
      <xdr:row>9</xdr:row>
      <xdr:rowOff>479570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8C16319-EF56-E83F-B760-16156058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247" y="5771283"/>
          <a:ext cx="1196444" cy="1012105"/>
        </a:xfrm>
        <a:prstGeom prst="rect">
          <a:avLst/>
        </a:prstGeom>
      </xdr:spPr>
    </xdr:pic>
    <xdr:clientData/>
  </xdr:twoCellAnchor>
  <xdr:twoCellAnchor editAs="oneCell">
    <xdr:from>
      <xdr:col>0</xdr:col>
      <xdr:colOff>217607</xdr:colOff>
      <xdr:row>1</xdr:row>
      <xdr:rowOff>239443</xdr:rowOff>
    </xdr:from>
    <xdr:to>
      <xdr:col>0</xdr:col>
      <xdr:colOff>2117106</xdr:colOff>
      <xdr:row>2</xdr:row>
      <xdr:rowOff>474971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886FAA-8BC6-4840-A94C-4B566B28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607" y="429943"/>
          <a:ext cx="1899499" cy="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135082</xdr:colOff>
      <xdr:row>10</xdr:row>
      <xdr:rowOff>116064</xdr:rowOff>
    </xdr:from>
    <xdr:to>
      <xdr:col>0</xdr:col>
      <xdr:colOff>2130136</xdr:colOff>
      <xdr:row>10</xdr:row>
      <xdr:rowOff>1071736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AA26908-0368-82BB-03C9-193C6B49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82" y="8220973"/>
          <a:ext cx="1995054" cy="955672"/>
        </a:xfrm>
        <a:prstGeom prst="rect">
          <a:avLst/>
        </a:prstGeom>
      </xdr:spPr>
    </xdr:pic>
    <xdr:clientData/>
  </xdr:twoCellAnchor>
  <xdr:twoCellAnchor>
    <xdr:from>
      <xdr:col>0</xdr:col>
      <xdr:colOff>166255</xdr:colOff>
      <xdr:row>18</xdr:row>
      <xdr:rowOff>221671</xdr:rowOff>
    </xdr:from>
    <xdr:to>
      <xdr:col>0</xdr:col>
      <xdr:colOff>2033317</xdr:colOff>
      <xdr:row>18</xdr:row>
      <xdr:rowOff>854186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115C93D-E4BF-ECA2-E68E-C6082950F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255" y="45345926"/>
          <a:ext cx="1867062" cy="632515"/>
        </a:xfrm>
        <a:prstGeom prst="rect">
          <a:avLst/>
        </a:prstGeom>
      </xdr:spPr>
    </xdr:pic>
    <xdr:clientData/>
  </xdr:twoCellAnchor>
  <xdr:twoCellAnchor>
    <xdr:from>
      <xdr:col>0</xdr:col>
      <xdr:colOff>69272</xdr:colOff>
      <xdr:row>22</xdr:row>
      <xdr:rowOff>34636</xdr:rowOff>
    </xdr:from>
    <xdr:to>
      <xdr:col>0</xdr:col>
      <xdr:colOff>2173781</xdr:colOff>
      <xdr:row>22</xdr:row>
      <xdr:rowOff>733660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48CA4C3-74E8-FE87-AD1C-B67BD9FC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72" y="21647727"/>
          <a:ext cx="2104509" cy="699024"/>
        </a:xfrm>
        <a:prstGeom prst="rect">
          <a:avLst/>
        </a:prstGeom>
      </xdr:spPr>
    </xdr:pic>
    <xdr:clientData/>
  </xdr:twoCellAnchor>
  <xdr:twoCellAnchor>
    <xdr:from>
      <xdr:col>0</xdr:col>
      <xdr:colOff>346365</xdr:colOff>
      <xdr:row>24</xdr:row>
      <xdr:rowOff>0</xdr:rowOff>
    </xdr:from>
    <xdr:to>
      <xdr:col>0</xdr:col>
      <xdr:colOff>2030531</xdr:colOff>
      <xdr:row>24</xdr:row>
      <xdr:rowOff>670618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B782E32-AC83-9E9B-4EE1-9F0613C1C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365" y="23864455"/>
          <a:ext cx="1684166" cy="670618"/>
        </a:xfrm>
        <a:prstGeom prst="rect">
          <a:avLst/>
        </a:prstGeom>
      </xdr:spPr>
    </xdr:pic>
    <xdr:clientData/>
  </xdr:twoCellAnchor>
  <xdr:twoCellAnchor>
    <xdr:from>
      <xdr:col>0</xdr:col>
      <xdr:colOff>155864</xdr:colOff>
      <xdr:row>26</xdr:row>
      <xdr:rowOff>138547</xdr:rowOff>
    </xdr:from>
    <xdr:to>
      <xdr:col>0</xdr:col>
      <xdr:colOff>2105230</xdr:colOff>
      <xdr:row>26</xdr:row>
      <xdr:rowOff>813327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E480AD5-D233-C1B7-813D-22C7F1F1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864" y="26254365"/>
          <a:ext cx="1949366" cy="674780"/>
        </a:xfrm>
        <a:prstGeom prst="rect">
          <a:avLst/>
        </a:prstGeom>
      </xdr:spPr>
    </xdr:pic>
    <xdr:clientData/>
  </xdr:twoCellAnchor>
  <xdr:twoCellAnchor>
    <xdr:from>
      <xdr:col>0</xdr:col>
      <xdr:colOff>294412</xdr:colOff>
      <xdr:row>31</xdr:row>
      <xdr:rowOff>0</xdr:rowOff>
    </xdr:from>
    <xdr:to>
      <xdr:col>0</xdr:col>
      <xdr:colOff>1963337</xdr:colOff>
      <xdr:row>31</xdr:row>
      <xdr:rowOff>853514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6E73C87-3014-35AF-C9E5-82D1C4EE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4412" y="31744227"/>
          <a:ext cx="1668925" cy="853514"/>
        </a:xfrm>
        <a:prstGeom prst="rect">
          <a:avLst/>
        </a:prstGeom>
      </xdr:spPr>
    </xdr:pic>
    <xdr:clientData/>
  </xdr:twoCellAnchor>
  <xdr:twoCellAnchor>
    <xdr:from>
      <xdr:col>0</xdr:col>
      <xdr:colOff>346367</xdr:colOff>
      <xdr:row>35</xdr:row>
      <xdr:rowOff>0</xdr:rowOff>
    </xdr:from>
    <xdr:to>
      <xdr:col>0</xdr:col>
      <xdr:colOff>1916223</xdr:colOff>
      <xdr:row>35</xdr:row>
      <xdr:rowOff>899238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76A6B06-1C2C-47E8-936F-2D710B3A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367" y="36246955"/>
          <a:ext cx="1569856" cy="899238"/>
        </a:xfrm>
        <a:prstGeom prst="rect">
          <a:avLst/>
        </a:prstGeom>
      </xdr:spPr>
    </xdr:pic>
    <xdr:clientData/>
  </xdr:twoCellAnchor>
  <xdr:twoCellAnchor>
    <xdr:from>
      <xdr:col>0</xdr:col>
      <xdr:colOff>86590</xdr:colOff>
      <xdr:row>46</xdr:row>
      <xdr:rowOff>69272</xdr:rowOff>
    </xdr:from>
    <xdr:to>
      <xdr:col>0</xdr:col>
      <xdr:colOff>2121737</xdr:colOff>
      <xdr:row>46</xdr:row>
      <xdr:rowOff>952583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4A19A98-C3E2-40E1-DDE7-23143584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590" y="48698727"/>
          <a:ext cx="2035147" cy="883311"/>
        </a:xfrm>
        <a:prstGeom prst="rect">
          <a:avLst/>
        </a:prstGeom>
      </xdr:spPr>
    </xdr:pic>
    <xdr:clientData/>
  </xdr:twoCellAnchor>
  <xdr:twoCellAnchor>
    <xdr:from>
      <xdr:col>0</xdr:col>
      <xdr:colOff>242453</xdr:colOff>
      <xdr:row>48</xdr:row>
      <xdr:rowOff>0</xdr:rowOff>
    </xdr:from>
    <xdr:to>
      <xdr:col>0</xdr:col>
      <xdr:colOff>2063791</xdr:colOff>
      <xdr:row>48</xdr:row>
      <xdr:rowOff>716342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B58207A-6E32-26D5-A1EC-4F7ADE57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2453" y="50880818"/>
          <a:ext cx="1821338" cy="716342"/>
        </a:xfrm>
        <a:prstGeom prst="rect">
          <a:avLst/>
        </a:prstGeom>
      </xdr:spPr>
    </xdr:pic>
    <xdr:clientData/>
  </xdr:twoCellAnchor>
  <xdr:twoCellAnchor>
    <xdr:from>
      <xdr:col>0</xdr:col>
      <xdr:colOff>173181</xdr:colOff>
      <xdr:row>51</xdr:row>
      <xdr:rowOff>0</xdr:rowOff>
    </xdr:from>
    <xdr:to>
      <xdr:col>0</xdr:col>
      <xdr:colOff>2131691</xdr:colOff>
      <xdr:row>51</xdr:row>
      <xdr:rowOff>571550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DBF9670-1F8A-5134-80DE-0E97BCA52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181" y="54257864"/>
          <a:ext cx="1958510" cy="571550"/>
        </a:xfrm>
        <a:prstGeom prst="rect">
          <a:avLst/>
        </a:prstGeom>
      </xdr:spPr>
    </xdr:pic>
    <xdr:clientData/>
  </xdr:twoCellAnchor>
  <xdr:twoCellAnchor>
    <xdr:from>
      <xdr:col>0</xdr:col>
      <xdr:colOff>131617</xdr:colOff>
      <xdr:row>54</xdr:row>
      <xdr:rowOff>443346</xdr:rowOff>
    </xdr:from>
    <xdr:to>
      <xdr:col>0</xdr:col>
      <xdr:colOff>2105368</xdr:colOff>
      <xdr:row>54</xdr:row>
      <xdr:rowOff>1030137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DC347F64-8A01-7548-C379-7D72A451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617" y="58078255"/>
          <a:ext cx="1973751" cy="586791"/>
        </a:xfrm>
        <a:prstGeom prst="rect">
          <a:avLst/>
        </a:prstGeom>
      </xdr:spPr>
    </xdr:pic>
    <xdr:clientData/>
  </xdr:twoCellAnchor>
  <xdr:twoCellAnchor>
    <xdr:from>
      <xdr:col>0</xdr:col>
      <xdr:colOff>277091</xdr:colOff>
      <xdr:row>56</xdr:row>
      <xdr:rowOff>138546</xdr:rowOff>
    </xdr:from>
    <xdr:to>
      <xdr:col>0</xdr:col>
      <xdr:colOff>2090808</xdr:colOff>
      <xdr:row>56</xdr:row>
      <xdr:rowOff>961577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47EA4680-922B-84BB-11A2-8B4CE39C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091" y="102495928"/>
          <a:ext cx="1813717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6</xdr:row>
      <xdr:rowOff>263109</xdr:rowOff>
    </xdr:from>
    <xdr:to>
      <xdr:col>0</xdr:col>
      <xdr:colOff>2164774</xdr:colOff>
      <xdr:row>6</xdr:row>
      <xdr:rowOff>1047232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43094EDF-FE2B-4D1C-BB7A-9F0923E2A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3449654"/>
          <a:ext cx="2050474" cy="784123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103908</xdr:colOff>
      <xdr:row>64</xdr:row>
      <xdr:rowOff>158550</xdr:rowOff>
    </xdr:from>
    <xdr:to>
      <xdr:col>0</xdr:col>
      <xdr:colOff>2112817</xdr:colOff>
      <xdr:row>64</xdr:row>
      <xdr:rowOff>1009922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802FB636-CC80-4B67-B6AE-AB30DBA1C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8" y="69050277"/>
          <a:ext cx="2008909" cy="851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457196</xdr:colOff>
      <xdr:row>66</xdr:row>
      <xdr:rowOff>83127</xdr:rowOff>
    </xdr:from>
    <xdr:to>
      <xdr:col>0</xdr:col>
      <xdr:colOff>1755655</xdr:colOff>
      <xdr:row>66</xdr:row>
      <xdr:rowOff>1099284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205DA6C2-29DF-4D72-8737-98F53DBCD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6" y="138129818"/>
          <a:ext cx="1298459" cy="969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526474</xdr:colOff>
      <xdr:row>65</xdr:row>
      <xdr:rowOff>55418</xdr:rowOff>
    </xdr:from>
    <xdr:to>
      <xdr:col>0</xdr:col>
      <xdr:colOff>1825820</xdr:colOff>
      <xdr:row>66</xdr:row>
      <xdr:rowOff>15621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B415D673-9886-4296-A46E-D2E6C0E6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474" y="139446000"/>
          <a:ext cx="1299346" cy="102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124690</xdr:colOff>
      <xdr:row>68</xdr:row>
      <xdr:rowOff>190500</xdr:rowOff>
    </xdr:from>
    <xdr:to>
      <xdr:col>0</xdr:col>
      <xdr:colOff>2160766</xdr:colOff>
      <xdr:row>68</xdr:row>
      <xdr:rowOff>1030272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1E002F65-9D9F-4F40-841B-1DDBCBDD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90" y="73584955"/>
          <a:ext cx="2036076" cy="839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429499</xdr:colOff>
      <xdr:row>70</xdr:row>
      <xdr:rowOff>69272</xdr:rowOff>
    </xdr:from>
    <xdr:to>
      <xdr:col>0</xdr:col>
      <xdr:colOff>1827748</xdr:colOff>
      <xdr:row>70</xdr:row>
      <xdr:rowOff>1106906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B5DCD6A5-B93F-4E10-B66F-2FF0B9086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499" y="142604836"/>
          <a:ext cx="1398249" cy="983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498767</xdr:colOff>
      <xdr:row>69</xdr:row>
      <xdr:rowOff>55417</xdr:rowOff>
    </xdr:from>
    <xdr:to>
      <xdr:col>0</xdr:col>
      <xdr:colOff>1884222</xdr:colOff>
      <xdr:row>70</xdr:row>
      <xdr:rowOff>35515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917DFED-1E38-4B69-A97E-D43E020A8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767" y="141468762"/>
          <a:ext cx="1385455" cy="1045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165653</xdr:colOff>
      <xdr:row>1</xdr:row>
      <xdr:rowOff>299680</xdr:rowOff>
    </xdr:from>
    <xdr:to>
      <xdr:col>0</xdr:col>
      <xdr:colOff>2069634</xdr:colOff>
      <xdr:row>2</xdr:row>
      <xdr:rowOff>430433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8ECCFD-6046-415E-B372-67F2A7E0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490180"/>
          <a:ext cx="1903981" cy="52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363679</xdr:colOff>
      <xdr:row>6</xdr:row>
      <xdr:rowOff>55420</xdr:rowOff>
    </xdr:from>
    <xdr:to>
      <xdr:col>0</xdr:col>
      <xdr:colOff>1948776</xdr:colOff>
      <xdr:row>6</xdr:row>
      <xdr:rowOff>1008003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6EA562A-2735-AD99-EEE6-B179B0D00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679" y="3034147"/>
          <a:ext cx="1585097" cy="952583"/>
        </a:xfrm>
        <a:prstGeom prst="rect">
          <a:avLst/>
        </a:prstGeom>
      </xdr:spPr>
    </xdr:pic>
    <xdr:clientData/>
  </xdr:twoCellAnchor>
  <xdr:twoCellAnchor>
    <xdr:from>
      <xdr:col>0</xdr:col>
      <xdr:colOff>256309</xdr:colOff>
      <xdr:row>13</xdr:row>
      <xdr:rowOff>110836</xdr:rowOff>
    </xdr:from>
    <xdr:to>
      <xdr:col>0</xdr:col>
      <xdr:colOff>1788062</xdr:colOff>
      <xdr:row>13</xdr:row>
      <xdr:rowOff>1185349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CE1FE4F-CAC2-888C-5E04-430C91A36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309" y="9618518"/>
          <a:ext cx="1531753" cy="1074513"/>
        </a:xfrm>
        <a:prstGeom prst="rect">
          <a:avLst/>
        </a:prstGeom>
      </xdr:spPr>
    </xdr:pic>
    <xdr:clientData/>
  </xdr:twoCellAnchor>
  <xdr:twoCellAnchor editAs="oneCell">
    <xdr:from>
      <xdr:col>0</xdr:col>
      <xdr:colOff>274510</xdr:colOff>
      <xdr:row>1</xdr:row>
      <xdr:rowOff>285955</xdr:rowOff>
    </xdr:from>
    <xdr:to>
      <xdr:col>0</xdr:col>
      <xdr:colOff>2173296</xdr:colOff>
      <xdr:row>2</xdr:row>
      <xdr:rowOff>521483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69B6BD-F277-4AE6-A1F6-02587824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" y="476455"/>
          <a:ext cx="1898786" cy="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159326</xdr:colOff>
      <xdr:row>6</xdr:row>
      <xdr:rowOff>259773</xdr:rowOff>
    </xdr:from>
    <xdr:to>
      <xdr:col>0</xdr:col>
      <xdr:colOff>2173001</xdr:colOff>
      <xdr:row>6</xdr:row>
      <xdr:rowOff>991360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C2E75B-C786-2560-33ED-6175C2EC4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26" y="3411682"/>
          <a:ext cx="2013675" cy="731587"/>
        </a:xfrm>
        <a:prstGeom prst="rect">
          <a:avLst/>
        </a:prstGeom>
      </xdr:spPr>
    </xdr:pic>
    <xdr:clientData/>
  </xdr:twoCellAnchor>
  <xdr:twoCellAnchor>
    <xdr:from>
      <xdr:col>0</xdr:col>
      <xdr:colOff>86591</xdr:colOff>
      <xdr:row>12</xdr:row>
      <xdr:rowOff>259773</xdr:rowOff>
    </xdr:from>
    <xdr:to>
      <xdr:col>0</xdr:col>
      <xdr:colOff>2132767</xdr:colOff>
      <xdr:row>12</xdr:row>
      <xdr:rowOff>924161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72F2331-9C40-07A5-C77A-0E4251BE7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91" y="10165773"/>
          <a:ext cx="2046176" cy="664388"/>
        </a:xfrm>
        <a:prstGeom prst="rect">
          <a:avLst/>
        </a:prstGeom>
      </xdr:spPr>
    </xdr:pic>
    <xdr:clientData/>
  </xdr:twoCellAnchor>
  <xdr:twoCellAnchor>
    <xdr:from>
      <xdr:col>0</xdr:col>
      <xdr:colOff>96982</xdr:colOff>
      <xdr:row>14</xdr:row>
      <xdr:rowOff>235527</xdr:rowOff>
    </xdr:from>
    <xdr:to>
      <xdr:col>0</xdr:col>
      <xdr:colOff>2139319</xdr:colOff>
      <xdr:row>14</xdr:row>
      <xdr:rowOff>906145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F6346C1-D563-183B-AD8E-3C384A51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82" y="48213818"/>
          <a:ext cx="2042337" cy="670618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25</xdr:row>
      <xdr:rowOff>0</xdr:rowOff>
    </xdr:from>
    <xdr:to>
      <xdr:col>0</xdr:col>
      <xdr:colOff>2065182</xdr:colOff>
      <xdr:row>25</xdr:row>
      <xdr:rowOff>906859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29735CA-89D9-7C56-FDE1-EC5517A9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16660091"/>
          <a:ext cx="1874682" cy="906859"/>
        </a:xfrm>
        <a:prstGeom prst="rect">
          <a:avLst/>
        </a:prstGeom>
      </xdr:spPr>
    </xdr:pic>
    <xdr:clientData/>
  </xdr:twoCellAnchor>
  <xdr:twoCellAnchor>
    <xdr:from>
      <xdr:col>0</xdr:col>
      <xdr:colOff>110837</xdr:colOff>
      <xdr:row>29</xdr:row>
      <xdr:rowOff>190500</xdr:rowOff>
    </xdr:from>
    <xdr:to>
      <xdr:col>0</xdr:col>
      <xdr:colOff>2123125</xdr:colOff>
      <xdr:row>29</xdr:row>
      <xdr:rowOff>967810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0B94EE5-100E-0E32-D70F-E51AA6482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37" y="21353318"/>
          <a:ext cx="2012288" cy="77731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33</xdr:row>
      <xdr:rowOff>329046</xdr:rowOff>
    </xdr:from>
    <xdr:to>
      <xdr:col>0</xdr:col>
      <xdr:colOff>2157710</xdr:colOff>
      <xdr:row>33</xdr:row>
      <xdr:rowOff>913074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77258A89-FC8C-CACE-402C-1512644B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25994591"/>
          <a:ext cx="2081510" cy="584028"/>
        </a:xfrm>
        <a:prstGeom prst="rect">
          <a:avLst/>
        </a:prstGeom>
      </xdr:spPr>
    </xdr:pic>
    <xdr:clientData/>
  </xdr:twoCellAnchor>
  <xdr:twoCellAnchor>
    <xdr:from>
      <xdr:col>0</xdr:col>
      <xdr:colOff>124691</xdr:colOff>
      <xdr:row>37</xdr:row>
      <xdr:rowOff>311727</xdr:rowOff>
    </xdr:from>
    <xdr:to>
      <xdr:col>0</xdr:col>
      <xdr:colOff>2134145</xdr:colOff>
      <xdr:row>37</xdr:row>
      <xdr:rowOff>871519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98698F6-AF9A-1EE9-B1E4-3DAA6107F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691" y="30480000"/>
          <a:ext cx="2009454" cy="559792"/>
        </a:xfrm>
        <a:prstGeom prst="rect">
          <a:avLst/>
        </a:prstGeom>
      </xdr:spPr>
    </xdr:pic>
    <xdr:clientData/>
  </xdr:twoCellAnchor>
  <xdr:twoCellAnchor>
    <xdr:from>
      <xdr:col>0</xdr:col>
      <xdr:colOff>124690</xdr:colOff>
      <xdr:row>40</xdr:row>
      <xdr:rowOff>311727</xdr:rowOff>
    </xdr:from>
    <xdr:to>
      <xdr:col>0</xdr:col>
      <xdr:colOff>2150295</xdr:colOff>
      <xdr:row>40</xdr:row>
      <xdr:rowOff>871526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25402BE-9813-B096-57EB-6F177DD6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90" y="33857045"/>
          <a:ext cx="2025605" cy="559799"/>
        </a:xfrm>
        <a:prstGeom prst="rect">
          <a:avLst/>
        </a:prstGeom>
      </xdr:spPr>
    </xdr:pic>
    <xdr:clientData/>
  </xdr:twoCellAnchor>
  <xdr:twoCellAnchor editAs="oneCell">
    <xdr:from>
      <xdr:col>0</xdr:col>
      <xdr:colOff>165653</xdr:colOff>
      <xdr:row>1</xdr:row>
      <xdr:rowOff>326034</xdr:rowOff>
    </xdr:from>
    <xdr:to>
      <xdr:col>0</xdr:col>
      <xdr:colOff>2069634</xdr:colOff>
      <xdr:row>2</xdr:row>
      <xdr:rowOff>456787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870C0E-F8FF-42E3-A5D8-F344CBFA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3" y="516534"/>
          <a:ext cx="1903981" cy="529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401782</xdr:colOff>
      <xdr:row>18</xdr:row>
      <xdr:rowOff>13854</xdr:rowOff>
    </xdr:from>
    <xdr:to>
      <xdr:col>0</xdr:col>
      <xdr:colOff>1979259</xdr:colOff>
      <xdr:row>18</xdr:row>
      <xdr:rowOff>897851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2735BC-61FB-4577-AB01-A219AA76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782" y="33494229"/>
          <a:ext cx="1577477" cy="8839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1684166</xdr:colOff>
      <xdr:row>6</xdr:row>
      <xdr:rowOff>891617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C97BFC-602E-254C-32B2-752E784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564"/>
          <a:ext cx="1684166" cy="891617"/>
        </a:xfrm>
        <a:prstGeom prst="rect">
          <a:avLst/>
        </a:prstGeom>
      </xdr:spPr>
    </xdr:pic>
    <xdr:clientData/>
  </xdr:twoCellAnchor>
  <xdr:twoCellAnchor>
    <xdr:from>
      <xdr:col>0</xdr:col>
      <xdr:colOff>415637</xdr:colOff>
      <xdr:row>1</xdr:row>
      <xdr:rowOff>110836</xdr:rowOff>
    </xdr:from>
    <xdr:to>
      <xdr:col>0</xdr:col>
      <xdr:colOff>1896249</xdr:colOff>
      <xdr:row>2</xdr:row>
      <xdr:rowOff>822533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27E11F35-A5EC-403E-A110-F2981E084EB4}"/>
            </a:ext>
          </a:extLst>
        </xdr:cNvPr>
        <xdr:cNvGrpSpPr>
          <a:grpSpLocks noChangeAspect="1"/>
        </xdr:cNvGrpSpPr>
      </xdr:nvGrpSpPr>
      <xdr:grpSpPr>
        <a:xfrm>
          <a:off x="415637" y="318654"/>
          <a:ext cx="1480612" cy="1110015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A49908A2-025B-B282-8DE0-2E13B876F957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1486F103-FB27-CCDE-28DA-6B1376C4E774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922C331A-0BE8-4312-81D9-A21292FC918D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401793</xdr:colOff>
      <xdr:row>6</xdr:row>
      <xdr:rowOff>55418</xdr:rowOff>
    </xdr:from>
    <xdr:to>
      <xdr:col>0</xdr:col>
      <xdr:colOff>1773393</xdr:colOff>
      <xdr:row>6</xdr:row>
      <xdr:rowOff>1108716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B288A3-5300-4479-B054-041BE8A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3" y="3297382"/>
          <a:ext cx="1371600" cy="1053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249387</xdr:colOff>
      <xdr:row>7</xdr:row>
      <xdr:rowOff>55417</xdr:rowOff>
    </xdr:from>
    <xdr:to>
      <xdr:col>0</xdr:col>
      <xdr:colOff>2011893</xdr:colOff>
      <xdr:row>7</xdr:row>
      <xdr:rowOff>1094508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8C10D2-18C3-4DD1-A222-9A0700C4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7" y="4419599"/>
          <a:ext cx="1762506" cy="1039091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152400</xdr:rowOff>
    </xdr:from>
    <xdr:to>
      <xdr:col>0</xdr:col>
      <xdr:colOff>1896248</xdr:colOff>
      <xdr:row>2</xdr:row>
      <xdr:rowOff>780969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FAA1D2-0BCC-4A13-B835-63F9AAB49753}"/>
            </a:ext>
          </a:extLst>
        </xdr:cNvPr>
        <xdr:cNvGrpSpPr>
          <a:grpSpLocks noChangeAspect="1"/>
        </xdr:cNvGrpSpPr>
      </xdr:nvGrpSpPr>
      <xdr:grpSpPr>
        <a:xfrm>
          <a:off x="415636" y="152400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1E1CB03B-B528-0603-164B-E68551F07D1B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2990A73E-D499-C640-48EE-A30428B74EFB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4AB2B642-32BB-DF43-E027-1FA89465B40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25400</xdr:rowOff>
    </xdr:from>
    <xdr:to>
      <xdr:col>3</xdr:col>
      <xdr:colOff>88900</xdr:colOff>
      <xdr:row>11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BC7B79-B82B-F34F-AC3C-F8884D1FB092}"/>
            </a:ext>
          </a:extLst>
        </xdr:cNvPr>
        <xdr:cNvSpPr/>
      </xdr:nvSpPr>
      <xdr:spPr>
        <a:xfrm>
          <a:off x="1651000" y="1358900"/>
          <a:ext cx="914400" cy="914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17</xdr:row>
      <xdr:rowOff>12700</xdr:rowOff>
    </xdr:from>
    <xdr:to>
      <xdr:col>3</xdr:col>
      <xdr:colOff>101600</xdr:colOff>
      <xdr:row>21</xdr:row>
      <xdr:rowOff>165100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61F8DBF-31B3-8C46-9797-48479088A21C}"/>
            </a:ext>
          </a:extLst>
        </xdr:cNvPr>
        <xdr:cNvSpPr/>
      </xdr:nvSpPr>
      <xdr:spPr>
        <a:xfrm>
          <a:off x="1663700" y="3251200"/>
          <a:ext cx="914400" cy="9144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747805</xdr:colOff>
      <xdr:row>7</xdr:row>
      <xdr:rowOff>101600</xdr:rowOff>
    </xdr:from>
    <xdr:to>
      <xdr:col>6</xdr:col>
      <xdr:colOff>297398</xdr:colOff>
      <xdr:row>12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13E348-AAD2-2A09-7A1A-5EF7B5B8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595718"/>
          <a:ext cx="2033937" cy="907677"/>
        </a:xfrm>
        <a:prstGeom prst="rect">
          <a:avLst/>
        </a:prstGeom>
      </xdr:spPr>
    </xdr:pic>
    <xdr:clientData/>
  </xdr:twoCellAnchor>
  <xdr:twoCellAnchor editAs="oneCell">
    <xdr:from>
      <xdr:col>3</xdr:col>
      <xdr:colOff>709705</xdr:colOff>
      <xdr:row>17</xdr:row>
      <xdr:rowOff>174812</xdr:rowOff>
    </xdr:from>
    <xdr:to>
      <xdr:col>6</xdr:col>
      <xdr:colOff>278348</xdr:colOff>
      <xdr:row>22</xdr:row>
      <xdr:rowOff>107576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173870-22F4-F74A-80C6-D1721AB7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" y="3685988"/>
          <a:ext cx="2033937" cy="903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3FAF-D2B1-4C38-8BEC-2CE522C1427F}">
  <sheetPr codeName="Planilha1">
    <tabColor theme="0" tint="-0.34998626667073579"/>
    <pageSetUpPr fitToPage="1"/>
  </sheetPr>
  <dimension ref="A1:R45"/>
  <sheetViews>
    <sheetView showGridLines="0" showRowColHeaders="0" tabSelected="1" zoomScale="70" zoomScaleNormal="70" zoomScaleSheetLayoutView="85" workbookViewId="0">
      <selection activeCell="E11" sqref="E11"/>
    </sheetView>
  </sheetViews>
  <sheetFormatPr defaultColWidth="0" defaultRowHeight="15" x14ac:dyDescent="0.25"/>
  <cols>
    <col min="1" max="1" width="46.42578125" customWidth="1"/>
    <col min="2" max="2" width="34.85546875" customWidth="1"/>
    <col min="3" max="3" width="11.85546875" customWidth="1"/>
    <col min="4" max="6" width="8.85546875" customWidth="1"/>
    <col min="7" max="7" width="19.5703125" customWidth="1"/>
    <col min="8" max="14" width="8.85546875" customWidth="1"/>
    <col min="15" max="15" width="2.42578125" customWidth="1"/>
    <col min="16" max="16" width="8.85546875" customWidth="1"/>
    <col min="17" max="17" width="0" hidden="1" customWidth="1"/>
    <col min="18" max="18" width="8.85546875" customWidth="1"/>
    <col min="19" max="16384" width="8.85546875" hidden="1"/>
  </cols>
  <sheetData>
    <row r="1" spans="1:18" s="112" customFormat="1" ht="76.7" customHeight="1" x14ac:dyDescent="0.25">
      <c r="A1" s="201" t="s">
        <v>969</v>
      </c>
      <c r="B1" s="201"/>
      <c r="C1" s="201"/>
      <c r="D1" s="201"/>
      <c r="E1" s="201"/>
      <c r="F1" s="201"/>
      <c r="G1" s="201"/>
      <c r="H1" s="123"/>
      <c r="I1" s="123"/>
      <c r="J1" s="123"/>
      <c r="K1" s="123"/>
      <c r="L1" s="123"/>
      <c r="M1" s="123"/>
      <c r="N1" s="123"/>
      <c r="O1" s="123"/>
      <c r="P1" s="124"/>
      <c r="Q1" s="124"/>
      <c r="R1" s="124"/>
    </row>
    <row r="2" spans="1:18" s="112" customFormat="1" ht="15" customHeight="1" x14ac:dyDescent="0.25">
      <c r="A2" s="201"/>
      <c r="B2" s="201"/>
      <c r="C2" s="201"/>
      <c r="D2" s="201"/>
      <c r="E2" s="201"/>
      <c r="F2" s="201"/>
      <c r="G2" s="201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112" customFormat="1" x14ac:dyDescent="0.25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4" spans="1:18" s="112" customFormat="1" x14ac:dyDescent="0.25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</row>
    <row r="5" spans="1:18" s="112" customFormat="1" x14ac:dyDescent="0.25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</row>
    <row r="6" spans="1:18" s="112" customFormat="1" x14ac:dyDescent="0.25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</row>
    <row r="7" spans="1:18" s="112" customFormat="1" x14ac:dyDescent="0.25">
      <c r="A7" s="125"/>
      <c r="B7" s="125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</row>
    <row r="8" spans="1:18" s="112" customFormat="1" x14ac:dyDescent="0.25">
      <c r="A8" s="125"/>
      <c r="B8" s="125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</row>
    <row r="9" spans="1:18" s="112" customFormat="1" ht="18.75" x14ac:dyDescent="0.25">
      <c r="A9" s="125"/>
      <c r="B9" s="126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</row>
    <row r="10" spans="1:18" s="112" customFormat="1" ht="18.75" x14ac:dyDescent="0.25">
      <c r="A10" s="125"/>
      <c r="B10" s="126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</row>
    <row r="11" spans="1:18" s="112" customFormat="1" ht="19.5" thickBot="1" x14ac:dyDescent="0.3">
      <c r="A11" s="135"/>
      <c r="B11" s="126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</row>
    <row r="12" spans="1:18" s="112" customFormat="1" ht="19.5" thickBot="1" x14ac:dyDescent="0.35">
      <c r="A12" s="136" t="s">
        <v>967</v>
      </c>
      <c r="B12" s="137" t="s">
        <v>971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</row>
    <row r="13" spans="1:18" s="112" customFormat="1" ht="19.5" thickBot="1" x14ac:dyDescent="0.35">
      <c r="A13" s="136"/>
      <c r="B13" s="130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</row>
    <row r="14" spans="1:18" s="112" customFormat="1" ht="19.5" thickBot="1" x14ac:dyDescent="0.3">
      <c r="A14" s="138" t="s">
        <v>520</v>
      </c>
      <c r="B14" s="139">
        <v>1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</row>
    <row r="15" spans="1:18" s="112" customFormat="1" ht="18.75" x14ac:dyDescent="0.25">
      <c r="A15" s="125"/>
      <c r="B15" s="126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</row>
    <row r="16" spans="1:18" s="112" customFormat="1" ht="18.75" x14ac:dyDescent="0.25">
      <c r="A16" s="125"/>
      <c r="B16" s="126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</row>
    <row r="17" spans="1:18" s="112" customFormat="1" ht="18.75" x14ac:dyDescent="0.25">
      <c r="A17" s="125"/>
      <c r="B17" s="126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</row>
    <row r="18" spans="1:18" s="112" customFormat="1" ht="18.75" x14ac:dyDescent="0.25">
      <c r="A18" s="125"/>
      <c r="B18" s="126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</row>
    <row r="19" spans="1:18" s="112" customFormat="1" ht="18.75" x14ac:dyDescent="0.25">
      <c r="A19" s="127"/>
      <c r="B19" s="126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</row>
    <row r="20" spans="1:18" s="112" customFormat="1" x14ac:dyDescent="0.25">
      <c r="A20" s="127"/>
      <c r="B20" s="125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</row>
    <row r="21" spans="1:18" s="112" customFormat="1" x14ac:dyDescent="0.25">
      <c r="A21" s="128"/>
      <c r="B21" s="125"/>
      <c r="C21" s="125"/>
      <c r="D21" s="125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</row>
    <row r="22" spans="1:18" s="112" customFormat="1" x14ac:dyDescent="0.25">
      <c r="A22" s="124"/>
      <c r="B22" s="125"/>
      <c r="C22" s="125"/>
      <c r="D22" s="125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</row>
    <row r="23" spans="1:18" s="112" customFormat="1" x14ac:dyDescent="0.25">
      <c r="A23" s="124"/>
      <c r="B23" s="125"/>
      <c r="C23" s="125"/>
      <c r="D23" s="125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</row>
    <row r="24" spans="1:18" s="112" customFormat="1" x14ac:dyDescent="0.25">
      <c r="A24" s="124"/>
      <c r="B24" s="125"/>
      <c r="C24" s="125"/>
      <c r="D24" s="125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</row>
    <row r="25" spans="1:18" s="112" customFormat="1" x14ac:dyDescent="0.25">
      <c r="A25" s="124"/>
      <c r="B25" s="125"/>
      <c r="C25" s="125"/>
      <c r="D25" s="125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</row>
    <row r="26" spans="1:18" s="112" customFormat="1" x14ac:dyDescent="0.25">
      <c r="A26" s="124"/>
      <c r="B26" s="129"/>
      <c r="C26" s="129"/>
      <c r="D26" s="129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</row>
    <row r="27" spans="1:18" s="112" customFormat="1" x14ac:dyDescent="0.25">
      <c r="A27" s="124"/>
      <c r="B27" s="129"/>
      <c r="C27" s="129"/>
      <c r="D27" s="129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</row>
    <row r="28" spans="1:18" s="112" customFormat="1" x14ac:dyDescent="0.25">
      <c r="A28" s="124"/>
      <c r="B28" s="129"/>
      <c r="C28" s="129"/>
      <c r="D28" s="129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</row>
    <row r="29" spans="1:18" s="112" customFormat="1" ht="13.7" customHeight="1" x14ac:dyDescent="0.25">
      <c r="A29" s="124"/>
      <c r="B29" s="129"/>
      <c r="C29" s="129"/>
      <c r="D29" s="129"/>
      <c r="E29" s="124"/>
      <c r="F29" s="124"/>
      <c r="G29" s="124"/>
      <c r="H29" s="124"/>
      <c r="I29" s="124"/>
      <c r="J29" s="125"/>
      <c r="K29" s="124"/>
      <c r="L29" s="125"/>
      <c r="M29" s="124"/>
      <c r="N29" s="124"/>
      <c r="O29" s="124"/>
      <c r="P29" s="124"/>
      <c r="Q29" s="124"/>
      <c r="R29" s="124"/>
    </row>
    <row r="30" spans="1:18" s="112" customFormat="1" x14ac:dyDescent="0.25">
      <c r="A30" s="124"/>
      <c r="B30" s="124"/>
      <c r="C30" s="124"/>
      <c r="D30" s="129"/>
      <c r="E30" s="124"/>
      <c r="F30" s="124"/>
      <c r="G30" s="124"/>
      <c r="H30" s="124"/>
      <c r="I30" s="124"/>
      <c r="J30" s="125"/>
      <c r="K30" s="124"/>
      <c r="L30" s="125"/>
      <c r="M30" s="124"/>
      <c r="N30" s="124"/>
      <c r="O30" s="124"/>
      <c r="P30" s="124"/>
      <c r="Q30" s="124"/>
      <c r="R30" s="124"/>
    </row>
    <row r="31" spans="1:18" s="112" customFormat="1" x14ac:dyDescent="0.25">
      <c r="A31" s="131" t="s">
        <v>713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</row>
    <row r="32" spans="1:18" s="112" customFormat="1" x14ac:dyDescent="0.25">
      <c r="A32" s="131" t="s">
        <v>983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</row>
    <row r="33" spans="1:18" s="112" customFormat="1" x14ac:dyDescent="0.25">
      <c r="A33" s="132" t="s">
        <v>984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</row>
    <row r="34" spans="1:18" s="112" customFormat="1" x14ac:dyDescent="0.25">
      <c r="A34" s="132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</row>
    <row r="35" spans="1:18" s="112" customFormat="1" x14ac:dyDescent="0.25">
      <c r="A35" s="131" t="s">
        <v>714</v>
      </c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</row>
    <row r="36" spans="1:18" s="112" customFormat="1" x14ac:dyDescent="0.25">
      <c r="A36" s="133" t="s">
        <v>716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</row>
    <row r="37" spans="1:18" s="112" customFormat="1" x14ac:dyDescent="0.25">
      <c r="A37" s="133" t="s">
        <v>717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34" t="s">
        <v>985</v>
      </c>
      <c r="M37" s="124"/>
      <c r="N37" s="124"/>
      <c r="O37" s="124"/>
      <c r="P37" s="124"/>
      <c r="Q37" s="124"/>
      <c r="R37" s="124"/>
    </row>
    <row r="38" spans="1:18" s="112" customFormat="1" x14ac:dyDescent="0.25">
      <c r="A38" s="133" t="s">
        <v>715</v>
      </c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34" t="s">
        <v>970</v>
      </c>
      <c r="M38" s="124"/>
      <c r="N38" s="124"/>
      <c r="O38" s="124"/>
      <c r="P38" s="124"/>
      <c r="Q38" s="124"/>
      <c r="R38" s="124"/>
    </row>
    <row r="39" spans="1:18" s="112" customFormat="1" x14ac:dyDescent="0.25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</row>
    <row r="40" spans="1:18" s="112" customFormat="1" x14ac:dyDescent="0.25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</row>
    <row r="41" spans="1:18" s="112" customFormat="1" x14ac:dyDescent="0.25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</row>
    <row r="42" spans="1:18" s="112" customFormat="1" x14ac:dyDescent="0.25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</row>
    <row r="43" spans="1:18" s="112" customFormat="1" x14ac:dyDescent="0.25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</row>
    <row r="44" spans="1:18" s="112" customFormat="1" x14ac:dyDescent="0.25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</row>
    <row r="45" spans="1:18" s="112" customFormat="1" x14ac:dyDescent="0.2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</row>
  </sheetData>
  <mergeCells count="1">
    <mergeCell ref="A1:G2"/>
  </mergeCells>
  <pageMargins left="0.25" right="0.25" top="0.75" bottom="0.75" header="0.3" footer="0.3"/>
  <pageSetup paperSize="9" scale="64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4B6D26-FD00-4AEF-A9A5-619831CFD26B}">
          <x14:formula1>
            <xm:f>'POLITICA DE PREÇO'!$B$4:$B$100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65D1-A452-4286-9E62-6FCDDF5D6EB3}">
  <sheetPr codeName="Planilha2">
    <tabColor rgb="FF92D050"/>
    <pageSetUpPr fitToPage="1"/>
  </sheetPr>
  <dimension ref="A1:U29"/>
  <sheetViews>
    <sheetView showGridLines="0" view="pageBreakPreview" zoomScale="55" zoomScaleNormal="40" zoomScaleSheetLayoutView="55" workbookViewId="0">
      <pane ySplit="6" topLeftCell="A13" activePane="bottomLeft" state="frozen"/>
      <selection pane="bottomLeft" activeCell="B4" sqref="B4"/>
    </sheetView>
  </sheetViews>
  <sheetFormatPr defaultColWidth="0" defaultRowHeight="15" zeroHeight="1" outlineLevelCol="1" x14ac:dyDescent="0.25"/>
  <cols>
    <col min="1" max="1" width="33.140625" customWidth="1"/>
    <col min="2" max="2" width="90.140625" style="13" customWidth="1"/>
    <col min="3" max="5" width="10.85546875" customWidth="1"/>
    <col min="6" max="6" width="5" style="55" hidden="1" customWidth="1" outlineLevel="1"/>
    <col min="7" max="7" width="42.42578125" customWidth="1" collapsed="1"/>
    <col min="8" max="11" width="42.42578125" customWidth="1"/>
    <col min="12" max="17" width="17.8554687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8"/>
    </row>
    <row r="2" spans="1:11" ht="31.7" customHeight="1" x14ac:dyDescent="0.25">
      <c r="A2" s="206"/>
      <c r="B2" s="205" t="s">
        <v>986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1:11" ht="72" customHeight="1" x14ac:dyDescent="0.25">
      <c r="A3" s="206"/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11" ht="10.5" customHeight="1" thickBot="1" x14ac:dyDescent="0.4">
      <c r="A4" s="207"/>
      <c r="B4" s="140"/>
      <c r="C4" s="141"/>
      <c r="D4" s="141"/>
      <c r="E4" s="141"/>
      <c r="F4" s="142"/>
      <c r="G4" s="143"/>
      <c r="H4" s="143"/>
      <c r="I4" s="143"/>
      <c r="J4" s="143"/>
      <c r="K4" s="143"/>
    </row>
    <row r="5" spans="1:11" ht="23.25" hidden="1" x14ac:dyDescent="0.35">
      <c r="A5" s="2"/>
      <c r="B5" s="22"/>
      <c r="C5" s="202" t="s">
        <v>3</v>
      </c>
      <c r="D5" s="203"/>
      <c r="E5" s="204"/>
      <c r="F5" s="49"/>
    </row>
    <row r="6" spans="1:11" ht="95.45" customHeight="1" thickBot="1" x14ac:dyDescent="0.3">
      <c r="A6" s="148" t="s">
        <v>411</v>
      </c>
      <c r="B6" s="152" t="s">
        <v>412</v>
      </c>
      <c r="C6" s="153" t="s">
        <v>4</v>
      </c>
      <c r="D6" s="145" t="s">
        <v>5</v>
      </c>
      <c r="E6" s="154" t="s">
        <v>6</v>
      </c>
      <c r="F6" s="146"/>
      <c r="G6" s="160" t="s">
        <v>481</v>
      </c>
      <c r="H6" s="162" t="s">
        <v>482</v>
      </c>
      <c r="I6" s="165" t="s">
        <v>624</v>
      </c>
      <c r="J6" s="167" t="s">
        <v>625</v>
      </c>
      <c r="K6" s="167" t="s">
        <v>708</v>
      </c>
    </row>
    <row r="7" spans="1:11" ht="89.1" customHeight="1" x14ac:dyDescent="0.25">
      <c r="A7" s="149"/>
      <c r="B7" s="147" t="s">
        <v>946</v>
      </c>
      <c r="C7" s="155">
        <v>1.4</v>
      </c>
      <c r="D7" s="33">
        <v>0.45</v>
      </c>
      <c r="E7" s="156">
        <v>0.75</v>
      </c>
      <c r="F7" s="51"/>
      <c r="G7" s="77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3254.8243087387727</v>
      </c>
      <c r="H7" s="163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2640.8313476242602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5550.6350465505184</v>
      </c>
      <c r="J7" s="163">
        <f>I7*0.9</f>
        <v>4995.5715418954669</v>
      </c>
      <c r="K7" s="163">
        <f>H7*1.05</f>
        <v>2772.8729150054733</v>
      </c>
    </row>
    <row r="8" spans="1:11" ht="89.1" customHeight="1" x14ac:dyDescent="0.25">
      <c r="A8" s="149"/>
      <c r="B8" s="32" t="s">
        <v>510</v>
      </c>
      <c r="C8" s="155">
        <v>1.6</v>
      </c>
      <c r="D8" s="33">
        <v>0.45</v>
      </c>
      <c r="E8" s="156">
        <v>0.75</v>
      </c>
      <c r="F8" s="51"/>
      <c r="G8" s="77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3719.799209987169</v>
      </c>
      <c r="H8" s="163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3018.0929687134394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6343.5829103434526</v>
      </c>
      <c r="J8" s="163">
        <f>I8*0.9</f>
        <v>5709.2246193091078</v>
      </c>
      <c r="K8" s="163">
        <f>H8*1.05</f>
        <v>3168.9976171491116</v>
      </c>
    </row>
    <row r="9" spans="1:11" ht="89.1" customHeight="1" x14ac:dyDescent="0.25">
      <c r="A9" s="149"/>
      <c r="B9" s="32" t="s">
        <v>511</v>
      </c>
      <c r="C9" s="155">
        <v>1.8</v>
      </c>
      <c r="D9" s="33">
        <v>0.45</v>
      </c>
      <c r="E9" s="156">
        <v>0.75</v>
      </c>
      <c r="F9" s="51"/>
      <c r="G9" s="77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4184.7741112355652</v>
      </c>
      <c r="H9" s="163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3395.3545898026186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7136.5307741363822</v>
      </c>
      <c r="J9" s="163">
        <f>I9*0.9</f>
        <v>6422.8776967227441</v>
      </c>
      <c r="K9" s="163">
        <f>H9*1.05</f>
        <v>3565.1223192927496</v>
      </c>
    </row>
    <row r="10" spans="1:11" ht="89.1" customHeight="1" x14ac:dyDescent="0.25">
      <c r="A10" s="149"/>
      <c r="B10" s="32" t="s">
        <v>512</v>
      </c>
      <c r="C10" s="155">
        <v>2</v>
      </c>
      <c r="D10" s="33">
        <v>0.45</v>
      </c>
      <c r="E10" s="156">
        <v>0.75</v>
      </c>
      <c r="F10" s="51"/>
      <c r="G10" s="77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4649.7490124839605</v>
      </c>
      <c r="H10" s="163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3772.6162108917988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7929.4786379293137</v>
      </c>
      <c r="J10" s="163">
        <f t="shared" ref="J10:J18" si="0">I10*0.9</f>
        <v>7136.5307741363822</v>
      </c>
      <c r="K10" s="163">
        <f t="shared" ref="K10:K18" si="1">H10*1.05</f>
        <v>3961.2470214363889</v>
      </c>
    </row>
    <row r="11" spans="1:11" ht="89.1" customHeight="1" x14ac:dyDescent="0.25">
      <c r="A11" s="149"/>
      <c r="B11" s="147" t="s">
        <v>947</v>
      </c>
      <c r="C11" s="155">
        <v>2.2000000000000002</v>
      </c>
      <c r="D11" s="33">
        <v>0.45</v>
      </c>
      <c r="E11" s="156">
        <v>0.75</v>
      </c>
      <c r="F11" s="51"/>
      <c r="G11" s="77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5114.723913732355</v>
      </c>
      <c r="H11" s="163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4149.8778319809799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8722.4265017222442</v>
      </c>
      <c r="J11" s="163">
        <f t="shared" si="0"/>
        <v>7850.1838515500203</v>
      </c>
      <c r="K11" s="163">
        <f t="shared" si="1"/>
        <v>4357.3717235800286</v>
      </c>
    </row>
    <row r="12" spans="1:11" ht="88.7" customHeight="1" x14ac:dyDescent="0.25">
      <c r="A12" s="149"/>
      <c r="B12" s="147" t="s">
        <v>948</v>
      </c>
      <c r="C12" s="155">
        <v>2.4</v>
      </c>
      <c r="D12" s="33">
        <v>0.45</v>
      </c>
      <c r="E12" s="156">
        <v>0.75</v>
      </c>
      <c r="F12" s="51"/>
      <c r="G12" s="77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5579.6988149807512</v>
      </c>
      <c r="H12" s="163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4527.1394530701591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9515.3743655151738</v>
      </c>
      <c r="J12" s="163">
        <f t="shared" si="0"/>
        <v>8563.8369289636576</v>
      </c>
      <c r="K12" s="163">
        <f t="shared" si="1"/>
        <v>4753.496425723667</v>
      </c>
    </row>
    <row r="13" spans="1:11" ht="88.7" customHeight="1" x14ac:dyDescent="0.25">
      <c r="A13" s="149"/>
      <c r="B13" s="147" t="s">
        <v>904</v>
      </c>
      <c r="C13" s="155">
        <v>1.6</v>
      </c>
      <c r="D13" s="33">
        <v>0.5</v>
      </c>
      <c r="E13" s="156">
        <v>0.79</v>
      </c>
      <c r="F13" s="51"/>
      <c r="G13" s="77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4589.4646159676304</v>
      </c>
      <c r="H13" s="163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3725.2906940814687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7432.0488247979938</v>
      </c>
      <c r="J13" s="163">
        <f>I13*0.9</f>
        <v>6688.8439423181944</v>
      </c>
      <c r="K13" s="163">
        <f>H13*1.05</f>
        <v>3911.5552287855421</v>
      </c>
    </row>
    <row r="14" spans="1:11" ht="88.7" customHeight="1" x14ac:dyDescent="0.25">
      <c r="A14" s="149"/>
      <c r="B14" s="147" t="s">
        <v>905</v>
      </c>
      <c r="C14" s="155">
        <v>1.8</v>
      </c>
      <c r="D14" s="33">
        <v>0.5</v>
      </c>
      <c r="E14" s="156">
        <v>0.79</v>
      </c>
      <c r="F14" s="51"/>
      <c r="G14" s="77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4990.8095590793191</v>
      </c>
      <c r="H14" s="163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4007.5270010231475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8176.8254661765504</v>
      </c>
      <c r="J14" s="163">
        <f>I14*0.9</f>
        <v>7359.1429195588953</v>
      </c>
      <c r="K14" s="163">
        <f>H14*1.05</f>
        <v>4207.9033510743047</v>
      </c>
    </row>
    <row r="15" spans="1:11" ht="88.7" customHeight="1" x14ac:dyDescent="0.25">
      <c r="A15" s="149"/>
      <c r="B15" s="147" t="s">
        <v>906</v>
      </c>
      <c r="C15" s="155">
        <v>2</v>
      </c>
      <c r="D15" s="33">
        <v>0.5</v>
      </c>
      <c r="E15" s="156">
        <v>0.79</v>
      </c>
      <c r="F15" s="51"/>
      <c r="G15" s="77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5394.4516675985533</v>
      </c>
      <c r="H15" s="163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4292.1813768148722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8924.0043720335816</v>
      </c>
      <c r="J15" s="163">
        <f>I15*0.9</f>
        <v>8031.6039348302238</v>
      </c>
      <c r="K15" s="163">
        <f>H15*1.05</f>
        <v>4506.7904456556162</v>
      </c>
    </row>
    <row r="16" spans="1:11" ht="88.7" customHeight="1" x14ac:dyDescent="0.25">
      <c r="A16" s="149"/>
      <c r="B16" s="147" t="s">
        <v>950</v>
      </c>
      <c r="C16" s="155">
        <v>1.6</v>
      </c>
      <c r="D16" s="33">
        <v>0.5</v>
      </c>
      <c r="E16" s="156">
        <v>0.79</v>
      </c>
      <c r="F16" s="51"/>
      <c r="G16" s="77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4895.9677268979431</v>
      </c>
      <c r="H16" s="163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4031.7938050117823</v>
      </c>
      <c r="I16" s="61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7720.522340967701</v>
      </c>
      <c r="J16" s="163">
        <f t="shared" si="0"/>
        <v>6948.470106870931</v>
      </c>
      <c r="K16" s="163">
        <f t="shared" si="1"/>
        <v>4233.383495262372</v>
      </c>
    </row>
    <row r="17" spans="1:11" ht="88.7" customHeight="1" x14ac:dyDescent="0.25">
      <c r="A17" s="149"/>
      <c r="B17" s="147" t="s">
        <v>949</v>
      </c>
      <c r="C17" s="155">
        <v>1.8</v>
      </c>
      <c r="D17" s="33">
        <v>0.5</v>
      </c>
      <c r="E17" s="156">
        <v>0.79</v>
      </c>
      <c r="F17" s="51"/>
      <c r="G17" s="77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5297.3126700096336</v>
      </c>
      <c r="H17" s="163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4314.0301119534615</v>
      </c>
      <c r="I17" s="61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8465.2989823462576</v>
      </c>
      <c r="J17" s="163">
        <f t="shared" si="0"/>
        <v>7618.7690841116319</v>
      </c>
      <c r="K17" s="163">
        <f t="shared" si="1"/>
        <v>4529.7316175511351</v>
      </c>
    </row>
    <row r="18" spans="1:11" ht="88.7" customHeight="1" thickBot="1" x14ac:dyDescent="0.3">
      <c r="A18" s="178"/>
      <c r="B18" s="186" t="s">
        <v>951</v>
      </c>
      <c r="C18" s="157">
        <v>2</v>
      </c>
      <c r="D18" s="158">
        <v>0.5</v>
      </c>
      <c r="E18" s="159">
        <v>0.79</v>
      </c>
      <c r="F18" s="180"/>
      <c r="G18" s="181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5700.9547785288678</v>
      </c>
      <c r="H18" s="164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4598.6844877451867</v>
      </c>
      <c r="I18" s="182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9212.4778882032879</v>
      </c>
      <c r="J18" s="164">
        <f t="shared" si="0"/>
        <v>8291.2300993829595</v>
      </c>
      <c r="K18" s="164">
        <f t="shared" si="1"/>
        <v>4828.6187121324465</v>
      </c>
    </row>
    <row r="19" spans="1:11" ht="43.35" hidden="1" customHeight="1" x14ac:dyDescent="0.25">
      <c r="A19" s="150"/>
    </row>
    <row r="20" spans="1:11" x14ac:dyDescent="0.25">
      <c r="A20" s="150"/>
    </row>
    <row r="21" spans="1:11" x14ac:dyDescent="0.25">
      <c r="A21" s="150"/>
    </row>
    <row r="22" spans="1:11" x14ac:dyDescent="0.25">
      <c r="A22" s="150"/>
    </row>
    <row r="23" spans="1:11" x14ac:dyDescent="0.25">
      <c r="A23" s="150"/>
    </row>
    <row r="24" spans="1:11" x14ac:dyDescent="0.25">
      <c r="A24" s="150"/>
    </row>
    <row r="25" spans="1:11" x14ac:dyDescent="0.25">
      <c r="A25" s="150"/>
    </row>
    <row r="26" spans="1:11" x14ac:dyDescent="0.25">
      <c r="A26" s="150"/>
    </row>
    <row r="27" spans="1:11" x14ac:dyDescent="0.25">
      <c r="A27" s="150"/>
    </row>
    <row r="28" spans="1:11" x14ac:dyDescent="0.25">
      <c r="A28" s="150"/>
    </row>
    <row r="29" spans="1:11" ht="15.75" thickBot="1" x14ac:dyDescent="0.3">
      <c r="A29" s="151"/>
    </row>
  </sheetData>
  <sheetProtection autoFilter="0"/>
  <autoFilter ref="A6:J18" xr:uid="{551F13B3-302F-0447-B6D9-32D6451A5CEB}">
    <sortState xmlns:xlrd2="http://schemas.microsoft.com/office/spreadsheetml/2017/richdata2" ref="A7:J18">
      <sortCondition ref="B6:B18"/>
    </sortState>
  </autoFilter>
  <dataConsolidate link="1"/>
  <mergeCells count="3">
    <mergeCell ref="C5:E5"/>
    <mergeCell ref="B2:K3"/>
    <mergeCell ref="A2:A4"/>
  </mergeCells>
  <conditionalFormatting sqref="B7:B18">
    <cfRule type="expression" dxfId="20" priority="6">
      <formula>#REF!=1</formula>
    </cfRule>
  </conditionalFormatting>
  <conditionalFormatting sqref="G6:K6">
    <cfRule type="expression" dxfId="19" priority="2">
      <formula>#REF!=1</formula>
    </cfRule>
  </conditionalFormatting>
  <pageMargins left="0.25" right="0.25" top="0.75" bottom="0.75" header="0.3" footer="0.3"/>
  <pageSetup paperSize="9" scale="3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0F2-A5A3-4482-BA11-9E706776D62C}">
  <sheetPr codeName="Planilha3">
    <tabColor rgb="FF92D050"/>
    <pageSetUpPr fitToPage="1"/>
  </sheetPr>
  <dimension ref="A1:U20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2" sqref="B2:K3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3" customWidth="1"/>
    <col min="3" max="5" width="11" customWidth="1"/>
    <col min="6" max="6" width="5" style="55" hidden="1" customWidth="1" outlineLevel="1"/>
    <col min="7" max="7" width="39.42578125" customWidth="1" collapsed="1"/>
    <col min="8" max="9" width="39.42578125" customWidth="1"/>
    <col min="10" max="11" width="36.42578125" customWidth="1"/>
    <col min="12" max="12" width="7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8"/>
    </row>
    <row r="2" spans="1:11" ht="31.7" customHeight="1" x14ac:dyDescent="0.25">
      <c r="A2" s="206"/>
      <c r="B2" s="205" t="s">
        <v>986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1:11" ht="72" customHeight="1" x14ac:dyDescent="0.25">
      <c r="A3" s="206"/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11" ht="10.5" customHeight="1" thickBot="1" x14ac:dyDescent="0.4">
      <c r="A4" s="207"/>
      <c r="B4" s="140"/>
      <c r="C4" s="141"/>
      <c r="D4" s="141"/>
      <c r="E4" s="141"/>
      <c r="F4" s="142"/>
      <c r="G4" s="143"/>
      <c r="H4" s="143"/>
      <c r="I4" s="143"/>
      <c r="J4" s="143"/>
      <c r="K4" s="143"/>
    </row>
    <row r="5" spans="1:11" ht="23.25" hidden="1" x14ac:dyDescent="0.35">
      <c r="A5" s="2"/>
      <c r="B5" s="22"/>
      <c r="C5" s="202" t="s">
        <v>3</v>
      </c>
      <c r="D5" s="203"/>
      <c r="E5" s="204"/>
      <c r="F5" s="49"/>
    </row>
    <row r="6" spans="1:11" ht="93.75" thickBot="1" x14ac:dyDescent="0.3">
      <c r="A6" s="148" t="s">
        <v>411</v>
      </c>
      <c r="B6" s="152" t="s">
        <v>412</v>
      </c>
      <c r="C6" s="153" t="s">
        <v>4</v>
      </c>
      <c r="D6" s="145" t="s">
        <v>5</v>
      </c>
      <c r="E6" s="154" t="s">
        <v>6</v>
      </c>
      <c r="F6" s="146"/>
      <c r="G6" s="160" t="s">
        <v>481</v>
      </c>
      <c r="H6" s="162" t="s">
        <v>482</v>
      </c>
      <c r="I6" s="165" t="s">
        <v>626</v>
      </c>
      <c r="J6" s="167" t="s">
        <v>625</v>
      </c>
      <c r="K6" s="166" t="s">
        <v>708</v>
      </c>
    </row>
    <row r="7" spans="1:11" ht="88.7" customHeight="1" x14ac:dyDescent="0.25">
      <c r="A7" s="168"/>
      <c r="B7" s="11" t="s">
        <v>642</v>
      </c>
      <c r="C7" s="155">
        <v>2</v>
      </c>
      <c r="D7" s="33">
        <v>0.5</v>
      </c>
      <c r="E7" s="156">
        <v>0.76</v>
      </c>
      <c r="F7" s="65"/>
      <c r="G7" s="77">
        <f>IFERROR(IF('BASE DE DADOS PREÇOS'!$M$71="com",VLOOKUP(CONCATENATE(B7,$G$6),'BASE DE DADOS PREÇOS'!$E:$H,4,0)/(1-SUM($G$1))*VLOOKUP(CAPA!$B$12,'POLITICA DE PREÇO'!#REF!,2,0)*0.95,VLOOKUP(CONCATENATE(B7,$G$6),'BASE DE DADOS PREÇOS'!$E:$H,4,0)/(1-SUM($G$1))*VLOOKUP(CAPA!$B$12,'POLITICA DE PREÇO'!$B$4:$F$100,5,0))*CAPA!$B$14,"")</f>
        <v>9702.4251247452121</v>
      </c>
      <c r="H7" s="163">
        <f>IFERROR(IF('BASE DE DADOS PREÇOS'!$M$71="com",VLOOKUP(CONCATENATE(B7,$H$6),'BASE DE DADOS PREÇOS'!$E:$H,4,0)/(1-SUM($G$1))*VLOOKUP(CAPA!$B$12,'POLITICA DE PREÇO'!#REF!,2,0)*0.95,VLOOKUP(CONCATENATE(B7,$H$6),'BASE DE DADOS PREÇOS'!$E:$H,4,0)/(1-SUM($G$1))*VLOOKUP(CAPA!$B$12,'POLITICA DE PREÇO'!$B$4:$F$100,5,0))*CAPA!$B$14,"")</f>
        <v>8144.2058856617814</v>
      </c>
      <c r="I7" s="61">
        <f>IFERROR(IF('BASE DE DADOS PREÇOS'!$M$71="com",VLOOKUP(CONCATENATE(B7,$I$6),'BASE DE DADOS PREÇOS'!$E:$H,4,0)/(1-SUM($G$1))*VLOOKUP(CAPA!$B$12,'POLITICA DE PREÇO'!#REF!,2,0)*0.95,VLOOKUP(CONCATENATE(B7,$I$6),'BASE DE DADOS PREÇOS'!$E:$H,4,0)/(1-SUM($G$1))*VLOOKUP(CAPA!$B$12,'POLITICA DE PREÇO'!$B$4:$F$100,5,0))*CAPA!$B$14,"")</f>
        <v>13200.611178759846</v>
      </c>
      <c r="J7" s="163">
        <f t="shared" ref="J7:J11" si="0">I7*0.9</f>
        <v>11880.550060883861</v>
      </c>
      <c r="K7" s="161"/>
    </row>
    <row r="8" spans="1:11" ht="88.7" customHeight="1" x14ac:dyDescent="0.25">
      <c r="A8" s="168"/>
      <c r="B8" s="11" t="s">
        <v>643</v>
      </c>
      <c r="C8" s="155">
        <v>2.2000000000000002</v>
      </c>
      <c r="D8" s="33">
        <v>0.5</v>
      </c>
      <c r="E8" s="156">
        <v>0.76</v>
      </c>
      <c r="F8" s="65"/>
      <c r="G8" s="77">
        <f>IFERROR(IF('BASE DE DADOS PREÇOS'!$M$71="com",VLOOKUP(CONCATENATE(B8,$G$6),'BASE DE DADOS PREÇOS'!$E:$H,4,0)/(1-SUM($G$1))*VLOOKUP(CAPA!$B$12,'POLITICA DE PREÇO'!#REF!,2,0)*0.95,VLOOKUP(CONCATENATE(B8,$G$6),'BASE DE DADOS PREÇOS'!$E:$H,4,0)/(1-SUM($G$1))*VLOOKUP(CAPA!$B$12,'POLITICA DE PREÇO'!$B$4:$F$100,5,0))*CAPA!$B$14,"")</f>
        <v>9974.3608707476578</v>
      </c>
      <c r="H8" s="163">
        <f>IFERROR(IF('BASE DE DADOS PREÇOS'!$M$71="com",VLOOKUP(CONCATENATE(B8,$H$6),'BASE DE DADOS PREÇOS'!$E:$H,4,0)/(1-SUM($G$1))*VLOOKUP(CAPA!$B$12,'POLITICA DE PREÇO'!#REF!,2,0)*0.95,VLOOKUP(CONCATENATE(B8,$H$6),'BASE DE DADOS PREÇOS'!$E:$H,4,0)/(1-SUM($G$1))*VLOOKUP(CAPA!$B$12,'POLITICA DE PREÇO'!$B$4:$F$100,5,0))*CAPA!$B$14,"")</f>
        <v>8429.4783630350939</v>
      </c>
      <c r="I8" s="61">
        <f>IFERROR(IF('BASE DE DADOS PREÇOS'!$M$71="com",VLOOKUP(CONCATENATE(B8,$I$6),'BASE DE DADOS PREÇOS'!$E:$H,4,0)/(1-SUM($G$1))*VLOOKUP(CAPA!$B$12,'POLITICA DE PREÇO'!#REF!,2,0)*0.95,VLOOKUP(CONCATENATE(B8,$I$6),'BASE DE DADOS PREÇOS'!$E:$H,4,0)/(1-SUM($G$1))*VLOOKUP(CAPA!$B$12,'POLITICA DE PREÇO'!$B$4:$F$100,5,0))*CAPA!$B$14,"")</f>
        <v>13908.140622978639</v>
      </c>
      <c r="J8" s="163">
        <f t="shared" si="0"/>
        <v>12517.326560680774</v>
      </c>
      <c r="K8" s="161"/>
    </row>
    <row r="9" spans="1:11" ht="88.7" customHeight="1" x14ac:dyDescent="0.25">
      <c r="A9" s="168"/>
      <c r="B9" s="11" t="s">
        <v>644</v>
      </c>
      <c r="C9" s="155">
        <v>2.4</v>
      </c>
      <c r="D9" s="33">
        <v>0.5</v>
      </c>
      <c r="E9" s="156">
        <v>0.76</v>
      </c>
      <c r="F9" s="65"/>
      <c r="G9" s="77">
        <f>IFERROR(IF('BASE DE DADOS PREÇOS'!$M$71="com",VLOOKUP(CONCATENATE(B9,$G$6),'BASE DE DADOS PREÇOS'!$E:$H,4,0)/(1-SUM($G$1))*VLOOKUP(CAPA!$B$12,'POLITICA DE PREÇO'!#REF!,2,0)*0.95,VLOOKUP(CONCATENATE(B9,$G$6),'BASE DE DADOS PREÇOS'!$E:$H,4,0)/(1-SUM($G$1))*VLOOKUP(CAPA!$B$12,'POLITICA DE PREÇO'!$B$4:$F$100,5,0))*CAPA!$B$14,"")</f>
        <v>10338.429529194387</v>
      </c>
      <c r="H9" s="163">
        <f>IFERROR(IF('BASE DE DADOS PREÇOS'!$M$71="com",VLOOKUP(CONCATENATE(B9,$H$6),'BASE DE DADOS PREÇOS'!$E:$H,4,0)/(1-SUM($G$1))*VLOOKUP(CAPA!$B$12,'POLITICA DE PREÇO'!#REF!,2,0)*0.95,VLOOKUP(CONCATENATE(B9,$H$6),'BASE DE DADOS PREÇOS'!$E:$H,4,0)/(1-SUM($G$1))*VLOOKUP(CAPA!$B$12,'POLITICA DE PREÇO'!$B$4:$F$100,5,0))*CAPA!$B$14,"")</f>
        <v>9177.0522902816629</v>
      </c>
      <c r="I9" s="61">
        <f>IFERROR(IF('BASE DE DADOS PREÇOS'!$M$71="com",VLOOKUP(CONCATENATE(B9,$I$6),'BASE DE DADOS PREÇOS'!$E:$H,4,0)/(1-SUM($G$1))*VLOOKUP(CAPA!$B$12,'POLITICA DE PREÇO'!#REF!,2,0)*0.95,VLOOKUP(CONCATENATE(B9,$I$6),'BASE DE DADOS PREÇOS'!$E:$H,4,0)/(1-SUM($G$1))*VLOOKUP(CAPA!$B$12,'POLITICA DE PREÇO'!$B$4:$F$100,5,0))*CAPA!$B$14,"")</f>
        <v>14724.156808675149</v>
      </c>
      <c r="J9" s="163">
        <f t="shared" si="0"/>
        <v>13251.741127807634</v>
      </c>
      <c r="K9" s="161"/>
    </row>
    <row r="10" spans="1:11" ht="88.7" customHeight="1" x14ac:dyDescent="0.25">
      <c r="A10" s="168"/>
      <c r="B10" s="11" t="s">
        <v>645</v>
      </c>
      <c r="C10" s="155">
        <v>2</v>
      </c>
      <c r="D10" s="33">
        <v>0.5</v>
      </c>
      <c r="E10" s="156">
        <v>0.76</v>
      </c>
      <c r="F10" s="65"/>
      <c r="G10" s="77">
        <f>IFERROR(IF('BASE DE DADOS PREÇOS'!$M$71="com",VLOOKUP(CONCATENATE(B10,$G$6),'BASE DE DADOS PREÇOS'!$E:$H,4,0)/(1-SUM($G$1))*VLOOKUP(CAPA!$B$12,'POLITICA DE PREÇO'!#REF!,2,0)*0.95,VLOOKUP(CONCATENATE(B10,$G$6),'BASE DE DADOS PREÇOS'!$E:$H,4,0)/(1-SUM($G$1))*VLOOKUP(CAPA!$B$12,'POLITICA DE PREÇO'!$B$4:$F$100,5,0))*CAPA!$B$14,"")</f>
        <v>9713.2447660241232</v>
      </c>
      <c r="H10" s="163">
        <f>IFERROR(IF('BASE DE DADOS PREÇOS'!$M$71="com",VLOOKUP(CONCATENATE(B10,$H$6),'BASE DE DADOS PREÇOS'!$E:$H,4,0)/(1-SUM($G$1))*VLOOKUP(CAPA!$B$12,'POLITICA DE PREÇO'!#REF!,2,0)*0.95,VLOOKUP(CONCATENATE(B10,$H$6),'BASE DE DADOS PREÇOS'!$E:$H,4,0)/(1-SUM($G$1))*VLOOKUP(CAPA!$B$12,'POLITICA DE PREÇO'!$B$4:$F$100,5,0))*CAPA!$B$14,"")</f>
        <v>8160.8945667800135</v>
      </c>
      <c r="I10" s="61">
        <f>IFERROR(IF('BASE DE DADOS PREÇOS'!$M$71="com",VLOOKUP(CONCATENATE(B10,$I$6),'BASE DE DADOS PREÇOS'!$E:$H,4,0)/(1-SUM($G$1))*VLOOKUP(CAPA!$B$12,'POLITICA DE PREÇO'!#REF!,2,0)*0.95,VLOOKUP(CONCATENATE(B10,$I$6),'BASE DE DADOS PREÇOS'!$E:$H,4,0)/(1-SUM($G$1))*VLOOKUP(CAPA!$B$12,'POLITICA DE PREÇO'!$B$4:$F$100,5,0))*CAPA!$B$14,"")</f>
        <v>13487.504392436873</v>
      </c>
      <c r="J10" s="163">
        <f t="shared" si="0"/>
        <v>12138.753953193185</v>
      </c>
      <c r="K10" s="161"/>
    </row>
    <row r="11" spans="1:11" ht="88.7" customHeight="1" x14ac:dyDescent="0.25">
      <c r="A11" s="168"/>
      <c r="B11" s="11" t="s">
        <v>646</v>
      </c>
      <c r="C11" s="155">
        <v>2.2000000000000002</v>
      </c>
      <c r="D11" s="33">
        <v>0.5</v>
      </c>
      <c r="E11" s="156">
        <v>0.76</v>
      </c>
      <c r="F11" s="65"/>
      <c r="G11" s="77">
        <f>IFERROR(IF('BASE DE DADOS PREÇOS'!$M$71="com",VLOOKUP(CONCATENATE(B11,$G$6),'BASE DE DADOS PREÇOS'!$E:$H,4,0)/(1-SUM($G$1))*VLOOKUP(CAPA!$B$12,'POLITICA DE PREÇO'!#REF!,2,0)*0.95,VLOOKUP(CONCATENATE(B11,$G$6),'BASE DE DADOS PREÇOS'!$E:$H,4,0)/(1-SUM($G$1))*VLOOKUP(CAPA!$B$12,'POLITICA DE PREÇO'!$B$4:$F$100,5,0))*CAPA!$B$14,"")</f>
        <v>9851.9857911374129</v>
      </c>
      <c r="H11" s="163">
        <f>IFERROR(IF('BASE DE DADOS PREÇOS'!$M$71="com",VLOOKUP(CONCATENATE(B11,$H$6),'BASE DE DADOS PREÇOS'!$E:$H,4,0)/(1-SUM($G$1))*VLOOKUP(CAPA!$B$12,'POLITICA DE PREÇO'!#REF!,2,0)*0.95,VLOOKUP(CONCATENATE(B11,$H$6),'BASE DE DADOS PREÇOS'!$E:$H,4,0)/(1-SUM($G$1))*VLOOKUP(CAPA!$B$12,'POLITICA DE PREÇO'!$B$4:$F$100,5,0))*CAPA!$B$14,"")</f>
        <v>8517.7872704257716</v>
      </c>
      <c r="I11" s="61">
        <f>IFERROR(IF('BASE DE DADOS PREÇOS'!$M$71="com",VLOOKUP(CONCATENATE(B11,$I$6),'BASE DE DADOS PREÇOS'!$E:$H,4,0)/(1-SUM($G$1))*VLOOKUP(CAPA!$B$12,'POLITICA DE PREÇO'!#REF!,2,0)*0.95,VLOOKUP(CONCATENATE(B11,$I$6),'BASE DE DADOS PREÇOS'!$E:$H,4,0)/(1-SUM($G$1))*VLOOKUP(CAPA!$B$12,'POLITICA DE PREÇO'!$B$4:$F$100,5,0))*CAPA!$B$14,"")</f>
        <v>14229.143858573136</v>
      </c>
      <c r="J11" s="163">
        <f t="shared" si="0"/>
        <v>12806.229472715822</v>
      </c>
      <c r="K11" s="161"/>
    </row>
    <row r="12" spans="1:11" ht="88.7" customHeight="1" x14ac:dyDescent="0.25">
      <c r="A12" s="168"/>
      <c r="B12" s="11" t="s">
        <v>647</v>
      </c>
      <c r="C12" s="155">
        <v>2.4</v>
      </c>
      <c r="D12" s="33">
        <v>0.5</v>
      </c>
      <c r="E12" s="156">
        <v>0.76</v>
      </c>
      <c r="F12" s="65"/>
      <c r="G12" s="77">
        <f>IFERROR(IF('BASE DE DADOS PREÇOS'!$M$71="com",VLOOKUP(CONCATENATE(B12,$G$6),'BASE DE DADOS PREÇOS'!$E:$H,4,0)/(1-SUM($G$1))*VLOOKUP(CAPA!$B$12,'POLITICA DE PREÇO'!#REF!,2,0)*0.95,VLOOKUP(CONCATENATE(B12,$G$6),'BASE DE DADOS PREÇOS'!$E:$H,4,0)/(1-SUM($G$1))*VLOOKUP(CAPA!$B$12,'POLITICA DE PREÇO'!$B$4:$F$100,5,0))*CAPA!$B$14,"")</f>
        <v>10243.881164672466</v>
      </c>
      <c r="H12" s="163">
        <f>IFERROR(IF('BASE DE DADOS PREÇOS'!$M$71="com",VLOOKUP(CONCATENATE(B12,$H$6),'BASE DE DADOS PREÇOS'!$E:$H,4,0)/(1-SUM($G$1))*VLOOKUP(CAPA!$B$12,'POLITICA DE PREÇO'!#REF!,2,0)*0.95,VLOOKUP(CONCATENATE(B12,$H$6),'BASE DE DADOS PREÇOS'!$E:$H,4,0)/(1-SUM($G$1))*VLOOKUP(CAPA!$B$12,'POLITICA DE PREÇO'!$B$4:$F$100,5,0))*CAPA!$B$14,"")</f>
        <v>9368.4558418097622</v>
      </c>
      <c r="I12" s="61">
        <f>IFERROR(IF('BASE DE DADOS PREÇOS'!$M$71="com",VLOOKUP(CONCATENATE(B12,$I$6),'BASE DE DADOS PREÇOS'!$E:$H,4,0)/(1-SUM($G$1))*VLOOKUP(CAPA!$B$12,'POLITICA DE PREÇO'!#REF!,2,0)*0.95,VLOOKUP(CONCATENATE(B12,$I$6),'BASE DE DADOS PREÇOS'!$E:$H,4,0)/(1-SUM($G$1))*VLOOKUP(CAPA!$B$12,'POLITICA DE PREÇO'!$B$4:$F$100,5,0))*CAPA!$B$14,"")</f>
        <v>15189.57660072139</v>
      </c>
      <c r="J12" s="163">
        <f>I12*0.9</f>
        <v>13670.61894064925</v>
      </c>
      <c r="K12" s="161"/>
    </row>
    <row r="13" spans="1:11" ht="88.5" customHeight="1" thickBot="1" x14ac:dyDescent="0.3">
      <c r="A13" s="169"/>
      <c r="B13" s="189" t="s">
        <v>663</v>
      </c>
      <c r="C13" s="157">
        <v>1.3</v>
      </c>
      <c r="D13" s="158">
        <v>0.5</v>
      </c>
      <c r="E13" s="159">
        <v>0.76</v>
      </c>
      <c r="F13" s="190"/>
      <c r="G13" s="181">
        <f>IFERROR(IF('BASE DE DADOS PREÇOS'!$M$71="com",VLOOKUP(CONCATENATE(B13,$G$6),'BASE DE DADOS PREÇOS'!$E:$H,4,0)/(1-SUM($G$1))*VLOOKUP(CAPA!$B$12,'POLITICA DE PREÇO'!#REF!,2,0)*0.95,VLOOKUP(CONCATENATE(B13,$G$6),'BASE DE DADOS PREÇOS'!$E:$H,4,0)/(1-SUM($G$1))*VLOOKUP(CAPA!$B$12,'POLITICA DE PREÇO'!$B$4:$F$100,5,0))*CAPA!$B$14,"")</f>
        <v>6426.2922751820934</v>
      </c>
      <c r="H13" s="164">
        <f>IFERROR(IF('BASE DE DADOS PREÇOS'!$M$71="com",VLOOKUP(CONCATENATE(B13,$H$6),'BASE DE DADOS PREÇOS'!$E:$H,4,0)/(1-SUM($G$1))*VLOOKUP(CAPA!$B$12,'POLITICA DE PREÇO'!#REF!,2,0)*0.95,VLOOKUP(CONCATENATE(B13,$H$6),'BASE DE DADOS PREÇOS'!$E:$H,4,0)/(1-SUM($G$1))*VLOOKUP(CAPA!$B$12,'POLITICA DE PREÇO'!$B$4:$F$100,5,0))*CAPA!$B$14,"")</f>
        <v>5860.1047900469557</v>
      </c>
      <c r="I13" s="182">
        <f>IFERROR(IF('BASE DE DADOS PREÇOS'!$M$71="com",VLOOKUP(CONCATENATE(B13,$I$6),'BASE DE DADOS PREÇOS'!$E:$H,4,0)/(1-SUM($G$1))*VLOOKUP(CAPA!$B$12,'POLITICA DE PREÇO'!#REF!,2,0)*0.95,VLOOKUP(CONCATENATE(B13,$I$6),'BASE DE DADOS PREÇOS'!$E:$H,4,0)/(1-SUM($G$1))*VLOOKUP(CAPA!$B$12,'POLITICA DE PREÇO'!$B$4:$F$100,5,0))*CAPA!$B$14,"")</f>
        <v>8533.03818476579</v>
      </c>
      <c r="J13" s="164">
        <f>I13*0.9</f>
        <v>7679.7343662892108</v>
      </c>
      <c r="K13" s="143"/>
    </row>
    <row r="14" spans="1:11" ht="31.35" hidden="1" customHeight="1" x14ac:dyDescent="0.25"/>
    <row r="15" spans="1:11" ht="101.1" hidden="1" customHeight="1" x14ac:dyDescent="0.25"/>
    <row r="16" spans="1:11" ht="101.1" hidden="1" customHeight="1" x14ac:dyDescent="0.25"/>
    <row r="17" ht="101.1" hidden="1" customHeight="1" x14ac:dyDescent="0.25"/>
    <row r="18" ht="101.1" hidden="1" customHeight="1" x14ac:dyDescent="0.25"/>
    <row r="19" ht="101.1" hidden="1" customHeight="1" x14ac:dyDescent="0.25"/>
    <row r="20" ht="101.1" hidden="1" customHeight="1" x14ac:dyDescent="0.25"/>
  </sheetData>
  <sheetProtection autoFilter="0"/>
  <autoFilter ref="A6:E13" xr:uid="{B6F430F2-A5A3-4482-BA11-9E706776D62C}"/>
  <dataConsolidate link="1"/>
  <mergeCells count="3">
    <mergeCell ref="C5:E5"/>
    <mergeCell ref="B2:K3"/>
    <mergeCell ref="A2:A4"/>
  </mergeCells>
  <conditionalFormatting sqref="G6:K6">
    <cfRule type="expression" dxfId="18" priority="1">
      <formula>#REF!=1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CD2F-9805-417A-80FC-B2A432C14512}">
  <sheetPr codeName="Planilha4" filterMode="1">
    <tabColor rgb="FFFF0000"/>
    <pageSetUpPr fitToPage="1"/>
  </sheetPr>
  <dimension ref="A1:X1661"/>
  <sheetViews>
    <sheetView showGridLines="0" topLeftCell="B1" zoomScale="55" zoomScaleNormal="55" zoomScaleSheetLayoutView="85" workbookViewId="0">
      <selection activeCell="U3" sqref="U3"/>
    </sheetView>
  </sheetViews>
  <sheetFormatPr defaultColWidth="9.140625" defaultRowHeight="21" outlineLevelCol="1" x14ac:dyDescent="0.35"/>
  <cols>
    <col min="1" max="1" width="14" hidden="1" customWidth="1"/>
    <col min="2" max="2" width="2.42578125" customWidth="1"/>
    <col min="3" max="3" width="33.140625" customWidth="1"/>
    <col min="4" max="4" width="110.42578125" hidden="1" customWidth="1"/>
    <col min="5" max="5" width="110.42578125" customWidth="1"/>
    <col min="6" max="6" width="107.42578125" style="76" customWidth="1"/>
    <col min="7" max="7" width="65.140625" customWidth="1"/>
    <col min="8" max="8" width="38.5703125" style="60" customWidth="1" outlineLevel="1"/>
    <col min="9" max="9" width="39.5703125" style="87" hidden="1" customWidth="1" outlineLevel="1"/>
    <col min="10" max="10" width="23" hidden="1" customWidth="1"/>
    <col min="11" max="11" width="6.42578125" hidden="1" customWidth="1"/>
    <col min="12" max="12" width="14.85546875" hidden="1" customWidth="1"/>
    <col min="13" max="13" width="14.42578125" hidden="1" customWidth="1"/>
    <col min="14" max="14" width="30.42578125" hidden="1" customWidth="1"/>
    <col min="15" max="15" width="18.42578125" hidden="1" customWidth="1"/>
    <col min="16" max="16" width="19" hidden="1" customWidth="1"/>
    <col min="17" max="17" width="9" bestFit="1" customWidth="1"/>
    <col min="18" max="18" width="17.42578125" bestFit="1" customWidth="1"/>
    <col min="19" max="19" width="40.85546875" style="106" customWidth="1"/>
    <col min="20" max="22" width="40.85546875" customWidth="1"/>
    <col min="23" max="23" width="43.7109375" bestFit="1" customWidth="1"/>
    <col min="24" max="24" width="21.140625" customWidth="1"/>
  </cols>
  <sheetData>
    <row r="1" spans="1:24" ht="33.75" x14ac:dyDescent="0.5">
      <c r="A1" s="6"/>
      <c r="B1" s="2"/>
      <c r="C1" s="23" t="s">
        <v>411</v>
      </c>
      <c r="D1" s="4" t="s">
        <v>0</v>
      </c>
      <c r="E1" s="4"/>
      <c r="F1" s="36" t="s">
        <v>412</v>
      </c>
      <c r="G1" s="23" t="s">
        <v>414</v>
      </c>
      <c r="H1" s="23" t="s">
        <v>7</v>
      </c>
      <c r="I1" s="37"/>
      <c r="M1" s="73"/>
      <c r="N1" s="18"/>
      <c r="S1" s="107" t="s">
        <v>956</v>
      </c>
      <c r="T1" s="107" t="s">
        <v>957</v>
      </c>
      <c r="U1" s="107" t="s">
        <v>958</v>
      </c>
      <c r="V1" s="107" t="s">
        <v>959</v>
      </c>
      <c r="W1" s="107" t="s">
        <v>987</v>
      </c>
    </row>
    <row r="2" spans="1:24" ht="69.75" x14ac:dyDescent="0.5">
      <c r="A2" s="6"/>
      <c r="B2" s="2"/>
      <c r="C2" s="64"/>
      <c r="D2" s="63"/>
      <c r="E2" s="62" t="str">
        <f t="shared" ref="E2:E10" si="0">F2&amp;G2</f>
        <v>BRIDGE BUFFET 2.0X0.55X0.8 - Acabamentos CustomizadosTampo: Espelho Bronze, Fume, Prata, Vidro Fosco ou Clear
Corpo: Laca ou Lamina</v>
      </c>
      <c r="F2" s="34" t="s">
        <v>528</v>
      </c>
      <c r="G2" s="57" t="s">
        <v>481</v>
      </c>
      <c r="H2" s="70">
        <v>10201.078266927772</v>
      </c>
      <c r="I2" s="86"/>
      <c r="M2" s="39"/>
      <c r="N2" s="42">
        <v>8594.805468998411</v>
      </c>
      <c r="P2" t="e">
        <v>#N/A</v>
      </c>
      <c r="S2" s="194">
        <v>8134.2731615444027</v>
      </c>
      <c r="T2" s="194">
        <f>IF(S2,S2*(1-0.05))</f>
        <v>7727.5595034671824</v>
      </c>
      <c r="U2" s="194">
        <f>IF(T2,T2/(1-0.07))</f>
        <v>8309.2037671690141</v>
      </c>
      <c r="V2" s="194">
        <f>U2*1.1663</f>
        <v>9691.0243536492198</v>
      </c>
      <c r="W2" s="194">
        <f>V2*1.05263157894</f>
        <v>10201.078266927772</v>
      </c>
      <c r="X2" s="105"/>
    </row>
    <row r="3" spans="1:24" ht="69.75" x14ac:dyDescent="0.5">
      <c r="A3" s="6"/>
      <c r="B3" s="2"/>
      <c r="C3" s="64"/>
      <c r="D3" s="63"/>
      <c r="E3" s="62" t="str">
        <f t="shared" si="0"/>
        <v>BRIDGE BUFFET 2.0X0.55X0.8 - Acabamentos CustomizadosTampo: Laca ou Lamina com ou sem Vidro Normal Pintado
Corpo: Laca ou Lamina</v>
      </c>
      <c r="F3" s="34" t="s">
        <v>528</v>
      </c>
      <c r="G3" s="57" t="s">
        <v>482</v>
      </c>
      <c r="H3" s="70">
        <v>8543.1717573532751</v>
      </c>
      <c r="I3" s="86"/>
      <c r="M3" s="39"/>
      <c r="N3" s="42">
        <v>9912.089139223257</v>
      </c>
      <c r="P3" t="e">
        <v>#N/A</v>
      </c>
      <c r="S3" s="194">
        <v>6812.2693427027034</v>
      </c>
      <c r="T3" s="194">
        <f t="shared" ref="T3:T66" si="1">IF(S3,S3*(1-0.05))</f>
        <v>6471.6558755675678</v>
      </c>
      <c r="U3" s="194">
        <f t="shared" ref="U3:U66" si="2">IF(T3,T3/(1-0.07))</f>
        <v>6958.7697586748045</v>
      </c>
      <c r="V3" s="194">
        <f t="shared" ref="V3:V66" si="3">U3*1.1663</f>
        <v>8116.0131695424234</v>
      </c>
      <c r="W3" s="194">
        <f t="shared" ref="W3:W66" si="4">V3*1.05263157894</f>
        <v>8543.1717573532751</v>
      </c>
      <c r="X3" s="105"/>
    </row>
    <row r="4" spans="1:24" ht="69.75" x14ac:dyDescent="0.5">
      <c r="A4" s="6"/>
      <c r="B4" s="2"/>
      <c r="C4" s="64"/>
      <c r="D4" s="63"/>
      <c r="E4" s="62" t="str">
        <f t="shared" si="0"/>
        <v>BRIDGE BUFFET 2.0X0.55X0.8 - Acabamentos CustomizadosTampo: Mármore ou Porcelana Especial
Corpo: Laca ou Lamina</v>
      </c>
      <c r="F4" s="34" t="s">
        <v>528</v>
      </c>
      <c r="G4" s="81" t="s">
        <v>626</v>
      </c>
      <c r="H4" s="70">
        <v>14649.577429366771</v>
      </c>
      <c r="I4" s="86"/>
      <c r="M4" s="39"/>
      <c r="N4" s="42">
        <v>15023.579553623254</v>
      </c>
      <c r="P4" t="e">
        <v>#N/A</v>
      </c>
      <c r="S4" s="194">
        <v>11681.477329509104</v>
      </c>
      <c r="T4" s="194">
        <f t="shared" si="1"/>
        <v>11097.403463033648</v>
      </c>
      <c r="U4" s="194">
        <f t="shared" si="2"/>
        <v>11932.691895735106</v>
      </c>
      <c r="V4" s="194">
        <f t="shared" si="3"/>
        <v>13917.098557995852</v>
      </c>
      <c r="W4" s="194">
        <f t="shared" si="4"/>
        <v>14649.577429366771</v>
      </c>
      <c r="X4" s="105"/>
    </row>
    <row r="5" spans="1:24" ht="69.75" x14ac:dyDescent="0.5">
      <c r="A5" s="6"/>
      <c r="B5" s="2"/>
      <c r="C5" s="64"/>
      <c r="D5" s="63"/>
      <c r="E5" s="62" t="str">
        <f t="shared" si="0"/>
        <v>BRIDGE BUFFET 2.2X0.55X0.8 - Acabamentos CustomizadosTampo: Espelho Bronze, Fume, Prata, Vidro Fosco ou Clear
Corpo: Laca ou Lamina</v>
      </c>
      <c r="F5" s="34" t="s">
        <v>521</v>
      </c>
      <c r="G5" s="57" t="s">
        <v>481</v>
      </c>
      <c r="H5" s="70">
        <v>10460.360362645624</v>
      </c>
      <c r="I5" s="86"/>
      <c r="M5" s="39"/>
      <c r="N5" s="42"/>
      <c r="S5" s="194">
        <v>8341.0230106563722</v>
      </c>
      <c r="T5" s="194">
        <f t="shared" si="1"/>
        <v>7923.9718601235536</v>
      </c>
      <c r="U5" s="194">
        <f t="shared" si="2"/>
        <v>8520.3998495952201</v>
      </c>
      <c r="V5" s="194">
        <f t="shared" si="3"/>
        <v>9937.3423445829048</v>
      </c>
      <c r="W5" s="194">
        <f t="shared" si="4"/>
        <v>10460.360362645624</v>
      </c>
    </row>
    <row r="6" spans="1:24" ht="69.75" x14ac:dyDescent="0.5">
      <c r="A6" s="6"/>
      <c r="B6" s="2"/>
      <c r="C6" s="64"/>
      <c r="D6" s="63"/>
      <c r="E6" s="62" t="str">
        <f t="shared" si="0"/>
        <v>BRIDGE BUFFET 2.2X0.55X0.8 - Acabamentos CustomizadosTampo: Laca ou Lamina com ou sem Vidro Normal Pintado
Corpo: Laca ou Lamina</v>
      </c>
      <c r="F6" s="34" t="s">
        <v>521</v>
      </c>
      <c r="G6" s="57" t="s">
        <v>482</v>
      </c>
      <c r="H6" s="70">
        <v>9070.2132708631016</v>
      </c>
      <c r="I6" s="86"/>
      <c r="M6" s="39"/>
      <c r="N6" s="42"/>
      <c r="S6" s="194">
        <v>7232.5288021621645</v>
      </c>
      <c r="T6" s="194">
        <f t="shared" si="1"/>
        <v>6870.9023620540556</v>
      </c>
      <c r="U6" s="194">
        <f t="shared" si="2"/>
        <v>7388.0670559721029</v>
      </c>
      <c r="V6" s="194">
        <f t="shared" si="3"/>
        <v>8616.7026073802626</v>
      </c>
      <c r="W6" s="194">
        <f t="shared" si="4"/>
        <v>9070.2132708631016</v>
      </c>
    </row>
    <row r="7" spans="1:24" ht="69.75" x14ac:dyDescent="0.5">
      <c r="A7" s="6"/>
      <c r="B7" s="2"/>
      <c r="C7" s="64"/>
      <c r="D7" s="63"/>
      <c r="E7" s="62" t="str">
        <f t="shared" si="0"/>
        <v>BRIDGE BUFFET 2.2X0.55X0.8 - Acabamentos CustomizadosTampo: Mármore ou Porcelana Especial
Corpo: Laca ou Lamina</v>
      </c>
      <c r="F7" s="34" t="s">
        <v>521</v>
      </c>
      <c r="G7" s="81" t="s">
        <v>626</v>
      </c>
      <c r="H7" s="70">
        <v>15133.921687443699</v>
      </c>
      <c r="I7" s="86"/>
      <c r="M7" s="39"/>
      <c r="N7" s="42"/>
      <c r="S7" s="194">
        <v>12067.69027644788</v>
      </c>
      <c r="T7" s="194">
        <f t="shared" si="1"/>
        <v>11464.305762625485</v>
      </c>
      <c r="U7" s="194">
        <f t="shared" si="2"/>
        <v>12327.210497446758</v>
      </c>
      <c r="V7" s="194">
        <f t="shared" si="3"/>
        <v>14377.225603172154</v>
      </c>
      <c r="W7" s="194">
        <f t="shared" si="4"/>
        <v>15133.921687443699</v>
      </c>
    </row>
    <row r="8" spans="1:24" ht="69.75" x14ac:dyDescent="0.5">
      <c r="A8" s="6"/>
      <c r="B8" s="2"/>
      <c r="C8" s="64"/>
      <c r="D8" s="63"/>
      <c r="E8" s="62" t="str">
        <f t="shared" si="0"/>
        <v>BRIDGE BUFFET 2.4X0.55X0.8 - Acabamentos CustomizadosTampo: Espelho Bronze, Fume, Prata, Vidro Fosco ou Clear
Corpo: Laca ou Lamina</v>
      </c>
      <c r="F8" s="34" t="s">
        <v>525</v>
      </c>
      <c r="G8" s="57" t="s">
        <v>481</v>
      </c>
      <c r="H8" s="70">
        <v>11125.393948392621</v>
      </c>
      <c r="I8" s="86"/>
      <c r="M8" s="39"/>
      <c r="N8" s="42"/>
      <c r="S8" s="194">
        <v>8871.3164469498097</v>
      </c>
      <c r="T8" s="194">
        <f t="shared" si="1"/>
        <v>8427.7506246023186</v>
      </c>
      <c r="U8" s="194">
        <f t="shared" si="2"/>
        <v>9062.0974458089458</v>
      </c>
      <c r="V8" s="194">
        <f t="shared" si="3"/>
        <v>10569.124251046973</v>
      </c>
      <c r="W8" s="194">
        <f t="shared" si="4"/>
        <v>11125.393948392621</v>
      </c>
    </row>
    <row r="9" spans="1:24" ht="69.75" x14ac:dyDescent="0.5">
      <c r="A9" s="6"/>
      <c r="B9" s="2"/>
      <c r="C9" s="64"/>
      <c r="D9" s="63"/>
      <c r="E9" s="62" t="str">
        <f t="shared" si="0"/>
        <v>BRIDGE BUFFET 2.4X0.55X0.8 - Acabamentos CustomizadosTampo: Laca ou Lamina com ou sem Vidro Normal Pintado
Corpo: Laca ou Lamina</v>
      </c>
      <c r="F9" s="34" t="s">
        <v>525</v>
      </c>
      <c r="G9" s="57" t="s">
        <v>482</v>
      </c>
      <c r="H9" s="70">
        <v>9559.4811323617323</v>
      </c>
      <c r="I9" s="86"/>
      <c r="M9" s="39"/>
      <c r="N9" s="42"/>
      <c r="S9" s="194">
        <v>7622.6677983011614</v>
      </c>
      <c r="T9" s="194">
        <f t="shared" si="1"/>
        <v>7241.5344083861028</v>
      </c>
      <c r="U9" s="194">
        <f t="shared" si="2"/>
        <v>7786.5961380495737</v>
      </c>
      <c r="V9" s="194">
        <f t="shared" si="3"/>
        <v>9081.5070758072161</v>
      </c>
      <c r="W9" s="194">
        <f t="shared" si="4"/>
        <v>9559.4811323617323</v>
      </c>
    </row>
    <row r="10" spans="1:24" ht="69.75" x14ac:dyDescent="0.5">
      <c r="A10" s="6"/>
      <c r="B10" s="2"/>
      <c r="C10" s="64"/>
      <c r="D10" s="63"/>
      <c r="E10" s="62" t="str">
        <f t="shared" si="0"/>
        <v>BRIDGE BUFFET 2.4X0.55X0.8 - Acabamentos CustomizadosTampo: Mármore ou Porcelana Especial
Corpo: Laca ou Lamina</v>
      </c>
      <c r="F10" s="34" t="s">
        <v>525</v>
      </c>
      <c r="G10" s="81" t="s">
        <v>626</v>
      </c>
      <c r="H10" s="70">
        <v>16249.816145027115</v>
      </c>
      <c r="I10" s="86"/>
      <c r="M10" s="39"/>
      <c r="N10" s="42"/>
      <c r="S10" s="194">
        <v>12957.497226254827</v>
      </c>
      <c r="T10" s="194">
        <f t="shared" si="1"/>
        <v>12309.622364942084</v>
      </c>
      <c r="U10" s="194">
        <f t="shared" si="2"/>
        <v>13236.153080582888</v>
      </c>
      <c r="V10" s="194">
        <f t="shared" si="3"/>
        <v>15437.32533788382</v>
      </c>
      <c r="W10" s="194">
        <f t="shared" si="4"/>
        <v>16249.816145027115</v>
      </c>
    </row>
    <row r="11" spans="1:24" ht="69.75" x14ac:dyDescent="0.5">
      <c r="A11" s="6"/>
      <c r="B11" s="2"/>
      <c r="C11" s="64"/>
      <c r="D11" s="63"/>
      <c r="E11" s="62" t="str">
        <f t="shared" ref="E11:E73" si="5">F11&amp;G11</f>
        <v>AERIS BUFFET 2X0.45X0.77 - Acabamentos CustomizadosTampo: Laca ou Lamina com ou sem Vidro Normal Pintado
Corpo: Laca ou Lamina</v>
      </c>
      <c r="F11" s="79" t="s">
        <v>919</v>
      </c>
      <c r="G11" s="57" t="s">
        <v>482</v>
      </c>
      <c r="H11" s="70">
        <v>8263.5770452944344</v>
      </c>
      <c r="I11" s="86">
        <f>H11*1.12</f>
        <v>9255.2062907297677</v>
      </c>
      <c r="M11" s="39"/>
      <c r="N11" s="42"/>
      <c r="S11" s="194">
        <v>6589.3223460324289</v>
      </c>
      <c r="T11" s="194">
        <f t="shared" si="1"/>
        <v>6259.8562287308068</v>
      </c>
      <c r="U11" s="194">
        <f t="shared" si="2"/>
        <v>6731.0282029363516</v>
      </c>
      <c r="V11" s="194">
        <f t="shared" si="3"/>
        <v>7850.3981930846658</v>
      </c>
      <c r="W11" s="194">
        <f t="shared" si="4"/>
        <v>8263.5770452944344</v>
      </c>
    </row>
    <row r="12" spans="1:24" ht="69.75" x14ac:dyDescent="0.5">
      <c r="A12" s="6"/>
      <c r="B12" s="2"/>
      <c r="C12" s="64"/>
      <c r="D12" s="63"/>
      <c r="E12" s="62" t="str">
        <f t="shared" si="5"/>
        <v>AERIS BUFFET 2X0.45X0.77 - Acabamentos CustomizadosTampo: Espelho Bronze, Fume, Prata, Vidro Fosco ou Clear
Corpo: Laca ou Lamina</v>
      </c>
      <c r="F12" s="79" t="s">
        <v>919</v>
      </c>
      <c r="G12" s="57" t="s">
        <v>481</v>
      </c>
      <c r="H12" s="70">
        <v>9438.2150226183858</v>
      </c>
      <c r="I12" s="86">
        <f>H12*1.12</f>
        <v>10570.800825332593</v>
      </c>
      <c r="M12" s="39"/>
      <c r="N12" s="42"/>
      <c r="S12" s="194">
        <v>7525.970994681079</v>
      </c>
      <c r="T12" s="194">
        <f t="shared" si="1"/>
        <v>7149.6724449470248</v>
      </c>
      <c r="U12" s="194">
        <f t="shared" si="2"/>
        <v>7687.8198332763714</v>
      </c>
      <c r="V12" s="194">
        <f t="shared" si="3"/>
        <v>8966.3042715502306</v>
      </c>
      <c r="W12" s="194">
        <f t="shared" si="4"/>
        <v>9438.2150226183858</v>
      </c>
    </row>
    <row r="13" spans="1:24" ht="69.75" x14ac:dyDescent="0.5">
      <c r="A13" s="6"/>
      <c r="B13" s="2"/>
      <c r="C13" s="64"/>
      <c r="D13" s="63"/>
      <c r="E13" s="62" t="str">
        <f t="shared" si="5"/>
        <v>AERIS BUFFET 2X0.45X0.77 - Acabamentos CustomizadosTampo: Mármore ou Porcelana Especial
Corpo: Laca ou Lamina</v>
      </c>
      <c r="F13" s="79" t="s">
        <v>919</v>
      </c>
      <c r="G13" s="81" t="s">
        <v>626</v>
      </c>
      <c r="H13" s="70">
        <v>15041.712582779122</v>
      </c>
      <c r="I13" s="86">
        <f>H13*1.07</f>
        <v>16094.632463573662</v>
      </c>
      <c r="M13" s="39"/>
      <c r="N13" s="42"/>
      <c r="S13" s="194">
        <v>11994.163338834353</v>
      </c>
      <c r="T13" s="194">
        <f t="shared" si="1"/>
        <v>11394.455171892634</v>
      </c>
      <c r="U13" s="194">
        <f t="shared" si="2"/>
        <v>12252.102335368425</v>
      </c>
      <c r="V13" s="194">
        <f t="shared" si="3"/>
        <v>14289.626953740193</v>
      </c>
      <c r="W13" s="194">
        <f t="shared" si="4"/>
        <v>15041.712582779122</v>
      </c>
    </row>
    <row r="14" spans="1:24" ht="69.75" x14ac:dyDescent="0.5">
      <c r="A14" s="6"/>
      <c r="B14" s="2"/>
      <c r="C14" s="64"/>
      <c r="D14" s="63"/>
      <c r="E14" s="62" t="str">
        <f t="shared" si="5"/>
        <v>AERIS BUFFET 2.2X0.45X0.77 - Acabamentos CustomizadosTampo: Laca ou Lamina com ou sem Vidro Normal Pintado
Corpo: Laca ou Lamina</v>
      </c>
      <c r="F14" s="79" t="s">
        <v>920</v>
      </c>
      <c r="G14" s="57" t="s">
        <v>482</v>
      </c>
      <c r="H14" s="70">
        <v>8773.3699274530372</v>
      </c>
      <c r="I14" s="86">
        <f>H14*1.12</f>
        <v>9826.1743187474021</v>
      </c>
      <c r="M14" s="39"/>
      <c r="N14" s="42"/>
      <c r="S14" s="194">
        <v>6995.8278595459478</v>
      </c>
      <c r="T14" s="194">
        <f t="shared" si="1"/>
        <v>6646.0364665686502</v>
      </c>
      <c r="U14" s="194">
        <f t="shared" si="2"/>
        <v>7146.2757705039257</v>
      </c>
      <c r="V14" s="194">
        <f t="shared" si="3"/>
        <v>8334.7014311387284</v>
      </c>
      <c r="W14" s="194">
        <f t="shared" si="4"/>
        <v>8773.3699274530372</v>
      </c>
    </row>
    <row r="15" spans="1:24" ht="69.75" x14ac:dyDescent="0.5">
      <c r="A15" s="6"/>
      <c r="B15" s="2"/>
      <c r="C15" s="64"/>
      <c r="D15" s="63"/>
      <c r="E15" s="62" t="str">
        <f t="shared" si="5"/>
        <v>AERIS BUFFET 2.2X0.45X0.77 - Acabamentos CustomizadosTampo: Espelho Bronze, Fume, Prata, Vidro Fosco ou Clear
Corpo: Laca ou Lamina</v>
      </c>
      <c r="F15" s="79" t="s">
        <v>920</v>
      </c>
      <c r="G15" s="57" t="s">
        <v>481</v>
      </c>
      <c r="H15" s="70">
        <v>10118.021296231769</v>
      </c>
      <c r="I15" s="86">
        <f>H15*1.12</f>
        <v>11332.183851779582</v>
      </c>
      <c r="M15" s="39"/>
      <c r="N15" s="42"/>
      <c r="S15" s="194">
        <v>8068.0440757621645</v>
      </c>
      <c r="T15" s="194">
        <f t="shared" si="1"/>
        <v>7664.6418719740559</v>
      </c>
      <c r="U15" s="194">
        <f t="shared" si="2"/>
        <v>8241.5503999721041</v>
      </c>
      <c r="V15" s="194">
        <f t="shared" si="3"/>
        <v>9612.1202314874645</v>
      </c>
      <c r="W15" s="194">
        <f t="shared" si="4"/>
        <v>10118.021296231769</v>
      </c>
    </row>
    <row r="16" spans="1:24" ht="69.75" x14ac:dyDescent="0.5">
      <c r="A16" s="6"/>
      <c r="B16" s="2"/>
      <c r="C16" s="64"/>
      <c r="D16" s="63"/>
      <c r="E16" s="62" t="str">
        <f t="shared" si="5"/>
        <v>AERIS BUFFET 2.2X0.45X0.77 - Acabamentos CustomizadosTampo: Mármore ou Porcelana Especial
Corpo: Laca ou Lamina</v>
      </c>
      <c r="F16" s="79" t="s">
        <v>920</v>
      </c>
      <c r="G16" s="81" t="s">
        <v>626</v>
      </c>
      <c r="H16" s="70">
        <v>16278.975021467259</v>
      </c>
      <c r="I16" s="86">
        <f>H16*1.07</f>
        <v>17418.503272969967</v>
      </c>
      <c r="M16" s="39"/>
      <c r="N16" s="42"/>
      <c r="S16" s="194">
        <v>12980.748323819367</v>
      </c>
      <c r="T16" s="194">
        <f t="shared" si="1"/>
        <v>12331.710907628398</v>
      </c>
      <c r="U16" s="194">
        <f t="shared" si="2"/>
        <v>13259.904201750966</v>
      </c>
      <c r="V16" s="194">
        <f t="shared" si="3"/>
        <v>15465.026270502151</v>
      </c>
      <c r="W16" s="194">
        <f t="shared" si="4"/>
        <v>16278.975021467259</v>
      </c>
    </row>
    <row r="17" spans="1:23" ht="69.75" x14ac:dyDescent="0.5">
      <c r="A17" s="6"/>
      <c r="B17" s="2"/>
      <c r="C17" s="64"/>
      <c r="D17" s="63"/>
      <c r="E17" s="62" t="str">
        <f t="shared" si="5"/>
        <v>AERIS BUFFET 2.4X0.45X0.77 - Acabamentos CustomizadosTampo: Laca ou Lamina com ou sem Vidro Normal Pintado
Corpo: Laca ou Lamina</v>
      </c>
      <c r="F17" s="79" t="s">
        <v>921</v>
      </c>
      <c r="G17" s="57" t="s">
        <v>482</v>
      </c>
      <c r="H17" s="70">
        <v>9246.6253862117173</v>
      </c>
      <c r="I17" s="86">
        <f>H17*1.12</f>
        <v>10356.220432557124</v>
      </c>
      <c r="M17" s="39"/>
      <c r="N17" s="42"/>
      <c r="S17" s="194">
        <v>7373.1986703567636</v>
      </c>
      <c r="T17" s="194">
        <f t="shared" si="1"/>
        <v>7004.5387368389247</v>
      </c>
      <c r="U17" s="194">
        <f t="shared" si="2"/>
        <v>7531.7620826225002</v>
      </c>
      <c r="V17" s="194">
        <f t="shared" si="3"/>
        <v>8784.294116962621</v>
      </c>
      <c r="W17" s="194">
        <f t="shared" si="4"/>
        <v>9246.6253862117173</v>
      </c>
    </row>
    <row r="18" spans="1:23" ht="69.75" x14ac:dyDescent="0.5">
      <c r="A18" s="6"/>
      <c r="B18" s="2"/>
      <c r="C18" s="64"/>
      <c r="D18" s="63"/>
      <c r="E18" s="62" t="str">
        <f t="shared" si="5"/>
        <v>AERIS BUFFET 2.4X0.45X0.77 - Acabamentos CustomizadosTampo: Espelho Bronze, Fume, Prata, Vidro Fosco ou Clear
Corpo: Laca ou Lamina</v>
      </c>
      <c r="F18" s="79" t="s">
        <v>921</v>
      </c>
      <c r="G18" s="57" t="s">
        <v>481</v>
      </c>
      <c r="H18" s="70">
        <v>10761.29014644523</v>
      </c>
      <c r="I18" s="86">
        <f>H18*1.12</f>
        <v>12052.644964018658</v>
      </c>
      <c r="M18" s="39"/>
      <c r="N18" s="42"/>
      <c r="S18" s="194">
        <v>8580.9824541405469</v>
      </c>
      <c r="T18" s="194">
        <f t="shared" si="1"/>
        <v>8151.933331433519</v>
      </c>
      <c r="U18" s="194">
        <f t="shared" si="2"/>
        <v>8765.519711218838</v>
      </c>
      <c r="V18" s="194">
        <f t="shared" si="3"/>
        <v>10223.22563919453</v>
      </c>
      <c r="W18" s="194">
        <f t="shared" si="4"/>
        <v>10761.29014644523</v>
      </c>
    </row>
    <row r="19" spans="1:23" ht="69.75" x14ac:dyDescent="0.5">
      <c r="A19" s="6"/>
      <c r="B19" s="2"/>
      <c r="C19" s="64"/>
      <c r="D19" s="63"/>
      <c r="E19" s="62" t="str">
        <f t="shared" si="5"/>
        <v>AERIS BUFFET 2.4X0.45X0.77 - Acabamentos CustomizadosTampo: Mármore ou Porcelana Especial
Corpo: Laca ou Lamina</v>
      </c>
      <c r="F19" s="79" t="s">
        <v>921</v>
      </c>
      <c r="G19" s="81" t="s">
        <v>626</v>
      </c>
      <c r="H19" s="70">
        <v>17479.299588804257</v>
      </c>
      <c r="I19" s="86">
        <f>H19*1.07</f>
        <v>18702.850560020557</v>
      </c>
      <c r="M19" s="39"/>
      <c r="N19" s="42"/>
      <c r="S19" s="194">
        <v>13937.879291521693</v>
      </c>
      <c r="T19" s="194">
        <f t="shared" si="1"/>
        <v>13240.985326945607</v>
      </c>
      <c r="U19" s="194">
        <f t="shared" si="2"/>
        <v>14237.618631124309</v>
      </c>
      <c r="V19" s="194">
        <f t="shared" si="3"/>
        <v>16605.33460948028</v>
      </c>
      <c r="W19" s="194">
        <f t="shared" si="4"/>
        <v>17479.299588804257</v>
      </c>
    </row>
    <row r="20" spans="1:23" ht="69.75" x14ac:dyDescent="0.5">
      <c r="A20" s="6"/>
      <c r="B20" s="2"/>
      <c r="C20" s="64"/>
      <c r="D20" s="63"/>
      <c r="E20" s="62" t="str">
        <f t="shared" ref="E20:E37" si="6">F20&amp;G20</f>
        <v>CHERI BUFFET 1.2X0.5X0.83 - Acabamentos CustomizadosTampo: Espelho Bronze, Fume, Prata, Vidro Fosco ou Clear
Corpo: Laca ou Lamina</v>
      </c>
      <c r="F20" s="34" t="s">
        <v>522</v>
      </c>
      <c r="G20" s="57" t="s">
        <v>481</v>
      </c>
      <c r="H20" s="70">
        <v>8711.6429060861137</v>
      </c>
      <c r="I20" s="86"/>
      <c r="J20" s="42"/>
      <c r="M20" s="39"/>
      <c r="N20" s="42">
        <v>6551.1531955484897</v>
      </c>
      <c r="P20">
        <v>6066.6269343629347</v>
      </c>
      <c r="S20" s="194">
        <v>6946.6071359999996</v>
      </c>
      <c r="T20" s="194">
        <f t="shared" si="1"/>
        <v>6599.2767791999995</v>
      </c>
      <c r="U20" s="194">
        <f t="shared" si="2"/>
        <v>7095.9965367741934</v>
      </c>
      <c r="V20" s="194">
        <f t="shared" si="3"/>
        <v>8276.0607608397404</v>
      </c>
      <c r="W20" s="194">
        <f t="shared" si="4"/>
        <v>8711.6429060861137</v>
      </c>
    </row>
    <row r="21" spans="1:23" ht="69.75" x14ac:dyDescent="0.5">
      <c r="A21" s="6"/>
      <c r="B21" s="2"/>
      <c r="C21" s="64"/>
      <c r="D21" s="63"/>
      <c r="E21" s="62" t="str">
        <f t="shared" si="6"/>
        <v>CHERI BUFFET 1.2X0.5X0.83 - Acabamentos CustomizadosTampo: Laca ou Lamina com ou sem Vidro Normal Pintado
Corpo: Laca ou Lamina</v>
      </c>
      <c r="F21" s="34" t="s">
        <v>522</v>
      </c>
      <c r="G21" s="57" t="s">
        <v>482</v>
      </c>
      <c r="H21" s="70">
        <v>7710.7245676671773</v>
      </c>
      <c r="I21" s="86"/>
      <c r="J21" s="42"/>
      <c r="M21" s="39"/>
      <c r="N21" s="42">
        <v>7633.9994755091238</v>
      </c>
      <c r="P21">
        <v>5568.4802162162159</v>
      </c>
      <c r="S21" s="194">
        <v>6148.4813924210512</v>
      </c>
      <c r="T21" s="194">
        <f t="shared" si="1"/>
        <v>5841.0573227999985</v>
      </c>
      <c r="U21" s="194">
        <f t="shared" si="2"/>
        <v>6280.7067987096761</v>
      </c>
      <c r="V21" s="194">
        <f t="shared" si="3"/>
        <v>7325.1883393350945</v>
      </c>
      <c r="W21" s="194">
        <f t="shared" si="4"/>
        <v>7710.7245676671773</v>
      </c>
    </row>
    <row r="22" spans="1:23" ht="69.75" x14ac:dyDescent="0.5">
      <c r="A22" s="6"/>
      <c r="B22" s="2"/>
      <c r="C22" s="64"/>
      <c r="D22" s="63"/>
      <c r="E22" s="62" t="str">
        <f t="shared" si="6"/>
        <v>CHERI BUFFET 1.2X0.5X0.83 - Acabamentos CustomizadosTampo: Mármore ou Porcelana Especial
Corpo: Laca ou Lamina</v>
      </c>
      <c r="F22" s="34" t="s">
        <v>522</v>
      </c>
      <c r="G22" s="81" t="s">
        <v>626</v>
      </c>
      <c r="H22" s="70">
        <v>10874.987008959528</v>
      </c>
      <c r="I22" s="86"/>
      <c r="J22" s="42"/>
      <c r="M22" s="39"/>
      <c r="N22" s="42"/>
      <c r="S22" s="194">
        <v>8671.6435894736824</v>
      </c>
      <c r="T22" s="194">
        <f t="shared" si="1"/>
        <v>8238.0614099999984</v>
      </c>
      <c r="U22" s="194">
        <f t="shared" si="2"/>
        <v>8858.1305483870965</v>
      </c>
      <c r="V22" s="194">
        <f t="shared" si="3"/>
        <v>10331.23765858387</v>
      </c>
      <c r="W22" s="194">
        <f t="shared" si="4"/>
        <v>10874.987008959528</v>
      </c>
    </row>
    <row r="23" spans="1:23" ht="69.75" x14ac:dyDescent="0.5">
      <c r="A23" s="6"/>
      <c r="B23" s="2"/>
      <c r="C23" s="64"/>
      <c r="D23" s="63"/>
      <c r="E23" s="62" t="str">
        <f t="shared" si="6"/>
        <v>CHERI BUFFET 1.6X0.5X0.83 - Acabamentos CustomizadosTampo: Espelho Bronze, Fume, Prata, Vidro Fosco ou Clear
Corpo: Laca ou Lamina</v>
      </c>
      <c r="F23" s="34" t="s">
        <v>523</v>
      </c>
      <c r="G23" s="57" t="s">
        <v>481</v>
      </c>
      <c r="H23" s="70">
        <v>10270.178976427433</v>
      </c>
      <c r="I23" s="86"/>
      <c r="J23" s="42"/>
      <c r="M23" s="39"/>
      <c r="N23" s="42"/>
      <c r="S23" s="194">
        <v>8189.3736158315805</v>
      </c>
      <c r="T23" s="194">
        <f t="shared" si="1"/>
        <v>7779.904935040001</v>
      </c>
      <c r="U23" s="194">
        <f t="shared" si="2"/>
        <v>8365.4891774623666</v>
      </c>
      <c r="V23" s="194">
        <f t="shared" si="3"/>
        <v>9756.6700276743577</v>
      </c>
      <c r="W23" s="194">
        <f t="shared" si="4"/>
        <v>10270.178976427433</v>
      </c>
    </row>
    <row r="24" spans="1:23" ht="69.75" x14ac:dyDescent="0.5">
      <c r="A24" s="6"/>
      <c r="B24" s="2"/>
      <c r="C24" s="64"/>
      <c r="D24" s="63"/>
      <c r="E24" s="62" t="str">
        <f t="shared" si="6"/>
        <v>CHERI BUFFET 1.6X0.5X0.83 - Acabamentos CustomizadosTampo: Laca ou Lamina com ou sem Vidro Normal Pintado
Corpo: Laca ou Lamina</v>
      </c>
      <c r="F24" s="34" t="s">
        <v>523</v>
      </c>
      <c r="G24" s="57" t="s">
        <v>482</v>
      </c>
      <c r="H24" s="70">
        <v>8486.0576308847867</v>
      </c>
      <c r="I24" s="86"/>
      <c r="J24" s="42"/>
      <c r="M24" s="39"/>
      <c r="N24" s="42"/>
      <c r="S24" s="194">
        <v>6766.7269114105256</v>
      </c>
      <c r="T24" s="194">
        <f t="shared" si="1"/>
        <v>6428.390565839999</v>
      </c>
      <c r="U24" s="194">
        <f t="shared" si="2"/>
        <v>6912.2479202580635</v>
      </c>
      <c r="V24" s="194">
        <f t="shared" si="3"/>
        <v>8061.7547493969787</v>
      </c>
      <c r="W24" s="194">
        <f t="shared" si="4"/>
        <v>8486.0576308847867</v>
      </c>
    </row>
    <row r="25" spans="1:23" ht="69.75" x14ac:dyDescent="0.5">
      <c r="A25" s="6"/>
      <c r="B25" s="2"/>
      <c r="C25" s="64"/>
      <c r="D25" s="63"/>
      <c r="E25" s="62" t="str">
        <f t="shared" si="6"/>
        <v>CHERI BUFFET 1.6X0.5X0.83 - Acabamentos CustomizadosTampo: Mármore ou Porcelana Especial
Corpo: Laca ou Lamina</v>
      </c>
      <c r="F25" s="34" t="s">
        <v>523</v>
      </c>
      <c r="G25" s="81" t="s">
        <v>626</v>
      </c>
      <c r="H25" s="70">
        <v>13326.50377803869</v>
      </c>
      <c r="I25" s="86"/>
      <c r="J25" s="42"/>
      <c r="M25" s="39"/>
      <c r="N25" s="42">
        <v>8525.2327115148764</v>
      </c>
      <c r="P25" t="e">
        <v>#N/A</v>
      </c>
      <c r="S25" s="194">
        <v>10626.467044210527</v>
      </c>
      <c r="T25" s="194">
        <f t="shared" si="1"/>
        <v>10095.143692</v>
      </c>
      <c r="U25" s="194">
        <f t="shared" si="2"/>
        <v>10854.993217204301</v>
      </c>
      <c r="V25" s="194">
        <f t="shared" si="3"/>
        <v>12660.178589225376</v>
      </c>
      <c r="W25" s="194">
        <f t="shared" si="4"/>
        <v>13326.50377803869</v>
      </c>
    </row>
    <row r="26" spans="1:23" ht="69.75" x14ac:dyDescent="0.5">
      <c r="A26" s="6"/>
      <c r="B26" s="2"/>
      <c r="C26" s="64"/>
      <c r="D26" s="63"/>
      <c r="E26" s="62" t="str">
        <f t="shared" si="6"/>
        <v>CHERI BUFFET 1.8X0.5X0.83 - Acabamentos CustomizadosTampo: Espelho Bronze, Fume, Prata, Vidro Fosco ou Clear
Corpo: Laca ou Lamina</v>
      </c>
      <c r="F26" s="79" t="s">
        <v>893</v>
      </c>
      <c r="G26" s="57" t="s">
        <v>481</v>
      </c>
      <c r="H26" s="70">
        <v>10810.714712028877</v>
      </c>
      <c r="I26" s="86"/>
      <c r="J26" s="42"/>
      <c r="M26" s="39"/>
      <c r="N26" s="42">
        <v>7137.2081580740405</v>
      </c>
      <c r="P26" t="e">
        <v>#N/A</v>
      </c>
      <c r="S26" s="194">
        <v>8620.3932798227161</v>
      </c>
      <c r="T26" s="194">
        <f t="shared" si="1"/>
        <v>8189.3736158315796</v>
      </c>
      <c r="U26" s="194">
        <f t="shared" si="2"/>
        <v>8805.7780815393344</v>
      </c>
      <c r="V26" s="194">
        <f t="shared" si="3"/>
        <v>10270.178976499325</v>
      </c>
      <c r="W26" s="194">
        <f t="shared" si="4"/>
        <v>10810.714712028877</v>
      </c>
    </row>
    <row r="27" spans="1:23" ht="69.75" x14ac:dyDescent="0.5">
      <c r="A27" s="6"/>
      <c r="B27" s="2"/>
      <c r="C27" s="64"/>
      <c r="D27" s="63"/>
      <c r="E27" s="62" t="str">
        <f t="shared" si="6"/>
        <v>CHERI BUFFET 1.8X0.5X0.83 - Acabamentos CustomizadosTampo: Laca ou Lamina com ou sem Vidro Normal Pintado
Corpo: Laca ou Lamina</v>
      </c>
      <c r="F27" s="79" t="s">
        <v>893</v>
      </c>
      <c r="G27" s="57" t="s">
        <v>482</v>
      </c>
      <c r="H27" s="70">
        <v>8932.6922430366176</v>
      </c>
      <c r="I27" s="86"/>
      <c r="J27" s="42"/>
      <c r="M27" s="39"/>
      <c r="N27" s="42">
        <v>8414.0736673480224</v>
      </c>
      <c r="P27" t="e">
        <v>#N/A</v>
      </c>
      <c r="S27" s="194">
        <v>7122.870433063712</v>
      </c>
      <c r="T27" s="194">
        <f t="shared" si="1"/>
        <v>6766.7269114105256</v>
      </c>
      <c r="U27" s="194">
        <f t="shared" si="2"/>
        <v>7276.0504423769098</v>
      </c>
      <c r="V27" s="194">
        <f t="shared" si="3"/>
        <v>8486.0576309441894</v>
      </c>
      <c r="W27" s="194">
        <f t="shared" si="4"/>
        <v>8932.6922430366176</v>
      </c>
    </row>
    <row r="28" spans="1:23" ht="69.75" x14ac:dyDescent="0.5">
      <c r="A28" s="6"/>
      <c r="B28" s="2"/>
      <c r="C28" s="64"/>
      <c r="D28" s="63"/>
      <c r="E28" s="62" t="str">
        <f t="shared" si="6"/>
        <v>CHERI BUFFET 1.8X0.5X0.83 - Acabamentos CustomizadosTampo: Mármore ou Porcelana Especial
Corpo: Laca ou Lamina</v>
      </c>
      <c r="F28" s="79" t="s">
        <v>893</v>
      </c>
      <c r="G28" s="81" t="s">
        <v>626</v>
      </c>
      <c r="H28" s="70">
        <v>14027.898713724937</v>
      </c>
      <c r="I28" s="86"/>
      <c r="J28" s="42"/>
      <c r="M28" s="39"/>
      <c r="N28" s="42">
        <v>9500.3254513134998</v>
      </c>
      <c r="P28" t="e">
        <v>#N/A</v>
      </c>
      <c r="S28" s="194">
        <v>11185.754783379503</v>
      </c>
      <c r="T28" s="194">
        <f t="shared" si="1"/>
        <v>10626.467044210527</v>
      </c>
      <c r="U28" s="194">
        <f t="shared" si="2"/>
        <v>11426.308649688739</v>
      </c>
      <c r="V28" s="194">
        <f t="shared" si="3"/>
        <v>13326.503778131975</v>
      </c>
      <c r="W28" s="194">
        <f t="shared" si="4"/>
        <v>14027.898713724937</v>
      </c>
    </row>
    <row r="29" spans="1:23" ht="69.75" x14ac:dyDescent="0.5">
      <c r="A29" s="6"/>
      <c r="B29" s="2"/>
      <c r="C29" s="64"/>
      <c r="D29" s="63"/>
      <c r="E29" s="62" t="str">
        <f t="shared" si="6"/>
        <v>CHERI BUFFET 2.0X0.5X0.83 - Acabamentos CustomizadosTampo: Espelho Bronze, Fume, Prata, Vidro Fosco ou Clear
Corpo: Laca ou Lamina</v>
      </c>
      <c r="F29" s="34" t="s">
        <v>529</v>
      </c>
      <c r="G29" s="57" t="s">
        <v>481</v>
      </c>
      <c r="H29" s="70">
        <v>11379.699696872502</v>
      </c>
      <c r="I29" s="86"/>
      <c r="J29" s="42"/>
      <c r="M29" s="39"/>
      <c r="N29" s="42">
        <v>9503.5479099748009</v>
      </c>
      <c r="P29" t="e">
        <v>#N/A</v>
      </c>
      <c r="S29" s="194">
        <v>9074.0981892870695</v>
      </c>
      <c r="T29" s="194">
        <f t="shared" si="1"/>
        <v>8620.3932798227161</v>
      </c>
      <c r="U29" s="194">
        <f t="shared" si="2"/>
        <v>9269.2400858308774</v>
      </c>
      <c r="V29" s="194">
        <f t="shared" si="3"/>
        <v>10810.714712104551</v>
      </c>
      <c r="W29" s="194">
        <f t="shared" si="4"/>
        <v>11379.699696872502</v>
      </c>
    </row>
    <row r="30" spans="1:23" ht="69.75" x14ac:dyDescent="0.5">
      <c r="A30" s="6"/>
      <c r="B30" s="2"/>
      <c r="C30" s="64"/>
      <c r="D30" s="63"/>
      <c r="E30" s="62" t="str">
        <f t="shared" si="6"/>
        <v>CHERI BUFFET 2.0X0.5X0.83 - Acabamentos CustomizadosTampo: Laca ou Lamina com ou sem Vidro Normal Pintado
Corpo: Laca ou Lamina</v>
      </c>
      <c r="F30" s="34" t="s">
        <v>529</v>
      </c>
      <c r="G30" s="57" t="s">
        <v>482</v>
      </c>
      <c r="H30" s="70">
        <v>9476.7646158103253</v>
      </c>
      <c r="I30" s="86"/>
      <c r="J30" s="42"/>
      <c r="M30" s="39"/>
      <c r="N30" s="42">
        <v>11645.905142020772</v>
      </c>
      <c r="P30" t="e">
        <v>#N/A</v>
      </c>
      <c r="S30" s="194">
        <v>7556.7101884294734</v>
      </c>
      <c r="T30" s="194">
        <f t="shared" si="1"/>
        <v>7178.8746790079995</v>
      </c>
      <c r="U30" s="194">
        <f t="shared" si="2"/>
        <v>7719.220084954839</v>
      </c>
      <c r="V30" s="194">
        <f t="shared" si="3"/>
        <v>9002.9263850828283</v>
      </c>
      <c r="W30" s="194">
        <f t="shared" si="4"/>
        <v>9476.7646158103253</v>
      </c>
    </row>
    <row r="31" spans="1:23" ht="69.75" x14ac:dyDescent="0.5">
      <c r="A31" s="6"/>
      <c r="B31" s="2"/>
      <c r="C31" s="64"/>
      <c r="D31" s="63"/>
      <c r="E31" s="62" t="str">
        <f t="shared" si="6"/>
        <v>CHERI BUFFET 2.0X0.5X0.83 - Acabamentos CustomizadosTampo: Mármore ou Porcelana Especial
Corpo: Laca ou Lamina</v>
      </c>
      <c r="F31" s="34" t="s">
        <v>529</v>
      </c>
      <c r="G31" s="81" t="s">
        <v>626</v>
      </c>
      <c r="H31" s="70">
        <v>14927.515194544629</v>
      </c>
      <c r="I31" s="86"/>
      <c r="J31" s="42"/>
      <c r="M31" s="39"/>
      <c r="N31" s="42">
        <v>13588.556062886417</v>
      </c>
      <c r="P31" t="e">
        <v>#N/A</v>
      </c>
      <c r="S31" s="194">
        <v>11903.103087562105</v>
      </c>
      <c r="T31" s="194">
        <f t="shared" si="1"/>
        <v>11307.947933183999</v>
      </c>
      <c r="U31" s="194">
        <f t="shared" si="2"/>
        <v>12159.08379912258</v>
      </c>
      <c r="V31" s="194">
        <f t="shared" si="3"/>
        <v>14181.139434916664</v>
      </c>
      <c r="W31" s="194">
        <f t="shared" si="4"/>
        <v>14927.515194544629</v>
      </c>
    </row>
    <row r="32" spans="1:23" ht="69.75" x14ac:dyDescent="0.5">
      <c r="A32" s="6"/>
      <c r="B32" s="2"/>
      <c r="C32" s="64"/>
      <c r="D32" s="63"/>
      <c r="E32" s="62" t="str">
        <f t="shared" si="6"/>
        <v>CHERI BUFFET 2.2X0.5X0.83 - Acabamentos CustomizadosTampo: Espelho Bronze, Fume, Prata, Vidro Fosco ou Clear
Corpo: Laca ou Lamina</v>
      </c>
      <c r="F32" s="34" t="s">
        <v>526</v>
      </c>
      <c r="G32" s="57" t="s">
        <v>481</v>
      </c>
      <c r="H32" s="70">
        <v>11711.284856373642</v>
      </c>
      <c r="I32" s="86"/>
      <c r="J32" s="42"/>
      <c r="M32" s="39"/>
      <c r="N32" s="42"/>
      <c r="S32" s="194">
        <v>9338.5020290694756</v>
      </c>
      <c r="T32" s="194">
        <f t="shared" si="1"/>
        <v>8871.5769276160008</v>
      </c>
      <c r="U32" s="194">
        <f t="shared" si="2"/>
        <v>9539.3300296946254</v>
      </c>
      <c r="V32" s="194">
        <f t="shared" si="3"/>
        <v>11125.72061363284</v>
      </c>
      <c r="W32" s="194">
        <f t="shared" si="4"/>
        <v>11711.284856373642</v>
      </c>
    </row>
    <row r="33" spans="1:23" ht="69.75" x14ac:dyDescent="0.5">
      <c r="A33" s="6"/>
      <c r="B33" s="2"/>
      <c r="C33" s="64"/>
      <c r="D33" s="63"/>
      <c r="E33" s="62" t="str">
        <f t="shared" si="6"/>
        <v>CHERI BUFFET 2.2X0.5X0.83 - Acabamentos CustomizadosTampo: Laca ou Lamina com ou sem Vidro Normal Pintado
Corpo: Laca ou Lamina</v>
      </c>
      <c r="F33" s="34" t="s">
        <v>526</v>
      </c>
      <c r="G33" s="57" t="s">
        <v>482</v>
      </c>
      <c r="H33" s="70">
        <v>10307.887024972588</v>
      </c>
      <c r="I33" s="86"/>
      <c r="J33" s="42"/>
      <c r="M33" s="39"/>
      <c r="N33" s="42"/>
      <c r="S33" s="194">
        <v>8219.4417673768421</v>
      </c>
      <c r="T33" s="194">
        <f t="shared" si="1"/>
        <v>7808.4696790079997</v>
      </c>
      <c r="U33" s="194">
        <f t="shared" si="2"/>
        <v>8396.2039559225814</v>
      </c>
      <c r="V33" s="194">
        <f t="shared" si="3"/>
        <v>9792.4926737925052</v>
      </c>
      <c r="W33" s="194">
        <f t="shared" si="4"/>
        <v>10307.887024972588</v>
      </c>
    </row>
    <row r="34" spans="1:23" ht="69.75" x14ac:dyDescent="0.5">
      <c r="A34" s="6"/>
      <c r="B34" s="2"/>
      <c r="C34" s="64"/>
      <c r="D34" s="63"/>
      <c r="E34" s="62" t="str">
        <f t="shared" si="6"/>
        <v>CHERI BUFFET 2.2X0.5X0.83 - Acabamentos CustomizadosTampo: Mármore ou Porcelana Especial
Corpo: Laca ou Lamina</v>
      </c>
      <c r="F34" s="34" t="s">
        <v>526</v>
      </c>
      <c r="G34" s="81" t="s">
        <v>626</v>
      </c>
      <c r="H34" s="70">
        <v>16386.479269237301</v>
      </c>
      <c r="I34" s="86"/>
      <c r="J34" s="42"/>
      <c r="M34" s="39"/>
      <c r="N34" s="42"/>
      <c r="S34" s="194">
        <v>13066.471508614737</v>
      </c>
      <c r="T34" s="194">
        <f t="shared" si="1"/>
        <v>12413.147933184</v>
      </c>
      <c r="U34" s="194">
        <f t="shared" si="2"/>
        <v>13347.470895896775</v>
      </c>
      <c r="V34" s="194">
        <f t="shared" si="3"/>
        <v>15567.155305884407</v>
      </c>
      <c r="W34" s="194">
        <f t="shared" si="4"/>
        <v>16386.479269237301</v>
      </c>
    </row>
    <row r="35" spans="1:23" ht="69.75" x14ac:dyDescent="0.5">
      <c r="A35" s="6"/>
      <c r="B35" s="2"/>
      <c r="C35" s="64"/>
      <c r="D35" s="63"/>
      <c r="E35" s="62" t="str">
        <f t="shared" si="6"/>
        <v>CHERI BUFFET 2.4X0.5X0.83 - Acabamentos CustomizadosTampo: Espelho Bronze, Fume, Prata, Vidro Fosco ou Clear
Corpo: Laca ou Lamina</v>
      </c>
      <c r="F35" s="34" t="s">
        <v>527</v>
      </c>
      <c r="G35" s="57" t="s">
        <v>481</v>
      </c>
      <c r="H35" s="70">
        <v>12514.427946351041</v>
      </c>
      <c r="I35" s="86"/>
      <c r="J35" s="42"/>
      <c r="M35" s="39"/>
      <c r="N35" s="42"/>
      <c r="S35" s="194">
        <v>9978.9230817010539</v>
      </c>
      <c r="T35" s="194">
        <f t="shared" si="1"/>
        <v>9479.9769276160005</v>
      </c>
      <c r="U35" s="194">
        <f t="shared" si="2"/>
        <v>10193.523578081722</v>
      </c>
      <c r="V35" s="194">
        <f t="shared" si="3"/>
        <v>11888.70654911671</v>
      </c>
      <c r="W35" s="194">
        <f t="shared" si="4"/>
        <v>12514.427946351041</v>
      </c>
    </row>
    <row r="36" spans="1:23" ht="69.75" x14ac:dyDescent="0.5">
      <c r="A36" s="6"/>
      <c r="B36" s="2"/>
      <c r="C36" s="64"/>
      <c r="D36" s="63"/>
      <c r="E36" s="62" t="str">
        <f t="shared" si="6"/>
        <v>CHERI BUFFET 2.4X0.5X0.83 - Acabamentos CustomizadosTampo: Laca ou Lamina com ou sem Vidro Normal Pintado
Corpo: Laca ou Lamina</v>
      </c>
      <c r="F36" s="34" t="s">
        <v>527</v>
      </c>
      <c r="G36" s="57" t="s">
        <v>482</v>
      </c>
      <c r="H36" s="70">
        <v>10927.273510537012</v>
      </c>
      <c r="I36" s="86"/>
      <c r="J36" s="42"/>
      <c r="M36" s="39"/>
      <c r="N36" s="42"/>
      <c r="S36" s="194">
        <v>8713.3365042189489</v>
      </c>
      <c r="T36" s="194">
        <f t="shared" si="1"/>
        <v>8277.6696790080005</v>
      </c>
      <c r="U36" s="194">
        <f t="shared" si="2"/>
        <v>8900.720084954839</v>
      </c>
      <c r="V36" s="194">
        <f t="shared" si="3"/>
        <v>10380.909835082828</v>
      </c>
      <c r="W36" s="194">
        <f t="shared" si="4"/>
        <v>10927.273510537012</v>
      </c>
    </row>
    <row r="37" spans="1:23" ht="69.75" x14ac:dyDescent="0.5">
      <c r="A37" s="6"/>
      <c r="B37" s="2"/>
      <c r="C37" s="64"/>
      <c r="D37" s="63"/>
      <c r="E37" s="62" t="str">
        <f t="shared" si="6"/>
        <v>CHERI BUFFET 2.4X0.5X0.83 - Acabamentos CustomizadosTampo: Mármore ou Porcelana Especial
Corpo: Laca ou Lamina</v>
      </c>
      <c r="F37" s="34" t="s">
        <v>527</v>
      </c>
      <c r="G37" s="81" t="s">
        <v>626</v>
      </c>
      <c r="H37" s="70">
        <v>17634.75689231855</v>
      </c>
      <c r="I37" s="86"/>
      <c r="J37" s="42"/>
      <c r="M37" s="39"/>
      <c r="N37" s="42"/>
      <c r="S37" s="194">
        <v>14061.839929667371</v>
      </c>
      <c r="T37" s="194">
        <f t="shared" si="1"/>
        <v>13358.747933184002</v>
      </c>
      <c r="U37" s="194">
        <f t="shared" si="2"/>
        <v>14364.245089445165</v>
      </c>
      <c r="V37" s="194">
        <f t="shared" si="3"/>
        <v>16753.019047819893</v>
      </c>
      <c r="W37" s="194">
        <f t="shared" si="4"/>
        <v>17634.75689231855</v>
      </c>
    </row>
    <row r="38" spans="1:23" ht="69.75" x14ac:dyDescent="0.5">
      <c r="A38" s="6"/>
      <c r="B38" s="2"/>
      <c r="C38" s="64"/>
      <c r="D38" s="63"/>
      <c r="E38" s="62" t="str">
        <f t="shared" ref="E38:E64" si="7">F38&amp;G38</f>
        <v>YOKO BUFFET 1.2X0.55X0.755 - Acabamentos CustomizadosTampo: Espelho Bronze, Fume, Prata, Vidro Fosco ou Clear
Corpo: Laca ou Lamina</v>
      </c>
      <c r="F38" s="79" t="s">
        <v>895</v>
      </c>
      <c r="G38" s="57" t="s">
        <v>481</v>
      </c>
      <c r="H38" s="70">
        <v>7703.463536478198</v>
      </c>
      <c r="I38" s="86"/>
      <c r="M38" s="39"/>
      <c r="N38" s="42">
        <v>5361.8428768264066</v>
      </c>
      <c r="P38" t="e">
        <v>#N/A</v>
      </c>
      <c r="S38" s="194">
        <v>6142.6914935907344</v>
      </c>
      <c r="T38" s="194">
        <f t="shared" si="1"/>
        <v>5835.5569189111975</v>
      </c>
      <c r="U38" s="194">
        <f t="shared" si="2"/>
        <v>6274.7923859260191</v>
      </c>
      <c r="V38" s="194">
        <f t="shared" si="3"/>
        <v>7318.2903597055156</v>
      </c>
      <c r="W38" s="194">
        <f t="shared" si="4"/>
        <v>7703.463536478198</v>
      </c>
    </row>
    <row r="39" spans="1:23" ht="69.75" x14ac:dyDescent="0.5">
      <c r="A39" s="6"/>
      <c r="B39" s="2"/>
      <c r="C39" s="64"/>
      <c r="D39" s="63"/>
      <c r="E39" s="62" t="str">
        <f t="shared" si="7"/>
        <v>YOKO BUFFET 1.2X0.55X0.755 - Acabamentos CustomizadosTampo: Laca ou Lamina com ou sem Vidro Normal Pintado
Corpo: Laca ou Lamina</v>
      </c>
      <c r="F39" s="79" t="s">
        <v>895</v>
      </c>
      <c r="G39" s="57" t="s">
        <v>482</v>
      </c>
      <c r="H39" s="70">
        <v>6687.2290341820099</v>
      </c>
      <c r="I39" s="86"/>
      <c r="M39" s="39"/>
      <c r="N39" s="42">
        <v>6128.6622054659711</v>
      </c>
      <c r="P39" t="e">
        <v>#N/A</v>
      </c>
      <c r="S39" s="194">
        <v>5332.3527410038614</v>
      </c>
      <c r="T39" s="194">
        <f t="shared" si="1"/>
        <v>5065.7351039536679</v>
      </c>
      <c r="U39" s="194">
        <f t="shared" si="2"/>
        <v>5447.0269934985681</v>
      </c>
      <c r="V39" s="194">
        <f t="shared" si="3"/>
        <v>6352.8675825173796</v>
      </c>
      <c r="W39" s="194">
        <f t="shared" si="4"/>
        <v>6687.2290341820099</v>
      </c>
    </row>
    <row r="40" spans="1:23" ht="69.75" x14ac:dyDescent="0.5">
      <c r="A40" s="6"/>
      <c r="B40" s="2"/>
      <c r="C40" s="64"/>
      <c r="D40" s="63"/>
      <c r="E40" s="62" t="str">
        <f t="shared" si="7"/>
        <v>YOKO BUFFET 1.2X0.55X0.755 - Acabamentos CustomizadosTampo: Mármore ou Porcelana Especial
Corpo: Laca ou Lamina</v>
      </c>
      <c r="F40" s="79" t="s">
        <v>895</v>
      </c>
      <c r="G40" s="81" t="s">
        <v>626</v>
      </c>
      <c r="H40" s="70">
        <v>10038.514394158983</v>
      </c>
      <c r="I40" s="86"/>
      <c r="M40" s="39"/>
      <c r="N40" s="42">
        <v>7019.8954414717246</v>
      </c>
      <c r="P40" t="e">
        <v>#N/A</v>
      </c>
      <c r="S40" s="194">
        <v>8004.6457915057917</v>
      </c>
      <c r="T40" s="194">
        <f t="shared" si="1"/>
        <v>7604.4135019305022</v>
      </c>
      <c r="U40" s="194">
        <f t="shared" si="2"/>
        <v>8176.7887117532291</v>
      </c>
      <c r="V40" s="194">
        <f t="shared" si="3"/>
        <v>9536.5886745177904</v>
      </c>
      <c r="W40" s="194">
        <f t="shared" si="4"/>
        <v>10038.514394158983</v>
      </c>
    </row>
    <row r="41" spans="1:23" ht="69.75" x14ac:dyDescent="0.5">
      <c r="A41" s="6"/>
      <c r="B41" s="2"/>
      <c r="C41" s="64"/>
      <c r="D41" s="63"/>
      <c r="E41" s="62" t="str">
        <f t="shared" si="7"/>
        <v>YOKO BUFFET 1.6X0.55X0.755 - Acabamentos CustomizadosTampo: Espelho Bronze, Fume, Prata, Vidro Fosco ou Clear
Corpo: Laca ou Lamina</v>
      </c>
      <c r="F41" s="79" t="s">
        <v>896</v>
      </c>
      <c r="G41" s="57" t="s">
        <v>481</v>
      </c>
      <c r="H41" s="70">
        <v>8285.093190849464</v>
      </c>
      <c r="I41" s="86"/>
      <c r="M41" s="39"/>
      <c r="N41" s="42">
        <v>5947.8978393519574</v>
      </c>
      <c r="P41" t="e">
        <v>#N/A</v>
      </c>
      <c r="S41" s="194">
        <v>6606.4791799227796</v>
      </c>
      <c r="T41" s="194">
        <f t="shared" si="1"/>
        <v>6276.1552209266401</v>
      </c>
      <c r="U41" s="194">
        <f t="shared" si="2"/>
        <v>6748.5540009963879</v>
      </c>
      <c r="V41" s="194">
        <f t="shared" si="3"/>
        <v>7870.8385313620865</v>
      </c>
      <c r="W41" s="194">
        <f t="shared" si="4"/>
        <v>8285.093190849464</v>
      </c>
    </row>
    <row r="42" spans="1:23" ht="69.75" x14ac:dyDescent="0.5">
      <c r="A42" s="6"/>
      <c r="B42" s="2"/>
      <c r="C42" s="64"/>
      <c r="D42" s="63"/>
      <c r="E42" s="62" t="str">
        <f t="shared" si="7"/>
        <v>YOKO BUFFET 1.6X0.55X0.755 - Acabamentos CustomizadosTampo: Laca ou Lamina com ou sem Vidro Normal Pintado
Corpo: Laca ou Lamina</v>
      </c>
      <c r="F42" s="79" t="s">
        <v>896</v>
      </c>
      <c r="G42" s="57" t="s">
        <v>482</v>
      </c>
      <c r="H42" s="70">
        <v>7349.6128072465981</v>
      </c>
      <c r="I42" s="86"/>
      <c r="M42" s="39"/>
      <c r="N42" s="42">
        <v>6908.7363973048678</v>
      </c>
      <c r="P42" t="e">
        <v>#N/A</v>
      </c>
      <c r="S42" s="194">
        <v>5860.5332339768347</v>
      </c>
      <c r="T42" s="194">
        <f t="shared" si="1"/>
        <v>5567.5065722779927</v>
      </c>
      <c r="U42" s="194">
        <f t="shared" si="2"/>
        <v>5986.56620675053</v>
      </c>
      <c r="V42" s="194">
        <f t="shared" si="3"/>
        <v>6982.1321669331428</v>
      </c>
      <c r="W42" s="194">
        <f t="shared" si="4"/>
        <v>7349.6128072465981</v>
      </c>
    </row>
    <row r="43" spans="1:23" ht="69.75" x14ac:dyDescent="0.5">
      <c r="A43" s="6"/>
      <c r="B43" s="2"/>
      <c r="C43" s="64"/>
      <c r="D43" s="63"/>
      <c r="E43" s="62" t="str">
        <f t="shared" si="7"/>
        <v>YOKO BUFFET 1.6X0.55X0.755 - Acabamentos CustomizadosTampo: Mármore ou Porcelana Especial
Corpo: Laca ou Lamina</v>
      </c>
      <c r="F43" s="79" t="s">
        <v>896</v>
      </c>
      <c r="G43" s="81" t="s">
        <v>626</v>
      </c>
      <c r="H43" s="70">
        <v>11756.863384980679</v>
      </c>
      <c r="I43" s="86"/>
      <c r="M43" s="39"/>
      <c r="N43" s="42">
        <v>7994.988181270347</v>
      </c>
      <c r="P43" t="e">
        <v>#N/A</v>
      </c>
      <c r="S43" s="194">
        <v>9374.8460499944849</v>
      </c>
      <c r="T43" s="194">
        <f t="shared" si="1"/>
        <v>8906.1037474947607</v>
      </c>
      <c r="U43" s="194">
        <f t="shared" si="2"/>
        <v>9576.4556424674847</v>
      </c>
      <c r="V43" s="194">
        <f t="shared" si="3"/>
        <v>11169.020215809827</v>
      </c>
      <c r="W43" s="194">
        <f t="shared" si="4"/>
        <v>11756.863384980679</v>
      </c>
    </row>
    <row r="44" spans="1:23" ht="69.75" x14ac:dyDescent="0.5">
      <c r="A44" s="6"/>
      <c r="B44" s="2"/>
      <c r="C44" s="64"/>
      <c r="D44" s="63"/>
      <c r="E44" s="62" t="str">
        <f t="shared" si="7"/>
        <v>YOKO BUFFET 2.0X0.55X0.755 - Acabamentos CustomizadosTampo: Espelho Bronze, Fume, Prata, Vidro Fosco ou Clear
Corpo: Laca ou Lamina</v>
      </c>
      <c r="F44" s="79" t="s">
        <v>897</v>
      </c>
      <c r="G44" s="57" t="s">
        <v>481</v>
      </c>
      <c r="H44" s="70">
        <v>9204.2378807083933</v>
      </c>
      <c r="I44" s="86"/>
      <c r="M44" s="39"/>
      <c r="N44" s="42">
        <v>8370.8714159537703</v>
      </c>
      <c r="P44" t="e">
        <v>#N/A</v>
      </c>
      <c r="S44" s="194">
        <v>7339.3991504061787</v>
      </c>
      <c r="T44" s="194">
        <f t="shared" si="1"/>
        <v>6972.4291928858693</v>
      </c>
      <c r="U44" s="194">
        <f t="shared" si="2"/>
        <v>7497.2356912751284</v>
      </c>
      <c r="V44" s="194">
        <f t="shared" si="3"/>
        <v>8744.0259867341811</v>
      </c>
      <c r="W44" s="194">
        <f t="shared" si="4"/>
        <v>9204.2378807083933</v>
      </c>
    </row>
    <row r="45" spans="1:23" ht="69.75" x14ac:dyDescent="0.5">
      <c r="A45" s="6"/>
      <c r="B45" s="2"/>
      <c r="C45" s="64"/>
      <c r="D45" s="63"/>
      <c r="E45" s="62" t="str">
        <f t="shared" si="7"/>
        <v>YOKO BUFFET 2.0X0.55X0.755 - Acabamentos CustomizadosTampo: Laca ou Lamina com ou sem Vidro Normal Pintado
Corpo: Laca ou Lamina</v>
      </c>
      <c r="F45" s="79" t="s">
        <v>897</v>
      </c>
      <c r="G45" s="57" t="s">
        <v>482</v>
      </c>
      <c r="H45" s="70">
        <v>8081.6614203849513</v>
      </c>
      <c r="I45" s="86"/>
      <c r="M45" s="39"/>
      <c r="N45" s="42">
        <v>10212.250599122533</v>
      </c>
      <c r="P45" t="e">
        <v>#N/A</v>
      </c>
      <c r="S45" s="194">
        <v>6444.2640152710428</v>
      </c>
      <c r="T45" s="194">
        <f t="shared" si="1"/>
        <v>6122.05081450749</v>
      </c>
      <c r="U45" s="194">
        <f t="shared" si="2"/>
        <v>6582.8503381800974</v>
      </c>
      <c r="V45" s="194">
        <f t="shared" si="3"/>
        <v>7677.5783494194466</v>
      </c>
      <c r="W45" s="194">
        <f t="shared" si="4"/>
        <v>8081.6614203849513</v>
      </c>
    </row>
    <row r="46" spans="1:23" ht="69.75" x14ac:dyDescent="0.5">
      <c r="A46" s="6"/>
      <c r="B46" s="2"/>
      <c r="C46" s="64"/>
      <c r="D46" s="63"/>
      <c r="E46" s="62" t="str">
        <f t="shared" si="7"/>
        <v>YOKO BUFFET 2.0X0.55X0.755 - Acabamentos CustomizadosTampo: Mármore ou Porcelana Especial
Corpo: Laca ou Lamina</v>
      </c>
      <c r="F46" s="79" t="s">
        <v>897</v>
      </c>
      <c r="G46" s="81" t="s">
        <v>626</v>
      </c>
      <c r="H46" s="70">
        <v>13410.286215196506</v>
      </c>
      <c r="I46" s="86"/>
      <c r="M46" s="39"/>
      <c r="N46" s="42"/>
      <c r="S46" s="194">
        <v>10693.274612209596</v>
      </c>
      <c r="T46" s="194">
        <f t="shared" si="1"/>
        <v>10158.610881599116</v>
      </c>
      <c r="U46" s="194">
        <f t="shared" si="2"/>
        <v>10923.237507095824</v>
      </c>
      <c r="V46" s="194">
        <f t="shared" si="3"/>
        <v>12739.771904525858</v>
      </c>
      <c r="W46" s="194">
        <f t="shared" si="4"/>
        <v>13410.286215196506</v>
      </c>
    </row>
    <row r="47" spans="1:23" ht="69.75" x14ac:dyDescent="0.5">
      <c r="A47" s="6"/>
      <c r="B47" s="2"/>
      <c r="C47" s="64"/>
      <c r="D47" s="63"/>
      <c r="E47" s="62" t="str">
        <f t="shared" si="7"/>
        <v>YOKO BUFFET 2.2X0.55X0.755 - Acabamentos CustomizadosTampo: Espelho Bronze, Fume, Prata, Vidro Fosco ou Clear
Corpo: Laca ou Lamina</v>
      </c>
      <c r="F47" s="79" t="s">
        <v>898</v>
      </c>
      <c r="G47" s="57" t="s">
        <v>481</v>
      </c>
      <c r="H47" s="70">
        <v>9629.2503005546896</v>
      </c>
      <c r="I47" s="86"/>
      <c r="M47" s="39"/>
      <c r="N47" s="42"/>
      <c r="S47" s="194">
        <v>7678.3012771830136</v>
      </c>
      <c r="T47" s="194">
        <f t="shared" si="1"/>
        <v>7294.3862133238626</v>
      </c>
      <c r="U47" s="194">
        <f t="shared" si="2"/>
        <v>7843.4260358321108</v>
      </c>
      <c r="V47" s="194">
        <f t="shared" si="3"/>
        <v>9147.7877855909901</v>
      </c>
      <c r="W47" s="194">
        <f t="shared" si="4"/>
        <v>9629.2503005546896</v>
      </c>
    </row>
    <row r="48" spans="1:23" ht="69.75" x14ac:dyDescent="0.5">
      <c r="A48" s="6"/>
      <c r="B48" s="2"/>
      <c r="C48" s="64"/>
      <c r="D48" s="63"/>
      <c r="E48" s="62" t="str">
        <f t="shared" si="7"/>
        <v>YOKO BUFFET 2.2X0.55X0.755 - Acabamentos CustomizadosTampo: Laca ou Lamina com ou sem Vidro Normal Pintado
Corpo: Laca ou Lamina</v>
      </c>
      <c r="F48" s="79" t="s">
        <v>898</v>
      </c>
      <c r="G48" s="57" t="s">
        <v>482</v>
      </c>
      <c r="H48" s="70">
        <v>8459.8998210511036</v>
      </c>
      <c r="I48" s="86"/>
      <c r="M48" s="39"/>
      <c r="N48" s="42"/>
      <c r="S48" s="194">
        <v>6745.8688447505792</v>
      </c>
      <c r="T48" s="194">
        <f t="shared" si="1"/>
        <v>6408.57540251305</v>
      </c>
      <c r="U48" s="194">
        <f t="shared" si="2"/>
        <v>6890.9412930247854</v>
      </c>
      <c r="V48" s="194">
        <f t="shared" si="3"/>
        <v>8036.9048300548066</v>
      </c>
      <c r="W48" s="194">
        <f t="shared" si="4"/>
        <v>8459.8998210511036</v>
      </c>
    </row>
    <row r="49" spans="1:23" ht="69.75" x14ac:dyDescent="0.5">
      <c r="A49" s="6"/>
      <c r="B49" s="2"/>
      <c r="C49" s="64"/>
      <c r="D49" s="63"/>
      <c r="E49" s="62" t="str">
        <f t="shared" si="7"/>
        <v>YOKO BUFFET 2.2X0.55X0.755 - Acabamentos CustomizadosTampo: Mármore ou Porcelana Especial
Corpo: Laca ou Lamina</v>
      </c>
      <c r="F49" s="79" t="s">
        <v>898</v>
      </c>
      <c r="G49" s="81" t="s">
        <v>626</v>
      </c>
      <c r="H49" s="70">
        <v>14128.657542815725</v>
      </c>
      <c r="I49" s="86"/>
      <c r="M49" s="39"/>
      <c r="N49" s="42"/>
      <c r="S49" s="194">
        <v>11266.099215391068</v>
      </c>
      <c r="T49" s="194">
        <f t="shared" si="1"/>
        <v>10702.794254621514</v>
      </c>
      <c r="U49" s="194">
        <f t="shared" si="2"/>
        <v>11508.380918947865</v>
      </c>
      <c r="V49" s="194">
        <f t="shared" si="3"/>
        <v>13422.224665768894</v>
      </c>
      <c r="W49" s="194">
        <f t="shared" si="4"/>
        <v>14128.657542815725</v>
      </c>
    </row>
    <row r="50" spans="1:23" ht="69.75" x14ac:dyDescent="0.5">
      <c r="A50" s="6"/>
      <c r="B50" s="2"/>
      <c r="C50" s="64"/>
      <c r="D50" s="63"/>
      <c r="E50" s="62" t="str">
        <f t="shared" si="7"/>
        <v>YOKO BUFFET 2.4X0.55X0.755 - Acabamentos CustomizadosTampo: Espelho Bronze, Fume, Prata, Vidro Fosco ou Clear
Corpo: Laca ou Lamina</v>
      </c>
      <c r="F50" s="79" t="s">
        <v>899</v>
      </c>
      <c r="G50" s="57" t="s">
        <v>481</v>
      </c>
      <c r="H50" s="70">
        <v>10611.504703337701</v>
      </c>
      <c r="I50" s="86"/>
      <c r="M50" s="39"/>
      <c r="N50" s="42"/>
      <c r="S50" s="194">
        <v>8461.544520426256</v>
      </c>
      <c r="T50" s="194">
        <f t="shared" si="1"/>
        <v>8038.4672944049425</v>
      </c>
      <c r="U50" s="194">
        <f t="shared" si="2"/>
        <v>8643.5132197902622</v>
      </c>
      <c r="V50" s="194">
        <f t="shared" si="3"/>
        <v>10080.929468241382</v>
      </c>
      <c r="W50" s="194">
        <f t="shared" si="4"/>
        <v>10611.504703337701</v>
      </c>
    </row>
    <row r="51" spans="1:23" ht="69.75" x14ac:dyDescent="0.5">
      <c r="A51" s="6"/>
      <c r="B51" s="2"/>
      <c r="C51" s="64"/>
      <c r="D51" s="63"/>
      <c r="E51" s="62" t="str">
        <f t="shared" si="7"/>
        <v>YOKO BUFFET 2.4X0.55X0.755 - Acabamentos CustomizadosTampo: Laca ou Lamina com ou sem Vidro Normal Pintado
Corpo: Laca ou Lamina</v>
      </c>
      <c r="F51" s="79" t="s">
        <v>899</v>
      </c>
      <c r="G51" s="57" t="s">
        <v>482</v>
      </c>
      <c r="H51" s="70">
        <v>9074.6440731329913</v>
      </c>
      <c r="I51" s="86"/>
      <c r="M51" s="39"/>
      <c r="N51" s="42"/>
      <c r="S51" s="194">
        <v>7236.0618949436312</v>
      </c>
      <c r="T51" s="194">
        <f t="shared" si="1"/>
        <v>6874.2588001964496</v>
      </c>
      <c r="U51" s="194">
        <f t="shared" si="2"/>
        <v>7391.6761292434949</v>
      </c>
      <c r="V51" s="194">
        <f t="shared" si="3"/>
        <v>8620.9118695366869</v>
      </c>
      <c r="W51" s="194">
        <f t="shared" si="4"/>
        <v>9074.6440731329913</v>
      </c>
    </row>
    <row r="52" spans="1:23" ht="69.75" x14ac:dyDescent="0.5">
      <c r="A52" s="6"/>
      <c r="B52" s="2"/>
      <c r="C52" s="64"/>
      <c r="D52" s="63"/>
      <c r="E52" s="62" t="str">
        <f t="shared" si="7"/>
        <v>YOKO BUFFET 2.4X0.55X0.755 - Acabamentos CustomizadosTampo: Mármore ou Porcelana Especial
Corpo: Laca ou Lamina</v>
      </c>
      <c r="F52" s="79" t="s">
        <v>899</v>
      </c>
      <c r="G52" s="81" t="s">
        <v>626</v>
      </c>
      <c r="H52" s="70">
        <v>14631.101957875435</v>
      </c>
      <c r="I52" s="86"/>
      <c r="M52" s="39"/>
      <c r="N52" s="42">
        <v>12154.901519988174</v>
      </c>
      <c r="P52" t="e">
        <v>#N/A</v>
      </c>
      <c r="S52" s="194">
        <v>11666.745109250967</v>
      </c>
      <c r="T52" s="194">
        <f t="shared" si="1"/>
        <v>11083.407853788418</v>
      </c>
      <c r="U52" s="194">
        <f t="shared" si="2"/>
        <v>11917.642853535934</v>
      </c>
      <c r="V52" s="194">
        <f t="shared" si="3"/>
        <v>13899.546860078959</v>
      </c>
      <c r="W52" s="194">
        <f t="shared" si="4"/>
        <v>14631.101957875435</v>
      </c>
    </row>
    <row r="53" spans="1:23" ht="69.75" x14ac:dyDescent="0.5">
      <c r="A53" s="6"/>
      <c r="B53" s="2"/>
      <c r="C53" s="64"/>
      <c r="D53" s="63"/>
      <c r="E53" s="62" t="str">
        <f t="shared" si="7"/>
        <v>YOKO BUFFET 2.7X0.55X0.755 - Acabamentos CustomizadosTampo: Espelho Bronze, Fume, Prata, Vidro Fosco ou Clear
Corpo: Laca ou Lamina</v>
      </c>
      <c r="F53" s="79" t="s">
        <v>900</v>
      </c>
      <c r="G53" s="57" t="s">
        <v>481</v>
      </c>
      <c r="H53" s="70">
        <v>10784.592554489733</v>
      </c>
      <c r="I53" s="86"/>
      <c r="M53" s="39"/>
      <c r="N53" s="42"/>
      <c r="S53" s="194">
        <v>8599.5636420695027</v>
      </c>
      <c r="T53" s="194">
        <f t="shared" si="1"/>
        <v>8169.585459966027</v>
      </c>
      <c r="U53" s="194">
        <f t="shared" si="2"/>
        <v>8784.500494587126</v>
      </c>
      <c r="V53" s="194">
        <f t="shared" si="3"/>
        <v>10245.362926836964</v>
      </c>
      <c r="W53" s="194">
        <f t="shared" si="4"/>
        <v>10784.592554489733</v>
      </c>
    </row>
    <row r="54" spans="1:23" ht="69.75" x14ac:dyDescent="0.5">
      <c r="A54" s="6"/>
      <c r="B54" s="2"/>
      <c r="C54" s="64"/>
      <c r="D54" s="63"/>
      <c r="E54" s="62" t="str">
        <f t="shared" si="7"/>
        <v>YOKO BUFFET 2.7X0.55X0.755 - Acabamentos CustomizadosTampo: Laca ou Lamina com ou sem Vidro Normal Pintado
Corpo: Laca ou Lamina</v>
      </c>
      <c r="F54" s="79" t="s">
        <v>900</v>
      </c>
      <c r="G54" s="57" t="s">
        <v>482</v>
      </c>
      <c r="H54" s="70">
        <v>10082.937859036654</v>
      </c>
      <c r="I54" s="86"/>
      <c r="M54" s="39"/>
      <c r="N54" s="42"/>
      <c r="S54" s="194">
        <v>8040.0687721595896</v>
      </c>
      <c r="T54" s="194">
        <f t="shared" si="1"/>
        <v>7638.0653335516099</v>
      </c>
      <c r="U54" s="194">
        <f t="shared" si="2"/>
        <v>8212.9734769372153</v>
      </c>
      <c r="V54" s="194">
        <f t="shared" si="3"/>
        <v>9578.7909661518734</v>
      </c>
      <c r="W54" s="194">
        <f t="shared" si="4"/>
        <v>10082.937859036654</v>
      </c>
    </row>
    <row r="55" spans="1:23" ht="69.75" x14ac:dyDescent="0.5">
      <c r="A55" s="6"/>
      <c r="B55" s="2"/>
      <c r="C55" s="64"/>
      <c r="D55" s="63"/>
      <c r="E55" s="62" t="str">
        <f t="shared" si="7"/>
        <v>YOKO BUFFET 2.7X0.55X0.755 - Acabamentos CustomizadosTampo: Mármore ou Porcelana Especial
Corpo: Laca ou Lamina</v>
      </c>
      <c r="F55" s="79" t="s">
        <v>900</v>
      </c>
      <c r="G55" s="81" t="s">
        <v>626</v>
      </c>
      <c r="H55" s="70">
        <v>16256.779953194924</v>
      </c>
      <c r="I55" s="86"/>
      <c r="M55" s="39"/>
      <c r="N55" s="42"/>
      <c r="S55" s="194">
        <v>12963.050121389962</v>
      </c>
      <c r="T55" s="194">
        <f t="shared" si="1"/>
        <v>12314.897615320464</v>
      </c>
      <c r="U55" s="194">
        <f t="shared" si="2"/>
        <v>13241.825392817704</v>
      </c>
      <c r="V55" s="194">
        <f t="shared" si="3"/>
        <v>15443.940955643286</v>
      </c>
      <c r="W55" s="194">
        <f t="shared" si="4"/>
        <v>16256.779953194924</v>
      </c>
    </row>
    <row r="56" spans="1:23" ht="69.75" x14ac:dyDescent="0.5">
      <c r="A56" s="6"/>
      <c r="B56" s="2"/>
      <c r="C56" s="64"/>
      <c r="D56" s="63"/>
      <c r="E56" s="62" t="str">
        <f t="shared" si="7"/>
        <v>TAOS BUFFET 2.0X0.52X0.83 - Acabamentos CustomizadosTampo: Espelho Bronze, Fume, Prata, Vidro Fosco ou Clear
Corpo: Laca ou Lamina</v>
      </c>
      <c r="F56" s="79" t="s">
        <v>928</v>
      </c>
      <c r="G56" s="57" t="s">
        <v>481</v>
      </c>
      <c r="H56" s="70">
        <v>10788.561455406401</v>
      </c>
      <c r="I56" s="86"/>
      <c r="M56" s="39"/>
      <c r="N56" s="42">
        <v>8829.2373714891401</v>
      </c>
      <c r="P56" t="e">
        <v>#N/A</v>
      </c>
      <c r="S56" s="194">
        <v>8602.7284177297315</v>
      </c>
      <c r="T56" s="194">
        <f t="shared" si="1"/>
        <v>8172.5919968432445</v>
      </c>
      <c r="U56" s="194">
        <f t="shared" si="2"/>
        <v>8787.7333299389738</v>
      </c>
      <c r="V56" s="194">
        <f t="shared" si="3"/>
        <v>10249.133382707825</v>
      </c>
      <c r="W56" s="194">
        <f t="shared" si="4"/>
        <v>10788.561455406401</v>
      </c>
    </row>
    <row r="57" spans="1:23" ht="69.75" x14ac:dyDescent="0.5">
      <c r="A57" s="6"/>
      <c r="B57" s="2"/>
      <c r="C57" s="64"/>
      <c r="D57" s="63"/>
      <c r="E57" s="62" t="str">
        <f t="shared" si="7"/>
        <v>TAOS BUFFET 2.0X0.52X0.83 - Acabamentos CustomizadosTampo: Laca ou Lamina com ou sem Vidro Normal Pintado
Corpo: Laca ou Lamina</v>
      </c>
      <c r="F57" s="79" t="s">
        <v>928</v>
      </c>
      <c r="G57" s="57" t="s">
        <v>482</v>
      </c>
      <c r="H57" s="70">
        <v>9317.6123959224005</v>
      </c>
      <c r="I57" s="86"/>
      <c r="M57" s="39"/>
      <c r="N57" s="42">
        <v>9486.4559345900561</v>
      </c>
      <c r="P57" t="e">
        <v>#N/A</v>
      </c>
      <c r="S57" s="194">
        <v>7429.8032481081109</v>
      </c>
      <c r="T57" s="194">
        <f t="shared" si="1"/>
        <v>7058.3130857027054</v>
      </c>
      <c r="U57" s="194">
        <f t="shared" si="2"/>
        <v>7589.5839631211893</v>
      </c>
      <c r="V57" s="194">
        <f t="shared" si="3"/>
        <v>8851.7317761882423</v>
      </c>
      <c r="W57" s="194">
        <f t="shared" si="4"/>
        <v>9317.6123959224005</v>
      </c>
    </row>
    <row r="58" spans="1:23" ht="69.75" x14ac:dyDescent="0.5">
      <c r="A58" s="6"/>
      <c r="B58" s="2"/>
      <c r="C58" s="64"/>
      <c r="D58" s="63"/>
      <c r="E58" s="62" t="str">
        <f t="shared" si="7"/>
        <v>TAOS BUFFET 2.0X0.52X0.83 - Acabamentos CustomizadosTampo: Mármore ou Porcelana Especial
Corpo: Laca ou Lamina</v>
      </c>
      <c r="F58" s="79" t="s">
        <v>928</v>
      </c>
      <c r="G58" s="81" t="s">
        <v>626</v>
      </c>
      <c r="H58" s="70">
        <v>15257.147332560533</v>
      </c>
      <c r="I58" s="86"/>
      <c r="M58" s="39"/>
      <c r="N58" s="42">
        <v>10147.504386403212</v>
      </c>
      <c r="P58" t="e">
        <v>#N/A</v>
      </c>
      <c r="S58" s="194">
        <v>12165.949600772205</v>
      </c>
      <c r="T58" s="194">
        <f t="shared" si="1"/>
        <v>11557.652120733594</v>
      </c>
      <c r="U58" s="194">
        <f t="shared" si="2"/>
        <v>12427.582925519993</v>
      </c>
      <c r="V58" s="194">
        <f t="shared" si="3"/>
        <v>14494.289966033966</v>
      </c>
      <c r="W58" s="194">
        <f t="shared" si="4"/>
        <v>15257.147332560533</v>
      </c>
    </row>
    <row r="59" spans="1:23" ht="69.75" x14ac:dyDescent="0.5">
      <c r="A59" s="6"/>
      <c r="B59" s="2"/>
      <c r="C59" s="64"/>
      <c r="D59" s="63"/>
      <c r="E59" s="62" t="str">
        <f t="shared" si="7"/>
        <v>TAOS BUFFET 2.2X0.52X0.83 - Acabamentos CustomizadosTampo: Espelho Bronze, Fume, Prata, Vidro Fosco ou Clear
Corpo: Laca ou Lamina</v>
      </c>
      <c r="F59" s="79" t="s">
        <v>929</v>
      </c>
      <c r="G59" s="57" t="s">
        <v>481</v>
      </c>
      <c r="H59" s="70">
        <v>11289.480120158192</v>
      </c>
      <c r="I59" s="86"/>
      <c r="M59" s="39"/>
      <c r="N59" s="42">
        <v>10040.532700431526</v>
      </c>
      <c r="P59" t="e">
        <v>#N/A</v>
      </c>
      <c r="S59" s="194">
        <v>9002.1576882625523</v>
      </c>
      <c r="T59" s="194">
        <f t="shared" si="1"/>
        <v>8552.0498038494243</v>
      </c>
      <c r="U59" s="194">
        <f t="shared" si="2"/>
        <v>9195.7524772574452</v>
      </c>
      <c r="V59" s="194">
        <f t="shared" si="3"/>
        <v>10725.006114225358</v>
      </c>
      <c r="W59" s="194">
        <f t="shared" si="4"/>
        <v>11289.480120158192</v>
      </c>
    </row>
    <row r="60" spans="1:23" ht="69.75" x14ac:dyDescent="0.5">
      <c r="A60" s="6"/>
      <c r="B60" s="2"/>
      <c r="C60" s="64"/>
      <c r="D60" s="63"/>
      <c r="E60" s="62" t="str">
        <f t="shared" si="7"/>
        <v>TAOS BUFFET 2.2X0.52X0.83 - Acabamentos CustomizadosTampo: Laca ou Lamina com ou sem Vidro Normal Pintado
Corpo: Laca ou Lamina</v>
      </c>
      <c r="F60" s="79" t="s">
        <v>929</v>
      </c>
      <c r="G60" s="57" t="s">
        <v>482</v>
      </c>
      <c r="H60" s="70">
        <v>10011.183943806449</v>
      </c>
      <c r="I60" s="86"/>
      <c r="M60" s="39"/>
      <c r="N60" s="42">
        <v>10697.751263532444</v>
      </c>
      <c r="P60" t="e">
        <v>#N/A</v>
      </c>
      <c r="S60" s="194">
        <v>7982.8526689575328</v>
      </c>
      <c r="T60" s="194">
        <f t="shared" si="1"/>
        <v>7583.7100355096554</v>
      </c>
      <c r="U60" s="194">
        <f t="shared" si="2"/>
        <v>8154.5269199028562</v>
      </c>
      <c r="V60" s="194">
        <f t="shared" si="3"/>
        <v>9510.6247466827008</v>
      </c>
      <c r="W60" s="194">
        <f t="shared" si="4"/>
        <v>10011.183943806449</v>
      </c>
    </row>
    <row r="61" spans="1:23" ht="69.75" x14ac:dyDescent="0.5">
      <c r="A61" s="6"/>
      <c r="B61" s="2"/>
      <c r="C61" s="64"/>
      <c r="D61" s="63"/>
      <c r="E61" s="62" t="str">
        <f t="shared" si="7"/>
        <v>TAOS BUFFET 2.2X0.52X0.83 - Acabamentos CustomizadosTampo: Mármore ou Porcelana Especial
Corpo: Laca ou Lamina</v>
      </c>
      <c r="F61" s="79" t="s">
        <v>929</v>
      </c>
      <c r="G61" s="81" t="s">
        <v>626</v>
      </c>
      <c r="H61" s="70">
        <v>15887.666921546032</v>
      </c>
      <c r="I61" s="86"/>
      <c r="M61" s="39"/>
      <c r="N61" s="42">
        <v>11525.352823075178</v>
      </c>
      <c r="P61" t="e">
        <v>#N/A</v>
      </c>
      <c r="S61" s="194">
        <v>12668.721801544403</v>
      </c>
      <c r="T61" s="194">
        <f t="shared" si="1"/>
        <v>12035.285711467182</v>
      </c>
      <c r="U61" s="194">
        <f t="shared" si="2"/>
        <v>12941.167431685144</v>
      </c>
      <c r="V61" s="194">
        <f t="shared" si="3"/>
        <v>15093.283575574382</v>
      </c>
      <c r="W61" s="194">
        <f t="shared" si="4"/>
        <v>15887.666921546032</v>
      </c>
    </row>
    <row r="62" spans="1:23" ht="69.75" x14ac:dyDescent="0.5">
      <c r="A62" s="6"/>
      <c r="B62" s="2"/>
      <c r="C62" s="64"/>
      <c r="D62" s="63"/>
      <c r="E62" s="62" t="str">
        <f t="shared" si="7"/>
        <v>TAOS BUFFET 2.4X0.52X0.83 - Acabamentos CustomizadosTampo: Espelho Bronze, Fume, Prata, Vidro Fosco ou Clear
Corpo: Laca ou Lamina</v>
      </c>
      <c r="F62" s="79" t="s">
        <v>930</v>
      </c>
      <c r="G62" s="57" t="s">
        <v>481</v>
      </c>
      <c r="H62" s="70">
        <v>11831.144785343706</v>
      </c>
      <c r="I62" s="86"/>
      <c r="M62" s="39"/>
      <c r="N62" s="42">
        <v>15145.906754773987</v>
      </c>
      <c r="P62" t="e">
        <v>#N/A</v>
      </c>
      <c r="S62" s="194">
        <v>9434.0775533281885</v>
      </c>
      <c r="T62" s="194">
        <f t="shared" si="1"/>
        <v>8962.3736756617782</v>
      </c>
      <c r="U62" s="194">
        <f t="shared" si="2"/>
        <v>9636.960941571806</v>
      </c>
      <c r="V62" s="194">
        <f t="shared" si="3"/>
        <v>11239.587546155197</v>
      </c>
      <c r="W62" s="194">
        <f t="shared" si="4"/>
        <v>11831.144785343706</v>
      </c>
    </row>
    <row r="63" spans="1:23" ht="69.75" x14ac:dyDescent="0.5">
      <c r="A63" s="6"/>
      <c r="B63" s="2"/>
      <c r="C63" s="64"/>
      <c r="D63" s="63"/>
      <c r="E63" s="62" t="str">
        <f t="shared" si="7"/>
        <v>TAOS BUFFET 2.4X0.52X0.83 - Acabamentos CustomizadosTampo: Laca ou Lamina com ou sem Vidro Normal Pintado
Corpo: Laca ou Lamina</v>
      </c>
      <c r="F63" s="79" t="s">
        <v>930</v>
      </c>
      <c r="G63" s="57" t="s">
        <v>482</v>
      </c>
      <c r="H63" s="70">
        <v>10416.739118396326</v>
      </c>
      <c r="I63" s="86"/>
      <c r="M63" s="39"/>
      <c r="N63" s="42">
        <v>15771.829195822475</v>
      </c>
      <c r="P63" t="e">
        <v>#N/A</v>
      </c>
      <c r="S63" s="194">
        <v>8306.2397154903501</v>
      </c>
      <c r="T63" s="194">
        <f t="shared" si="1"/>
        <v>7890.9277297158324</v>
      </c>
      <c r="U63" s="194">
        <f t="shared" si="2"/>
        <v>8484.8685265761651</v>
      </c>
      <c r="V63" s="194">
        <f t="shared" si="3"/>
        <v>9895.9021625457808</v>
      </c>
      <c r="W63" s="194">
        <f t="shared" si="4"/>
        <v>10416.739118396326</v>
      </c>
    </row>
    <row r="64" spans="1:23" ht="69.75" x14ac:dyDescent="0.5">
      <c r="A64" s="6"/>
      <c r="B64" s="2"/>
      <c r="C64" s="64"/>
      <c r="D64" s="63"/>
      <c r="E64" s="62" t="str">
        <f t="shared" si="7"/>
        <v>TAOS BUFFET 2.4X0.52X0.83 - Acabamentos CustomizadosTampo: Mármore ou Porcelana Especial
Corpo: Laca ou Lamina</v>
      </c>
      <c r="F64" s="79" t="s">
        <v>930</v>
      </c>
      <c r="G64" s="81" t="s">
        <v>626</v>
      </c>
      <c r="H64" s="70">
        <v>16701.738696954155</v>
      </c>
      <c r="I64" s="86"/>
      <c r="M64" s="39"/>
      <c r="N64" s="42">
        <v>17067.611580848559</v>
      </c>
      <c r="P64" t="e">
        <v>#N/A</v>
      </c>
      <c r="S64" s="194">
        <v>13317.857316536132</v>
      </c>
      <c r="T64" s="194">
        <f t="shared" si="1"/>
        <v>12651.964450709325</v>
      </c>
      <c r="U64" s="194">
        <f t="shared" si="2"/>
        <v>13604.262850225083</v>
      </c>
      <c r="V64" s="194">
        <f t="shared" si="3"/>
        <v>15866.651762217512</v>
      </c>
      <c r="W64" s="194">
        <f t="shared" si="4"/>
        <v>16701.738696954155</v>
      </c>
    </row>
    <row r="65" spans="1:23" ht="69.75" x14ac:dyDescent="0.5">
      <c r="A65" s="6"/>
      <c r="B65" s="2"/>
      <c r="C65" s="64"/>
      <c r="D65" s="63"/>
      <c r="E65" s="62" t="str">
        <f t="shared" si="5"/>
        <v>DUO CAR BAR 1.42x0.54x0.638 - Acabamentos CustomizadosTampo: Laca ou Verniz com ou sem Vidro Normal Pintado
Corpo: Laca ou Verniz</v>
      </c>
      <c r="F65" s="34" t="s">
        <v>618</v>
      </c>
      <c r="G65" s="57" t="s">
        <v>560</v>
      </c>
      <c r="H65" s="70">
        <v>6616.7174538243553</v>
      </c>
      <c r="I65" s="86"/>
      <c r="M65" s="39"/>
      <c r="N65" s="42">
        <v>6896.8983889051124</v>
      </c>
      <c r="P65" t="e">
        <v>#N/A</v>
      </c>
      <c r="S65" s="194">
        <v>5276.127267512411</v>
      </c>
      <c r="T65" s="194">
        <f t="shared" si="1"/>
        <v>5012.32090413679</v>
      </c>
      <c r="U65" s="194">
        <f t="shared" si="2"/>
        <v>5389.5923700395597</v>
      </c>
      <c r="V65" s="194">
        <f t="shared" si="3"/>
        <v>6285.8815811771383</v>
      </c>
      <c r="W65" s="194">
        <f t="shared" si="4"/>
        <v>6616.7174538243553</v>
      </c>
    </row>
    <row r="66" spans="1:23" ht="69.75" x14ac:dyDescent="0.5">
      <c r="A66" s="6"/>
      <c r="B66" s="2"/>
      <c r="C66" s="64"/>
      <c r="D66" s="63"/>
      <c r="E66" s="62" t="str">
        <f t="shared" si="5"/>
        <v>DUO CAR BAR 1.42x0.54x0.638 - Acabamentos CustomizadosTampo: Espelho Bronze, Fume, Prata, Vidro Fosco ou Clear
Corpo: Laca ou Verniz</v>
      </c>
      <c r="F66" s="34" t="s">
        <v>618</v>
      </c>
      <c r="G66" s="57" t="s">
        <v>558</v>
      </c>
      <c r="H66" s="70">
        <v>7476.3024605498877</v>
      </c>
      <c r="I66" s="86"/>
      <c r="M66" s="39"/>
      <c r="N66" s="42">
        <v>7792.8820075778076</v>
      </c>
      <c r="P66" t="e">
        <v>#N/A</v>
      </c>
      <c r="S66" s="194">
        <v>5961.5547357970227</v>
      </c>
      <c r="T66" s="194">
        <f t="shared" si="1"/>
        <v>5663.4769990071709</v>
      </c>
      <c r="U66" s="194">
        <f t="shared" si="2"/>
        <v>6089.7602139862056</v>
      </c>
      <c r="V66" s="194">
        <f t="shared" si="3"/>
        <v>7102.4873375721108</v>
      </c>
      <c r="W66" s="194">
        <f t="shared" si="4"/>
        <v>7476.3024605498877</v>
      </c>
    </row>
    <row r="67" spans="1:23" ht="69.75" x14ac:dyDescent="0.5">
      <c r="A67" s="6"/>
      <c r="B67" s="2"/>
      <c r="C67" s="64"/>
      <c r="D67" s="63"/>
      <c r="E67" s="62" t="str">
        <f t="shared" si="5"/>
        <v>DUO CAR BAR 1.42x0.54x0.638 - Acabamentos CustomizadosTampo:Porcelana
Corpo: Laca ou Verniz</v>
      </c>
      <c r="F67" s="34" t="s">
        <v>618</v>
      </c>
      <c r="G67" s="57" t="s">
        <v>559</v>
      </c>
      <c r="H67" s="70">
        <v>13610.802778579806</v>
      </c>
      <c r="I67" s="86"/>
      <c r="M67" s="39"/>
      <c r="N67" s="42">
        <v>12768.42965856613</v>
      </c>
      <c r="P67" t="e">
        <v>#N/A</v>
      </c>
      <c r="S67" s="194">
        <v>10853.165209781211</v>
      </c>
      <c r="T67" s="194">
        <f t="shared" ref="T67:T130" si="8">IF(S67,S67*(1-0.05))</f>
        <v>10310.50694929215</v>
      </c>
      <c r="U67" s="194">
        <f t="shared" ref="U67:U130" si="9">IF(T67,T67/(1-0.07))</f>
        <v>11086.566612142098</v>
      </c>
      <c r="V67" s="194">
        <f t="shared" ref="V67:V130" si="10">U67*1.1663</f>
        <v>12930.262639741328</v>
      </c>
      <c r="W67" s="194">
        <f t="shared" ref="W67:W130" si="11">V67*1.05263157894</f>
        <v>13610.802778579806</v>
      </c>
    </row>
    <row r="68" spans="1:23" ht="69.75" x14ac:dyDescent="0.5">
      <c r="A68" s="6"/>
      <c r="B68" s="2"/>
      <c r="C68" s="64"/>
      <c r="D68" s="63"/>
      <c r="E68" s="62" t="str">
        <f t="shared" si="5"/>
        <v>DUO CAR BAR 1.44x0.68x0.65 - Acabamentos CustomizadosTampo: Laca ou Verniz com ou sem Vidro Normal Pintado
Corpo: Laca ou Verniz</v>
      </c>
      <c r="F68" s="34" t="s">
        <v>619</v>
      </c>
      <c r="G68" s="57" t="s">
        <v>560</v>
      </c>
      <c r="H68" s="70">
        <v>6947.5533265155709</v>
      </c>
      <c r="I68" s="86"/>
      <c r="M68" s="39"/>
      <c r="N68" s="42"/>
      <c r="S68" s="194">
        <v>5539.9336308880311</v>
      </c>
      <c r="T68" s="194">
        <f t="shared" si="8"/>
        <v>5262.9369493436288</v>
      </c>
      <c r="U68" s="194">
        <f t="shared" si="9"/>
        <v>5659.0719885415365</v>
      </c>
      <c r="V68" s="194">
        <f t="shared" si="10"/>
        <v>6600.1756602359937</v>
      </c>
      <c r="W68" s="194">
        <f t="shared" si="11"/>
        <v>6947.5533265155709</v>
      </c>
    </row>
    <row r="69" spans="1:23" ht="69.75" x14ac:dyDescent="0.5">
      <c r="A69" s="6"/>
      <c r="B69" s="2"/>
      <c r="C69" s="64"/>
      <c r="D69" s="63"/>
      <c r="E69" s="62" t="str">
        <f t="shared" si="5"/>
        <v>DUO CAR BAR 1.44x0.68x0.65 - Acabamentos CustomizadosTampo: Espelho Bronze, Fume, Prata, Vidro Fosco ou Clear
Corpo: Laca ou Verniz</v>
      </c>
      <c r="F69" s="34" t="s">
        <v>619</v>
      </c>
      <c r="G69" s="57" t="s">
        <v>558</v>
      </c>
      <c r="H69" s="70">
        <v>7850.1175835773847</v>
      </c>
      <c r="I69" s="86"/>
      <c r="M69" s="39"/>
      <c r="N69" s="42"/>
      <c r="S69" s="194">
        <v>6259.6324725868744</v>
      </c>
      <c r="T69" s="194">
        <f t="shared" si="8"/>
        <v>5946.6508489575308</v>
      </c>
      <c r="U69" s="194">
        <f t="shared" si="9"/>
        <v>6394.248224685517</v>
      </c>
      <c r="V69" s="194">
        <f t="shared" si="10"/>
        <v>7457.6117044507182</v>
      </c>
      <c r="W69" s="194">
        <f t="shared" si="11"/>
        <v>7850.1175835773847</v>
      </c>
    </row>
    <row r="70" spans="1:23" ht="69.75" x14ac:dyDescent="0.5">
      <c r="A70" s="6"/>
      <c r="B70" s="2"/>
      <c r="C70" s="64"/>
      <c r="D70" s="63"/>
      <c r="E70" s="62" t="str">
        <f t="shared" si="5"/>
        <v>DUO CAR BAR 1.44x0.68x0.65 - Acabamentos CustomizadosTampo:Porcelana
Corpo: Laca ou Verniz</v>
      </c>
      <c r="F70" s="34" t="s">
        <v>619</v>
      </c>
      <c r="G70" s="57" t="s">
        <v>559</v>
      </c>
      <c r="H70" s="70">
        <v>14291.342917508795</v>
      </c>
      <c r="I70" s="86"/>
      <c r="M70" s="39"/>
      <c r="N70" s="42"/>
      <c r="S70" s="194">
        <v>11395.823470270272</v>
      </c>
      <c r="T70" s="194">
        <f t="shared" si="8"/>
        <v>10826.032296756757</v>
      </c>
      <c r="U70" s="194">
        <f t="shared" si="9"/>
        <v>11640.894942749203</v>
      </c>
      <c r="V70" s="194">
        <f t="shared" si="10"/>
        <v>13576.775771728393</v>
      </c>
      <c r="W70" s="194">
        <f t="shared" si="11"/>
        <v>14291.342917508795</v>
      </c>
    </row>
    <row r="71" spans="1:23" ht="69.75" x14ac:dyDescent="0.35">
      <c r="A71" s="5"/>
      <c r="B71" s="38" t="s">
        <v>413</v>
      </c>
      <c r="C71" s="24"/>
      <c r="D71" s="32" t="s">
        <v>210</v>
      </c>
      <c r="E71" s="62" t="str">
        <f t="shared" si="5"/>
        <v>Edge Aparador - 1.6x0.5x0.75 - Acabamentos CustomizadosTampo: Espelho Bronze, Fume, Prata, Vidro Fosco ou Clear
Corpo: Laca ou Lamina</v>
      </c>
      <c r="F71" s="34" t="s">
        <v>430</v>
      </c>
      <c r="G71" s="57" t="s">
        <v>481</v>
      </c>
      <c r="H71" s="30">
        <v>5940.136850099766</v>
      </c>
      <c r="I71" s="86"/>
      <c r="M71" s="40" t="s">
        <v>429</v>
      </c>
      <c r="N71" s="42">
        <v>5262.9181272509004</v>
      </c>
      <c r="P71">
        <v>5262.9181272509004</v>
      </c>
      <c r="S71" s="194">
        <v>4736.6263145258108</v>
      </c>
      <c r="T71" s="194">
        <f t="shared" si="8"/>
        <v>4499.7949987995198</v>
      </c>
      <c r="U71" s="194">
        <f t="shared" si="9"/>
        <v>4838.4892460209894</v>
      </c>
      <c r="V71" s="194">
        <f t="shared" si="10"/>
        <v>5643.1300076342795</v>
      </c>
      <c r="W71" s="194">
        <f t="shared" si="11"/>
        <v>5940.136850099766</v>
      </c>
    </row>
    <row r="72" spans="1:23" ht="69.75" x14ac:dyDescent="0.35">
      <c r="A72" s="5"/>
      <c r="B72" s="38" t="s">
        <v>413</v>
      </c>
      <c r="C72" s="24"/>
      <c r="D72" s="32" t="s">
        <v>211</v>
      </c>
      <c r="E72" s="62" t="str">
        <f t="shared" si="5"/>
        <v>Edge Aparador - 1.8x0.5x0.75 - Acabamentos CustomizadosTampo: Espelho Bronze, Fume, Prata, Vidro Fosco ou Clear
Corpo: Laca ou Lamina</v>
      </c>
      <c r="F72" s="34" t="s">
        <v>431</v>
      </c>
      <c r="G72" s="57" t="s">
        <v>481</v>
      </c>
      <c r="H72" s="30">
        <v>6410.6460179390933</v>
      </c>
      <c r="I72" s="86"/>
      <c r="N72" s="42">
        <v>5679.7858343337339</v>
      </c>
      <c r="P72">
        <v>5679.7858343337339</v>
      </c>
      <c r="S72" s="194">
        <v>5111.8072509003605</v>
      </c>
      <c r="T72" s="194">
        <f t="shared" si="8"/>
        <v>4856.2168883553422</v>
      </c>
      <c r="U72" s="194">
        <f t="shared" si="9"/>
        <v>5221.7385896294008</v>
      </c>
      <c r="V72" s="194">
        <f t="shared" si="10"/>
        <v>6090.1137170847696</v>
      </c>
      <c r="W72" s="194">
        <f t="shared" si="11"/>
        <v>6410.6460179390933</v>
      </c>
    </row>
    <row r="73" spans="1:23" ht="69.75" x14ac:dyDescent="0.35">
      <c r="A73" s="5"/>
      <c r="B73" s="38" t="s">
        <v>413</v>
      </c>
      <c r="C73" s="24"/>
      <c r="D73" s="32" t="s">
        <v>212</v>
      </c>
      <c r="E73" s="62" t="str">
        <f t="shared" si="5"/>
        <v>Edge Aparador - 2.00x0.5x0.75 - Acabamentos CustomizadosTampo: Espelho Bronze, Fume, Prata, Vidro Fosco ou Clear
Corpo: Laca ou Lamina</v>
      </c>
      <c r="F73" s="34" t="s">
        <v>432</v>
      </c>
      <c r="G73" s="57" t="s">
        <v>481</v>
      </c>
      <c r="H73" s="30">
        <v>6884.1214530130374</v>
      </c>
      <c r="I73" s="86"/>
      <c r="N73" s="42">
        <v>6099.281632653061</v>
      </c>
      <c r="P73">
        <v>6099.281632653061</v>
      </c>
      <c r="S73" s="194">
        <v>5489.3534693877555</v>
      </c>
      <c r="T73" s="194">
        <f t="shared" si="8"/>
        <v>5214.8857959183679</v>
      </c>
      <c r="U73" s="194">
        <f t="shared" si="9"/>
        <v>5607.4040816326542</v>
      </c>
      <c r="V73" s="194">
        <f t="shared" si="10"/>
        <v>6539.9153804081643</v>
      </c>
      <c r="W73" s="194">
        <f t="shared" si="11"/>
        <v>6884.1214530130374</v>
      </c>
    </row>
    <row r="74" spans="1:23" ht="69.75" x14ac:dyDescent="0.35">
      <c r="A74" s="5"/>
      <c r="B74" s="38" t="s">
        <v>413</v>
      </c>
      <c r="C74" s="24"/>
      <c r="D74" s="32" t="s">
        <v>213</v>
      </c>
      <c r="E74" s="62" t="str">
        <f t="shared" ref="E74:E112" si="12">F74&amp;G74</f>
        <v>Edge Aparador - 1.6x0.5x0.75 - Acabamentos CustomizadosTampo: Mármore Especial
Corpo: Laca ou Lamina</v>
      </c>
      <c r="F74" s="34" t="s">
        <v>430</v>
      </c>
      <c r="G74" s="81" t="s">
        <v>624</v>
      </c>
      <c r="H74" s="30">
        <v>9177.9627577356478</v>
      </c>
      <c r="I74" s="86"/>
      <c r="N74" s="42">
        <v>7318.4475390156067</v>
      </c>
      <c r="P74" t="e">
        <v>#N/A</v>
      </c>
      <c r="S74" s="194">
        <v>7318.4475390156067</v>
      </c>
      <c r="T74" s="194">
        <f t="shared" si="8"/>
        <v>6952.525162064826</v>
      </c>
      <c r="U74" s="194">
        <f t="shared" si="9"/>
        <v>7475.8335075965879</v>
      </c>
      <c r="V74" s="194">
        <f t="shared" si="10"/>
        <v>8719.0646199098992</v>
      </c>
      <c r="W74" s="194">
        <f t="shared" si="11"/>
        <v>9177.9627577356478</v>
      </c>
    </row>
    <row r="75" spans="1:23" ht="69.75" x14ac:dyDescent="0.35">
      <c r="A75" s="5"/>
      <c r="B75" s="38" t="s">
        <v>413</v>
      </c>
      <c r="C75" s="24"/>
      <c r="D75" s="32" t="s">
        <v>214</v>
      </c>
      <c r="E75" s="62" t="str">
        <f t="shared" si="12"/>
        <v>Edge Aparador - 1.8x0.5x0.75 - Acabamentos CustomizadosTampo: Mármore Especial
Corpo: Laca ou Lamina</v>
      </c>
      <c r="F75" s="34" t="s">
        <v>431</v>
      </c>
      <c r="G75" s="81" t="s">
        <v>624</v>
      </c>
      <c r="H75" s="30">
        <v>10022.977059760222</v>
      </c>
      <c r="I75" s="86"/>
      <c r="N75" s="42">
        <v>7992.2564225690267</v>
      </c>
      <c r="P75" t="e">
        <v>#N/A</v>
      </c>
      <c r="S75" s="194">
        <v>7992.2564225690267</v>
      </c>
      <c r="T75" s="194">
        <f t="shared" si="8"/>
        <v>7592.6436014405754</v>
      </c>
      <c r="U75" s="194">
        <f t="shared" si="9"/>
        <v>8164.1329047748131</v>
      </c>
      <c r="V75" s="194">
        <f t="shared" si="10"/>
        <v>9521.8282068388635</v>
      </c>
      <c r="W75" s="194">
        <f t="shared" si="11"/>
        <v>10022.977059760222</v>
      </c>
    </row>
    <row r="76" spans="1:23" ht="69.75" x14ac:dyDescent="0.35">
      <c r="A76" s="5"/>
      <c r="B76" s="38" t="s">
        <v>413</v>
      </c>
      <c r="C76" s="24"/>
      <c r="D76" s="32" t="s">
        <v>215</v>
      </c>
      <c r="E76" s="62" t="str">
        <f t="shared" si="12"/>
        <v>Edge Aparador - 2.00x0.5x0.75 - Acabamentos CustomizadosTampo: Mármore Especial
Corpo: Laca ou Lamina</v>
      </c>
      <c r="F76" s="34" t="s">
        <v>432</v>
      </c>
      <c r="G76" s="81" t="s">
        <v>624</v>
      </c>
      <c r="H76" s="30">
        <v>10871.287214267704</v>
      </c>
      <c r="I76" s="86"/>
      <c r="N76" s="42">
        <v>8668.6933973589439</v>
      </c>
      <c r="P76" t="e">
        <v>#N/A</v>
      </c>
      <c r="S76" s="194">
        <v>8668.6933973589439</v>
      </c>
      <c r="T76" s="194">
        <f t="shared" si="8"/>
        <v>8235.2587274909965</v>
      </c>
      <c r="U76" s="194">
        <f t="shared" si="9"/>
        <v>8855.1169112806419</v>
      </c>
      <c r="V76" s="194">
        <f t="shared" si="10"/>
        <v>10327.722853626612</v>
      </c>
      <c r="W76" s="194">
        <f t="shared" si="11"/>
        <v>10871.287214267704</v>
      </c>
    </row>
    <row r="77" spans="1:23" ht="69.75" x14ac:dyDescent="0.35">
      <c r="A77" s="5"/>
      <c r="B77" s="38" t="s">
        <v>413</v>
      </c>
      <c r="C77" s="24"/>
      <c r="D77" s="32" t="s">
        <v>207</v>
      </c>
      <c r="E77" s="62" t="str">
        <f t="shared" si="12"/>
        <v>Edge Aparador - 1.6x0.5x0.75 - Acabamentos CustomizadosTampo: Laca ou Lamina com ou sem Vidro Normal Pintado
Corpo: Laca ou Lamina</v>
      </c>
      <c r="F77" s="34" t="s">
        <v>430</v>
      </c>
      <c r="G77" s="57" t="s">
        <v>482</v>
      </c>
      <c r="H77" s="30">
        <v>5206.1457225731447</v>
      </c>
      <c r="I77" s="86"/>
      <c r="J77" s="42"/>
      <c r="N77" s="42">
        <v>4381.9769507803121</v>
      </c>
      <c r="P77">
        <v>4381.9769507803121</v>
      </c>
      <c r="S77" s="194">
        <v>4151.3465849497697</v>
      </c>
      <c r="T77" s="194">
        <f t="shared" si="8"/>
        <v>3943.7792557022813</v>
      </c>
      <c r="U77" s="194">
        <f t="shared" si="9"/>
        <v>4240.6228555938515</v>
      </c>
      <c r="V77" s="194">
        <f t="shared" si="10"/>
        <v>4945.8384364791082</v>
      </c>
      <c r="W77" s="194">
        <f t="shared" si="11"/>
        <v>5206.1457225731447</v>
      </c>
    </row>
    <row r="78" spans="1:23" ht="69.75" x14ac:dyDescent="0.35">
      <c r="A78" s="5"/>
      <c r="B78" s="38" t="s">
        <v>413</v>
      </c>
      <c r="C78" s="24"/>
      <c r="D78" s="32" t="s">
        <v>208</v>
      </c>
      <c r="E78" s="62" t="str">
        <f t="shared" si="12"/>
        <v>Edge Aparador - 1.8x0.5x0.75 - Acabamentos CustomizadosTampo: Laca ou Lamina com ou sem Vidro Normal Pintado
Corpo: Laca ou Lamina</v>
      </c>
      <c r="F78" s="34" t="s">
        <v>431</v>
      </c>
      <c r="G78" s="57" t="s">
        <v>482</v>
      </c>
      <c r="H78" s="30">
        <v>5570.5897921862143</v>
      </c>
      <c r="I78" s="86"/>
      <c r="J78" s="42"/>
      <c r="N78" s="42">
        <v>4688.7270108043213</v>
      </c>
      <c r="P78">
        <v>4688.7270108043213</v>
      </c>
      <c r="S78" s="194">
        <v>4441.951904972515</v>
      </c>
      <c r="T78" s="194">
        <f t="shared" si="8"/>
        <v>4219.8543097238889</v>
      </c>
      <c r="U78" s="194">
        <f t="shared" si="9"/>
        <v>4537.477752391279</v>
      </c>
      <c r="V78" s="194">
        <f t="shared" si="10"/>
        <v>5292.0603026139479</v>
      </c>
      <c r="W78" s="194">
        <f t="shared" si="11"/>
        <v>5570.5897921862143</v>
      </c>
    </row>
    <row r="79" spans="1:23" ht="69.75" x14ac:dyDescent="0.35">
      <c r="A79" s="5"/>
      <c r="B79" s="38" t="s">
        <v>413</v>
      </c>
      <c r="C79" s="24"/>
      <c r="D79" s="32" t="s">
        <v>209</v>
      </c>
      <c r="E79" s="62" t="str">
        <f t="shared" si="12"/>
        <v>Edge Aparador - 2.00x0.5x0.75 - Acabamentos CustomizadosTampo: Laca ou Lamina com ou sem Vidro Normal Pintado
Corpo: Laca ou Lamina</v>
      </c>
      <c r="F79" s="34" t="s">
        <v>432</v>
      </c>
      <c r="G79" s="57" t="s">
        <v>482</v>
      </c>
      <c r="H79" s="30">
        <v>5938.1562483620382</v>
      </c>
      <c r="I79" s="86"/>
      <c r="J79" s="42"/>
      <c r="N79" s="42">
        <v>4998.1051620648259</v>
      </c>
      <c r="P79">
        <v>4998.1051620648259</v>
      </c>
      <c r="S79" s="194">
        <v>4735.0469956403613</v>
      </c>
      <c r="T79" s="194">
        <f t="shared" si="8"/>
        <v>4498.2946458583428</v>
      </c>
      <c r="U79" s="194">
        <f t="shared" si="9"/>
        <v>4836.8759632885412</v>
      </c>
      <c r="V79" s="194">
        <f t="shared" si="10"/>
        <v>5641.2484359834252</v>
      </c>
      <c r="W79" s="194">
        <f t="shared" si="11"/>
        <v>5938.1562483620382</v>
      </c>
    </row>
    <row r="80" spans="1:23" ht="69.75" x14ac:dyDescent="0.35">
      <c r="A80" s="5"/>
      <c r="B80" s="38"/>
      <c r="C80" s="24"/>
      <c r="D80" s="32"/>
      <c r="E80" s="62" t="str">
        <f t="shared" si="12"/>
        <v>Docc Aparador - 1.4x0.52x0.76 - Acabamentos CustomizadosTampo: Laca ou Lamina com ou sem Vidro Normal Pintado
Corpo: Laca ou Lamina</v>
      </c>
      <c r="F80" s="79" t="s">
        <v>931</v>
      </c>
      <c r="G80" s="57" t="s">
        <v>482</v>
      </c>
      <c r="H80" s="30">
        <v>5520.3501921812549</v>
      </c>
      <c r="I80" s="86"/>
      <c r="J80" s="42"/>
      <c r="N80" s="42"/>
      <c r="S80" s="194">
        <v>4401.8911761678</v>
      </c>
      <c r="T80" s="194">
        <f t="shared" si="8"/>
        <v>4181.7966173594095</v>
      </c>
      <c r="U80" s="194">
        <f t="shared" si="9"/>
        <v>4496.5555025369995</v>
      </c>
      <c r="V80" s="194">
        <f t="shared" si="10"/>
        <v>5244.3326826089024</v>
      </c>
      <c r="W80" s="194">
        <f t="shared" si="11"/>
        <v>5520.3501921812549</v>
      </c>
    </row>
    <row r="81" spans="1:23" ht="69.75" x14ac:dyDescent="0.35">
      <c r="A81" s="5"/>
      <c r="B81" s="38"/>
      <c r="C81" s="24"/>
      <c r="D81" s="32"/>
      <c r="E81" s="62" t="str">
        <f t="shared" si="12"/>
        <v>Docc Aparador - 1.4x0.52x0.76 - Acabamentos CustomizadosTampo: Espelho Bronze, Fume, Prata, Vidro Fosco ou Clear
Corpo: Laca ou Lamina</v>
      </c>
      <c r="F81" s="79" t="s">
        <v>931</v>
      </c>
      <c r="G81" s="57" t="s">
        <v>481</v>
      </c>
      <c r="H81" s="30">
        <v>6389.355873020585</v>
      </c>
      <c r="I81" s="86"/>
      <c r="J81" s="42"/>
      <c r="N81" s="42"/>
      <c r="S81" s="194">
        <v>5094.830628441001</v>
      </c>
      <c r="T81" s="194">
        <f t="shared" si="8"/>
        <v>4840.0890970189503</v>
      </c>
      <c r="U81" s="194">
        <f t="shared" si="9"/>
        <v>5204.3968785150009</v>
      </c>
      <c r="V81" s="194">
        <f t="shared" si="10"/>
        <v>6069.888079412045</v>
      </c>
      <c r="W81" s="194">
        <f t="shared" si="11"/>
        <v>6389.355873020585</v>
      </c>
    </row>
    <row r="82" spans="1:23" ht="69.75" x14ac:dyDescent="0.35">
      <c r="A82" s="5"/>
      <c r="B82" s="38"/>
      <c r="C82" s="24"/>
      <c r="D82" s="32"/>
      <c r="E82" s="62" t="str">
        <f t="shared" si="12"/>
        <v>Docc Aparador - 1.4x0.52x0.76 - Acabamentos CustomizadosTampo: Mármore Especial
Corpo: Laca ou Lamina</v>
      </c>
      <c r="F82" s="79" t="s">
        <v>931</v>
      </c>
      <c r="G82" s="81" t="s">
        <v>624</v>
      </c>
      <c r="H82" s="30">
        <v>10032.306402232467</v>
      </c>
      <c r="I82" s="86"/>
      <c r="J82" s="42"/>
      <c r="N82" s="42"/>
      <c r="S82" s="194">
        <v>7999.6955793033585</v>
      </c>
      <c r="T82" s="194">
        <f t="shared" si="8"/>
        <v>7599.71080033819</v>
      </c>
      <c r="U82" s="194">
        <f t="shared" si="9"/>
        <v>8171.732043374398</v>
      </c>
      <c r="V82" s="194">
        <f t="shared" si="10"/>
        <v>9530.691082187559</v>
      </c>
      <c r="W82" s="194">
        <f t="shared" si="11"/>
        <v>10032.306402232467</v>
      </c>
    </row>
    <row r="83" spans="1:23" ht="69.75" x14ac:dyDescent="0.35">
      <c r="A83" s="5"/>
      <c r="B83" s="38"/>
      <c r="C83" s="24"/>
      <c r="D83" s="32"/>
      <c r="E83" s="62" t="str">
        <f t="shared" si="12"/>
        <v>Docc Aparador - 1.6x0.52x0.76 - Acabamentos CustomizadosTampo: Laca ou Lamina com ou sem Vidro Normal Pintado
Corpo: Laca ou Lamina</v>
      </c>
      <c r="F83" s="79" t="s">
        <v>932</v>
      </c>
      <c r="G83" s="57" t="s">
        <v>482</v>
      </c>
      <c r="H83" s="30">
        <v>5935.8604217002739</v>
      </c>
      <c r="I83" s="86"/>
      <c r="J83" s="42"/>
      <c r="N83" s="42"/>
      <c r="S83" s="194">
        <v>4733.2163184599995</v>
      </c>
      <c r="T83" s="194">
        <f t="shared" si="8"/>
        <v>4496.5555025369995</v>
      </c>
      <c r="U83" s="194">
        <f t="shared" si="9"/>
        <v>4835.005916706451</v>
      </c>
      <c r="V83" s="194">
        <f t="shared" si="10"/>
        <v>5639.0674006547333</v>
      </c>
      <c r="W83" s="194">
        <f t="shared" si="11"/>
        <v>5935.8604217002739</v>
      </c>
    </row>
    <row r="84" spans="1:23" ht="69.75" x14ac:dyDescent="0.35">
      <c r="A84" s="5"/>
      <c r="B84" s="38"/>
      <c r="C84" s="24"/>
      <c r="D84" s="32"/>
      <c r="E84" s="62" t="str">
        <f t="shared" si="12"/>
        <v>Docc Aparador - 1.6x0.52x0.76 - Acabamentos CustomizadosTampo: Espelho Bronze, Fume, Prata, Vidro Fosco ou Clear
Corpo: Laca ou Lamina</v>
      </c>
      <c r="F84" s="79" t="s">
        <v>932</v>
      </c>
      <c r="G84" s="57" t="s">
        <v>481</v>
      </c>
      <c r="H84" s="30">
        <v>6870.2751322801987</v>
      </c>
      <c r="I84" s="86"/>
      <c r="J84" s="42"/>
      <c r="N84" s="42"/>
      <c r="S84" s="194">
        <v>5478.3125037000009</v>
      </c>
      <c r="T84" s="194">
        <f t="shared" si="8"/>
        <v>5204.3968785150009</v>
      </c>
      <c r="U84" s="194">
        <f t="shared" si="9"/>
        <v>5596.1256758225818</v>
      </c>
      <c r="V84" s="194">
        <f t="shared" si="10"/>
        <v>6526.7613757118761</v>
      </c>
      <c r="W84" s="194">
        <f t="shared" si="11"/>
        <v>6870.2751322801987</v>
      </c>
    </row>
    <row r="85" spans="1:23" ht="69.75" x14ac:dyDescent="0.35">
      <c r="A85" s="5"/>
      <c r="B85" s="38"/>
      <c r="C85" s="24"/>
      <c r="D85" s="32"/>
      <c r="E85" s="62" t="str">
        <f t="shared" si="12"/>
        <v>Docc Aparador - 1.6x0.52x0.76 - Acabamentos CustomizadosTampo: Mármore Especial
Corpo: Laca ou Lamina</v>
      </c>
      <c r="F85" s="79" t="s">
        <v>932</v>
      </c>
      <c r="G85" s="81" t="s">
        <v>624</v>
      </c>
      <c r="H85" s="30">
        <v>10787.426238959642</v>
      </c>
      <c r="I85" s="86"/>
      <c r="J85" s="42"/>
      <c r="N85" s="42"/>
      <c r="S85" s="194">
        <v>8601.8232035519977</v>
      </c>
      <c r="T85" s="194">
        <f t="shared" si="8"/>
        <v>8171.7320433743971</v>
      </c>
      <c r="U85" s="194">
        <f t="shared" si="9"/>
        <v>8786.8086487896744</v>
      </c>
      <c r="V85" s="194">
        <f t="shared" si="10"/>
        <v>10248.054927083396</v>
      </c>
      <c r="W85" s="194">
        <f t="shared" si="11"/>
        <v>10787.426238959642</v>
      </c>
    </row>
    <row r="86" spans="1:23" ht="69.75" x14ac:dyDescent="0.35">
      <c r="A86" s="5"/>
      <c r="B86" s="38" t="s">
        <v>413</v>
      </c>
      <c r="C86" s="24"/>
      <c r="D86" s="32" t="s">
        <v>219</v>
      </c>
      <c r="E86" s="62" t="str">
        <f t="shared" si="12"/>
        <v>Parma Aparador - 1.6x0.5x0.75 - Acabamentos CustomizadosTampo: Espelho Bronze, Fume, Prata, Vidro Fosco ou Clear
Corpo: Laca ou Lamina</v>
      </c>
      <c r="F86" s="34" t="s">
        <v>483</v>
      </c>
      <c r="G86" s="57" t="s">
        <v>481</v>
      </c>
      <c r="H86" s="30">
        <v>6115.6012760389331</v>
      </c>
      <c r="I86" s="86">
        <f>H86/0.85</f>
        <v>7194.8250306340387</v>
      </c>
      <c r="N86" s="42">
        <v>4976.4767827130845</v>
      </c>
      <c r="P86">
        <v>4605.6215846338537</v>
      </c>
      <c r="S86" s="194">
        <v>4876.5405013770214</v>
      </c>
      <c r="T86" s="194">
        <f t="shared" si="8"/>
        <v>4632.7134763081704</v>
      </c>
      <c r="U86" s="194">
        <f t="shared" si="9"/>
        <v>4981.4123401163124</v>
      </c>
      <c r="V86" s="194">
        <f t="shared" si="10"/>
        <v>5809.8212122776549</v>
      </c>
      <c r="W86" s="194">
        <f t="shared" si="11"/>
        <v>6115.6012760389331</v>
      </c>
    </row>
    <row r="87" spans="1:23" ht="69.75" x14ac:dyDescent="0.35">
      <c r="A87" s="5"/>
      <c r="B87" s="38" t="s">
        <v>413</v>
      </c>
      <c r="C87" s="24"/>
      <c r="D87" s="32" t="s">
        <v>222</v>
      </c>
      <c r="E87" s="62" t="str">
        <f t="shared" si="12"/>
        <v>Parma Aparador - 1.6x0.5x0.75 - Acabamentos CustomizadosTampo: Mármore Especial
Corpo: Laca ou Lamina</v>
      </c>
      <c r="F87" s="34" t="s">
        <v>483</v>
      </c>
      <c r="G87" s="81" t="s">
        <v>624</v>
      </c>
      <c r="H87" s="30">
        <v>9359.8390494807481</v>
      </c>
      <c r="I87" s="86">
        <f>H87/1.05</f>
        <v>8914.1324280769022</v>
      </c>
      <c r="N87" s="42">
        <v>4605.6215846338537</v>
      </c>
      <c r="P87" t="e">
        <v>#N/A</v>
      </c>
      <c r="S87" s="194">
        <v>7463.4745057686951</v>
      </c>
      <c r="T87" s="194">
        <f t="shared" si="8"/>
        <v>7090.3007804802601</v>
      </c>
      <c r="U87" s="194">
        <f t="shared" si="9"/>
        <v>7623.9793338497429</v>
      </c>
      <c r="V87" s="194">
        <f t="shared" si="10"/>
        <v>8891.8470970689541</v>
      </c>
      <c r="W87" s="194">
        <f t="shared" si="11"/>
        <v>9359.8390494807481</v>
      </c>
    </row>
    <row r="88" spans="1:23" ht="69.75" x14ac:dyDescent="0.35">
      <c r="A88" s="5"/>
      <c r="B88" s="38" t="s">
        <v>413</v>
      </c>
      <c r="C88" s="24"/>
      <c r="D88" s="32" t="s">
        <v>216</v>
      </c>
      <c r="E88" s="62" t="str">
        <f t="shared" si="12"/>
        <v>Parma Aparador - 1.6x0.5x0.75 - Acabamentos CustomizadosTampo: Laca ou Lamina com ou sem Vidro Normal Pintado
Corpo: Laca ou Lamina</v>
      </c>
      <c r="F88" s="34" t="s">
        <v>483</v>
      </c>
      <c r="G88" s="57" t="s">
        <v>482</v>
      </c>
      <c r="H88" s="30">
        <v>5206.1457225731447</v>
      </c>
      <c r="I88" s="86">
        <f>H88/0.85</f>
        <v>6124.8773206742881</v>
      </c>
      <c r="N88" s="42">
        <v>5349.5658583433378</v>
      </c>
      <c r="P88">
        <v>3724.6804081632658</v>
      </c>
      <c r="S88" s="194">
        <v>4151.3465849497707</v>
      </c>
      <c r="T88" s="194">
        <f t="shared" si="8"/>
        <v>3943.7792557022817</v>
      </c>
      <c r="U88" s="194">
        <f t="shared" si="9"/>
        <v>4240.6228555938515</v>
      </c>
      <c r="V88" s="194">
        <f t="shared" si="10"/>
        <v>4945.8384364791082</v>
      </c>
      <c r="W88" s="194">
        <f t="shared" si="11"/>
        <v>5206.1457225731447</v>
      </c>
    </row>
    <row r="89" spans="1:23" ht="69.75" x14ac:dyDescent="0.35">
      <c r="A89" s="5"/>
      <c r="B89" s="38" t="s">
        <v>413</v>
      </c>
      <c r="C89" s="24"/>
      <c r="D89" s="32" t="s">
        <v>220</v>
      </c>
      <c r="E89" s="62" t="str">
        <f t="shared" si="12"/>
        <v>Parma Aparador - 1.8x0.5x0.75 - Acabamentos CustomizadosTampo: Espelho Bronze, Fume, Prata, Vidro Fosco ou Clear
Corpo: Laca ou Lamina</v>
      </c>
      <c r="F89" s="34" t="s">
        <v>484</v>
      </c>
      <c r="G89" s="57" t="s">
        <v>481</v>
      </c>
      <c r="H89" s="97">
        <v>6799.3289667741483</v>
      </c>
      <c r="I89" s="86">
        <f>H89/0.95</f>
        <v>7157.1883860780508</v>
      </c>
      <c r="J89" s="42">
        <f>I89*1.05</f>
        <v>7515.0478053819534</v>
      </c>
      <c r="N89" s="42">
        <v>6661.15099639856</v>
      </c>
      <c r="P89">
        <v>4976.4767827130845</v>
      </c>
      <c r="S89" s="194">
        <v>5421.7404948505718</v>
      </c>
      <c r="T89" s="194">
        <f t="shared" si="8"/>
        <v>5150.6534701080427</v>
      </c>
      <c r="U89" s="194">
        <f t="shared" si="9"/>
        <v>5538.3370646323046</v>
      </c>
      <c r="V89" s="194">
        <f t="shared" si="10"/>
        <v>6459.362518480656</v>
      </c>
      <c r="W89" s="194">
        <f t="shared" si="11"/>
        <v>6799.3289667741483</v>
      </c>
    </row>
    <row r="90" spans="1:23" ht="69.75" x14ac:dyDescent="0.35">
      <c r="A90" s="5"/>
      <c r="B90" s="38" t="s">
        <v>413</v>
      </c>
      <c r="C90" s="24"/>
      <c r="D90" s="32" t="s">
        <v>223</v>
      </c>
      <c r="E90" s="62" t="str">
        <f t="shared" si="12"/>
        <v>Parma Aparador - 1.8x0.5x0.75 - Acabamentos CustomizadosTampo: Mármore Especial
Corpo: Laca ou Lamina</v>
      </c>
      <c r="F90" s="34" t="s">
        <v>484</v>
      </c>
      <c r="G90" s="81" t="s">
        <v>624</v>
      </c>
      <c r="H90" s="97">
        <v>9958.843004902441</v>
      </c>
      <c r="I90" s="86">
        <f>H90/0.95</f>
        <v>10482.992636739413</v>
      </c>
      <c r="J90" s="42">
        <f>I90*1.05</f>
        <v>11007.142268576385</v>
      </c>
      <c r="N90" s="42">
        <v>7918.9776230492189</v>
      </c>
      <c r="P90" t="e">
        <v>#N/A</v>
      </c>
      <c r="S90" s="194">
        <v>7941.1163462437644</v>
      </c>
      <c r="T90" s="194">
        <f t="shared" si="8"/>
        <v>7544.0605289315754</v>
      </c>
      <c r="U90" s="194">
        <f t="shared" si="9"/>
        <v>8111.8930418619093</v>
      </c>
      <c r="V90" s="194">
        <f t="shared" si="10"/>
        <v>9460.9008547235444</v>
      </c>
      <c r="W90" s="194">
        <f t="shared" si="11"/>
        <v>9958.843004902441</v>
      </c>
    </row>
    <row r="91" spans="1:23" ht="70.5" thickBot="1" x14ac:dyDescent="0.4">
      <c r="A91" s="21"/>
      <c r="B91" s="38" t="s">
        <v>413</v>
      </c>
      <c r="C91" s="24"/>
      <c r="D91" s="7" t="s">
        <v>217</v>
      </c>
      <c r="E91" s="62" t="str">
        <f t="shared" si="12"/>
        <v>Parma Aparador - 1.8x0.5x0.75 - Acabamentos CustomizadosTampo: Laca ou Lamina com ou sem Vidro Normal Pintado
Corpo: Laca ou Lamina</v>
      </c>
      <c r="F91" s="34" t="s">
        <v>484</v>
      </c>
      <c r="G91" s="57" t="s">
        <v>482</v>
      </c>
      <c r="H91" s="96">
        <v>5731.8437072231864</v>
      </c>
      <c r="I91" s="86">
        <f>H91/0.95</f>
        <v>6033.5196918138809</v>
      </c>
      <c r="J91" s="42">
        <f>I91*1.05</f>
        <v>6335.1956764045754</v>
      </c>
      <c r="N91" s="42">
        <v>7288.9473709483809</v>
      </c>
      <c r="P91">
        <v>3985.4179591836737</v>
      </c>
      <c r="S91" s="194">
        <v>4570.5347232743525</v>
      </c>
      <c r="T91" s="194">
        <f t="shared" si="8"/>
        <v>4342.0079871106345</v>
      </c>
      <c r="U91" s="194">
        <f t="shared" si="9"/>
        <v>4668.8257925920807</v>
      </c>
      <c r="V91" s="194">
        <f t="shared" si="10"/>
        <v>5445.2515219001434</v>
      </c>
      <c r="W91" s="194">
        <f t="shared" si="11"/>
        <v>5731.8437072231864</v>
      </c>
    </row>
    <row r="92" spans="1:23" ht="70.5" thickTop="1" x14ac:dyDescent="0.35">
      <c r="A92" s="5"/>
      <c r="B92" s="38" t="s">
        <v>413</v>
      </c>
      <c r="C92" s="24"/>
      <c r="D92" s="26" t="s">
        <v>221</v>
      </c>
      <c r="E92" s="62" t="str">
        <f t="shared" si="12"/>
        <v>Parma Aparador - 2x0.5x0.75 - Acabamentos CustomizadosTampo: Espelho Bronze, Fume, Prata, Vidro Fosco ou Clear
Corpo: Laca ou Lamina</v>
      </c>
      <c r="F92" s="34" t="s">
        <v>485</v>
      </c>
      <c r="G92" s="57" t="s">
        <v>481</v>
      </c>
      <c r="H92" s="59">
        <v>7103.4519854369946</v>
      </c>
      <c r="I92" s="86">
        <f>H92/0.85</f>
        <v>8357.002335808229</v>
      </c>
      <c r="J92" s="42"/>
      <c r="N92" s="42">
        <v>3985.4179591836737</v>
      </c>
      <c r="P92">
        <v>5349.5658583433378</v>
      </c>
      <c r="S92" s="194">
        <v>5664.2462029517692</v>
      </c>
      <c r="T92" s="194">
        <f t="shared" si="8"/>
        <v>5381.0338928041801</v>
      </c>
      <c r="U92" s="194">
        <f t="shared" si="9"/>
        <v>5786.0579492518073</v>
      </c>
      <c r="V92" s="194">
        <f t="shared" si="10"/>
        <v>6748.2793862123826</v>
      </c>
      <c r="W92" s="194">
        <f t="shared" si="11"/>
        <v>7103.4519854369946</v>
      </c>
    </row>
    <row r="93" spans="1:23" ht="69.75" x14ac:dyDescent="0.35">
      <c r="A93" s="5"/>
      <c r="B93" s="38" t="s">
        <v>413</v>
      </c>
      <c r="C93" s="24"/>
      <c r="D93" s="32" t="s">
        <v>224</v>
      </c>
      <c r="E93" s="62" t="str">
        <f t="shared" si="12"/>
        <v>Parma Aparador - 2x0.5x0.75 - Acabamentos CustomizadosTampo: Mármore Especial
Corpo: Laca ou Lamina</v>
      </c>
      <c r="F93" s="34" t="s">
        <v>485</v>
      </c>
      <c r="G93" s="81" t="s">
        <v>624</v>
      </c>
      <c r="H93" s="30">
        <v>11415.033496103884</v>
      </c>
      <c r="I93" s="86">
        <f>H93/0.87</f>
        <v>13120.728156441246</v>
      </c>
      <c r="J93" s="42"/>
      <c r="N93" s="42">
        <v>3724.6804081632658</v>
      </c>
      <c r="P93" t="e">
        <v>#N/A</v>
      </c>
      <c r="S93" s="194">
        <v>9102.2731299416319</v>
      </c>
      <c r="T93" s="194">
        <f t="shared" si="8"/>
        <v>8647.1594734445498</v>
      </c>
      <c r="U93" s="194">
        <f t="shared" si="9"/>
        <v>9298.0209391876888</v>
      </c>
      <c r="V93" s="194">
        <f t="shared" si="10"/>
        <v>10844.2818213746</v>
      </c>
      <c r="W93" s="194">
        <f t="shared" si="11"/>
        <v>11415.033496103884</v>
      </c>
    </row>
    <row r="94" spans="1:23" ht="69.75" x14ac:dyDescent="0.35">
      <c r="A94" s="5"/>
      <c r="B94" s="38" t="s">
        <v>413</v>
      </c>
      <c r="C94" s="24"/>
      <c r="D94" s="32" t="s">
        <v>218</v>
      </c>
      <c r="E94" s="62" t="str">
        <f t="shared" si="12"/>
        <v>Parma Aparador - 2x0.5x0.75 - Acabamentos CustomizadosTampo: Laca ou Lamina com ou sem Vidro Normal Pintado
Corpo: Laca ou Lamina</v>
      </c>
      <c r="F94" s="34" t="s">
        <v>485</v>
      </c>
      <c r="G94" s="57" t="s">
        <v>482</v>
      </c>
      <c r="H94" s="30">
        <v>5938.1562483620382</v>
      </c>
      <c r="I94" s="86">
        <f>H94/0.85</f>
        <v>6986.0661745435746</v>
      </c>
      <c r="J94" s="42"/>
      <c r="N94" s="42">
        <v>4248.3893877551018</v>
      </c>
      <c r="P94">
        <v>4248.3893877551018</v>
      </c>
      <c r="S94" s="194">
        <v>4735.0469956403613</v>
      </c>
      <c r="T94" s="194">
        <f t="shared" si="8"/>
        <v>4498.2946458583428</v>
      </c>
      <c r="U94" s="194">
        <f t="shared" si="9"/>
        <v>4836.8759632885412</v>
      </c>
      <c r="V94" s="194">
        <f t="shared" si="10"/>
        <v>5641.2484359834252</v>
      </c>
      <c r="W94" s="194">
        <f t="shared" si="11"/>
        <v>5938.1562483620382</v>
      </c>
    </row>
    <row r="95" spans="1:23" ht="69.75" x14ac:dyDescent="0.35">
      <c r="A95" s="5"/>
      <c r="B95" s="38"/>
      <c r="C95" s="24"/>
      <c r="D95" s="32"/>
      <c r="E95" s="62" t="str">
        <f t="shared" si="12"/>
        <v>Sienna Aparador - 1.4x0.45x0.75 - Acabamentos CustomizadosTampo: Laca ou Lamina com ou sem Vidro Normal Pintado
Corpo: Laca ou Lamina</v>
      </c>
      <c r="F95" s="79" t="s">
        <v>946</v>
      </c>
      <c r="G95" s="57" t="s">
        <v>482</v>
      </c>
      <c r="H95" s="30">
        <v>3079.6867027688163</v>
      </c>
      <c r="I95" s="86">
        <f>H95/0.9</f>
        <v>3421.8741141875735</v>
      </c>
      <c r="J95" s="42"/>
      <c r="N95" s="42"/>
      <c r="S95" s="194">
        <v>2455.7220557275555</v>
      </c>
      <c r="T95" s="194">
        <f t="shared" si="8"/>
        <v>2332.9359529411777</v>
      </c>
      <c r="U95" s="194">
        <f t="shared" si="9"/>
        <v>2508.5332827324492</v>
      </c>
      <c r="V95" s="194">
        <f t="shared" si="10"/>
        <v>2925.7023676508552</v>
      </c>
      <c r="W95" s="194">
        <f t="shared" si="11"/>
        <v>3079.6867027688163</v>
      </c>
    </row>
    <row r="96" spans="1:23" ht="69.75" x14ac:dyDescent="0.35">
      <c r="A96" s="5"/>
      <c r="B96" s="38"/>
      <c r="C96" s="24"/>
      <c r="D96" s="32"/>
      <c r="E96" s="62" t="str">
        <f t="shared" si="12"/>
        <v>Sienna Aparador - 1.4x0.45x0.75 - Acabamentos CustomizadosTampo: Espelho Bronze, Fume, Prata, Vidro Fosco ou Clear
Corpo: Laca ou Lamina</v>
      </c>
      <c r="F96" s="79" t="s">
        <v>946</v>
      </c>
      <c r="G96" s="57" t="s">
        <v>481</v>
      </c>
      <c r="H96" s="30">
        <v>3795.7134795787433</v>
      </c>
      <c r="I96" s="86">
        <f t="shared" ref="I96:I112" si="13">H96/0.9</f>
        <v>4217.4594217541589</v>
      </c>
      <c r="J96" s="42"/>
      <c r="N96" s="42"/>
      <c r="S96" s="194">
        <v>3026.6771294117648</v>
      </c>
      <c r="T96" s="194">
        <f t="shared" si="8"/>
        <v>2875.3432729411766</v>
      </c>
      <c r="U96" s="194">
        <f t="shared" si="9"/>
        <v>3091.7669601518028</v>
      </c>
      <c r="V96" s="194">
        <f t="shared" si="10"/>
        <v>3605.9278056250473</v>
      </c>
      <c r="W96" s="194">
        <f t="shared" si="11"/>
        <v>3795.7134795787433</v>
      </c>
    </row>
    <row r="97" spans="1:23" ht="69.75" x14ac:dyDescent="0.35">
      <c r="A97" s="5"/>
      <c r="B97" s="38"/>
      <c r="C97" s="24"/>
      <c r="D97" s="32"/>
      <c r="E97" s="62" t="str">
        <f t="shared" si="12"/>
        <v>Sienna Aparador - 1.4x0.45x0.75 - Acabamentos CustomizadosTampo: Mármore Especial
Corpo: Laca ou Lamina</v>
      </c>
      <c r="F97" s="79" t="s">
        <v>946</v>
      </c>
      <c r="G97" s="81" t="s">
        <v>624</v>
      </c>
      <c r="H97" s="30">
        <v>6473.0437860647444</v>
      </c>
      <c r="I97" s="86">
        <f t="shared" si="13"/>
        <v>7192.2708734052712</v>
      </c>
      <c r="J97" s="42"/>
      <c r="N97" s="42"/>
      <c r="S97" s="194">
        <v>5161.5628235294116</v>
      </c>
      <c r="T97" s="194">
        <f t="shared" si="8"/>
        <v>4903.4846823529406</v>
      </c>
      <c r="U97" s="194">
        <f t="shared" si="9"/>
        <v>5272.5641745730545</v>
      </c>
      <c r="V97" s="194">
        <f t="shared" si="10"/>
        <v>6149.391596804553</v>
      </c>
      <c r="W97" s="194">
        <f t="shared" si="11"/>
        <v>6473.0437860647444</v>
      </c>
    </row>
    <row r="98" spans="1:23" ht="69.75" x14ac:dyDescent="0.35">
      <c r="A98" s="5"/>
      <c r="B98" s="38"/>
      <c r="C98" s="24"/>
      <c r="D98" s="32"/>
      <c r="E98" s="62" t="str">
        <f t="shared" si="12"/>
        <v>Sienna Aparador - 2.2x0.45x0.75 - Acabamentos CustomizadosTampo: Laca ou Lamina com ou sem Vidro Normal Pintado
Corpo: Laca ou Lamina</v>
      </c>
      <c r="F98" s="79" t="s">
        <v>947</v>
      </c>
      <c r="G98" s="57" t="s">
        <v>482</v>
      </c>
      <c r="H98" s="30">
        <v>4839.5076757795678</v>
      </c>
      <c r="I98" s="86">
        <f t="shared" si="13"/>
        <v>5377.2307508661861</v>
      </c>
      <c r="J98" s="42"/>
      <c r="N98" s="42"/>
      <c r="S98" s="194">
        <v>3858.9918018575868</v>
      </c>
      <c r="T98" s="194">
        <f t="shared" si="8"/>
        <v>3666.0422117647072</v>
      </c>
      <c r="U98" s="194">
        <f t="shared" si="9"/>
        <v>3941.980872865277</v>
      </c>
      <c r="V98" s="194">
        <f t="shared" si="10"/>
        <v>4597.5322920227718</v>
      </c>
      <c r="W98" s="194">
        <f t="shared" si="11"/>
        <v>4839.5076757795678</v>
      </c>
    </row>
    <row r="99" spans="1:23" ht="69.75" x14ac:dyDescent="0.35">
      <c r="A99" s="5"/>
      <c r="B99" s="38"/>
      <c r="C99" s="24"/>
      <c r="D99" s="32"/>
      <c r="E99" s="62" t="str">
        <f t="shared" si="12"/>
        <v>Sienna Aparador - 2.2x0.45x0.75 - Acabamentos CustomizadosTampo: Espelho Bronze, Fume, Prata, Vidro Fosco ou Clear
Corpo: Laca ou Lamina</v>
      </c>
      <c r="F99" s="79" t="s">
        <v>947</v>
      </c>
      <c r="G99" s="57" t="s">
        <v>481</v>
      </c>
      <c r="H99" s="30">
        <v>5964.692610766594</v>
      </c>
      <c r="I99" s="86">
        <f t="shared" si="13"/>
        <v>6627.4362341851047</v>
      </c>
      <c r="J99" s="42"/>
      <c r="N99" s="42"/>
      <c r="S99" s="194">
        <v>4756.2069176470577</v>
      </c>
      <c r="T99" s="194">
        <f t="shared" si="8"/>
        <v>4518.3965717647043</v>
      </c>
      <c r="U99" s="194">
        <f t="shared" si="9"/>
        <v>4858.4909373814025</v>
      </c>
      <c r="V99" s="194">
        <f t="shared" si="10"/>
        <v>5666.4579802679291</v>
      </c>
      <c r="W99" s="194">
        <f t="shared" si="11"/>
        <v>5964.692610766594</v>
      </c>
    </row>
    <row r="100" spans="1:23" ht="69.75" x14ac:dyDescent="0.35">
      <c r="A100" s="5"/>
      <c r="B100" s="38"/>
      <c r="C100" s="24"/>
      <c r="D100" s="32"/>
      <c r="E100" s="62" t="str">
        <f t="shared" si="12"/>
        <v>Sienna Aparador - 2.2x0.45x0.75 - Acabamentos CustomizadosTampo: Mármore Especial
Corpo: Laca ou Lamina</v>
      </c>
      <c r="F100" s="79" t="s">
        <v>947</v>
      </c>
      <c r="G100" s="81" t="s">
        <v>624</v>
      </c>
      <c r="H100" s="30">
        <v>10171.925949530314</v>
      </c>
      <c r="I100" s="86">
        <f t="shared" si="13"/>
        <v>11302.139943922572</v>
      </c>
      <c r="J100" s="42"/>
      <c r="N100" s="42"/>
      <c r="S100" s="194">
        <v>8111.0272941176463</v>
      </c>
      <c r="T100" s="194">
        <f t="shared" si="8"/>
        <v>7705.4759294117639</v>
      </c>
      <c r="U100" s="194">
        <f t="shared" si="9"/>
        <v>8285.4579886148003</v>
      </c>
      <c r="V100" s="194">
        <f t="shared" si="10"/>
        <v>9663.3296521214415</v>
      </c>
      <c r="W100" s="194">
        <f t="shared" si="11"/>
        <v>10171.925949530314</v>
      </c>
    </row>
    <row r="101" spans="1:23" ht="69.75" x14ac:dyDescent="0.35">
      <c r="A101" s="5"/>
      <c r="B101" s="38"/>
      <c r="C101" s="24"/>
      <c r="D101" s="32"/>
      <c r="E101" s="62" t="str">
        <f t="shared" si="12"/>
        <v>Sienna Aparador - 2.4x0.45x0.75 - Acabamentos CustomizadosTampo: Laca ou Lamina com ou sem Vidro Normal Pintado
Corpo: Laca ou Lamina</v>
      </c>
      <c r="F101" s="79" t="s">
        <v>948</v>
      </c>
      <c r="G101" s="57" t="s">
        <v>482</v>
      </c>
      <c r="H101" s="30">
        <v>5279.4629190322557</v>
      </c>
      <c r="I101" s="86">
        <f t="shared" si="13"/>
        <v>5866.0699100358397</v>
      </c>
      <c r="J101" s="42"/>
      <c r="N101" s="42"/>
      <c r="S101" s="194">
        <v>4209.8092383900948</v>
      </c>
      <c r="T101" s="194">
        <f t="shared" si="8"/>
        <v>3999.3187764705899</v>
      </c>
      <c r="U101" s="194">
        <f t="shared" si="9"/>
        <v>4300.3427703984844</v>
      </c>
      <c r="V101" s="194">
        <f t="shared" si="10"/>
        <v>5015.4897731157516</v>
      </c>
      <c r="W101" s="194">
        <f t="shared" si="11"/>
        <v>5279.4629190322557</v>
      </c>
    </row>
    <row r="102" spans="1:23" ht="69.75" x14ac:dyDescent="0.35">
      <c r="A102" s="5"/>
      <c r="B102" s="38"/>
      <c r="C102" s="24"/>
      <c r="D102" s="32"/>
      <c r="E102" s="62" t="str">
        <f t="shared" si="12"/>
        <v>Sienna Aparador - 2.4x0.45x0.75 - Acabamentos CustomizadosTampo: Espelho Bronze, Fume, Prata, Vidro Fosco ou Clear
Corpo: Laca ou Lamina</v>
      </c>
      <c r="F102" s="79" t="s">
        <v>948</v>
      </c>
      <c r="G102" s="57" t="s">
        <v>481</v>
      </c>
      <c r="H102" s="30">
        <v>6506.9373935635576</v>
      </c>
      <c r="I102" s="86">
        <f t="shared" si="13"/>
        <v>7229.9304372928418</v>
      </c>
      <c r="J102" s="42"/>
      <c r="N102" s="42"/>
      <c r="S102" s="194">
        <v>5188.5893647058801</v>
      </c>
      <c r="T102" s="194">
        <f t="shared" si="8"/>
        <v>4929.1598964705863</v>
      </c>
      <c r="U102" s="194">
        <f t="shared" si="9"/>
        <v>5300.1719316888029</v>
      </c>
      <c r="V102" s="194">
        <f t="shared" si="10"/>
        <v>6181.5905239286503</v>
      </c>
      <c r="W102" s="194">
        <f t="shared" si="11"/>
        <v>6506.9373935635576</v>
      </c>
    </row>
    <row r="103" spans="1:23" ht="69.75" x14ac:dyDescent="0.35">
      <c r="A103" s="5"/>
      <c r="B103" s="38"/>
      <c r="C103" s="24"/>
      <c r="D103" s="32"/>
      <c r="E103" s="62" t="str">
        <f t="shared" si="12"/>
        <v>Sienna Aparador - 2.4x0.45x0.75 - Acabamentos CustomizadosTampo: Mármore Especial
Corpo: Laca ou Lamina</v>
      </c>
      <c r="F103" s="79" t="s">
        <v>948</v>
      </c>
      <c r="G103" s="81" t="s">
        <v>624</v>
      </c>
      <c r="H103" s="30">
        <v>11096.646490396704</v>
      </c>
      <c r="I103" s="86">
        <f t="shared" si="13"/>
        <v>12329.607211551893</v>
      </c>
      <c r="J103" s="42"/>
      <c r="N103" s="42"/>
      <c r="S103" s="194">
        <v>8848.3934117647041</v>
      </c>
      <c r="T103" s="194">
        <f t="shared" si="8"/>
        <v>8405.973741176469</v>
      </c>
      <c r="U103" s="194">
        <f t="shared" si="9"/>
        <v>9038.6814421252366</v>
      </c>
      <c r="V103" s="194">
        <f t="shared" si="10"/>
        <v>10541.814165950662</v>
      </c>
      <c r="W103" s="194">
        <f t="shared" si="11"/>
        <v>11096.646490396704</v>
      </c>
    </row>
    <row r="104" spans="1:23" ht="69.75" x14ac:dyDescent="0.35">
      <c r="A104" s="5"/>
      <c r="B104" s="38" t="s">
        <v>413</v>
      </c>
      <c r="C104" s="24"/>
      <c r="D104" s="32" t="s">
        <v>237</v>
      </c>
      <c r="E104" s="62" t="str">
        <f t="shared" si="12"/>
        <v>Sienna Aparador - 1.6x0.45x0.75 - Acabamentos CustomizadosTampo: Espelho Bronze, Fume, Prata, Vidro Fosco ou Clear
Corpo: Laca ou Lamina</v>
      </c>
      <c r="F104" s="34" t="s">
        <v>510</v>
      </c>
      <c r="G104" s="57" t="s">
        <v>481</v>
      </c>
      <c r="H104" s="30">
        <v>4337.9582623757069</v>
      </c>
      <c r="I104" s="86">
        <f t="shared" si="13"/>
        <v>4819.9536248618961</v>
      </c>
      <c r="N104" s="42">
        <v>3459.059576470589</v>
      </c>
      <c r="P104">
        <v>3459.059576470589</v>
      </c>
      <c r="S104" s="194">
        <v>3459.0595764705886</v>
      </c>
      <c r="T104" s="194">
        <f t="shared" si="8"/>
        <v>3286.1065976470591</v>
      </c>
      <c r="U104" s="194">
        <f t="shared" si="9"/>
        <v>3533.4479544592036</v>
      </c>
      <c r="V104" s="194">
        <f t="shared" si="10"/>
        <v>4121.060349285769</v>
      </c>
      <c r="W104" s="194">
        <f t="shared" si="11"/>
        <v>4337.9582623757069</v>
      </c>
    </row>
    <row r="105" spans="1:23" ht="69.75" x14ac:dyDescent="0.35">
      <c r="A105" s="5"/>
      <c r="B105" s="38" t="s">
        <v>413</v>
      </c>
      <c r="C105" s="24"/>
      <c r="D105" s="32" t="s">
        <v>238</v>
      </c>
      <c r="E105" s="62" t="str">
        <f t="shared" si="12"/>
        <v>Sienna Aparador - 1.8x0.45x0.75 - Acabamentos CustomizadosTampo: Espelho Bronze, Fume, Prata, Vidro Fosco ou Clear
Corpo: Laca ou Lamina</v>
      </c>
      <c r="F105" s="34" t="s">
        <v>511</v>
      </c>
      <c r="G105" s="57" t="s">
        <v>481</v>
      </c>
      <c r="H105" s="30">
        <v>4880.2030451726705</v>
      </c>
      <c r="I105" s="86">
        <f t="shared" si="13"/>
        <v>5422.4478279696341</v>
      </c>
      <c r="N105" s="42">
        <v>3891.4420235294124</v>
      </c>
      <c r="P105">
        <v>3891.4420235294124</v>
      </c>
      <c r="S105" s="194">
        <v>3891.4420235294124</v>
      </c>
      <c r="T105" s="194">
        <f t="shared" si="8"/>
        <v>3696.8699223529416</v>
      </c>
      <c r="U105" s="194">
        <f t="shared" si="9"/>
        <v>3975.128948766604</v>
      </c>
      <c r="V105" s="194">
        <f t="shared" si="10"/>
        <v>4636.1928929464902</v>
      </c>
      <c r="W105" s="194">
        <f t="shared" si="11"/>
        <v>4880.2030451726705</v>
      </c>
    </row>
    <row r="106" spans="1:23" ht="69.75" x14ac:dyDescent="0.35">
      <c r="A106" s="5"/>
      <c r="B106" s="38" t="s">
        <v>413</v>
      </c>
      <c r="C106" s="24"/>
      <c r="D106" s="32" t="s">
        <v>239</v>
      </c>
      <c r="E106" s="62" t="str">
        <f t="shared" si="12"/>
        <v>Sienna Aparador - 2x0.45x0.75 - Acabamentos CustomizadosTampo: Espelho Bronze, Fume, Prata, Vidro Fosco ou Clear
Corpo: Laca ou Lamina</v>
      </c>
      <c r="F106" s="34" t="s">
        <v>512</v>
      </c>
      <c r="G106" s="57" t="s">
        <v>481</v>
      </c>
      <c r="H106" s="30">
        <v>5422.4478279696332</v>
      </c>
      <c r="I106" s="86">
        <f t="shared" si="13"/>
        <v>6024.9420310773703</v>
      </c>
      <c r="N106" s="42">
        <v>4323.8244705882353</v>
      </c>
      <c r="P106">
        <v>4323.8244705882353</v>
      </c>
      <c r="S106" s="194">
        <v>4323.8244705882353</v>
      </c>
      <c r="T106" s="194">
        <f t="shared" si="8"/>
        <v>4107.6332470588231</v>
      </c>
      <c r="U106" s="194">
        <f t="shared" si="9"/>
        <v>4416.809943074004</v>
      </c>
      <c r="V106" s="194">
        <f t="shared" si="10"/>
        <v>5151.3254366072106</v>
      </c>
      <c r="W106" s="194">
        <f t="shared" si="11"/>
        <v>5422.4478279696332</v>
      </c>
    </row>
    <row r="107" spans="1:23" ht="69.75" x14ac:dyDescent="0.35">
      <c r="A107" s="5"/>
      <c r="B107" s="38" t="s">
        <v>413</v>
      </c>
      <c r="C107" s="24"/>
      <c r="D107" s="32" t="s">
        <v>234</v>
      </c>
      <c r="E107" s="62" t="str">
        <f t="shared" si="12"/>
        <v>Sienna Aparador - 1.6x0.45x0.75 - Acabamentos CustomizadosTampo: Laca ou Lamina com ou sem Vidro Normal Pintado
Corpo: Laca ou Lamina</v>
      </c>
      <c r="F107" s="34" t="s">
        <v>510</v>
      </c>
      <c r="G107" s="57" t="s">
        <v>482</v>
      </c>
      <c r="H107" s="30">
        <v>3519.6419460215034</v>
      </c>
      <c r="I107" s="86">
        <f t="shared" si="13"/>
        <v>3910.7132733572257</v>
      </c>
      <c r="J107" s="42"/>
      <c r="N107" s="42">
        <v>2666.2125176470595</v>
      </c>
      <c r="P107">
        <v>2666.2125176470595</v>
      </c>
      <c r="S107" s="194">
        <v>2806.5394922600626</v>
      </c>
      <c r="T107" s="194">
        <f t="shared" si="8"/>
        <v>2666.2125176470595</v>
      </c>
      <c r="U107" s="194">
        <f t="shared" si="9"/>
        <v>2866.8951802656557</v>
      </c>
      <c r="V107" s="194">
        <f t="shared" si="10"/>
        <v>3343.6598487438337</v>
      </c>
      <c r="W107" s="194">
        <f t="shared" si="11"/>
        <v>3519.6419460215034</v>
      </c>
    </row>
    <row r="108" spans="1:23" ht="69.75" x14ac:dyDescent="0.35">
      <c r="A108" s="5"/>
      <c r="B108" s="38" t="s">
        <v>413</v>
      </c>
      <c r="C108" s="24"/>
      <c r="D108" s="32" t="s">
        <v>235</v>
      </c>
      <c r="E108" s="62" t="str">
        <f t="shared" si="12"/>
        <v>Sienna Aparador - 1.8x0.45x0.75 - Acabamentos CustomizadosTampo: Laca ou Lamina com ou sem Vidro Normal Pintado
Corpo: Laca ou Lamina</v>
      </c>
      <c r="F108" s="34" t="s">
        <v>511</v>
      </c>
      <c r="G108" s="57" t="s">
        <v>482</v>
      </c>
      <c r="H108" s="30">
        <v>3959.5971892741904</v>
      </c>
      <c r="I108" s="86">
        <f t="shared" si="13"/>
        <v>4399.552432526878</v>
      </c>
      <c r="J108" s="42"/>
      <c r="N108" s="42">
        <v>2999.4890823529413</v>
      </c>
      <c r="P108">
        <v>2999.4890823529413</v>
      </c>
      <c r="S108" s="194">
        <v>3157.3569287925698</v>
      </c>
      <c r="T108" s="194">
        <f t="shared" si="8"/>
        <v>2999.4890823529413</v>
      </c>
      <c r="U108" s="194">
        <f t="shared" si="9"/>
        <v>3225.2570777988617</v>
      </c>
      <c r="V108" s="194">
        <f t="shared" si="10"/>
        <v>3761.6173298368121</v>
      </c>
      <c r="W108" s="194">
        <f t="shared" si="11"/>
        <v>3959.5971892741904</v>
      </c>
    </row>
    <row r="109" spans="1:23" ht="69.75" x14ac:dyDescent="0.35">
      <c r="A109" s="5"/>
      <c r="B109" s="38" t="s">
        <v>413</v>
      </c>
      <c r="C109" s="24"/>
      <c r="D109" s="32" t="s">
        <v>236</v>
      </c>
      <c r="E109" s="62" t="str">
        <f t="shared" si="12"/>
        <v>Sienna Aparador - 2x0.45x0.75 - Acabamentos CustomizadosTampo: Laca ou Lamina com ou sem Vidro Normal Pintado
Corpo: Laca ou Lamina</v>
      </c>
      <c r="F109" s="34" t="s">
        <v>512</v>
      </c>
      <c r="G109" s="57" t="s">
        <v>482</v>
      </c>
      <c r="H109" s="30">
        <v>4399.5524325268789</v>
      </c>
      <c r="I109" s="86">
        <f t="shared" si="13"/>
        <v>4888.3915916965316</v>
      </c>
      <c r="J109" s="42"/>
      <c r="N109" s="42">
        <v>3332.765647058824</v>
      </c>
      <c r="P109">
        <v>3332.765647058824</v>
      </c>
      <c r="S109" s="194">
        <v>3508.1743653250783</v>
      </c>
      <c r="T109" s="194">
        <f t="shared" si="8"/>
        <v>3332.765647058824</v>
      </c>
      <c r="U109" s="194">
        <f t="shared" si="9"/>
        <v>3583.6189753320691</v>
      </c>
      <c r="V109" s="194">
        <f t="shared" si="10"/>
        <v>4179.574810929792</v>
      </c>
      <c r="W109" s="194">
        <f t="shared" si="11"/>
        <v>4399.5524325268789</v>
      </c>
    </row>
    <row r="110" spans="1:23" ht="70.5" thickBot="1" x14ac:dyDescent="0.4">
      <c r="A110" s="21"/>
      <c r="B110" s="38" t="s">
        <v>413</v>
      </c>
      <c r="C110" s="24"/>
      <c r="D110" s="7" t="s">
        <v>240</v>
      </c>
      <c r="E110" s="62" t="str">
        <f t="shared" si="12"/>
        <v>Sienna Aparador - 1.6x0.45x0.75 - Acabamentos CustomizadosTampo: Mármore Especial
Corpo: Laca ou Lamina</v>
      </c>
      <c r="F110" s="34" t="s">
        <v>510</v>
      </c>
      <c r="G110" s="82" t="s">
        <v>624</v>
      </c>
      <c r="H110" s="30">
        <v>7397.7643269311393</v>
      </c>
      <c r="I110" s="86">
        <f t="shared" si="13"/>
        <v>8219.7381410345988</v>
      </c>
      <c r="N110" s="42">
        <v>5309.0360470588239</v>
      </c>
      <c r="P110" t="e">
        <v>#N/A</v>
      </c>
      <c r="S110" s="194">
        <v>5898.9289411764712</v>
      </c>
      <c r="T110" s="194">
        <f t="shared" si="8"/>
        <v>5603.9824941176475</v>
      </c>
      <c r="U110" s="194">
        <f t="shared" si="9"/>
        <v>6025.7876280834926</v>
      </c>
      <c r="V110" s="194">
        <f t="shared" si="10"/>
        <v>7027.876110633777</v>
      </c>
      <c r="W110" s="194">
        <f t="shared" si="11"/>
        <v>7397.7643269311393</v>
      </c>
    </row>
    <row r="111" spans="1:23" ht="70.5" thickTop="1" x14ac:dyDescent="0.35">
      <c r="A111" s="5"/>
      <c r="B111" s="38" t="s">
        <v>413</v>
      </c>
      <c r="C111" s="24"/>
      <c r="D111" s="26" t="s">
        <v>241</v>
      </c>
      <c r="E111" s="62" t="str">
        <f t="shared" si="12"/>
        <v>Sienna Aparador - 1.8x0.45x0.75 - Acabamentos CustomizadosTampo: Mármore Especial
Corpo: Laca ou Lamina</v>
      </c>
      <c r="F111" s="34" t="s">
        <v>511</v>
      </c>
      <c r="G111" s="81" t="s">
        <v>624</v>
      </c>
      <c r="H111" s="30">
        <v>8322.4848677975297</v>
      </c>
      <c r="I111" s="86">
        <f t="shared" si="13"/>
        <v>9247.2054086639218</v>
      </c>
      <c r="N111" s="42">
        <v>5972.6655529411782</v>
      </c>
      <c r="P111" t="e">
        <v>#N/A</v>
      </c>
      <c r="S111" s="194">
        <v>6636.2950588235308</v>
      </c>
      <c r="T111" s="194">
        <f t="shared" si="8"/>
        <v>6304.4803058823536</v>
      </c>
      <c r="U111" s="194">
        <f t="shared" si="9"/>
        <v>6779.0110815939288</v>
      </c>
      <c r="V111" s="194">
        <f t="shared" si="10"/>
        <v>7906.3606244629982</v>
      </c>
      <c r="W111" s="194">
        <f t="shared" si="11"/>
        <v>8322.4848677975297</v>
      </c>
    </row>
    <row r="112" spans="1:23" ht="69.75" x14ac:dyDescent="0.35">
      <c r="A112" s="5"/>
      <c r="B112" s="38" t="s">
        <v>413</v>
      </c>
      <c r="C112" s="24"/>
      <c r="D112" s="32" t="s">
        <v>242</v>
      </c>
      <c r="E112" s="62" t="str">
        <f t="shared" si="12"/>
        <v>Sienna Aparador - 2x0.45x0.75 - Acabamentos CustomizadosTampo: Mármore Especial
Corpo: Laca ou Lamina</v>
      </c>
      <c r="F112" s="34" t="s">
        <v>512</v>
      </c>
      <c r="G112" s="81" t="s">
        <v>624</v>
      </c>
      <c r="H112" s="30">
        <v>9247.2054086639218</v>
      </c>
      <c r="I112" s="86">
        <f t="shared" si="13"/>
        <v>10274.672676293247</v>
      </c>
      <c r="N112" s="42">
        <v>6636.2950588235299</v>
      </c>
      <c r="P112" t="e">
        <v>#N/A</v>
      </c>
      <c r="S112" s="194">
        <v>7373.6611764705885</v>
      </c>
      <c r="T112" s="194">
        <f t="shared" si="8"/>
        <v>7004.9781176470588</v>
      </c>
      <c r="U112" s="194">
        <f t="shared" si="9"/>
        <v>7532.234535104365</v>
      </c>
      <c r="V112" s="194">
        <f t="shared" si="10"/>
        <v>8784.8451382922194</v>
      </c>
      <c r="W112" s="194">
        <f t="shared" si="11"/>
        <v>9247.2054086639218</v>
      </c>
    </row>
    <row r="113" spans="1:23" ht="69.75" x14ac:dyDescent="0.35">
      <c r="A113" s="5"/>
      <c r="B113" s="38"/>
      <c r="C113" s="24"/>
      <c r="D113" s="32"/>
      <c r="E113" s="62" t="str">
        <f t="shared" ref="E113:E130" si="14">F113&amp;G113</f>
        <v>Taijin Aparador - 1.6x0.5x0.79 - Acabamentos CustomizadosTampo: Espelho Bronze, Fume, Prata, Vidro Fosco ou Clear
Corpo: Laca ou Lamina</v>
      </c>
      <c r="F113" s="79" t="s">
        <v>904</v>
      </c>
      <c r="G113" s="57" t="s">
        <v>481</v>
      </c>
      <c r="H113" s="30">
        <v>5352.145324743592</v>
      </c>
      <c r="I113" s="86">
        <f>H113/0.8</f>
        <v>6690.1816559294894</v>
      </c>
      <c r="N113" s="42"/>
      <c r="S113" s="194">
        <v>4267.7657138355335</v>
      </c>
      <c r="T113" s="194">
        <f t="shared" si="8"/>
        <v>4054.3774281437568</v>
      </c>
      <c r="U113" s="194">
        <f t="shared" si="9"/>
        <v>4359.5456216599541</v>
      </c>
      <c r="V113" s="194">
        <f t="shared" si="10"/>
        <v>5084.5380585420044</v>
      </c>
      <c r="W113" s="194">
        <f t="shared" si="11"/>
        <v>5352.145324743592</v>
      </c>
    </row>
    <row r="114" spans="1:23" ht="69.75" x14ac:dyDescent="0.35">
      <c r="A114" s="5"/>
      <c r="B114" s="38"/>
      <c r="C114" s="24"/>
      <c r="D114" s="32"/>
      <c r="E114" s="62" t="str">
        <f t="shared" si="14"/>
        <v>Taijin Aparador - 1.6x0.5x0.79 - Acabamentos CustomizadosTampo: Laca ou Lamina com ou sem Vidro Normal Pintado
Corpo: Laca ou Lamina</v>
      </c>
      <c r="F114" s="79" t="s">
        <v>904</v>
      </c>
      <c r="G114" s="57" t="s">
        <v>482</v>
      </c>
      <c r="H114" s="30">
        <v>4344.3623254594386</v>
      </c>
      <c r="I114" s="86">
        <f>H114/0.8</f>
        <v>5430.4529068242982</v>
      </c>
      <c r="N114" s="42"/>
      <c r="S114" s="194">
        <v>3464.1661345327611</v>
      </c>
      <c r="T114" s="194">
        <f t="shared" si="8"/>
        <v>3290.9578278061231</v>
      </c>
      <c r="U114" s="194">
        <f t="shared" si="9"/>
        <v>3538.6643309743263</v>
      </c>
      <c r="V114" s="194">
        <f t="shared" si="10"/>
        <v>4127.1442092153566</v>
      </c>
      <c r="W114" s="194">
        <f t="shared" si="11"/>
        <v>4344.3623254594386</v>
      </c>
    </row>
    <row r="115" spans="1:23" ht="69.75" x14ac:dyDescent="0.35">
      <c r="A115" s="5"/>
      <c r="B115" s="38"/>
      <c r="C115" s="24"/>
      <c r="D115" s="32"/>
      <c r="E115" s="62" t="str">
        <f t="shared" si="14"/>
        <v>Taijin Aparador - 1.6x0.5x0.79 - Acabamentos CustomizadosTampo: Mármore Especial
Corpo: Laca ou Lamina</v>
      </c>
      <c r="F115" s="79" t="s">
        <v>904</v>
      </c>
      <c r="G115" s="81" t="s">
        <v>624</v>
      </c>
      <c r="H115" s="30">
        <v>8667.1123321259402</v>
      </c>
      <c r="I115" s="86">
        <f>H115/0.85</f>
        <v>10196.602743677577</v>
      </c>
      <c r="N115" s="42"/>
      <c r="S115" s="194">
        <v>6911.0987472636107</v>
      </c>
      <c r="T115" s="194">
        <f t="shared" si="8"/>
        <v>6565.5438099004296</v>
      </c>
      <c r="U115" s="194">
        <f t="shared" si="9"/>
        <v>7059.7245267746557</v>
      </c>
      <c r="V115" s="194">
        <f t="shared" si="10"/>
        <v>8233.7567155772795</v>
      </c>
      <c r="W115" s="194">
        <f t="shared" si="11"/>
        <v>8667.1123321259402</v>
      </c>
    </row>
    <row r="116" spans="1:23" ht="69.75" x14ac:dyDescent="0.35">
      <c r="A116" s="5"/>
      <c r="B116" s="38"/>
      <c r="C116" s="24"/>
      <c r="D116" s="32"/>
      <c r="E116" s="62" t="str">
        <f t="shared" si="14"/>
        <v>Taijin Aparador - 1.8x0.5x0.79 - Acabamentos CustomizadosTampo: Espelho Bronze, Fume, Prata, Vidro Fosco ou Clear
Corpo: Laca ou Lamina</v>
      </c>
      <c r="F116" s="79" t="s">
        <v>905</v>
      </c>
      <c r="G116" s="57" t="s">
        <v>481</v>
      </c>
      <c r="H116" s="30">
        <v>5820.1860747280689</v>
      </c>
      <c r="I116" s="86">
        <f>H116/0.8</f>
        <v>7275.2325934100854</v>
      </c>
      <c r="N116" s="42"/>
      <c r="S116" s="194">
        <v>4640.9783499399755</v>
      </c>
      <c r="T116" s="194">
        <f t="shared" si="8"/>
        <v>4408.9294324429766</v>
      </c>
      <c r="U116" s="194">
        <f t="shared" si="9"/>
        <v>4740.7843359601902</v>
      </c>
      <c r="V116" s="194">
        <f t="shared" si="10"/>
        <v>5529.1767710303693</v>
      </c>
      <c r="W116" s="194">
        <f t="shared" si="11"/>
        <v>5820.1860747280689</v>
      </c>
    </row>
    <row r="117" spans="1:23" ht="69.75" x14ac:dyDescent="0.35">
      <c r="A117" s="5"/>
      <c r="B117" s="38"/>
      <c r="C117" s="24"/>
      <c r="D117" s="32"/>
      <c r="E117" s="62" t="str">
        <f t="shared" si="14"/>
        <v>Taijin Aparador - 1.8x0.5x0.79 - Acabamentos CustomizadosTampo: Laca ou Lamina com ou sem Vidro Normal Pintado
Corpo: Laca ou Lamina</v>
      </c>
      <c r="F117" s="79" t="s">
        <v>905</v>
      </c>
      <c r="G117" s="57" t="s">
        <v>482</v>
      </c>
      <c r="H117" s="30">
        <v>4673.5008758287431</v>
      </c>
      <c r="I117" s="86">
        <f>H117/0.8</f>
        <v>5841.8760947859282</v>
      </c>
      <c r="N117" s="42"/>
      <c r="S117" s="194">
        <v>3726.6190641783032</v>
      </c>
      <c r="T117" s="194">
        <f t="shared" si="8"/>
        <v>3540.2881109693881</v>
      </c>
      <c r="U117" s="194">
        <f t="shared" si="9"/>
        <v>3806.7614096445036</v>
      </c>
      <c r="V117" s="194">
        <f t="shared" si="10"/>
        <v>4439.8258320683844</v>
      </c>
      <c r="W117" s="194">
        <f t="shared" si="11"/>
        <v>4673.5008758287431</v>
      </c>
    </row>
    <row r="118" spans="1:23" ht="69.75" x14ac:dyDescent="0.35">
      <c r="A118" s="5"/>
      <c r="B118" s="38"/>
      <c r="C118" s="24"/>
      <c r="D118" s="32"/>
      <c r="E118" s="62" t="str">
        <f t="shared" si="14"/>
        <v>Taijin Aparador - 1.8x0.5x0.79 - Acabamentos CustomizadosTampo: Mármore Especial
Corpo: Laca ou Lamina</v>
      </c>
      <c r="F118" s="79" t="s">
        <v>905</v>
      </c>
      <c r="G118" s="81" t="s">
        <v>624</v>
      </c>
      <c r="H118" s="30">
        <v>9535.6565203225073</v>
      </c>
      <c r="I118" s="86">
        <f>H118/0.85</f>
        <v>11218.419435673539</v>
      </c>
      <c r="N118" s="42"/>
      <c r="S118" s="194">
        <v>7603.6702083186219</v>
      </c>
      <c r="T118" s="194">
        <f t="shared" si="8"/>
        <v>7223.4866979026901</v>
      </c>
      <c r="U118" s="194">
        <f t="shared" si="9"/>
        <v>7767.1899977448284</v>
      </c>
      <c r="V118" s="194">
        <f t="shared" si="10"/>
        <v>9058.8736943697932</v>
      </c>
      <c r="W118" s="194">
        <f t="shared" si="11"/>
        <v>9535.6565203225073</v>
      </c>
    </row>
    <row r="119" spans="1:23" ht="69.75" x14ac:dyDescent="0.35">
      <c r="A119" s="5"/>
      <c r="B119" s="38"/>
      <c r="C119" s="24"/>
      <c r="D119" s="32"/>
      <c r="E119" s="62" t="str">
        <f t="shared" si="14"/>
        <v>Taijin Aparador - 2x0.5x0.79 - Acabamentos CustomizadosTampo: Espelho Bronze, Fume, Prata, Vidro Fosco ou Clear
Corpo: Laca ou Lamina</v>
      </c>
      <c r="F119" s="79" t="s">
        <v>906</v>
      </c>
      <c r="G119" s="57" t="s">
        <v>481</v>
      </c>
      <c r="H119" s="30">
        <v>6290.9057348088081</v>
      </c>
      <c r="I119" s="86">
        <f>H119/0.8</f>
        <v>7863.6321685110097</v>
      </c>
      <c r="N119" s="42"/>
      <c r="S119" s="194">
        <v>5016.3271314525809</v>
      </c>
      <c r="T119" s="194">
        <f t="shared" si="8"/>
        <v>4765.5107748799519</v>
      </c>
      <c r="U119" s="194">
        <f t="shared" si="9"/>
        <v>5124.2051342795185</v>
      </c>
      <c r="V119" s="194">
        <f t="shared" si="10"/>
        <v>5976.360448110202</v>
      </c>
      <c r="W119" s="194">
        <f t="shared" si="11"/>
        <v>6290.9057348088081</v>
      </c>
    </row>
    <row r="120" spans="1:23" ht="69.75" x14ac:dyDescent="0.35">
      <c r="A120" s="5"/>
      <c r="B120" s="38"/>
      <c r="C120" s="24"/>
      <c r="D120" s="32"/>
      <c r="E120" s="62" t="str">
        <f t="shared" si="14"/>
        <v>Taijin Aparador - 2x0.5x0.79 - Acabamentos CustomizadosTampo: Laca ou Lamina com ou sem Vidro Normal Pintado
Corpo: Laca ou Lamina</v>
      </c>
      <c r="F120" s="79" t="s">
        <v>906</v>
      </c>
      <c r="G120" s="57" t="s">
        <v>482</v>
      </c>
      <c r="H120" s="30">
        <v>5005.4593315625334</v>
      </c>
      <c r="I120" s="86">
        <f>H120/0.8</f>
        <v>6256.8241644531663</v>
      </c>
      <c r="N120" s="42"/>
      <c r="S120" s="194">
        <v>3991.3205679377015</v>
      </c>
      <c r="T120" s="194">
        <f t="shared" si="8"/>
        <v>3791.7545395408165</v>
      </c>
      <c r="U120" s="194">
        <f t="shared" si="9"/>
        <v>4077.1554188610935</v>
      </c>
      <c r="V120" s="194">
        <f t="shared" si="10"/>
        <v>4755.1863650176929</v>
      </c>
      <c r="W120" s="194">
        <f t="shared" si="11"/>
        <v>5005.4593315625334</v>
      </c>
    </row>
    <row r="121" spans="1:23" ht="69.75" x14ac:dyDescent="0.35">
      <c r="A121" s="5"/>
      <c r="B121" s="38"/>
      <c r="C121" s="24"/>
      <c r="D121" s="32"/>
      <c r="E121" s="62" t="str">
        <f t="shared" si="14"/>
        <v>Taijin Aparador - 2x0.5x0.79 - Acabamentos CustomizadosTampo: Mármore Especial
Corpo: Laca ou Lamina</v>
      </c>
      <c r="F121" s="79" t="s">
        <v>906</v>
      </c>
      <c r="G121" s="81" t="s">
        <v>624</v>
      </c>
      <c r="H121" s="30">
        <v>10407.00218312954</v>
      </c>
      <c r="I121" s="86">
        <f>H121/0.85</f>
        <v>12243.5319801524</v>
      </c>
      <c r="N121" s="42"/>
      <c r="S121" s="194">
        <v>8298.475546924652</v>
      </c>
      <c r="T121" s="194">
        <f t="shared" si="8"/>
        <v>7883.5517695784192</v>
      </c>
      <c r="U121" s="194">
        <f t="shared" si="9"/>
        <v>8476.9373866434617</v>
      </c>
      <c r="V121" s="194">
        <f t="shared" si="10"/>
        <v>9886.6520740422693</v>
      </c>
      <c r="W121" s="194">
        <f t="shared" si="11"/>
        <v>10407.00218312954</v>
      </c>
    </row>
    <row r="122" spans="1:23" ht="69.75" x14ac:dyDescent="0.35">
      <c r="A122" s="5"/>
      <c r="B122" s="38" t="s">
        <v>413</v>
      </c>
      <c r="C122" s="24"/>
      <c r="D122" s="32" t="s">
        <v>228</v>
      </c>
      <c r="E122" s="62" t="str">
        <f t="shared" si="14"/>
        <v>Taijin Aparador Com Gaveta - 1.6x0.5x0.79 - Acabamentos CustomizadosTampo: Espelho Bronze, Fume, Prata, Vidro Fosco ou Clear
Corpo: Laca ou Lamina</v>
      </c>
      <c r="F122" s="79" t="s">
        <v>950</v>
      </c>
      <c r="G122" s="57" t="s">
        <v>481</v>
      </c>
      <c r="H122" s="30">
        <v>5709.583354983024</v>
      </c>
      <c r="I122" s="86">
        <f>H122/0.8</f>
        <v>7136.97919372878</v>
      </c>
      <c r="N122" s="42">
        <v>4046.9195234093636</v>
      </c>
      <c r="P122" t="e">
        <v>#N/A</v>
      </c>
      <c r="S122" s="194">
        <v>4552.7844638355336</v>
      </c>
      <c r="T122" s="194">
        <f t="shared" si="8"/>
        <v>4325.1452406437566</v>
      </c>
      <c r="U122" s="194">
        <f t="shared" si="9"/>
        <v>4650.6938071438244</v>
      </c>
      <c r="V122" s="194">
        <f t="shared" si="10"/>
        <v>5424.1041872718415</v>
      </c>
      <c r="W122" s="194">
        <f t="shared" si="11"/>
        <v>5709.583354983024</v>
      </c>
    </row>
    <row r="123" spans="1:23" ht="69.75" x14ac:dyDescent="0.35">
      <c r="A123" s="5"/>
      <c r="B123" s="38" t="s">
        <v>413</v>
      </c>
      <c r="C123" s="24"/>
      <c r="D123" s="32" t="s">
        <v>225</v>
      </c>
      <c r="E123" s="62" t="str">
        <f t="shared" si="14"/>
        <v>Taijin Aparador Com Gaveta - 1.6x0.5x0.79 - Acabamentos CustomizadosTampo: Laca ou Lamina com ou sem Vidro Normal Pintado
Corpo: Laca ou Lamina</v>
      </c>
      <c r="F123" s="79" t="s">
        <v>950</v>
      </c>
      <c r="G123" s="57" t="s">
        <v>482</v>
      </c>
      <c r="H123" s="30">
        <v>4701.8003556988715</v>
      </c>
      <c r="I123" s="86">
        <f>H123/0.8</f>
        <v>5877.2504446235889</v>
      </c>
      <c r="J123" s="42"/>
      <c r="N123" s="42">
        <v>4378.6640888355341</v>
      </c>
      <c r="P123" t="e">
        <v>#N/A</v>
      </c>
      <c r="S123" s="194">
        <v>3749.1848845327609</v>
      </c>
      <c r="T123" s="194">
        <f t="shared" si="8"/>
        <v>3561.7256403061228</v>
      </c>
      <c r="U123" s="194">
        <f t="shared" si="9"/>
        <v>3829.812516458197</v>
      </c>
      <c r="V123" s="194">
        <f t="shared" si="10"/>
        <v>4466.7103379451946</v>
      </c>
      <c r="W123" s="194">
        <f t="shared" si="11"/>
        <v>4701.8003556988715</v>
      </c>
    </row>
    <row r="124" spans="1:23" ht="69.75" x14ac:dyDescent="0.35">
      <c r="A124" s="5"/>
      <c r="B124" s="38" t="s">
        <v>413</v>
      </c>
      <c r="C124" s="24"/>
      <c r="D124" s="32" t="s">
        <v>231</v>
      </c>
      <c r="E124" s="62" t="str">
        <f t="shared" si="14"/>
        <v>Taijin Aparador Com Gaveta - 1.6x0.5x0.79 - Acabamentos CustomizadosTampo: Mármore Especial
Corpo: Laca ou Lamina</v>
      </c>
      <c r="F124" s="79" t="s">
        <v>950</v>
      </c>
      <c r="G124" s="81" t="s">
        <v>624</v>
      </c>
      <c r="H124" s="30">
        <v>9003.5245958807009</v>
      </c>
      <c r="I124" s="86">
        <f>H124/0.85</f>
        <v>10592.381877506707</v>
      </c>
      <c r="N124" s="42">
        <v>4712.307450180072</v>
      </c>
      <c r="P124" t="e">
        <v>#N/A</v>
      </c>
      <c r="S124" s="194">
        <v>7179.3516884400815</v>
      </c>
      <c r="T124" s="194">
        <f t="shared" si="8"/>
        <v>6820.3841040180769</v>
      </c>
      <c r="U124" s="194">
        <f t="shared" si="9"/>
        <v>7333.7463484065347</v>
      </c>
      <c r="V124" s="194">
        <f t="shared" si="10"/>
        <v>8553.3483661465398</v>
      </c>
      <c r="W124" s="194">
        <f t="shared" si="11"/>
        <v>9003.5245958807009</v>
      </c>
    </row>
    <row r="125" spans="1:23" ht="69.75" x14ac:dyDescent="0.35">
      <c r="A125" s="5"/>
      <c r="B125" s="38" t="s">
        <v>413</v>
      </c>
      <c r="C125" s="24"/>
      <c r="D125" s="32" t="s">
        <v>229</v>
      </c>
      <c r="E125" s="62" t="str">
        <f t="shared" si="14"/>
        <v>Taijin Aparador Com Gaveta - 1.8x0.5x0.79 - Acabamentos CustomizadosTampo: Espelho Bronze, Fume, Prata, Vidro Fosco ou Clear
Corpo: Laca ou Lamina</v>
      </c>
      <c r="F125" s="79" t="s">
        <v>949</v>
      </c>
      <c r="G125" s="57" t="s">
        <v>481</v>
      </c>
      <c r="H125" s="30">
        <v>6177.6241049675027</v>
      </c>
      <c r="I125" s="86">
        <f>H125/0.8</f>
        <v>7722.0301312093779</v>
      </c>
      <c r="N125" s="42">
        <v>6102.4489351740694</v>
      </c>
      <c r="P125" t="e">
        <v>#N/A</v>
      </c>
      <c r="S125" s="194">
        <v>4925.9970999399757</v>
      </c>
      <c r="T125" s="194">
        <f t="shared" si="8"/>
        <v>4679.6972449429768</v>
      </c>
      <c r="U125" s="194">
        <f t="shared" si="9"/>
        <v>5031.9325214440614</v>
      </c>
      <c r="V125" s="194">
        <f t="shared" si="10"/>
        <v>5868.7428997602083</v>
      </c>
      <c r="W125" s="194">
        <f t="shared" si="11"/>
        <v>6177.6241049675027</v>
      </c>
    </row>
    <row r="126" spans="1:23" ht="69.75" x14ac:dyDescent="0.35">
      <c r="A126" s="5"/>
      <c r="B126" s="38" t="s">
        <v>413</v>
      </c>
      <c r="C126" s="24"/>
      <c r="D126" s="32" t="s">
        <v>226</v>
      </c>
      <c r="E126" s="62" t="str">
        <f t="shared" si="14"/>
        <v>Taijin Aparador Com Gaveta - 1.8x0.5x0.79 - Acabamentos CustomizadosTampo: Laca ou Lamina com ou sem Vidro Normal Pintado
Corpo: Laca ou Lamina</v>
      </c>
      <c r="F126" s="79" t="s">
        <v>949</v>
      </c>
      <c r="G126" s="57" t="s">
        <v>482</v>
      </c>
      <c r="H126" s="30">
        <v>5030.938906068176</v>
      </c>
      <c r="I126" s="86">
        <f>H126/0.8</f>
        <v>6288.6736325852198</v>
      </c>
      <c r="J126" s="42"/>
      <c r="N126" s="42">
        <v>6691.1346770708287</v>
      </c>
      <c r="P126" t="e">
        <v>#N/A</v>
      </c>
      <c r="S126" s="194">
        <v>4011.637814178303</v>
      </c>
      <c r="T126" s="194">
        <f t="shared" si="8"/>
        <v>3811.0559234693878</v>
      </c>
      <c r="U126" s="194">
        <f t="shared" si="9"/>
        <v>4097.9095951283743</v>
      </c>
      <c r="V126" s="194">
        <f t="shared" si="10"/>
        <v>4779.3919607982225</v>
      </c>
      <c r="W126" s="194">
        <f t="shared" si="11"/>
        <v>5030.938906068176</v>
      </c>
    </row>
    <row r="127" spans="1:23" ht="69.75" x14ac:dyDescent="0.35">
      <c r="A127" s="5"/>
      <c r="B127" s="38" t="s">
        <v>413</v>
      </c>
      <c r="C127" s="24"/>
      <c r="D127" s="32" t="s">
        <v>232</v>
      </c>
      <c r="E127" s="62" t="str">
        <f t="shared" si="14"/>
        <v>Taijin Aparador Com Gaveta - 1.8x0.5x0.79 - Acabamentos CustomizadosTampo: Mármore Especial
Corpo: Laca ou Lamina</v>
      </c>
      <c r="F127" s="79" t="s">
        <v>949</v>
      </c>
      <c r="G127" s="81" t="s">
        <v>624</v>
      </c>
      <c r="H127" s="30">
        <v>9872.068784077268</v>
      </c>
      <c r="I127" s="86">
        <f>H127/0.85</f>
        <v>11614.198569502669</v>
      </c>
      <c r="N127" s="42">
        <v>7281.719214885954</v>
      </c>
      <c r="P127" t="e">
        <v>#N/A</v>
      </c>
      <c r="S127" s="194">
        <v>7871.9231494950927</v>
      </c>
      <c r="T127" s="194">
        <f t="shared" si="8"/>
        <v>7478.3269920203375</v>
      </c>
      <c r="U127" s="194">
        <f t="shared" si="9"/>
        <v>8041.2118193767074</v>
      </c>
      <c r="V127" s="194">
        <f t="shared" si="10"/>
        <v>9378.4653449390535</v>
      </c>
      <c r="W127" s="194">
        <f t="shared" si="11"/>
        <v>9872.068784077268</v>
      </c>
    </row>
    <row r="128" spans="1:23" ht="69.75" x14ac:dyDescent="0.35">
      <c r="A128" s="5"/>
      <c r="B128" s="38" t="s">
        <v>413</v>
      </c>
      <c r="C128" s="24"/>
      <c r="D128" s="32" t="s">
        <v>230</v>
      </c>
      <c r="E128" s="62" t="str">
        <f t="shared" si="14"/>
        <v>Taijin Aparador Com Gaveta - 2x0.5x0.79 - Acabamentos CustomizadosTampo: Espelho Bronze, Fume, Prata, Vidro Fosco ou Clear
Corpo: Laca ou Lamina</v>
      </c>
      <c r="F128" s="79" t="s">
        <v>951</v>
      </c>
      <c r="G128" s="57" t="s">
        <v>481</v>
      </c>
      <c r="H128" s="30">
        <v>6648.3437650482419</v>
      </c>
      <c r="I128" s="86">
        <f>H128/0.8</f>
        <v>8310.4297063103022</v>
      </c>
      <c r="N128" s="42">
        <v>3165.9783469387758</v>
      </c>
      <c r="P128" t="e">
        <v>#N/A</v>
      </c>
      <c r="S128" s="194">
        <v>5301.3458814525811</v>
      </c>
      <c r="T128" s="194">
        <f t="shared" si="8"/>
        <v>5036.2785873799521</v>
      </c>
      <c r="U128" s="194">
        <f t="shared" si="9"/>
        <v>5415.3533197633897</v>
      </c>
      <c r="V128" s="194">
        <f t="shared" si="10"/>
        <v>6315.926576840041</v>
      </c>
      <c r="W128" s="194">
        <f t="shared" si="11"/>
        <v>6648.3437650482419</v>
      </c>
    </row>
    <row r="129" spans="1:23" ht="69.75" x14ac:dyDescent="0.35">
      <c r="A129" s="5"/>
      <c r="B129" s="38" t="s">
        <v>413</v>
      </c>
      <c r="C129" s="24"/>
      <c r="D129" s="32" t="s">
        <v>227</v>
      </c>
      <c r="E129" s="62" t="str">
        <f t="shared" si="14"/>
        <v>Taijin Aparador Com Gaveta - 2x0.5x0.79 - Acabamentos CustomizadosTampo: Laca ou Lamina com ou sem Vidro Normal Pintado
Corpo: Laca ou Lamina</v>
      </c>
      <c r="F129" s="79" t="s">
        <v>951</v>
      </c>
      <c r="G129" s="57" t="s">
        <v>482</v>
      </c>
      <c r="H129" s="30">
        <v>5362.8973618019663</v>
      </c>
      <c r="I129" s="86">
        <f>H129/0.8</f>
        <v>6703.6217022524579</v>
      </c>
      <c r="J129" s="42"/>
      <c r="N129" s="42">
        <v>3387.6052653061224</v>
      </c>
      <c r="P129" t="e">
        <v>#N/A</v>
      </c>
      <c r="S129" s="194">
        <v>4276.3393179377017</v>
      </c>
      <c r="T129" s="194">
        <f t="shared" si="8"/>
        <v>4062.5223520408163</v>
      </c>
      <c r="U129" s="194">
        <f t="shared" si="9"/>
        <v>4368.3036043449638</v>
      </c>
      <c r="V129" s="194">
        <f t="shared" si="10"/>
        <v>5094.7524937475309</v>
      </c>
      <c r="W129" s="194">
        <f t="shared" si="11"/>
        <v>5362.8973618019663</v>
      </c>
    </row>
    <row r="130" spans="1:23" ht="69.75" x14ac:dyDescent="0.35">
      <c r="A130" s="5"/>
      <c r="B130" s="38" t="s">
        <v>413</v>
      </c>
      <c r="C130" s="24"/>
      <c r="D130" s="32" t="s">
        <v>233</v>
      </c>
      <c r="E130" s="62" t="str">
        <f t="shared" si="14"/>
        <v>Taijin Aparador Com Gaveta - 2x0.5x0.79 - Acabamentos CustomizadosTampo: Mármore Especial
Corpo: Laca ou Lamina</v>
      </c>
      <c r="F130" s="79" t="s">
        <v>951</v>
      </c>
      <c r="G130" s="81" t="s">
        <v>624</v>
      </c>
      <c r="H130" s="30">
        <v>10743.414446884301</v>
      </c>
      <c r="I130" s="86">
        <f>H130/0.85</f>
        <v>12639.31111398153</v>
      </c>
      <c r="N130" s="42">
        <v>3611.1309795918369</v>
      </c>
      <c r="P130" t="e">
        <v>#N/A</v>
      </c>
      <c r="S130" s="194">
        <v>8566.7284881011219</v>
      </c>
      <c r="T130" s="194">
        <f t="shared" si="8"/>
        <v>8138.3920636960656</v>
      </c>
      <c r="U130" s="194">
        <f t="shared" si="9"/>
        <v>8750.9592082753406</v>
      </c>
      <c r="V130" s="194">
        <f t="shared" si="10"/>
        <v>10206.24372461153</v>
      </c>
      <c r="W130" s="194">
        <f t="shared" si="11"/>
        <v>10743.414446884301</v>
      </c>
    </row>
    <row r="131" spans="1:23" ht="69.75" x14ac:dyDescent="0.35">
      <c r="A131" s="5"/>
      <c r="B131" s="38" t="s">
        <v>413</v>
      </c>
      <c r="C131" s="24"/>
      <c r="D131" s="32" t="s">
        <v>409</v>
      </c>
      <c r="E131" s="62" t="str">
        <f t="shared" ref="E131:E173" si="15">F131&amp;G131</f>
        <v>Paris Cômoda - 6 Gavetas - 1.55x0.5x0.8 - Acabamentos CustomizadosTampo: Espelho Bronze, Fume, Prata, Vidro Fosco ou Clear
Corpo: Laca ou Lamina</v>
      </c>
      <c r="F131" s="34" t="s">
        <v>433</v>
      </c>
      <c r="G131" s="57" t="s">
        <v>481</v>
      </c>
      <c r="H131" s="30">
        <v>7932.9055533916571</v>
      </c>
      <c r="I131" s="86"/>
      <c r="J131" s="42"/>
      <c r="N131" s="42">
        <v>5463.0588235294126</v>
      </c>
      <c r="P131">
        <v>5463.0588235294126</v>
      </c>
      <c r="S131" s="194">
        <v>6325.6470588235316</v>
      </c>
      <c r="T131" s="194">
        <f t="shared" ref="T131:T194" si="16">IF(S131,S131*(1-0.05))</f>
        <v>6009.3647058823544</v>
      </c>
      <c r="U131" s="194">
        <f t="shared" ref="U131:U194" si="17">IF(T131,T131/(1-0.07))</f>
        <v>6461.6824794433924</v>
      </c>
      <c r="V131" s="194">
        <f t="shared" ref="V131:V194" si="18">U131*1.1663</f>
        <v>7536.2602757748282</v>
      </c>
      <c r="W131" s="194">
        <f t="shared" ref="W131:W194" si="19">V131*1.05263157894</f>
        <v>7932.9055533916571</v>
      </c>
    </row>
    <row r="132" spans="1:23" ht="69.75" x14ac:dyDescent="0.35">
      <c r="A132" s="5"/>
      <c r="B132" s="38" t="s">
        <v>413</v>
      </c>
      <c r="C132" s="24"/>
      <c r="D132" s="32" t="s">
        <v>408</v>
      </c>
      <c r="E132" s="62" t="str">
        <f t="shared" si="15"/>
        <v>Paris Cômoda - 6 Gavetas - 1.55x0.5x0.8 - Acabamentos CustomizadosTampo: Laca ou Lamina com ou sem Vidro Normal Pintado
Corpo: Laca ou Lamina</v>
      </c>
      <c r="F132" s="34" t="s">
        <v>433</v>
      </c>
      <c r="G132" s="57" t="s">
        <v>482</v>
      </c>
      <c r="H132" s="30">
        <v>7106.6170828624672</v>
      </c>
      <c r="I132" s="86"/>
      <c r="J132" s="42"/>
      <c r="N132" s="42">
        <v>7129.2296015180273</v>
      </c>
      <c r="P132">
        <v>5021.3647058823526</v>
      </c>
      <c r="S132" s="194">
        <v>5666.7700309597531</v>
      </c>
      <c r="T132" s="194">
        <f t="shared" si="16"/>
        <v>5383.431529411765</v>
      </c>
      <c r="U132" s="194">
        <f t="shared" si="17"/>
        <v>5788.6360531309301</v>
      </c>
      <c r="V132" s="194">
        <f t="shared" si="18"/>
        <v>6751.286228766603</v>
      </c>
      <c r="W132" s="194">
        <f t="shared" si="19"/>
        <v>7106.6170828624672</v>
      </c>
    </row>
    <row r="133" spans="1:23" ht="69.75" x14ac:dyDescent="0.35">
      <c r="A133" s="5"/>
      <c r="B133" s="38" t="s">
        <v>413</v>
      </c>
      <c r="C133" s="24"/>
      <c r="D133" s="32" t="s">
        <v>410</v>
      </c>
      <c r="E133" s="62" t="str">
        <f t="shared" si="15"/>
        <v>Paris Cômoda - 6 Gavetas - 1.55x0.5x0.8 - Acabamentos CustomizadosTampo: Mármore Especial
Corpo: Laca ou Lamina</v>
      </c>
      <c r="F133" s="34" t="s">
        <v>433</v>
      </c>
      <c r="G133" s="81" t="s">
        <v>624</v>
      </c>
      <c r="H133" s="30">
        <v>10625.474056452142</v>
      </c>
      <c r="I133" s="86"/>
      <c r="N133" s="42">
        <v>7921.3662239089181</v>
      </c>
      <c r="P133" t="e">
        <v>#N/A</v>
      </c>
      <c r="S133" s="194">
        <v>8472.6835913312716</v>
      </c>
      <c r="T133" s="194">
        <f t="shared" si="16"/>
        <v>8049.0494117647077</v>
      </c>
      <c r="U133" s="194">
        <f t="shared" si="17"/>
        <v>8654.8918406072135</v>
      </c>
      <c r="V133" s="194">
        <f t="shared" si="18"/>
        <v>10094.200353700193</v>
      </c>
      <c r="W133" s="194">
        <f t="shared" si="19"/>
        <v>10625.474056452142</v>
      </c>
    </row>
    <row r="134" spans="1:23" ht="69.75" x14ac:dyDescent="0.35">
      <c r="A134" s="5"/>
      <c r="B134" s="38" t="s">
        <v>413</v>
      </c>
      <c r="C134" s="24"/>
      <c r="D134" s="32" t="s">
        <v>403</v>
      </c>
      <c r="E134" s="62" t="str">
        <f t="shared" si="15"/>
        <v>Paris Cômoda - 6 Gavetas - 1.8x0.5x0.8 - Acabamentos CustomizadosTampo: Espelho Bronze, Fume, Prata, Vidro Fosco ou Clear
Corpo: Laca ou Lamina</v>
      </c>
      <c r="F134" s="34" t="s">
        <v>434</v>
      </c>
      <c r="G134" s="57" t="s">
        <v>481</v>
      </c>
      <c r="H134" s="30">
        <v>8940.6671873035175</v>
      </c>
      <c r="I134" s="86"/>
      <c r="J134" s="42"/>
      <c r="N134" s="42">
        <v>5285.6470588235297</v>
      </c>
      <c r="P134">
        <v>6772.7681214421254</v>
      </c>
      <c r="S134" s="194">
        <v>7129.2296015180273</v>
      </c>
      <c r="T134" s="194">
        <f t="shared" si="16"/>
        <v>6772.7681214421254</v>
      </c>
      <c r="U134" s="194">
        <f t="shared" si="17"/>
        <v>7282.5463671420712</v>
      </c>
      <c r="V134" s="194">
        <f t="shared" si="18"/>
        <v>8493.6338279977972</v>
      </c>
      <c r="W134" s="194">
        <f t="shared" si="19"/>
        <v>8940.6671873035175</v>
      </c>
    </row>
    <row r="135" spans="1:23" ht="69.75" x14ac:dyDescent="0.35">
      <c r="A135" s="5"/>
      <c r="B135" s="38" t="s">
        <v>413</v>
      </c>
      <c r="C135" s="24"/>
      <c r="D135" s="32" t="s">
        <v>402</v>
      </c>
      <c r="E135" s="62" t="str">
        <f t="shared" si="15"/>
        <v>Paris Cômoda - 6 Gavetas - 1.8x0.5x0.8 - Acabamentos CustomizadosTampo: Laca ou Lamina com ou sem Vidro Normal Pintado
Corpo: Laca ou Lamina</v>
      </c>
      <c r="F135" s="34" t="s">
        <v>434</v>
      </c>
      <c r="G135" s="57" t="s">
        <v>482</v>
      </c>
      <c r="H135" s="30">
        <v>7859.852994870932</v>
      </c>
      <c r="I135" s="86"/>
      <c r="J135" s="42"/>
      <c r="N135" s="42">
        <v>6138.1707779886146</v>
      </c>
      <c r="P135">
        <v>5831.2622390891838</v>
      </c>
      <c r="S135" s="194">
        <v>6267.3954259462698</v>
      </c>
      <c r="T135" s="194">
        <f t="shared" si="16"/>
        <v>5954.0256546489563</v>
      </c>
      <c r="U135" s="194">
        <f t="shared" si="17"/>
        <v>6402.1781232784479</v>
      </c>
      <c r="V135" s="194">
        <f t="shared" si="18"/>
        <v>7466.8603451796535</v>
      </c>
      <c r="W135" s="194">
        <f t="shared" si="19"/>
        <v>7859.852994870932</v>
      </c>
    </row>
    <row r="136" spans="1:23" ht="69.75" x14ac:dyDescent="0.35">
      <c r="A136" s="5"/>
      <c r="B136" s="38" t="s">
        <v>413</v>
      </c>
      <c r="C136" s="24"/>
      <c r="D136" s="32" t="s">
        <v>404</v>
      </c>
      <c r="E136" s="62" t="str">
        <f t="shared" si="15"/>
        <v>Paris Cômoda - 6 Gavetas - 1.8x0.5x0.8 - Acabamentos CustomizadosTampo: Mármore Especial
Corpo: Laca ou Lamina</v>
      </c>
      <c r="F136" s="34" t="s">
        <v>434</v>
      </c>
      <c r="G136" s="81" t="s">
        <v>624</v>
      </c>
      <c r="H136" s="30">
        <v>11778.384731199145</v>
      </c>
      <c r="I136" s="86"/>
      <c r="N136" s="42">
        <v>6820.1897533206829</v>
      </c>
      <c r="P136" t="e">
        <v>#N/A</v>
      </c>
      <c r="S136" s="194">
        <v>9392.0070308598843</v>
      </c>
      <c r="T136" s="194">
        <f t="shared" si="16"/>
        <v>8922.4066793168895</v>
      </c>
      <c r="U136" s="194">
        <f t="shared" si="17"/>
        <v>9593.9856766848279</v>
      </c>
      <c r="V136" s="194">
        <f t="shared" si="18"/>
        <v>11189.465494717513</v>
      </c>
      <c r="W136" s="194">
        <f t="shared" si="19"/>
        <v>11778.384731199145</v>
      </c>
    </row>
    <row r="137" spans="1:23" ht="70.5" thickBot="1" x14ac:dyDescent="0.4">
      <c r="A137" s="21"/>
      <c r="B137" s="38" t="s">
        <v>413</v>
      </c>
      <c r="C137" s="24"/>
      <c r="D137" s="7" t="s">
        <v>406</v>
      </c>
      <c r="E137" s="62" t="str">
        <f t="shared" si="15"/>
        <v>Paris Cômoda - 6 Gavetas - 2x0.5x0.8 - Acabamentos CustomizadosTampo: Espelho Bronze, Fume, Prata, Vidro Fosco ou Clear
Corpo: Laca ou Lamina</v>
      </c>
      <c r="F137" s="34" t="s">
        <v>435</v>
      </c>
      <c r="G137" s="57" t="s">
        <v>481</v>
      </c>
      <c r="H137" s="30">
        <v>9934.0746525594623</v>
      </c>
      <c r="I137" s="86"/>
      <c r="J137" s="42"/>
      <c r="N137" s="42">
        <v>8130.3529411764712</v>
      </c>
      <c r="P137">
        <v>7525.2979127134722</v>
      </c>
      <c r="S137" s="194">
        <v>7921.3662239089181</v>
      </c>
      <c r="T137" s="194">
        <f t="shared" si="16"/>
        <v>7525.2979127134722</v>
      </c>
      <c r="U137" s="194">
        <f t="shared" si="17"/>
        <v>8091.7181857134119</v>
      </c>
      <c r="V137" s="194">
        <f t="shared" si="18"/>
        <v>9437.370919997551</v>
      </c>
      <c r="W137" s="194">
        <f t="shared" si="19"/>
        <v>9934.0746525594623</v>
      </c>
    </row>
    <row r="138" spans="1:23" ht="70.5" thickTop="1" x14ac:dyDescent="0.35">
      <c r="A138" s="5"/>
      <c r="B138" s="38" t="s">
        <v>413</v>
      </c>
      <c r="C138" s="24"/>
      <c r="D138" s="26" t="s">
        <v>405</v>
      </c>
      <c r="E138" s="62" t="str">
        <f t="shared" si="15"/>
        <v>Paris Cômoda - 6 Gavetas - 2x0.5x0.8 - Acabamentos CustomizadosTampo: Laca ou Lamina com ou sem Vidro Normal Pintado
Corpo: Laca ou Lamina</v>
      </c>
      <c r="F138" s="34" t="s">
        <v>435</v>
      </c>
      <c r="G138" s="57" t="s">
        <v>482</v>
      </c>
      <c r="H138" s="30">
        <v>8733.1699943010353</v>
      </c>
      <c r="I138" s="86"/>
      <c r="J138" s="42"/>
      <c r="N138" s="42">
        <v>9441.700189753321</v>
      </c>
      <c r="P138">
        <v>6479.1802656546488</v>
      </c>
      <c r="S138" s="194">
        <v>6963.7726954958553</v>
      </c>
      <c r="T138" s="194">
        <f t="shared" si="16"/>
        <v>6615.5840607210621</v>
      </c>
      <c r="U138" s="194">
        <f t="shared" si="17"/>
        <v>7113.5312480871644</v>
      </c>
      <c r="V138" s="194">
        <f t="shared" si="18"/>
        <v>8296.511494644059</v>
      </c>
      <c r="W138" s="194">
        <f t="shared" si="19"/>
        <v>8733.1699943010353</v>
      </c>
    </row>
    <row r="139" spans="1:23" ht="69.75" x14ac:dyDescent="0.35">
      <c r="A139" s="5"/>
      <c r="B139" s="38" t="s">
        <v>413</v>
      </c>
      <c r="C139" s="24"/>
      <c r="D139" s="32" t="s">
        <v>407</v>
      </c>
      <c r="E139" s="62" t="str">
        <f t="shared" si="15"/>
        <v>Paris Cômoda - 6 Gavetas - 2x0.5x0.8 - Acabamentos CustomizadosTampo: Mármore Especial
Corpo: Laca ou Lamina</v>
      </c>
      <c r="F139" s="34" t="s">
        <v>435</v>
      </c>
      <c r="G139" s="81" t="s">
        <v>624</v>
      </c>
      <c r="H139" s="30">
        <v>13087.094145776831</v>
      </c>
      <c r="I139" s="86"/>
      <c r="N139" s="42">
        <v>10490.777988614802</v>
      </c>
      <c r="P139" t="e">
        <v>#N/A</v>
      </c>
      <c r="S139" s="194">
        <v>10435.563367622093</v>
      </c>
      <c r="T139" s="194">
        <f t="shared" si="16"/>
        <v>9913.7851992409887</v>
      </c>
      <c r="U139" s="194">
        <f t="shared" si="17"/>
        <v>10659.984085205366</v>
      </c>
      <c r="V139" s="194">
        <f t="shared" si="18"/>
        <v>12432.739438575018</v>
      </c>
      <c r="W139" s="194">
        <f t="shared" si="19"/>
        <v>13087.094145776831</v>
      </c>
    </row>
    <row r="140" spans="1:23" ht="69.75" x14ac:dyDescent="0.35">
      <c r="A140" s="5"/>
      <c r="B140" s="38"/>
      <c r="C140" s="27"/>
      <c r="D140" s="32" t="s">
        <v>398</v>
      </c>
      <c r="E140" s="62" t="str">
        <f t="shared" si="15"/>
        <v>Turin Cômoda - 3 Gavetas - 1.5x0.5x0.8 - Acabamentos CustomizadosTampo: Espelho Bronze, Fume, Prata, Vidro Fosco ou Clear
Corpo: Laca ou Lamina</v>
      </c>
      <c r="F140" s="34" t="s">
        <v>457</v>
      </c>
      <c r="G140" s="57" t="s">
        <v>481</v>
      </c>
      <c r="H140" s="30">
        <v>6783.7123738664259</v>
      </c>
      <c r="I140" s="86"/>
      <c r="J140" s="42"/>
      <c r="N140" s="42">
        <v>5138.8235294117649</v>
      </c>
      <c r="P140">
        <v>5138.8235294117649</v>
      </c>
      <c r="S140" s="194">
        <v>5409.2879256965953</v>
      </c>
      <c r="T140" s="194">
        <f t="shared" si="16"/>
        <v>5138.8235294117649</v>
      </c>
      <c r="U140" s="194">
        <f t="shared" si="17"/>
        <v>5525.6166982922205</v>
      </c>
      <c r="V140" s="194">
        <f t="shared" si="18"/>
        <v>6444.5267552182158</v>
      </c>
      <c r="W140" s="194">
        <f t="shared" si="19"/>
        <v>6783.7123738664259</v>
      </c>
    </row>
    <row r="141" spans="1:23" ht="69.75" x14ac:dyDescent="0.35">
      <c r="A141" s="5"/>
      <c r="B141" s="38" t="s">
        <v>413</v>
      </c>
      <c r="C141" s="27"/>
      <c r="D141" s="32" t="s">
        <v>397</v>
      </c>
      <c r="E141" s="62" t="str">
        <f t="shared" si="15"/>
        <v>Turin Cômoda - 3 Gavetas - 1.5x0.5x0.8 - Acabamentos CustomizadosTampo: Laca ou Lamina com ou sem Vidro Normal Pintado
Corpo: Laca ou Lamina</v>
      </c>
      <c r="F141" s="34" t="s">
        <v>457</v>
      </c>
      <c r="G141" s="57" t="s">
        <v>482</v>
      </c>
      <c r="H141" s="30">
        <v>6679.151393667732</v>
      </c>
      <c r="I141" s="86"/>
      <c r="J141" s="42"/>
      <c r="N141" s="42">
        <v>6851.7647058823532</v>
      </c>
      <c r="P141">
        <v>4955.2941176470586</v>
      </c>
      <c r="S141" s="194">
        <v>5325.91168323285</v>
      </c>
      <c r="T141" s="194">
        <f t="shared" si="16"/>
        <v>5059.6160990712069</v>
      </c>
      <c r="U141" s="194">
        <f t="shared" si="17"/>
        <v>5440.447418356137</v>
      </c>
      <c r="V141" s="194">
        <f t="shared" si="18"/>
        <v>6345.1938240287618</v>
      </c>
      <c r="W141" s="194">
        <f t="shared" si="19"/>
        <v>6679.151393667732</v>
      </c>
    </row>
    <row r="142" spans="1:23" ht="69.75" x14ac:dyDescent="0.35">
      <c r="A142" s="5"/>
      <c r="B142" s="38" t="s">
        <v>413</v>
      </c>
      <c r="C142" s="27"/>
      <c r="D142" s="32"/>
      <c r="E142" s="62" t="str">
        <f t="shared" si="15"/>
        <v>Turin Cômoda - 3 Gavetas - 1.8x0.5x0.8 - Acabamentos CustomizadosTampo: Espelho Bronze, Fume, Prata, Vidro Fosco ou Clear
Corpo: Laca ou Lamina</v>
      </c>
      <c r="F142" s="34" t="s">
        <v>513</v>
      </c>
      <c r="G142" s="57" t="s">
        <v>481</v>
      </c>
      <c r="H142" s="30">
        <v>8026.1505375782253</v>
      </c>
      <c r="I142" s="86"/>
      <c r="J142" s="42"/>
      <c r="N142" s="42">
        <v>4955.2941176470586</v>
      </c>
      <c r="P142">
        <v>6080</v>
      </c>
      <c r="S142" s="194">
        <v>6400</v>
      </c>
      <c r="T142" s="194">
        <f t="shared" si="16"/>
        <v>6080</v>
      </c>
      <c r="U142" s="194">
        <f t="shared" si="17"/>
        <v>6537.6344086021509</v>
      </c>
      <c r="V142" s="194">
        <f t="shared" si="18"/>
        <v>7624.8430107526874</v>
      </c>
      <c r="W142" s="194">
        <f t="shared" si="19"/>
        <v>8026.1505375782253</v>
      </c>
    </row>
    <row r="143" spans="1:23" ht="69.75" x14ac:dyDescent="0.35">
      <c r="A143" s="5"/>
      <c r="B143" s="38"/>
      <c r="C143" s="27"/>
      <c r="D143" s="32"/>
      <c r="E143" s="62" t="str">
        <f t="shared" si="15"/>
        <v>Turin Cômoda - 3 Gavetas - 1.8x0.5x0.8 - Acabamentos CustomizadosTampo: Laca ou Lamina com ou sem Vidro Normal Pintado
Corpo: Laca ou Lamina</v>
      </c>
      <c r="F143" s="34" t="s">
        <v>513</v>
      </c>
      <c r="G143" s="57" t="s">
        <v>482</v>
      </c>
      <c r="H143" s="30">
        <v>7789.1718057207763</v>
      </c>
      <c r="I143" s="86"/>
      <c r="J143" s="42"/>
      <c r="N143" s="42">
        <v>5946.3529411764712</v>
      </c>
      <c r="P143">
        <v>5778.8235294117649</v>
      </c>
      <c r="S143" s="194">
        <v>6211.0347075118152</v>
      </c>
      <c r="T143" s="194">
        <f t="shared" si="16"/>
        <v>5900.4829721362239</v>
      </c>
      <c r="U143" s="194">
        <f t="shared" si="17"/>
        <v>6344.6053463830367</v>
      </c>
      <c r="V143" s="194">
        <f t="shared" si="18"/>
        <v>7399.7132154865349</v>
      </c>
      <c r="W143" s="194">
        <f t="shared" si="19"/>
        <v>7789.1718057207763</v>
      </c>
    </row>
    <row r="144" spans="1:23" ht="69.75" x14ac:dyDescent="0.35">
      <c r="A144" s="5"/>
      <c r="B144" s="38"/>
      <c r="C144" s="27"/>
      <c r="D144" s="32"/>
      <c r="E144" s="62" t="str">
        <f t="shared" si="15"/>
        <v>Turin Cômoda - 3 Gavetas - 2x0.5x0.8 - Acabamentos CustomizadosTampo: Espelho Bronze, Fume, Prata, Vidro Fosco ou Clear
Corpo: Laca ou Lamina</v>
      </c>
      <c r="F144" s="34" t="s">
        <v>514</v>
      </c>
      <c r="G144" s="57" t="s">
        <v>481</v>
      </c>
      <c r="H144" s="30">
        <v>8414.4124637381628</v>
      </c>
      <c r="I144" s="86"/>
      <c r="J144" s="42"/>
      <c r="N144" s="42">
        <v>6166.588235294118</v>
      </c>
      <c r="P144">
        <v>6374.1176470588234</v>
      </c>
      <c r="S144" s="194">
        <v>6709.5975232198143</v>
      </c>
      <c r="T144" s="194">
        <f t="shared" si="16"/>
        <v>6374.1176470588234</v>
      </c>
      <c r="U144" s="194">
        <f t="shared" si="17"/>
        <v>6853.8899430740039</v>
      </c>
      <c r="V144" s="194">
        <f t="shared" si="18"/>
        <v>7993.69184060721</v>
      </c>
      <c r="W144" s="194">
        <f t="shared" si="19"/>
        <v>8414.4124637381628</v>
      </c>
    </row>
    <row r="145" spans="1:23" ht="69.75" x14ac:dyDescent="0.35">
      <c r="A145" s="5"/>
      <c r="B145" s="38"/>
      <c r="C145" s="27"/>
      <c r="D145" s="32"/>
      <c r="E145" s="62" t="str">
        <f t="shared" si="15"/>
        <v>Turin Cômoda - 3 Gavetas - 2x0.5x0.8 - Acabamentos CustomizadosTampo: Laca ou Lamina com ou sem Vidro Normal Pintado
Corpo: Laca ou Lamina</v>
      </c>
      <c r="F145" s="34" t="s">
        <v>514</v>
      </c>
      <c r="G145" s="57" t="s">
        <v>482</v>
      </c>
      <c r="H145" s="30">
        <v>8106.3204948787879</v>
      </c>
      <c r="I145" s="86"/>
      <c r="J145" s="42"/>
      <c r="N145" s="42">
        <v>6607.0588235294117</v>
      </c>
      <c r="P145">
        <v>6014.1176470588234</v>
      </c>
      <c r="S145" s="194">
        <v>6463.9270001629466</v>
      </c>
      <c r="T145" s="194">
        <f t="shared" si="16"/>
        <v>6140.7306501547992</v>
      </c>
      <c r="U145" s="194">
        <f t="shared" si="17"/>
        <v>6602.9361829621503</v>
      </c>
      <c r="V145" s="194">
        <f t="shared" si="18"/>
        <v>7701.0044701887555</v>
      </c>
      <c r="W145" s="194">
        <f t="shared" si="19"/>
        <v>8106.3204948787879</v>
      </c>
    </row>
    <row r="146" spans="1:23" ht="69.75" x14ac:dyDescent="0.35">
      <c r="A146" s="5"/>
      <c r="B146" s="38" t="s">
        <v>413</v>
      </c>
      <c r="C146" s="24"/>
      <c r="D146" s="32" t="s">
        <v>201</v>
      </c>
      <c r="E146" s="62" t="str">
        <f t="shared" si="15"/>
        <v>Joplin Media Unit - 2.7x0.5x0.45 - Acabamentos CustomizadosTampo: Espelho Bronze, Fume, Prata, Vidro Fosco ou Clear
Corpo: Laca ou Lamina</v>
      </c>
      <c r="F146" s="79" t="s">
        <v>945</v>
      </c>
      <c r="G146" s="57" t="s">
        <v>481</v>
      </c>
      <c r="H146" s="30">
        <v>7426.8233370954267</v>
      </c>
      <c r="I146" s="86"/>
      <c r="J146" s="42"/>
      <c r="N146" s="42">
        <v>7093.3602641056432</v>
      </c>
      <c r="P146" t="e">
        <v>#N/A</v>
      </c>
      <c r="S146" s="194">
        <v>5922.1004060251189</v>
      </c>
      <c r="T146" s="194">
        <f t="shared" si="16"/>
        <v>5625.9953857238625</v>
      </c>
      <c r="U146" s="194">
        <f t="shared" si="17"/>
        <v>6049.4574040041534</v>
      </c>
      <c r="V146" s="194">
        <f t="shared" si="18"/>
        <v>7055.4821702900435</v>
      </c>
      <c r="W146" s="194">
        <f t="shared" si="19"/>
        <v>7426.8233370954267</v>
      </c>
    </row>
    <row r="147" spans="1:23" ht="70.5" thickBot="1" x14ac:dyDescent="0.4">
      <c r="A147" s="21"/>
      <c r="B147" s="38" t="s">
        <v>413</v>
      </c>
      <c r="C147" s="24"/>
      <c r="D147" s="7" t="s">
        <v>197</v>
      </c>
      <c r="E147" s="62" t="str">
        <f t="shared" si="15"/>
        <v>Joplin Media Unit - 1.6x0.5x0.45 - Acabamentos CustomizadosTampo: Espelho Bronze, Fume, Prata, Vidro Fosco ou Clear
Corpo: Laca ou Lamina</v>
      </c>
      <c r="F147" s="79" t="s">
        <v>941</v>
      </c>
      <c r="G147" s="57" t="s">
        <v>481</v>
      </c>
      <c r="H147" s="30">
        <v>5357.4379205345194</v>
      </c>
      <c r="I147" s="86"/>
      <c r="J147" s="42"/>
      <c r="N147" s="42">
        <v>5116.8898919567819</v>
      </c>
      <c r="P147" t="e">
        <v>#N/A</v>
      </c>
      <c r="S147" s="194">
        <v>4271.9859951401704</v>
      </c>
      <c r="T147" s="194">
        <f t="shared" si="16"/>
        <v>4058.3866953831616</v>
      </c>
      <c r="U147" s="194">
        <f t="shared" si="17"/>
        <v>4363.8566617023243</v>
      </c>
      <c r="V147" s="194">
        <f t="shared" si="18"/>
        <v>5089.5660245434201</v>
      </c>
      <c r="W147" s="194">
        <f t="shared" si="19"/>
        <v>5357.4379205345194</v>
      </c>
    </row>
    <row r="148" spans="1:23" ht="70.5" thickTop="1" x14ac:dyDescent="0.35">
      <c r="A148" s="5"/>
      <c r="B148" s="38" t="s">
        <v>413</v>
      </c>
      <c r="C148" s="24"/>
      <c r="D148" s="26" t="s">
        <v>198</v>
      </c>
      <c r="E148" s="62" t="str">
        <f t="shared" si="15"/>
        <v>Joplin Media Unit - 1.8x0.5x0.45 - Acabamentos CustomizadosTampo: Espelho Bronze, Fume, Prata, Vidro Fosco ou Clear
Corpo: Laca ou Lamina</v>
      </c>
      <c r="F148" s="79" t="s">
        <v>942</v>
      </c>
      <c r="G148" s="57" t="s">
        <v>481</v>
      </c>
      <c r="H148" s="30">
        <v>5724.1288332036838</v>
      </c>
      <c r="I148" s="86"/>
      <c r="J148" s="42"/>
      <c r="N148" s="42">
        <v>5467.1164465786314</v>
      </c>
      <c r="P148" t="e">
        <v>#N/A</v>
      </c>
      <c r="S148" s="194">
        <v>4564.3829331361485</v>
      </c>
      <c r="T148" s="194">
        <f t="shared" si="16"/>
        <v>4336.1637864793411</v>
      </c>
      <c r="U148" s="194">
        <f t="shared" si="17"/>
        <v>4662.5417058917647</v>
      </c>
      <c r="V148" s="194">
        <f t="shared" si="18"/>
        <v>5437.9223915815646</v>
      </c>
      <c r="W148" s="194">
        <f t="shared" si="19"/>
        <v>5724.1288332036838</v>
      </c>
    </row>
    <row r="149" spans="1:23" ht="69.75" x14ac:dyDescent="0.35">
      <c r="A149" s="5"/>
      <c r="B149" s="38" t="s">
        <v>413</v>
      </c>
      <c r="C149" s="24"/>
      <c r="D149" s="32" t="s">
        <v>200</v>
      </c>
      <c r="E149" s="62" t="str">
        <f t="shared" si="15"/>
        <v>Joplin Media Unit - 2.4x0.5x0.45 - Acabamentos CustomizadosTampo: Espelho Bronze, Fume, Prata, Vidro Fosco ou Clear
Corpo: Laca ou Lamina</v>
      </c>
      <c r="F149" s="79" t="s">
        <v>944</v>
      </c>
      <c r="G149" s="57" t="s">
        <v>481</v>
      </c>
      <c r="H149" s="30">
        <v>6601.6207440848239</v>
      </c>
      <c r="I149" s="86"/>
      <c r="J149" s="42"/>
      <c r="N149" s="42">
        <v>6305.2091236494598</v>
      </c>
      <c r="P149" t="e">
        <v>#N/A</v>
      </c>
      <c r="S149" s="194">
        <v>5264.0892498001058</v>
      </c>
      <c r="T149" s="194">
        <f t="shared" si="16"/>
        <v>5000.8847873101004</v>
      </c>
      <c r="U149" s="194">
        <f t="shared" si="17"/>
        <v>5377.2954702259149</v>
      </c>
      <c r="V149" s="194">
        <f t="shared" si="18"/>
        <v>6271.5397069244837</v>
      </c>
      <c r="W149" s="194">
        <f t="shared" si="19"/>
        <v>6601.6207440848239</v>
      </c>
    </row>
    <row r="150" spans="1:23" ht="70.5" thickBot="1" x14ac:dyDescent="0.4">
      <c r="A150" s="21"/>
      <c r="B150" s="38" t="s">
        <v>413</v>
      </c>
      <c r="C150" s="24"/>
      <c r="D150" s="7" t="s">
        <v>199</v>
      </c>
      <c r="E150" s="62" t="str">
        <f t="shared" si="15"/>
        <v>Joplin Media Unit - 2x0.5x0.45 - Acabamentos CustomizadosTampo: Espelho Bronze, Fume, Prata, Vidro Fosco ou Clear
Corpo: Laca ou Lamina</v>
      </c>
      <c r="F150" s="79" t="s">
        <v>943</v>
      </c>
      <c r="G150" s="57" t="s">
        <v>481</v>
      </c>
      <c r="H150" s="30">
        <v>6075.7844223730326</v>
      </c>
      <c r="I150" s="86"/>
      <c r="J150" s="42"/>
      <c r="N150" s="42">
        <v>5802.9827611044411</v>
      </c>
      <c r="P150" t="e">
        <v>#N/A</v>
      </c>
      <c r="S150" s="194">
        <v>4844.7908024063054</v>
      </c>
      <c r="T150" s="194">
        <f t="shared" si="16"/>
        <v>4602.5512622859897</v>
      </c>
      <c r="U150" s="194">
        <f t="shared" si="17"/>
        <v>4948.9798519204196</v>
      </c>
      <c r="V150" s="194">
        <f t="shared" si="18"/>
        <v>5771.9952012947851</v>
      </c>
      <c r="W150" s="194">
        <f t="shared" si="19"/>
        <v>6075.7844223730326</v>
      </c>
    </row>
    <row r="151" spans="1:23" ht="70.5" thickTop="1" x14ac:dyDescent="0.35">
      <c r="A151" s="5"/>
      <c r="B151" s="38" t="s">
        <v>413</v>
      </c>
      <c r="C151" s="24"/>
      <c r="D151" s="26" t="s">
        <v>206</v>
      </c>
      <c r="E151" s="62" t="str">
        <f t="shared" si="15"/>
        <v>Joplin Media Unit - 2.7x0.5x0.45 - Acabamentos CustomizadosTampo: Mármore Especial
Corpo: Laca ou Lamina</v>
      </c>
      <c r="F151" s="79" t="s">
        <v>945</v>
      </c>
      <c r="G151" s="81" t="s">
        <v>624</v>
      </c>
      <c r="H151" s="30">
        <v>12287.327933577131</v>
      </c>
      <c r="I151" s="86"/>
      <c r="J151" s="42"/>
      <c r="N151" s="42">
        <v>10562.066146458585</v>
      </c>
      <c r="P151" t="e">
        <v>#N/A</v>
      </c>
      <c r="S151" s="194">
        <v>9797.8350152677031</v>
      </c>
      <c r="T151" s="194">
        <f t="shared" si="16"/>
        <v>9307.943264504318</v>
      </c>
      <c r="U151" s="194">
        <f t="shared" si="17"/>
        <v>10008.5411446283</v>
      </c>
      <c r="V151" s="194">
        <f t="shared" si="18"/>
        <v>11672.961536979985</v>
      </c>
      <c r="W151" s="194">
        <f t="shared" si="19"/>
        <v>12287.327933577131</v>
      </c>
    </row>
    <row r="152" spans="1:23" ht="69.75" x14ac:dyDescent="0.35">
      <c r="A152" s="5"/>
      <c r="B152" s="38" t="s">
        <v>413</v>
      </c>
      <c r="C152" s="24"/>
      <c r="D152" s="32" t="s">
        <v>202</v>
      </c>
      <c r="E152" s="62" t="str">
        <f t="shared" si="15"/>
        <v>Joplin Media Unit - 1.6x0.5x0.45 - Acabamentos CustomizadosTampo: Mármore Especial
Corpo: Laca ou Lamina</v>
      </c>
      <c r="F152" s="79" t="s">
        <v>941</v>
      </c>
      <c r="G152" s="81" t="s">
        <v>624</v>
      </c>
      <c r="H152" s="30">
        <v>8343.9988767249342</v>
      </c>
      <c r="I152" s="86"/>
      <c r="J152" s="42"/>
      <c r="N152" s="42">
        <v>7172.4193037214882</v>
      </c>
      <c r="P152" t="e">
        <v>#N/A</v>
      </c>
      <c r="S152" s="194">
        <v>6653.4501889809717</v>
      </c>
      <c r="T152" s="194">
        <f t="shared" si="16"/>
        <v>6320.7776795319232</v>
      </c>
      <c r="U152" s="194">
        <f t="shared" si="17"/>
        <v>6796.5351392816383</v>
      </c>
      <c r="V152" s="194">
        <f t="shared" si="18"/>
        <v>7926.7989329441743</v>
      </c>
      <c r="W152" s="194">
        <f t="shared" si="19"/>
        <v>8343.9988767249342</v>
      </c>
    </row>
    <row r="153" spans="1:23" ht="69.75" x14ac:dyDescent="0.35">
      <c r="A153" s="5"/>
      <c r="B153" s="38" t="s">
        <v>413</v>
      </c>
      <c r="C153" s="24"/>
      <c r="D153" s="32" t="s">
        <v>203</v>
      </c>
      <c r="E153" s="62" t="str">
        <f t="shared" si="15"/>
        <v>Joplin Media Unit - 1.8x0.5x0.45 - Acabamentos CustomizadosTampo: Mármore Especial
Corpo: Laca ou Lamina</v>
      </c>
      <c r="F153" s="79" t="s">
        <v>942</v>
      </c>
      <c r="G153" s="81" t="s">
        <v>624</v>
      </c>
      <c r="H153" s="30">
        <v>9050.3444836514936</v>
      </c>
      <c r="I153" s="86"/>
      <c r="J153" s="42"/>
      <c r="N153" s="42">
        <v>7779.587034813926</v>
      </c>
      <c r="P153" t="e">
        <v>#N/A</v>
      </c>
      <c r="S153" s="194">
        <v>7216.6855610518796</v>
      </c>
      <c r="T153" s="194">
        <f t="shared" si="16"/>
        <v>6855.8512829992851</v>
      </c>
      <c r="U153" s="194">
        <f t="shared" si="17"/>
        <v>7371.8830999992315</v>
      </c>
      <c r="V153" s="194">
        <f t="shared" si="18"/>
        <v>8597.8272595291037</v>
      </c>
      <c r="W153" s="194">
        <f t="shared" si="19"/>
        <v>9050.3444836514936</v>
      </c>
    </row>
    <row r="154" spans="1:23" ht="69.75" x14ac:dyDescent="0.35">
      <c r="A154" s="5"/>
      <c r="B154" s="38" t="s">
        <v>413</v>
      </c>
      <c r="C154" s="24"/>
      <c r="D154" s="32" t="s">
        <v>205</v>
      </c>
      <c r="E154" s="62" t="str">
        <f t="shared" si="15"/>
        <v>Joplin Media Unit - 2.4x0.5x0.45 - Acabamentos CustomizadosTampo: Mármore Especial
Corpo: Laca ou Lamina</v>
      </c>
      <c r="F154" s="79" t="s">
        <v>944</v>
      </c>
      <c r="G154" s="81" t="s">
        <v>624</v>
      </c>
      <c r="H154" s="30">
        <v>10922.069274290781</v>
      </c>
      <c r="I154" s="86"/>
      <c r="J154" s="42"/>
      <c r="N154" s="42">
        <v>9388.5032412965174</v>
      </c>
      <c r="P154" t="e">
        <v>#N/A</v>
      </c>
      <c r="S154" s="194">
        <v>8709.1866802379573</v>
      </c>
      <c r="T154" s="194">
        <f t="shared" si="16"/>
        <v>8273.7273462260582</v>
      </c>
      <c r="U154" s="194">
        <f t="shared" si="17"/>
        <v>8896.4810174473751</v>
      </c>
      <c r="V154" s="194">
        <f t="shared" si="18"/>
        <v>10375.965810648873</v>
      </c>
      <c r="W154" s="194">
        <f t="shared" si="19"/>
        <v>10922.069274290781</v>
      </c>
    </row>
    <row r="155" spans="1:23" ht="69.75" x14ac:dyDescent="0.35">
      <c r="A155" s="5"/>
      <c r="B155" s="38" t="s">
        <v>413</v>
      </c>
      <c r="C155" s="24"/>
      <c r="D155" s="32" t="s">
        <v>204</v>
      </c>
      <c r="E155" s="62" t="str">
        <f t="shared" si="15"/>
        <v>Joplin Media Unit - 2x0.5x0.45 - Acabamentos CustomizadosTampo: Mármore Especial
Corpo: Laca ou Lamina</v>
      </c>
      <c r="F155" s="79" t="s">
        <v>943</v>
      </c>
      <c r="G155" s="81" t="s">
        <v>624</v>
      </c>
      <c r="H155" s="30">
        <v>9739.9841755782563</v>
      </c>
      <c r="I155" s="86"/>
      <c r="J155" s="42"/>
      <c r="N155" s="42">
        <v>8372.3945258103231</v>
      </c>
      <c r="P155" t="e">
        <v>#N/A</v>
      </c>
      <c r="S155" s="194">
        <v>7766.5997456496498</v>
      </c>
      <c r="T155" s="194">
        <f t="shared" si="16"/>
        <v>7378.269758367167</v>
      </c>
      <c r="U155" s="194">
        <f t="shared" si="17"/>
        <v>7933.6233960937288</v>
      </c>
      <c r="V155" s="194">
        <f t="shared" si="18"/>
        <v>9252.9849668641145</v>
      </c>
      <c r="W155" s="194">
        <f t="shared" si="19"/>
        <v>9739.9841755782563</v>
      </c>
    </row>
    <row r="156" spans="1:23" ht="69.75" x14ac:dyDescent="0.35">
      <c r="A156" s="5"/>
      <c r="B156" s="38" t="s">
        <v>413</v>
      </c>
      <c r="C156" s="24"/>
      <c r="D156" s="32" t="s">
        <v>196</v>
      </c>
      <c r="E156" s="62" t="str">
        <f t="shared" si="15"/>
        <v>Joplin Media Unit - 2.7x0.5x0.45 - Acabamentos CustomizadosTampo: Laca ou Lamina com ou sem Vidro Normal Pintado
Corpo: Laca ou Lamina</v>
      </c>
      <c r="F156" s="79" t="s">
        <v>945</v>
      </c>
      <c r="G156" s="57" t="s">
        <v>482</v>
      </c>
      <c r="H156" s="30">
        <v>6055.7291716225718</v>
      </c>
      <c r="I156" s="86"/>
      <c r="J156" s="42"/>
      <c r="N156" s="42">
        <v>5606.7720288115252</v>
      </c>
      <c r="P156" t="e">
        <v>#N/A</v>
      </c>
      <c r="S156" s="194">
        <v>4828.7988764883949</v>
      </c>
      <c r="T156" s="194">
        <f t="shared" si="16"/>
        <v>4587.3589326639749</v>
      </c>
      <c r="U156" s="194">
        <f t="shared" si="17"/>
        <v>4932.6440136171777</v>
      </c>
      <c r="V156" s="194">
        <f t="shared" si="18"/>
        <v>5752.9427130817139</v>
      </c>
      <c r="W156" s="194">
        <f t="shared" si="19"/>
        <v>6055.7291716225718</v>
      </c>
    </row>
    <row r="157" spans="1:23" ht="69.75" x14ac:dyDescent="0.35">
      <c r="A157" s="5"/>
      <c r="B157" s="38" t="s">
        <v>413</v>
      </c>
      <c r="C157" s="24"/>
      <c r="D157" s="32" t="s">
        <v>192</v>
      </c>
      <c r="E157" s="62" t="str">
        <f t="shared" si="15"/>
        <v>Joplin Media Unit - 1.6x0.5x0.45 - Acabamentos CustomizadosTampo: Laca ou Lamina com ou sem Vidro Normal Pintado
Corpo: Laca ou Lamina</v>
      </c>
      <c r="F157" s="79" t="s">
        <v>941</v>
      </c>
      <c r="G157" s="57" t="s">
        <v>482</v>
      </c>
      <c r="H157" s="30">
        <v>4575.1384351013703</v>
      </c>
      <c r="I157" s="86"/>
      <c r="J157" s="42"/>
      <c r="N157" s="42">
        <v>4235.9487154861936</v>
      </c>
      <c r="P157" t="e">
        <v>#N/A</v>
      </c>
      <c r="S157" s="194">
        <v>3648.1854965909797</v>
      </c>
      <c r="T157" s="194">
        <f t="shared" si="16"/>
        <v>3465.7762217614304</v>
      </c>
      <c r="U157" s="194">
        <f t="shared" si="17"/>
        <v>3726.6410986682049</v>
      </c>
      <c r="V157" s="194">
        <f t="shared" si="18"/>
        <v>4346.3815133767266</v>
      </c>
      <c r="W157" s="194">
        <f t="shared" si="19"/>
        <v>4575.1384351013703</v>
      </c>
    </row>
    <row r="158" spans="1:23" ht="69.75" x14ac:dyDescent="0.35">
      <c r="A158" s="5"/>
      <c r="B158" s="38" t="s">
        <v>413</v>
      </c>
      <c r="C158" s="24"/>
      <c r="D158" s="32" t="s">
        <v>193</v>
      </c>
      <c r="E158" s="62" t="str">
        <f t="shared" si="15"/>
        <v>Joplin Media Unit - 1.8x0.5x0.45 - Acabamentos CustomizadosTampo: Laca ou Lamina com ou sem Vidro Normal Pintado
Corpo: Laca ou Lamina</v>
      </c>
      <c r="F158" s="79" t="s">
        <v>942</v>
      </c>
      <c r="G158" s="57" t="s">
        <v>482</v>
      </c>
      <c r="H158" s="30">
        <v>4834.4738438577815</v>
      </c>
      <c r="I158" s="86"/>
      <c r="J158" s="42"/>
      <c r="N158" s="42">
        <v>4476.0576230492188</v>
      </c>
      <c r="P158" t="e">
        <v>#N/A</v>
      </c>
      <c r="S158" s="194">
        <v>3854.977857171576</v>
      </c>
      <c r="T158" s="194">
        <f t="shared" si="16"/>
        <v>3662.2289643129971</v>
      </c>
      <c r="U158" s="194">
        <f t="shared" si="17"/>
        <v>3937.8806067881692</v>
      </c>
      <c r="V158" s="194">
        <f t="shared" si="18"/>
        <v>4592.7501516970415</v>
      </c>
      <c r="W158" s="194">
        <f t="shared" si="19"/>
        <v>4834.4738438577815</v>
      </c>
    </row>
    <row r="159" spans="1:23" ht="69.75" x14ac:dyDescent="0.35">
      <c r="A159" s="5"/>
      <c r="B159" s="38" t="s">
        <v>413</v>
      </c>
      <c r="C159" s="24"/>
      <c r="D159" s="32" t="s">
        <v>195</v>
      </c>
      <c r="E159" s="62" t="str">
        <f t="shared" si="15"/>
        <v>Joplin Media Unit - 2.4x0.5x0.45 - Acabamentos CustomizadosTampo: Laca ou Lamina com ou sem Vidro Normal Pintado
Corpo: Laca ou Lamina</v>
      </c>
      <c r="F159" s="79" t="s">
        <v>944</v>
      </c>
      <c r="G159" s="57" t="s">
        <v>482</v>
      </c>
      <c r="H159" s="30">
        <v>5382.8703747756181</v>
      </c>
      <c r="I159" s="86"/>
      <c r="J159" s="42"/>
      <c r="N159" s="42">
        <v>4983.7973589435769</v>
      </c>
      <c r="P159" t="e">
        <v>#N/A</v>
      </c>
      <c r="S159" s="194">
        <v>4292.2656679896836</v>
      </c>
      <c r="T159" s="194">
        <f t="shared" si="16"/>
        <v>4077.6523845901993</v>
      </c>
      <c r="U159" s="194">
        <f t="shared" si="17"/>
        <v>4384.5724565486016</v>
      </c>
      <c r="V159" s="194">
        <f t="shared" si="18"/>
        <v>5113.7268560726334</v>
      </c>
      <c r="W159" s="194">
        <f t="shared" si="19"/>
        <v>5382.8703747756181</v>
      </c>
    </row>
    <row r="160" spans="1:23" ht="69.75" x14ac:dyDescent="0.35">
      <c r="A160" s="5"/>
      <c r="B160" s="38" t="s">
        <v>413</v>
      </c>
      <c r="C160" s="24"/>
      <c r="D160" s="32" t="s">
        <v>194</v>
      </c>
      <c r="E160" s="62" t="str">
        <f t="shared" si="15"/>
        <v>Joplin Media Unit - 2x0.5x0.45 - Acabamentos CustomizadosTampo: Laca ou Lamina com ou sem Vidro Normal Pintado
Corpo: Laca ou Lamina</v>
      </c>
      <c r="F160" s="79" t="s">
        <v>943</v>
      </c>
      <c r="G160" s="57" t="s">
        <v>482</v>
      </c>
      <c r="H160" s="30">
        <v>5078.2991294249096</v>
      </c>
      <c r="I160" s="86"/>
      <c r="J160" s="42"/>
      <c r="N160" s="42">
        <v>4701.806290516206</v>
      </c>
      <c r="P160" t="e">
        <v>#N/A</v>
      </c>
      <c r="S160" s="194">
        <v>4049.4025468560626</v>
      </c>
      <c r="T160" s="194">
        <f t="shared" si="16"/>
        <v>3846.9324195132594</v>
      </c>
      <c r="U160" s="194">
        <f t="shared" si="17"/>
        <v>4136.4864725949028</v>
      </c>
      <c r="V160" s="194">
        <f t="shared" si="18"/>
        <v>4824.3841729874348</v>
      </c>
      <c r="W160" s="194">
        <f t="shared" si="19"/>
        <v>5078.2991294249096</v>
      </c>
    </row>
    <row r="161" spans="1:23" ht="69.75" x14ac:dyDescent="0.35">
      <c r="A161" s="5"/>
      <c r="B161" s="38"/>
      <c r="C161" s="41"/>
      <c r="D161" s="32"/>
      <c r="E161" s="62" t="str">
        <f t="shared" si="15"/>
        <v>Barcelona Mesa de Cabeceira - Øx0.5x0.530 - Acabamentos CustomizadosTampo: Espelho Bronze, Fume, Prata, Vidro Fosco ou Clear
Corpo: Laca ou Lamina</v>
      </c>
      <c r="F161" s="34" t="s">
        <v>439</v>
      </c>
      <c r="G161" s="57" t="s">
        <v>481</v>
      </c>
      <c r="H161" s="30">
        <v>3793.6236287409843</v>
      </c>
      <c r="I161" s="86"/>
      <c r="J161" s="42"/>
      <c r="N161" s="42"/>
      <c r="P161">
        <v>2526.2176470588238</v>
      </c>
      <c r="S161" s="194">
        <v>3025.0106960077269</v>
      </c>
      <c r="T161" s="194">
        <f t="shared" si="16"/>
        <v>2873.7601612073404</v>
      </c>
      <c r="U161" s="194">
        <f t="shared" si="17"/>
        <v>3090.0646894702586</v>
      </c>
      <c r="V161" s="194">
        <f t="shared" si="18"/>
        <v>3603.9424473291624</v>
      </c>
      <c r="W161" s="194">
        <f t="shared" si="19"/>
        <v>3793.6236287409843</v>
      </c>
    </row>
    <row r="162" spans="1:23" ht="69.75" x14ac:dyDescent="0.35">
      <c r="A162" s="5"/>
      <c r="B162" s="38"/>
      <c r="C162" s="41"/>
      <c r="D162" s="32"/>
      <c r="E162" s="62" t="str">
        <f t="shared" si="15"/>
        <v>Barcelona Mesa de Cabeceira - Øx0.5x0.530 - Acabamentos CustomizadosTampo: Laca ou Lamina com ou sem Vidro Normal Pintado
Corpo: Laca ou Lamina</v>
      </c>
      <c r="F162" s="34" t="s">
        <v>439</v>
      </c>
      <c r="G162" s="57" t="s">
        <v>482</v>
      </c>
      <c r="H162" s="30">
        <v>3595.7789355285972</v>
      </c>
      <c r="I162" s="86"/>
      <c r="J162" s="42"/>
      <c r="L162" s="42"/>
      <c r="N162" s="42"/>
      <c r="P162">
        <v>2394.4705882352941</v>
      </c>
      <c r="S162" s="194">
        <v>2867.2506302537977</v>
      </c>
      <c r="T162" s="194">
        <f t="shared" si="16"/>
        <v>2723.8880987411076</v>
      </c>
      <c r="U162" s="194">
        <f t="shared" si="17"/>
        <v>2928.9119341302235</v>
      </c>
      <c r="V162" s="194">
        <f t="shared" si="18"/>
        <v>3415.9899887760794</v>
      </c>
      <c r="W162" s="194">
        <f t="shared" si="19"/>
        <v>3595.7789355285972</v>
      </c>
    </row>
    <row r="163" spans="1:23" ht="69.75" x14ac:dyDescent="0.35">
      <c r="A163" s="5"/>
      <c r="B163" s="38"/>
      <c r="C163" s="41"/>
      <c r="D163" s="32"/>
      <c r="E163" s="62" t="str">
        <f t="shared" si="15"/>
        <v>Barcelona Mesa de Cabeceira - Øx0.5x0.530 - Acabamentos CustomizadosTampo: Mármore Especial
Corpo: Laca ou Lamina</v>
      </c>
      <c r="F163" s="34" t="s">
        <v>439</v>
      </c>
      <c r="G163" s="81" t="s">
        <v>624</v>
      </c>
      <c r="H163" s="30">
        <v>4767.0983377506791</v>
      </c>
      <c r="I163" s="86"/>
      <c r="J163" s="42"/>
      <c r="L163" s="42"/>
      <c r="N163" s="42">
        <v>3529.4117647058824</v>
      </c>
      <c r="P163" t="e">
        <v>#N/A</v>
      </c>
      <c r="S163" s="194">
        <v>3801.2530687980498</v>
      </c>
      <c r="T163" s="194">
        <f t="shared" si="16"/>
        <v>3611.1904153581472</v>
      </c>
      <c r="U163" s="194">
        <f t="shared" si="17"/>
        <v>3883.0004466216637</v>
      </c>
      <c r="V163" s="194">
        <f t="shared" si="18"/>
        <v>4528.7434208948462</v>
      </c>
      <c r="W163" s="194">
        <f t="shared" si="19"/>
        <v>4767.0983377506791</v>
      </c>
    </row>
    <row r="164" spans="1:23" ht="69.75" x14ac:dyDescent="0.35">
      <c r="A164" s="5"/>
      <c r="B164" s="38"/>
      <c r="C164" s="24"/>
      <c r="D164" s="32" t="s">
        <v>390</v>
      </c>
      <c r="E164" s="62" t="str">
        <f t="shared" si="15"/>
        <v>Blocco Mesa de Cabeceira - 0.6x0.45x0.53 - Acabamentos CustomizadosTampo: Espelho Bronze, Fume, Prata, Vidro Fosco ou Clear
Corpo: Laca ou Lamina</v>
      </c>
      <c r="F164" s="34" t="s">
        <v>497</v>
      </c>
      <c r="G164" s="57" t="s">
        <v>481</v>
      </c>
      <c r="H164" s="30">
        <v>2714.3671711995244</v>
      </c>
      <c r="I164" s="86"/>
      <c r="J164" s="42">
        <f t="shared" ref="J164:J173" si="20">H164/0.98</f>
        <v>2769.7624195913513</v>
      </c>
      <c r="N164" s="42"/>
      <c r="P164">
        <v>2077.3956302521019</v>
      </c>
      <c r="S164" s="194">
        <v>2164.4186480607291</v>
      </c>
      <c r="T164" s="194">
        <f t="shared" si="16"/>
        <v>2056.1977156576927</v>
      </c>
      <c r="U164" s="194">
        <f t="shared" si="17"/>
        <v>2210.9652856534331</v>
      </c>
      <c r="V164" s="194">
        <f t="shared" si="18"/>
        <v>2578.6488126575987</v>
      </c>
      <c r="W164" s="194">
        <f t="shared" si="19"/>
        <v>2714.3671711995244</v>
      </c>
    </row>
    <row r="165" spans="1:23" ht="69.75" x14ac:dyDescent="0.35">
      <c r="A165" s="5"/>
      <c r="B165" s="38" t="s">
        <v>413</v>
      </c>
      <c r="C165" s="24"/>
      <c r="D165" s="7" t="s">
        <v>391</v>
      </c>
      <c r="E165" s="62" t="str">
        <f t="shared" si="15"/>
        <v>Blocco Mesa de Cabeceira - 0.7x0.45x0.53 - Acabamentos CustomizadosTampo: Espelho Bronze, Fume, Prata, Vidro Fosco ou Clear
Corpo: Laca ou Lamina</v>
      </c>
      <c r="F165" s="34" t="s">
        <v>498</v>
      </c>
      <c r="G165" s="57" t="s">
        <v>481</v>
      </c>
      <c r="H165" s="30">
        <v>3166.7616997327773</v>
      </c>
      <c r="I165" s="86"/>
      <c r="J165" s="42">
        <f t="shared" si="20"/>
        <v>3231.389489523242</v>
      </c>
      <c r="N165" s="42"/>
      <c r="P165">
        <v>2423.628235294118</v>
      </c>
      <c r="S165" s="194">
        <v>2525.1550894041834</v>
      </c>
      <c r="T165" s="194">
        <f t="shared" si="16"/>
        <v>2398.897334933974</v>
      </c>
      <c r="U165" s="194">
        <f t="shared" si="17"/>
        <v>2579.4594999290043</v>
      </c>
      <c r="V165" s="194">
        <f t="shared" si="18"/>
        <v>3008.4236147671973</v>
      </c>
      <c r="W165" s="194">
        <f t="shared" si="19"/>
        <v>3166.7616997327773</v>
      </c>
    </row>
    <row r="166" spans="1:23" ht="70.5" thickBot="1" x14ac:dyDescent="0.4">
      <c r="A166" s="21"/>
      <c r="B166" s="38" t="s">
        <v>413</v>
      </c>
      <c r="C166" s="24"/>
      <c r="D166" s="26" t="s">
        <v>392</v>
      </c>
      <c r="E166" s="62" t="str">
        <f t="shared" si="15"/>
        <v>Blocco Mesa de Cabeceira - 0.8x0.45x0.53 - Acabamentos CustomizadosTampo: Espelho Bronze, Fume, Prata, Vidro Fosco ou Clear
Corpo: Laca ou Lamina</v>
      </c>
      <c r="F166" s="34" t="s">
        <v>499</v>
      </c>
      <c r="G166" s="57" t="s">
        <v>481</v>
      </c>
      <c r="H166" s="30">
        <v>3619.1562282660316</v>
      </c>
      <c r="I166" s="86"/>
      <c r="J166" s="42">
        <f t="shared" si="20"/>
        <v>3693.0165594551345</v>
      </c>
      <c r="N166" s="42"/>
      <c r="P166">
        <v>2769.8608403361354</v>
      </c>
      <c r="S166" s="194">
        <v>2885.8915307476382</v>
      </c>
      <c r="T166" s="194">
        <f t="shared" si="16"/>
        <v>2741.5969542102562</v>
      </c>
      <c r="U166" s="194">
        <f t="shared" si="17"/>
        <v>2947.9537142045765</v>
      </c>
      <c r="V166" s="194">
        <f t="shared" si="18"/>
        <v>3438.1984168767972</v>
      </c>
      <c r="W166" s="194">
        <f t="shared" si="19"/>
        <v>3619.1562282660316</v>
      </c>
    </row>
    <row r="167" spans="1:23" ht="70.5" thickTop="1" x14ac:dyDescent="0.35">
      <c r="A167" s="5"/>
      <c r="B167" s="38" t="s">
        <v>413</v>
      </c>
      <c r="C167" s="24"/>
      <c r="D167" s="32" t="s">
        <v>393</v>
      </c>
      <c r="E167" s="62" t="str">
        <f t="shared" si="15"/>
        <v>Blocco Mesa de Cabeceira - 0.9x0.45x0.53 - Acabamentos CustomizadosTampo: Espelho Bronze, Fume, Prata, Vidro Fosco ou Clear
Corpo: Laca ou Lamina</v>
      </c>
      <c r="F167" s="34" t="s">
        <v>500</v>
      </c>
      <c r="G167" s="57" t="s">
        <v>481</v>
      </c>
      <c r="H167" s="30">
        <v>4071.5507567992863</v>
      </c>
      <c r="I167" s="86"/>
      <c r="J167" s="42">
        <f t="shared" si="20"/>
        <v>4154.6436293870265</v>
      </c>
      <c r="N167" s="42"/>
      <c r="P167">
        <v>3116.093445378152</v>
      </c>
      <c r="S167" s="194">
        <v>3246.6279720910929</v>
      </c>
      <c r="T167" s="194">
        <f t="shared" si="16"/>
        <v>3084.2965734865384</v>
      </c>
      <c r="U167" s="194">
        <f t="shared" si="17"/>
        <v>3316.4479284801491</v>
      </c>
      <c r="V167" s="194">
        <f t="shared" si="18"/>
        <v>3867.9732189863976</v>
      </c>
      <c r="W167" s="194">
        <f t="shared" si="19"/>
        <v>4071.5507567992863</v>
      </c>
    </row>
    <row r="168" spans="1:23" ht="69.75" x14ac:dyDescent="0.35">
      <c r="A168" s="5"/>
      <c r="B168" s="38" t="s">
        <v>413</v>
      </c>
      <c r="C168" s="24"/>
      <c r="D168" s="32" t="s">
        <v>394</v>
      </c>
      <c r="E168" s="62" t="str">
        <f t="shared" si="15"/>
        <v>Blocco Mesa de Cabeceira - 1x0.45x0.53 - Acabamentos CustomizadosTampo: Espelho Bronze, Fume, Prata, Vidro Fosco ou Clear
Corpo: Laca ou Lamina</v>
      </c>
      <c r="F168" s="34" t="s">
        <v>501</v>
      </c>
      <c r="G168" s="57" t="s">
        <v>481</v>
      </c>
      <c r="H168" s="30">
        <v>4523.9452853325402</v>
      </c>
      <c r="I168" s="86"/>
      <c r="J168" s="42">
        <f t="shared" si="20"/>
        <v>4616.2706993189186</v>
      </c>
      <c r="N168" s="42"/>
      <c r="P168">
        <v>3462.3260504201689</v>
      </c>
      <c r="S168" s="194">
        <v>3607.3644134345482</v>
      </c>
      <c r="T168" s="194">
        <f t="shared" si="16"/>
        <v>3426.9961927628206</v>
      </c>
      <c r="U168" s="194">
        <f t="shared" si="17"/>
        <v>3684.9421427557213</v>
      </c>
      <c r="V168" s="194">
        <f t="shared" si="18"/>
        <v>4297.7480210959975</v>
      </c>
      <c r="W168" s="194">
        <f t="shared" si="19"/>
        <v>4523.9452853325402</v>
      </c>
    </row>
    <row r="169" spans="1:23" ht="69.75" x14ac:dyDescent="0.35">
      <c r="A169" s="5"/>
      <c r="B169" s="38" t="s">
        <v>413</v>
      </c>
      <c r="C169" s="24"/>
      <c r="D169" s="32" t="s">
        <v>385</v>
      </c>
      <c r="E169" s="62" t="str">
        <f t="shared" si="15"/>
        <v>Blocco Mesa de Cabeceira - 0.6x0.45x0.53 - Acabamentos CustomizadosTampo: Laca ou Lamina com ou sem Vidro Normal Pintado
Corpo: Laca ou Lamina</v>
      </c>
      <c r="F169" s="34" t="s">
        <v>497</v>
      </c>
      <c r="G169" s="57" t="s">
        <v>482</v>
      </c>
      <c r="H169" s="30">
        <v>2325.8859166698703</v>
      </c>
      <c r="I169" s="86"/>
      <c r="J169" s="42">
        <f t="shared" si="20"/>
        <v>2373.3529761937452</v>
      </c>
      <c r="N169" s="42"/>
      <c r="P169">
        <v>1780.077983193278</v>
      </c>
      <c r="S169" s="194">
        <v>1854.6462338318793</v>
      </c>
      <c r="T169" s="194">
        <f t="shared" si="16"/>
        <v>1761.9139221402852</v>
      </c>
      <c r="U169" s="194">
        <f t="shared" si="17"/>
        <v>1894.5310990755756</v>
      </c>
      <c r="V169" s="194">
        <f t="shared" si="18"/>
        <v>2209.5916208518438</v>
      </c>
      <c r="W169" s="194">
        <f t="shared" si="19"/>
        <v>2325.8859166698703</v>
      </c>
    </row>
    <row r="170" spans="1:23" ht="69.75" x14ac:dyDescent="0.35">
      <c r="A170" s="5"/>
      <c r="B170" s="38" t="s">
        <v>413</v>
      </c>
      <c r="C170" s="24"/>
      <c r="D170" s="32" t="s">
        <v>386</v>
      </c>
      <c r="E170" s="62" t="str">
        <f t="shared" si="15"/>
        <v>Blocco Mesa de Cabeceira - 0.7x0.45x0.53 - Acabamentos CustomizadosTampo: Laca ou Lamina com ou sem Vidro Normal Pintado
Corpo: Laca ou Lamina</v>
      </c>
      <c r="F170" s="34" t="s">
        <v>498</v>
      </c>
      <c r="G170" s="57" t="s">
        <v>482</v>
      </c>
      <c r="H170" s="30">
        <v>2713.5335694481805</v>
      </c>
      <c r="I170" s="86"/>
      <c r="J170" s="42">
        <f t="shared" si="20"/>
        <v>2768.9118055593681</v>
      </c>
      <c r="N170" s="42"/>
      <c r="P170">
        <v>2076.7576470588237</v>
      </c>
      <c r="S170" s="194">
        <v>2163.753939470525</v>
      </c>
      <c r="T170" s="194">
        <f t="shared" si="16"/>
        <v>2055.5662424969987</v>
      </c>
      <c r="U170" s="194">
        <f t="shared" si="17"/>
        <v>2210.2862822548373</v>
      </c>
      <c r="V170" s="194">
        <f t="shared" si="18"/>
        <v>2577.8568909938163</v>
      </c>
      <c r="W170" s="194">
        <f t="shared" si="19"/>
        <v>2713.5335694481805</v>
      </c>
    </row>
    <row r="171" spans="1:23" ht="69.75" x14ac:dyDescent="0.35">
      <c r="A171" s="5"/>
      <c r="B171" s="38" t="s">
        <v>413</v>
      </c>
      <c r="C171" s="24"/>
      <c r="D171" s="7" t="s">
        <v>387</v>
      </c>
      <c r="E171" s="62" t="str">
        <f t="shared" si="15"/>
        <v>Blocco Mesa de Cabeceira - 0.8x0.45x0.53 - Acabamentos CustomizadosTampo: Laca ou Lamina com ou sem Vidro Normal Pintado
Corpo: Laca ou Lamina</v>
      </c>
      <c r="F171" s="34" t="s">
        <v>499</v>
      </c>
      <c r="G171" s="57" t="s">
        <v>482</v>
      </c>
      <c r="H171" s="30">
        <v>3101.1812222264934</v>
      </c>
      <c r="I171" s="86"/>
      <c r="J171" s="42">
        <f t="shared" si="20"/>
        <v>3164.4706349249932</v>
      </c>
      <c r="N171" s="42"/>
      <c r="P171">
        <v>2373.4373109243706</v>
      </c>
      <c r="S171" s="194">
        <v>2472.8616451091725</v>
      </c>
      <c r="T171" s="194">
        <f t="shared" si="16"/>
        <v>2349.2185628537136</v>
      </c>
      <c r="U171" s="194">
        <f t="shared" si="17"/>
        <v>2526.0414654341007</v>
      </c>
      <c r="V171" s="194">
        <f t="shared" si="18"/>
        <v>2946.1221611357914</v>
      </c>
      <c r="W171" s="194">
        <f t="shared" si="19"/>
        <v>3101.1812222264934</v>
      </c>
    </row>
    <row r="172" spans="1:23" ht="70.5" thickBot="1" x14ac:dyDescent="0.4">
      <c r="A172" s="21"/>
      <c r="B172" s="38" t="s">
        <v>413</v>
      </c>
      <c r="C172" s="24"/>
      <c r="D172" s="26" t="s">
        <v>388</v>
      </c>
      <c r="E172" s="62" t="str">
        <f t="shared" si="15"/>
        <v>Blocco Mesa de Cabeceira - 0.9x0.45x0.53 - Acabamentos CustomizadosTampo: Laca ou Lamina com ou sem Vidro Normal Pintado
Corpo: Laca ou Lamina</v>
      </c>
      <c r="F172" s="34" t="s">
        <v>500</v>
      </c>
      <c r="G172" s="57" t="s">
        <v>482</v>
      </c>
      <c r="H172" s="30">
        <v>3488.828875004805</v>
      </c>
      <c r="I172" s="86"/>
      <c r="J172" s="42">
        <f t="shared" si="20"/>
        <v>3560.0294642906174</v>
      </c>
      <c r="N172" s="42"/>
      <c r="P172">
        <v>2670.1169747899166</v>
      </c>
      <c r="S172" s="194">
        <v>2781.9693507478187</v>
      </c>
      <c r="T172" s="194">
        <f t="shared" si="16"/>
        <v>2642.8708832104276</v>
      </c>
      <c r="U172" s="194">
        <f t="shared" si="17"/>
        <v>2841.7966486133632</v>
      </c>
      <c r="V172" s="194">
        <f t="shared" si="18"/>
        <v>3314.3874312777652</v>
      </c>
      <c r="W172" s="194">
        <f t="shared" si="19"/>
        <v>3488.828875004805</v>
      </c>
    </row>
    <row r="173" spans="1:23" ht="70.5" thickTop="1" x14ac:dyDescent="0.35">
      <c r="A173" s="5"/>
      <c r="B173" s="38" t="s">
        <v>413</v>
      </c>
      <c r="C173" s="24"/>
      <c r="D173" s="32" t="s">
        <v>389</v>
      </c>
      <c r="E173" s="62" t="str">
        <f t="shared" si="15"/>
        <v>Blocco Mesa de Cabeceira - 1x0.45x0.53 - Acabamentos CustomizadosTampo: Laca ou Lamina com ou sem Vidro Normal Pintado
Corpo: Laca ou Lamina</v>
      </c>
      <c r="F173" s="34" t="s">
        <v>501</v>
      </c>
      <c r="G173" s="57" t="s">
        <v>482</v>
      </c>
      <c r="H173" s="30">
        <v>3876.4765277831161</v>
      </c>
      <c r="I173" s="86"/>
      <c r="J173" s="42">
        <f t="shared" si="20"/>
        <v>3955.5882936562411</v>
      </c>
      <c r="N173" s="42"/>
      <c r="P173">
        <v>2966.7966386554626</v>
      </c>
      <c r="S173" s="194">
        <v>3091.0770563864648</v>
      </c>
      <c r="T173" s="194">
        <f t="shared" si="16"/>
        <v>2936.5232035671415</v>
      </c>
      <c r="U173" s="194">
        <f t="shared" si="17"/>
        <v>3157.5518317926253</v>
      </c>
      <c r="V173" s="194">
        <f t="shared" si="18"/>
        <v>3682.6527014197386</v>
      </c>
      <c r="W173" s="194">
        <f t="shared" si="19"/>
        <v>3876.4765277831161</v>
      </c>
    </row>
    <row r="174" spans="1:23" ht="69.75" x14ac:dyDescent="0.35">
      <c r="A174" s="5"/>
      <c r="B174" s="38" t="s">
        <v>413</v>
      </c>
      <c r="C174" s="24"/>
      <c r="D174" s="7" t="s">
        <v>320</v>
      </c>
      <c r="E174" s="62" t="str">
        <f t="shared" ref="E174:E205" si="21">F174&amp;G174</f>
        <v>Paris Mesa de Cabeceira - 2 Gavetas - 0.5x0.45x0.53 - Acabamentos CustomizadosTampo: Espelho Bronze, Fume, Prata, Vidro Fosco ou Clear
Corpo: Laca ou Lamina</v>
      </c>
      <c r="F174" s="34" t="s">
        <v>486</v>
      </c>
      <c r="G174" s="57" t="s">
        <v>481</v>
      </c>
      <c r="H174" s="30">
        <v>4311.662318792085</v>
      </c>
      <c r="I174" s="86">
        <v>3266.1867947178876</v>
      </c>
      <c r="J174" s="42">
        <f>I174/0.95</f>
        <v>3438.0913628609346</v>
      </c>
      <c r="L174" s="30">
        <v>3438.0913628609346</v>
      </c>
      <c r="N174" s="42"/>
      <c r="S174" s="194">
        <v>3438.0913628609346</v>
      </c>
      <c r="T174" s="194">
        <f t="shared" si="16"/>
        <v>3266.1867947178876</v>
      </c>
      <c r="U174" s="194">
        <f t="shared" si="17"/>
        <v>3512.0288115246103</v>
      </c>
      <c r="V174" s="194">
        <f t="shared" si="18"/>
        <v>4096.0792028811529</v>
      </c>
      <c r="W174" s="194">
        <f t="shared" si="19"/>
        <v>4311.662318792085</v>
      </c>
    </row>
    <row r="175" spans="1:23" ht="70.5" thickBot="1" x14ac:dyDescent="0.4">
      <c r="A175" s="21"/>
      <c r="B175" s="38" t="s">
        <v>413</v>
      </c>
      <c r="C175" s="24"/>
      <c r="D175" s="26" t="s">
        <v>319</v>
      </c>
      <c r="E175" s="62" t="str">
        <f t="shared" si="21"/>
        <v>Paris Mesa de Cabeceira - 2 Gavetas - 0.5x0.45x0.53 - Acabamentos CustomizadosTampo: Laca ou Lamina com ou sem Vidro Normal Pintado
Corpo: Laca ou Lamina</v>
      </c>
      <c r="F175" s="34" t="s">
        <v>486</v>
      </c>
      <c r="G175" s="57" t="s">
        <v>482</v>
      </c>
      <c r="H175" s="30">
        <v>3871.8631701455506</v>
      </c>
      <c r="I175" s="86">
        <v>2933.0284753901565</v>
      </c>
      <c r="J175" s="42">
        <f t="shared" ref="J175:J206" si="22">I175/0.95</f>
        <v>3087.3983951475334</v>
      </c>
      <c r="L175" s="30">
        <v>3206.1444872685925</v>
      </c>
      <c r="N175" s="42"/>
      <c r="S175" s="194">
        <v>3087.3983951475334</v>
      </c>
      <c r="T175" s="194">
        <f t="shared" si="16"/>
        <v>2933.0284753901565</v>
      </c>
      <c r="U175" s="194">
        <f t="shared" si="17"/>
        <v>3153.7940595593082</v>
      </c>
      <c r="V175" s="194">
        <f t="shared" si="18"/>
        <v>3678.2700116640208</v>
      </c>
      <c r="W175" s="194">
        <f t="shared" si="19"/>
        <v>3871.8631701455506</v>
      </c>
    </row>
    <row r="176" spans="1:23" ht="70.5" thickTop="1" x14ac:dyDescent="0.35">
      <c r="A176" s="5"/>
      <c r="B176" s="38" t="s">
        <v>413</v>
      </c>
      <c r="C176" s="24"/>
      <c r="D176" s="32" t="s">
        <v>321</v>
      </c>
      <c r="E176" s="62" t="str">
        <f t="shared" si="21"/>
        <v>Paris Mesa de Cabeceira - 2 Gavetas - 0.5x0.45x0.53 - Acabamentos CustomizadosTampo: Mármore Especial
Corpo: Laca ou Lamina</v>
      </c>
      <c r="F176" s="34" t="s">
        <v>486</v>
      </c>
      <c r="G176" s="81" t="s">
        <v>624</v>
      </c>
      <c r="H176" s="30">
        <v>5186.0163265109495</v>
      </c>
      <c r="I176" s="86">
        <v>3928.5307592424729</v>
      </c>
      <c r="J176" s="42">
        <f t="shared" si="22"/>
        <v>4135.2955360447086</v>
      </c>
      <c r="L176" s="30">
        <v>4135.2955360447086</v>
      </c>
      <c r="N176" s="42"/>
      <c r="S176" s="194">
        <v>4135.2955360447086</v>
      </c>
      <c r="T176" s="194">
        <f t="shared" si="16"/>
        <v>3928.5307592424729</v>
      </c>
      <c r="U176" s="194">
        <f t="shared" si="17"/>
        <v>4224.2266228413691</v>
      </c>
      <c r="V176" s="194">
        <f t="shared" si="18"/>
        <v>4926.7155102198885</v>
      </c>
      <c r="W176" s="194">
        <f t="shared" si="19"/>
        <v>5186.0163265109495</v>
      </c>
    </row>
    <row r="177" spans="1:23" ht="69.75" x14ac:dyDescent="0.35">
      <c r="A177" s="5"/>
      <c r="B177" s="38" t="s">
        <v>413</v>
      </c>
      <c r="C177" s="24"/>
      <c r="D177" s="32" t="s">
        <v>323</v>
      </c>
      <c r="E177" s="62" t="str">
        <f t="shared" si="21"/>
        <v>Paris Mesa de Cabeceira - 2 Gavetas - 0.6x0.45x0.53 - Acabamentos CustomizadosTampo: Espelho Bronze, Fume, Prata, Vidro Fosco ou Clear
Corpo: Laca ou Lamina</v>
      </c>
      <c r="F177" s="34" t="s">
        <v>487</v>
      </c>
      <c r="G177" s="57" t="s">
        <v>481</v>
      </c>
      <c r="H177" s="30">
        <v>4527.2454347316889</v>
      </c>
      <c r="I177" s="86">
        <f>I174*1.05</f>
        <v>3429.4961344537819</v>
      </c>
      <c r="J177" s="42">
        <f t="shared" si="22"/>
        <v>3609.9959310039812</v>
      </c>
      <c r="L177" s="30">
        <v>3619.0435398536156</v>
      </c>
      <c r="N177" s="42"/>
      <c r="S177" s="194">
        <v>3609.9959310039812</v>
      </c>
      <c r="T177" s="194">
        <f t="shared" si="16"/>
        <v>3429.4961344537819</v>
      </c>
      <c r="U177" s="194">
        <f t="shared" si="17"/>
        <v>3687.6302521008411</v>
      </c>
      <c r="V177" s="194">
        <f t="shared" si="18"/>
        <v>4300.8831630252107</v>
      </c>
      <c r="W177" s="194">
        <f t="shared" si="19"/>
        <v>4527.2454347316889</v>
      </c>
    </row>
    <row r="178" spans="1:23" ht="69.75" x14ac:dyDescent="0.35">
      <c r="A178" s="5"/>
      <c r="B178" s="38" t="s">
        <v>413</v>
      </c>
      <c r="C178" s="24"/>
      <c r="D178" s="32" t="s">
        <v>322</v>
      </c>
      <c r="E178" s="62" t="str">
        <f t="shared" si="21"/>
        <v>Paris Mesa de Cabeceira - 2 Gavetas - 0.6x0.45x0.53 - Acabamentos CustomizadosTampo: Laca ou Lamina com ou sem Vidro Normal Pintado
Corpo: Laca ou Lamina</v>
      </c>
      <c r="F178" s="34" t="s">
        <v>487</v>
      </c>
      <c r="G178" s="57" t="s">
        <v>482</v>
      </c>
      <c r="H178" s="70">
        <v>4065.4563286528282</v>
      </c>
      <c r="I178" s="86">
        <f>I175*1.05</f>
        <v>3079.6798991596643</v>
      </c>
      <c r="J178" s="42">
        <f t="shared" si="22"/>
        <v>3241.7683149049099</v>
      </c>
      <c r="L178" s="70">
        <v>3374.8889339669395</v>
      </c>
      <c r="N178" s="42"/>
      <c r="S178" s="194">
        <v>3241.7683149049099</v>
      </c>
      <c r="T178" s="194">
        <f t="shared" si="16"/>
        <v>3079.6798991596643</v>
      </c>
      <c r="U178" s="194">
        <f t="shared" si="17"/>
        <v>3311.4837625372738</v>
      </c>
      <c r="V178" s="194">
        <f t="shared" si="18"/>
        <v>3862.1835122472221</v>
      </c>
      <c r="W178" s="194">
        <f t="shared" si="19"/>
        <v>4065.4563286528282</v>
      </c>
    </row>
    <row r="179" spans="1:23" ht="69.75" x14ac:dyDescent="0.35">
      <c r="A179" s="5"/>
      <c r="B179" s="38" t="s">
        <v>413</v>
      </c>
      <c r="C179" s="24"/>
      <c r="D179" s="32" t="s">
        <v>324</v>
      </c>
      <c r="E179" s="62" t="str">
        <f t="shared" si="21"/>
        <v>Paris Mesa de Cabeceira - 2 Gavetas - 0.6x0.45x0.53 - Acabamentos CustomizadosTampo: Mármore Especial
Corpo: Laca ou Lamina</v>
      </c>
      <c r="F179" s="34" t="s">
        <v>487</v>
      </c>
      <c r="G179" s="81" t="s">
        <v>624</v>
      </c>
      <c r="H179" s="70">
        <v>5445.3171428364967</v>
      </c>
      <c r="I179" s="86">
        <f>I176*1.05</f>
        <v>4124.9572972045971</v>
      </c>
      <c r="J179" s="42">
        <f t="shared" si="22"/>
        <v>4342.0603128469447</v>
      </c>
      <c r="L179" s="70">
        <v>4352.9426695207458</v>
      </c>
      <c r="N179" s="42"/>
      <c r="S179" s="194">
        <v>4342.0603128469447</v>
      </c>
      <c r="T179" s="194">
        <f t="shared" si="16"/>
        <v>4124.9572972045971</v>
      </c>
      <c r="U179" s="194">
        <f t="shared" si="17"/>
        <v>4435.4379539834381</v>
      </c>
      <c r="V179" s="194">
        <f t="shared" si="18"/>
        <v>5173.0512857308831</v>
      </c>
      <c r="W179" s="194">
        <f t="shared" si="19"/>
        <v>5445.3171428364967</v>
      </c>
    </row>
    <row r="180" spans="1:23" ht="69.75" x14ac:dyDescent="0.35">
      <c r="A180" s="5"/>
      <c r="B180" s="38" t="s">
        <v>413</v>
      </c>
      <c r="C180" s="24"/>
      <c r="D180" s="32" t="s">
        <v>326</v>
      </c>
      <c r="E180" s="62" t="str">
        <f t="shared" si="21"/>
        <v>Paris Mesa de Cabeceira - 2 Gavetas - 0.7x0.45x0.53 - Acabamentos CustomizadosTampo: Espelho Bronze, Fume, Prata, Vidro Fosco ou Clear
Corpo: Laca ou Lamina</v>
      </c>
      <c r="F180" s="34" t="s">
        <v>488</v>
      </c>
      <c r="G180" s="57" t="s">
        <v>481</v>
      </c>
      <c r="H180" s="70">
        <v>4734.7762101777935</v>
      </c>
      <c r="I180" s="70">
        <v>3586.7056346749227</v>
      </c>
      <c r="J180" s="42">
        <f t="shared" si="22"/>
        <v>3775.4796154472874</v>
      </c>
      <c r="L180" s="70">
        <v>3775.4796154472874</v>
      </c>
      <c r="N180" s="42"/>
      <c r="S180" s="194">
        <v>3775.4796154472874</v>
      </c>
      <c r="T180" s="194">
        <f t="shared" si="16"/>
        <v>3586.7056346749227</v>
      </c>
      <c r="U180" s="194">
        <f t="shared" si="17"/>
        <v>3856.6727254569064</v>
      </c>
      <c r="V180" s="194">
        <f t="shared" si="18"/>
        <v>4498.0373997003899</v>
      </c>
      <c r="W180" s="194">
        <f t="shared" si="19"/>
        <v>4734.7762101777935</v>
      </c>
    </row>
    <row r="181" spans="1:23" ht="69.75" x14ac:dyDescent="0.35">
      <c r="A181" s="5"/>
      <c r="B181" s="38" t="s">
        <v>413</v>
      </c>
      <c r="C181" s="24"/>
      <c r="D181" s="32" t="s">
        <v>325</v>
      </c>
      <c r="E181" s="62" t="str">
        <f t="shared" si="21"/>
        <v>Paris Mesa de Cabeceira - 2 Gavetas - 0.7x0.45x0.53 - Acabamentos CustomizadosTampo: Laca ou Lamina com ou sem Vidro Normal Pintado
Corpo: Laca ou Lamina</v>
      </c>
      <c r="F181" s="34" t="s">
        <v>488</v>
      </c>
      <c r="G181" s="57" t="s">
        <v>482</v>
      </c>
      <c r="H181" s="30">
        <v>4242.1088604802917</v>
      </c>
      <c r="I181" s="86">
        <v>3213.4983951475374</v>
      </c>
      <c r="J181" s="42">
        <f t="shared" si="22"/>
        <v>3382.6298896289868</v>
      </c>
      <c r="L181" s="30">
        <v>3512.7310392301019</v>
      </c>
      <c r="N181" s="42"/>
      <c r="S181" s="194">
        <v>3382.6298896289868</v>
      </c>
      <c r="T181" s="194">
        <f t="shared" si="16"/>
        <v>3213.4983951475374</v>
      </c>
      <c r="U181" s="194">
        <f t="shared" si="17"/>
        <v>3455.3746184382126</v>
      </c>
      <c r="V181" s="194">
        <f t="shared" si="18"/>
        <v>4030.0034174844868</v>
      </c>
      <c r="W181" s="194">
        <f t="shared" si="19"/>
        <v>4242.1088604802917</v>
      </c>
    </row>
    <row r="182" spans="1:23" ht="69.75" x14ac:dyDescent="0.35">
      <c r="A182" s="5"/>
      <c r="B182" s="38" t="s">
        <v>413</v>
      </c>
      <c r="C182" s="24"/>
      <c r="D182" s="32" t="s">
        <v>327</v>
      </c>
      <c r="E182" s="62" t="str">
        <f t="shared" si="21"/>
        <v>Paris Mesa de Cabeceira - 2 Gavetas - 0.7x0.45x0.53 - Acabamentos CustomizadosTampo: Mármore Especial
Corpo: Laca ou Lamina</v>
      </c>
      <c r="F182" s="34" t="s">
        <v>488</v>
      </c>
      <c r="G182" s="81" t="s">
        <v>624</v>
      </c>
      <c r="H182" s="30">
        <v>5935.3527753912085</v>
      </c>
      <c r="I182" s="86">
        <v>4496.1709483793529</v>
      </c>
      <c r="J182" s="42">
        <f t="shared" si="22"/>
        <v>4732.811524609845</v>
      </c>
      <c r="L182" s="30">
        <v>4732.811524609845</v>
      </c>
      <c r="N182" s="42"/>
      <c r="S182" s="194">
        <v>4732.811524609845</v>
      </c>
      <c r="T182" s="194">
        <f t="shared" si="16"/>
        <v>4496.1709483793529</v>
      </c>
      <c r="U182" s="194">
        <f t="shared" si="17"/>
        <v>4834.592417612208</v>
      </c>
      <c r="V182" s="194">
        <f t="shared" si="18"/>
        <v>5638.5851366611178</v>
      </c>
      <c r="W182" s="194">
        <f t="shared" si="19"/>
        <v>5935.3527753912085</v>
      </c>
    </row>
    <row r="183" spans="1:23" ht="69.75" x14ac:dyDescent="0.35">
      <c r="A183" s="5"/>
      <c r="B183" s="38" t="s">
        <v>413</v>
      </c>
      <c r="C183" s="24"/>
      <c r="D183" s="7" t="s">
        <v>329</v>
      </c>
      <c r="E183" s="62" t="str">
        <f t="shared" si="21"/>
        <v>Paris Mesa de Cabeceira - 2 Gavetas - 0.8x0.45x0.53 - Acabamentos CustomizadosTampo: Espelho Bronze, Fume, Prata, Vidro Fosco ou Clear
Corpo: Laca ou Lamina</v>
      </c>
      <c r="F183" s="34" t="s">
        <v>489</v>
      </c>
      <c r="G183" s="57" t="s">
        <v>481</v>
      </c>
      <c r="H183" s="30">
        <v>4951.4321301016416</v>
      </c>
      <c r="I183" s="86">
        <v>3750.8276489543186</v>
      </c>
      <c r="J183" s="42">
        <f t="shared" si="22"/>
        <v>3948.2396304782305</v>
      </c>
      <c r="L183" s="30">
        <v>3948.2396304782301</v>
      </c>
      <c r="N183" s="42"/>
      <c r="S183" s="194">
        <v>3948.2396304782305</v>
      </c>
      <c r="T183" s="194">
        <f t="shared" si="16"/>
        <v>3750.8276489543186</v>
      </c>
      <c r="U183" s="194">
        <f t="shared" si="17"/>
        <v>4033.1480096282999</v>
      </c>
      <c r="V183" s="194">
        <f t="shared" si="18"/>
        <v>4703.8605236294861</v>
      </c>
      <c r="W183" s="194">
        <f t="shared" si="19"/>
        <v>4951.4321301016416</v>
      </c>
    </row>
    <row r="184" spans="1:23" ht="70.5" thickBot="1" x14ac:dyDescent="0.4">
      <c r="A184" s="21"/>
      <c r="B184" s="38" t="s">
        <v>413</v>
      </c>
      <c r="C184" s="24"/>
      <c r="D184" s="26" t="s">
        <v>328</v>
      </c>
      <c r="E184" s="62" t="str">
        <f t="shared" si="21"/>
        <v>Paris Mesa de Cabeceira - 2 Gavetas - 0.8x0.45x0.53 - Acabamentos CustomizadosTampo: Laca ou Lamina com ou sem Vidro Normal Pintado
Corpo: Laca ou Lamina</v>
      </c>
      <c r="F184" s="34" t="s">
        <v>489</v>
      </c>
      <c r="G184" s="57" t="s">
        <v>482</v>
      </c>
      <c r="H184" s="30">
        <v>4607.2513695095795</v>
      </c>
      <c r="I184" s="86">
        <v>3490.1025336450375</v>
      </c>
      <c r="J184" s="42">
        <f t="shared" si="22"/>
        <v>3673.7921406789869</v>
      </c>
      <c r="L184" s="30">
        <v>3673.7921406789869</v>
      </c>
      <c r="N184" s="42"/>
      <c r="S184" s="194">
        <v>3673.7921406789869</v>
      </c>
      <c r="T184" s="194">
        <f t="shared" si="16"/>
        <v>3490.1025336450375</v>
      </c>
      <c r="U184" s="194">
        <f t="shared" si="17"/>
        <v>3752.7984232742342</v>
      </c>
      <c r="V184" s="194">
        <f t="shared" si="18"/>
        <v>4376.8888010647388</v>
      </c>
      <c r="W184" s="194">
        <f t="shared" si="19"/>
        <v>4607.2513695095795</v>
      </c>
    </row>
    <row r="185" spans="1:23" ht="70.5" thickTop="1" x14ac:dyDescent="0.35">
      <c r="A185" s="5"/>
      <c r="B185" s="38" t="s">
        <v>413</v>
      </c>
      <c r="C185" s="24"/>
      <c r="D185" s="32" t="s">
        <v>330</v>
      </c>
      <c r="E185" s="62" t="str">
        <f t="shared" si="21"/>
        <v>Paris Mesa de Cabeceira - 2 Gavetas - 0.8x0.45x0.53 - Acabamentos CustomizadosTampo: Mármore Especial
Corpo: Laca ou Lamina</v>
      </c>
      <c r="F185" s="34" t="s">
        <v>489</v>
      </c>
      <c r="G185" s="81" t="s">
        <v>624</v>
      </c>
      <c r="H185" s="30">
        <v>6268.9905790920393</v>
      </c>
      <c r="I185" s="86">
        <v>4748.9095229928726</v>
      </c>
      <c r="J185" s="42">
        <f t="shared" si="22"/>
        <v>4998.8521294661823</v>
      </c>
      <c r="L185" s="30">
        <v>4998.8521294661823</v>
      </c>
      <c r="N185" s="42"/>
      <c r="S185" s="194">
        <v>4998.8521294661823</v>
      </c>
      <c r="T185" s="194">
        <f t="shared" si="16"/>
        <v>4748.9095229928726</v>
      </c>
      <c r="U185" s="194">
        <f t="shared" si="17"/>
        <v>5106.3543257987876</v>
      </c>
      <c r="V185" s="194">
        <f t="shared" si="18"/>
        <v>5955.5410501791257</v>
      </c>
      <c r="W185" s="194">
        <f t="shared" si="19"/>
        <v>6268.9905790920393</v>
      </c>
    </row>
    <row r="186" spans="1:23" ht="69.75" x14ac:dyDescent="0.35">
      <c r="A186" s="5"/>
      <c r="B186" s="38" t="s">
        <v>413</v>
      </c>
      <c r="C186" s="24"/>
      <c r="D186" s="32" t="s">
        <v>332</v>
      </c>
      <c r="E186" s="62" t="str">
        <f t="shared" si="21"/>
        <v>Paris Mesa de Cabeceira - 2 Gavetas - 0.9x0.45x0.53 - Acabamentos CustomizadosTampo: Espelho Bronze, Fume, Prata, Vidro Fosco ou Clear
Corpo: Laca ou Lamina</v>
      </c>
      <c r="F186" s="34" t="s">
        <v>490</v>
      </c>
      <c r="G186" s="57" t="s">
        <v>481</v>
      </c>
      <c r="H186" s="30">
        <v>5446.5753431118055</v>
      </c>
      <c r="I186" s="86">
        <f t="shared" ref="I186:I191" si="23">I183*1.1</f>
        <v>4125.9104138497505</v>
      </c>
      <c r="J186" s="42">
        <f t="shared" si="22"/>
        <v>4343.0635935260534</v>
      </c>
      <c r="L186" s="30">
        <v>4156.0417162928743</v>
      </c>
      <c r="N186" s="42"/>
      <c r="S186" s="194">
        <v>4343.0635935260534</v>
      </c>
      <c r="T186" s="194">
        <f t="shared" si="16"/>
        <v>4125.9104138497505</v>
      </c>
      <c r="U186" s="194">
        <f t="shared" si="17"/>
        <v>4436.4628105911297</v>
      </c>
      <c r="V186" s="194">
        <f t="shared" si="18"/>
        <v>5174.2465759924344</v>
      </c>
      <c r="W186" s="194">
        <f t="shared" si="19"/>
        <v>5446.5753431118055</v>
      </c>
    </row>
    <row r="187" spans="1:23" ht="69.75" x14ac:dyDescent="0.35">
      <c r="A187" s="5"/>
      <c r="B187" s="38" t="s">
        <v>413</v>
      </c>
      <c r="C187" s="24"/>
      <c r="D187" s="32" t="s">
        <v>331</v>
      </c>
      <c r="E187" s="62" t="str">
        <f t="shared" si="21"/>
        <v>Paris Mesa de Cabeceira - 2 Gavetas - 0.9x0.45x0.53 - Acabamentos CustomizadosTampo: Laca ou Lamina com ou sem Vidro Normal Pintado
Corpo: Laca ou Lamina</v>
      </c>
      <c r="F187" s="34" t="s">
        <v>490</v>
      </c>
      <c r="G187" s="57" t="s">
        <v>482</v>
      </c>
      <c r="H187" s="30">
        <v>5067.9765064605381</v>
      </c>
      <c r="I187" s="86">
        <f t="shared" si="23"/>
        <v>3839.1127870095415</v>
      </c>
      <c r="J187" s="42">
        <f t="shared" si="22"/>
        <v>4041.1713547468862</v>
      </c>
      <c r="L187" s="30">
        <v>3867.1496217673548</v>
      </c>
      <c r="N187" s="42"/>
      <c r="S187" s="194">
        <v>4041.1713547468862</v>
      </c>
      <c r="T187" s="194">
        <f t="shared" si="16"/>
        <v>3839.1127870095415</v>
      </c>
      <c r="U187" s="194">
        <f t="shared" si="17"/>
        <v>4128.0782656016581</v>
      </c>
      <c r="V187" s="194">
        <f t="shared" si="18"/>
        <v>4814.577681171213</v>
      </c>
      <c r="W187" s="194">
        <f t="shared" si="19"/>
        <v>5067.9765064605381</v>
      </c>
    </row>
    <row r="188" spans="1:23" ht="69.75" x14ac:dyDescent="0.35">
      <c r="A188" s="5"/>
      <c r="B188" s="38" t="s">
        <v>413</v>
      </c>
      <c r="C188" s="24"/>
      <c r="D188" s="32" t="s">
        <v>333</v>
      </c>
      <c r="E188" s="62" t="str">
        <f t="shared" si="21"/>
        <v>Paris Mesa de Cabeceira - 2 Gavetas - 0.9x0.45x0.53 - Acabamentos CustomizadosTampo: Mármore Especial
Corpo: Laca ou Lamina</v>
      </c>
      <c r="F188" s="34" t="s">
        <v>490</v>
      </c>
      <c r="G188" s="81" t="s">
        <v>624</v>
      </c>
      <c r="H188" s="30">
        <v>6895.8896370012444</v>
      </c>
      <c r="I188" s="86">
        <f t="shared" si="23"/>
        <v>5223.8004752921606</v>
      </c>
      <c r="J188" s="42">
        <f t="shared" si="22"/>
        <v>5498.7373424128009</v>
      </c>
      <c r="L188" s="30">
        <v>5261.949609964403</v>
      </c>
      <c r="N188" s="42"/>
      <c r="S188" s="194">
        <v>5498.7373424128009</v>
      </c>
      <c r="T188" s="194">
        <f t="shared" si="16"/>
        <v>5223.8004752921606</v>
      </c>
      <c r="U188" s="194">
        <f t="shared" si="17"/>
        <v>5616.9897583786678</v>
      </c>
      <c r="V188" s="194">
        <f t="shared" si="18"/>
        <v>6551.0951551970393</v>
      </c>
      <c r="W188" s="194">
        <f t="shared" si="19"/>
        <v>6895.8896370012444</v>
      </c>
    </row>
    <row r="189" spans="1:23" ht="69.75" x14ac:dyDescent="0.35">
      <c r="A189" s="5"/>
      <c r="B189" s="38" t="s">
        <v>413</v>
      </c>
      <c r="C189" s="24"/>
      <c r="D189" s="32" t="s">
        <v>335</v>
      </c>
      <c r="E189" s="62" t="str">
        <f t="shared" si="21"/>
        <v>Paris Mesa de Cabeceira - 2 Gavetas - 1x0.45x0.53 - Acabamentos CustomizadosTampo: Espelho Bronze, Fume, Prata, Vidro Fosco ou Clear
Corpo: Laca ou Lamina</v>
      </c>
      <c r="F189" s="34" t="s">
        <v>491</v>
      </c>
      <c r="G189" s="57" t="s">
        <v>481</v>
      </c>
      <c r="H189" s="30">
        <v>5991.2328774229854</v>
      </c>
      <c r="I189" s="86">
        <f t="shared" si="23"/>
        <v>4538.5014552347257</v>
      </c>
      <c r="J189" s="42">
        <f t="shared" si="22"/>
        <v>4777.3699528786592</v>
      </c>
      <c r="L189" s="30">
        <v>4374.7807539924997</v>
      </c>
      <c r="N189" s="42"/>
      <c r="S189" s="194">
        <v>4777.3699528786592</v>
      </c>
      <c r="T189" s="194">
        <f t="shared" si="16"/>
        <v>4538.5014552347257</v>
      </c>
      <c r="U189" s="194">
        <f t="shared" si="17"/>
        <v>4880.1090916502426</v>
      </c>
      <c r="V189" s="194">
        <f t="shared" si="18"/>
        <v>5691.6712335916773</v>
      </c>
      <c r="W189" s="194">
        <f t="shared" si="19"/>
        <v>5991.2328774229854</v>
      </c>
    </row>
    <row r="190" spans="1:23" ht="69.75" x14ac:dyDescent="0.35">
      <c r="A190" s="5"/>
      <c r="B190" s="38" t="s">
        <v>413</v>
      </c>
      <c r="C190" s="24"/>
      <c r="D190" s="32" t="s">
        <v>334</v>
      </c>
      <c r="E190" s="62" t="str">
        <f t="shared" si="21"/>
        <v>Paris Mesa de Cabeceira - 2 Gavetas - 1x0.45x0.53 - Acabamentos CustomizadosTampo: Laca ou Lamina com ou sem Vidro Normal Pintado
Corpo: Laca ou Lamina</v>
      </c>
      <c r="F190" s="34" t="s">
        <v>491</v>
      </c>
      <c r="G190" s="57" t="s">
        <v>482</v>
      </c>
      <c r="H190" s="30">
        <v>5574.7741571065926</v>
      </c>
      <c r="I190" s="86">
        <f t="shared" si="23"/>
        <v>4223.024065710496</v>
      </c>
      <c r="J190" s="42">
        <f t="shared" si="22"/>
        <v>4445.2884902215746</v>
      </c>
      <c r="L190" s="30">
        <v>4070.6838123866896</v>
      </c>
      <c r="N190" s="42"/>
      <c r="S190" s="194">
        <v>4445.2884902215746</v>
      </c>
      <c r="T190" s="194">
        <f t="shared" si="16"/>
        <v>4223.024065710496</v>
      </c>
      <c r="U190" s="194">
        <f t="shared" si="17"/>
        <v>4540.8860921618243</v>
      </c>
      <c r="V190" s="194">
        <f t="shared" si="18"/>
        <v>5296.0354492883353</v>
      </c>
      <c r="W190" s="194">
        <f t="shared" si="19"/>
        <v>5574.7741571065926</v>
      </c>
    </row>
    <row r="191" spans="1:23" ht="69.75" x14ac:dyDescent="0.35">
      <c r="A191" s="5"/>
      <c r="B191" s="38" t="s">
        <v>413</v>
      </c>
      <c r="C191" s="24"/>
      <c r="D191" s="32" t="s">
        <v>336</v>
      </c>
      <c r="E191" s="62" t="str">
        <f t="shared" si="21"/>
        <v>Paris Mesa de Cabeceira - 2 Gavetas - 1x0.45x0.53 - Acabamentos CustomizadosTampo: Mármore Especial
Corpo: Laca ou Lamina</v>
      </c>
      <c r="F191" s="34" t="s">
        <v>491</v>
      </c>
      <c r="G191" s="81" t="s">
        <v>624</v>
      </c>
      <c r="H191" s="30">
        <v>7585.478600701369</v>
      </c>
      <c r="I191" s="86">
        <f t="shared" si="23"/>
        <v>5746.1805228213771</v>
      </c>
      <c r="J191" s="42">
        <f t="shared" si="22"/>
        <v>6048.6110766540814</v>
      </c>
      <c r="L191" s="30">
        <v>5538.8943262783196</v>
      </c>
      <c r="N191" s="42"/>
      <c r="S191" s="194">
        <v>6048.6110766540814</v>
      </c>
      <c r="T191" s="194">
        <f t="shared" si="16"/>
        <v>5746.1805228213771</v>
      </c>
      <c r="U191" s="194">
        <f t="shared" si="17"/>
        <v>6178.6887342165346</v>
      </c>
      <c r="V191" s="194">
        <f t="shared" si="18"/>
        <v>7206.2046707167437</v>
      </c>
      <c r="W191" s="194">
        <f t="shared" si="19"/>
        <v>7585.478600701369</v>
      </c>
    </row>
    <row r="192" spans="1:23" ht="69.75" x14ac:dyDescent="0.35">
      <c r="A192" s="5"/>
      <c r="B192" s="38" t="s">
        <v>413</v>
      </c>
      <c r="C192" s="24"/>
      <c r="D192" s="32"/>
      <c r="E192" s="62" t="str">
        <f t="shared" si="21"/>
        <v>Paris Mesa de Cabeceira - 3 Gavetas - 0.6x0.45x0.6 - Acabamentos CustomizadosTampo: Espelho Bronze, Fume, Prata, Vidro Fosco ou Clear
Corpo: Laca ou Lamina</v>
      </c>
      <c r="F192" s="34" t="s">
        <v>442</v>
      </c>
      <c r="G192" s="57" t="s">
        <v>481</v>
      </c>
      <c r="H192" s="30">
        <v>4673.3739586090214</v>
      </c>
      <c r="I192" s="86">
        <f>I195/1.05</f>
        <v>3540.1919681556833</v>
      </c>
      <c r="J192" s="42">
        <f t="shared" si="22"/>
        <v>3726.5178612165091</v>
      </c>
      <c r="L192" s="30">
        <v>3557.1306857066675</v>
      </c>
      <c r="N192" s="42"/>
      <c r="S192" s="194">
        <v>3726.5178612165091</v>
      </c>
      <c r="T192" s="194">
        <f t="shared" si="16"/>
        <v>3540.1919681556833</v>
      </c>
      <c r="U192" s="194">
        <f t="shared" si="17"/>
        <v>3806.6580302749285</v>
      </c>
      <c r="V192" s="194">
        <f t="shared" si="18"/>
        <v>4439.7052607096484</v>
      </c>
      <c r="W192" s="194">
        <f t="shared" si="19"/>
        <v>4673.3739586090214</v>
      </c>
    </row>
    <row r="193" spans="1:23" ht="69.75" x14ac:dyDescent="0.35">
      <c r="A193" s="5"/>
      <c r="B193" s="38" t="s">
        <v>413</v>
      </c>
      <c r="C193" s="24"/>
      <c r="D193" s="32" t="s">
        <v>337</v>
      </c>
      <c r="E193" s="62" t="str">
        <f t="shared" si="21"/>
        <v>Paris Mesa de Cabeceira - 3 Gavetas - 0.6x0.45x0.6 - Acabamentos CustomizadosTampo: Laca ou Lamina com ou sem Vidro Normal Pintado
Corpo: Laca ou Lamina</v>
      </c>
      <c r="F193" s="34" t="s">
        <v>442</v>
      </c>
      <c r="G193" s="57" t="s">
        <v>482</v>
      </c>
      <c r="H193" s="30">
        <v>4271.3879951012423</v>
      </c>
      <c r="I193" s="86">
        <f>I196/1.05</f>
        <v>3235.6780362671384</v>
      </c>
      <c r="J193" s="42">
        <f t="shared" si="22"/>
        <v>3405.9768802811986</v>
      </c>
      <c r="L193" s="30">
        <v>3251.1597493593258</v>
      </c>
      <c r="N193" s="42"/>
      <c r="S193" s="194">
        <v>3405.9768802811986</v>
      </c>
      <c r="T193" s="194">
        <f t="shared" si="16"/>
        <v>3235.6780362671384</v>
      </c>
      <c r="U193" s="194">
        <f t="shared" si="17"/>
        <v>3479.2236949109019</v>
      </c>
      <c r="V193" s="194">
        <f t="shared" si="18"/>
        <v>4057.8185953745847</v>
      </c>
      <c r="W193" s="194">
        <f t="shared" si="19"/>
        <v>4271.3879951012423</v>
      </c>
    </row>
    <row r="194" spans="1:23" ht="69.75" x14ac:dyDescent="0.35">
      <c r="A194" s="5"/>
      <c r="B194" s="38" t="s">
        <v>413</v>
      </c>
      <c r="C194" s="24"/>
      <c r="D194" s="32" t="s">
        <v>338</v>
      </c>
      <c r="E194" s="62" t="str">
        <f t="shared" si="21"/>
        <v>Paris Mesa de Cabeceira - 3 Gavetas - 0.6x0.45x0.6 - Acabamentos CustomizadosTampo: Mármore Especial
Corpo: Laca ou Lamina</v>
      </c>
      <c r="F194" s="34" t="s">
        <v>442</v>
      </c>
      <c r="G194" s="81" t="s">
        <v>624</v>
      </c>
      <c r="H194" s="30">
        <v>5649.6178516803329</v>
      </c>
      <c r="I194" s="86">
        <f>I197/1.05</f>
        <v>4279.7199451209071</v>
      </c>
      <c r="J194" s="42">
        <f t="shared" si="22"/>
        <v>4504.9683632851657</v>
      </c>
      <c r="L194" s="30">
        <v>4300.1970740449306</v>
      </c>
      <c r="N194" s="42"/>
      <c r="S194" s="194">
        <v>4504.9683632851657</v>
      </c>
      <c r="T194" s="194">
        <f t="shared" si="16"/>
        <v>4279.7199451209071</v>
      </c>
      <c r="U194" s="194">
        <f t="shared" si="17"/>
        <v>4601.8494033558145</v>
      </c>
      <c r="V194" s="194">
        <f t="shared" si="18"/>
        <v>5367.1369591338862</v>
      </c>
      <c r="W194" s="194">
        <f t="shared" si="19"/>
        <v>5649.6178516803329</v>
      </c>
    </row>
    <row r="195" spans="1:23" ht="69.75" x14ac:dyDescent="0.35">
      <c r="A195" s="5"/>
      <c r="B195" s="38"/>
      <c r="C195" s="24"/>
      <c r="D195" s="7" t="s">
        <v>340</v>
      </c>
      <c r="E195" s="62" t="str">
        <f t="shared" si="21"/>
        <v>Paris Mesa de Cabeceira - 3 Gavetas - 0.7x0.45x0.6 - Acabamentos CustomizadosTampo: Espelho Bronze, Fume, Prata, Vidro Fosco ou Clear
Corpo: Laca ou Lamina</v>
      </c>
      <c r="F195" s="34" t="s">
        <v>440</v>
      </c>
      <c r="G195" s="57" t="s">
        <v>481</v>
      </c>
      <c r="H195" s="30">
        <v>4907.0426565394728</v>
      </c>
      <c r="I195" s="99">
        <v>3717.2015665634676</v>
      </c>
      <c r="J195" s="42">
        <f t="shared" si="22"/>
        <v>3912.8437542773345</v>
      </c>
      <c r="L195" s="30">
        <v>3912.8437542773345</v>
      </c>
      <c r="N195" s="42"/>
      <c r="S195" s="194">
        <v>3912.8437542773345</v>
      </c>
      <c r="T195" s="194">
        <f t="shared" ref="T195:T258" si="24">IF(S195,S195*(1-0.05))</f>
        <v>3717.2015665634676</v>
      </c>
      <c r="U195" s="194">
        <f t="shared" ref="U195:U258" si="25">IF(T195,T195/(1-0.07))</f>
        <v>3996.990931788675</v>
      </c>
      <c r="V195" s="194">
        <f t="shared" ref="V195:V258" si="26">U195*1.1663</f>
        <v>4661.690523745131</v>
      </c>
      <c r="W195" s="194">
        <f t="shared" ref="W195:W258" si="27">V195*1.05263157894</f>
        <v>4907.0426565394728</v>
      </c>
    </row>
    <row r="196" spans="1:23" ht="70.5" thickBot="1" x14ac:dyDescent="0.4">
      <c r="A196" s="21"/>
      <c r="B196" s="38" t="s">
        <v>413</v>
      </c>
      <c r="C196" s="24"/>
      <c r="D196" s="26" t="s">
        <v>339</v>
      </c>
      <c r="E196" s="62" t="str">
        <f t="shared" si="21"/>
        <v>Paris Mesa de Cabeceira - 3 Gavetas - 0.7x0.45x0.6 - Acabamentos CustomizadosTampo: Laca ou Lamina com ou sem Vidro Normal Pintado
Corpo: Laca ou Lamina</v>
      </c>
      <c r="F196" s="34" t="s">
        <v>440</v>
      </c>
      <c r="G196" s="57" t="s">
        <v>482</v>
      </c>
      <c r="H196" s="30">
        <v>4484.9573948563038</v>
      </c>
      <c r="I196" s="99">
        <v>3397.4619380804957</v>
      </c>
      <c r="J196" s="42">
        <f t="shared" si="22"/>
        <v>3576.2757242952589</v>
      </c>
      <c r="L196" s="30">
        <v>3576.2757242952589</v>
      </c>
      <c r="N196" s="42"/>
      <c r="S196" s="194">
        <v>3576.2757242952589</v>
      </c>
      <c r="T196" s="194">
        <f t="shared" si="24"/>
        <v>3397.4619380804957</v>
      </c>
      <c r="U196" s="194">
        <f t="shared" si="25"/>
        <v>3653.1848796564473</v>
      </c>
      <c r="V196" s="194">
        <f t="shared" si="26"/>
        <v>4260.7095251433138</v>
      </c>
      <c r="W196" s="194">
        <f t="shared" si="27"/>
        <v>4484.9573948563038</v>
      </c>
    </row>
    <row r="197" spans="1:23" ht="70.5" thickTop="1" x14ac:dyDescent="0.35">
      <c r="A197" s="5"/>
      <c r="B197" s="38" t="s">
        <v>413</v>
      </c>
      <c r="C197" s="24"/>
      <c r="D197" s="32" t="s">
        <v>341</v>
      </c>
      <c r="E197" s="62" t="str">
        <f t="shared" si="21"/>
        <v>Paris Mesa de Cabeceira - 3 Gavetas - 0.7x0.45x0.6 - Acabamentos CustomizadosTampo: Mármore Especial
Corpo: Laca ou Lamina</v>
      </c>
      <c r="F197" s="34" t="s">
        <v>440</v>
      </c>
      <c r="G197" s="81" t="s">
        <v>624</v>
      </c>
      <c r="H197" s="30">
        <v>5932.0987442643491</v>
      </c>
      <c r="I197" s="99">
        <v>4493.7059423769524</v>
      </c>
      <c r="J197" s="42">
        <f t="shared" si="22"/>
        <v>4730.2167814494242</v>
      </c>
      <c r="L197" s="30">
        <v>4730.2167814494242</v>
      </c>
      <c r="N197" s="42"/>
      <c r="S197" s="194">
        <v>4730.2167814494242</v>
      </c>
      <c r="T197" s="194">
        <f t="shared" si="24"/>
        <v>4493.7059423769524</v>
      </c>
      <c r="U197" s="194">
        <f t="shared" si="25"/>
        <v>4831.941873523605</v>
      </c>
      <c r="V197" s="194">
        <f t="shared" si="26"/>
        <v>5635.49380709058</v>
      </c>
      <c r="W197" s="194">
        <f t="shared" si="27"/>
        <v>5932.0987442643491</v>
      </c>
    </row>
    <row r="198" spans="1:23" ht="69.75" x14ac:dyDescent="0.35">
      <c r="A198" s="5"/>
      <c r="B198" s="38" t="s">
        <v>413</v>
      </c>
      <c r="C198" s="24"/>
      <c r="D198" s="32" t="s">
        <v>343</v>
      </c>
      <c r="E198" s="62" t="str">
        <f t="shared" si="21"/>
        <v>Paris Mesa de Cabeceira - 3 Gavetas - 0.8x0.45x0.6 - Acabamentos CustomizadosTampo: Espelho Bronze, Fume, Prata, Vidro Fosco ou Clear
Corpo: Laca ou Lamina</v>
      </c>
      <c r="F198" s="79" t="s">
        <v>908</v>
      </c>
      <c r="G198" s="57" t="s">
        <v>481</v>
      </c>
      <c r="H198" s="30">
        <v>5397.7469221934207</v>
      </c>
      <c r="I198" s="86">
        <f t="shared" ref="I198:I206" si="28">I195*1.1</f>
        <v>4088.9217232198148</v>
      </c>
      <c r="J198" s="42">
        <f t="shared" si="22"/>
        <v>4304.1281297050682</v>
      </c>
      <c r="L198" s="30">
        <v>4118.7828992392997</v>
      </c>
      <c r="N198" s="42"/>
      <c r="S198" s="194">
        <v>4304.1281297050682</v>
      </c>
      <c r="T198" s="194">
        <f t="shared" si="24"/>
        <v>4088.9217232198148</v>
      </c>
      <c r="U198" s="194">
        <f t="shared" si="25"/>
        <v>4396.6900249675427</v>
      </c>
      <c r="V198" s="194">
        <f t="shared" si="26"/>
        <v>5127.8595761196448</v>
      </c>
      <c r="W198" s="194">
        <f t="shared" si="27"/>
        <v>5397.7469221934207</v>
      </c>
    </row>
    <row r="199" spans="1:23" ht="69.75" x14ac:dyDescent="0.35">
      <c r="A199" s="5"/>
      <c r="B199" s="38" t="s">
        <v>413</v>
      </c>
      <c r="C199" s="24"/>
      <c r="D199" s="32" t="s">
        <v>342</v>
      </c>
      <c r="E199" s="62" t="str">
        <f t="shared" si="21"/>
        <v>Paris Mesa de Cabeceira - 3 Gavetas - 0.8x0.45x0.6 - Acabamentos CustomizadosTampo: Laca ou Lamina com ou sem Vidro Normal Pintado
Corpo: Laca ou Lamina</v>
      </c>
      <c r="F199" s="79" t="s">
        <v>908</v>
      </c>
      <c r="G199" s="57" t="s">
        <v>482</v>
      </c>
      <c r="H199" s="30">
        <v>4933.4531343419358</v>
      </c>
      <c r="I199" s="86">
        <f t="shared" si="28"/>
        <v>3737.2081318885457</v>
      </c>
      <c r="J199" s="42">
        <f t="shared" si="22"/>
        <v>3933.9032967247854</v>
      </c>
      <c r="L199" s="30">
        <v>3764.5007624160621</v>
      </c>
      <c r="N199" s="42"/>
      <c r="S199" s="194">
        <v>3933.9032967247854</v>
      </c>
      <c r="T199" s="194">
        <f t="shared" si="24"/>
        <v>3737.2081318885457</v>
      </c>
      <c r="U199" s="194">
        <f t="shared" si="25"/>
        <v>4018.5033676220924</v>
      </c>
      <c r="V199" s="194">
        <f t="shared" si="26"/>
        <v>4686.7804776576459</v>
      </c>
      <c r="W199" s="194">
        <f t="shared" si="27"/>
        <v>4933.4531343419358</v>
      </c>
    </row>
    <row r="200" spans="1:23" ht="69.75" x14ac:dyDescent="0.35">
      <c r="A200" s="5"/>
      <c r="B200" s="38" t="s">
        <v>413</v>
      </c>
      <c r="C200" s="24"/>
      <c r="D200" s="32" t="s">
        <v>344</v>
      </c>
      <c r="E200" s="62" t="str">
        <f t="shared" si="21"/>
        <v>Paris Mesa de Cabeceira - 3 Gavetas - 0.8x0.45x0.6 - Acabamentos CustomizadosTampo: Mármore Especial
Corpo: Laca ou Lamina</v>
      </c>
      <c r="F200" s="79" t="s">
        <v>908</v>
      </c>
      <c r="G200" s="81" t="s">
        <v>624</v>
      </c>
      <c r="H200" s="30">
        <v>6525.3086186907849</v>
      </c>
      <c r="I200" s="86">
        <f t="shared" si="28"/>
        <v>4943.0765366146479</v>
      </c>
      <c r="J200" s="42">
        <f t="shared" si="22"/>
        <v>5203.2384595943668</v>
      </c>
      <c r="L200" s="30">
        <v>4979.1755594204469</v>
      </c>
      <c r="N200" s="42"/>
      <c r="S200" s="194">
        <v>5203.2384595943668</v>
      </c>
      <c r="T200" s="194">
        <f t="shared" si="24"/>
        <v>4943.0765366146479</v>
      </c>
      <c r="U200" s="194">
        <f t="shared" si="25"/>
        <v>5315.136060875966</v>
      </c>
      <c r="V200" s="194">
        <f t="shared" si="26"/>
        <v>6199.0431877996389</v>
      </c>
      <c r="W200" s="194">
        <f t="shared" si="27"/>
        <v>6525.3086186907849</v>
      </c>
    </row>
    <row r="201" spans="1:23" ht="69.75" x14ac:dyDescent="0.35">
      <c r="A201" s="5"/>
      <c r="B201" s="38"/>
      <c r="C201" s="24"/>
      <c r="D201" s="32"/>
      <c r="E201" s="62" t="str">
        <f t="shared" si="21"/>
        <v>Paris Mesa de Cabeceira - 3 Gavetas - 0.9x0.45x0.6 - Acabamentos CustomizadosTampo: Espelho Bronze, Fume, Prata, Vidro Fosco ou Clear
Corpo: Laca ou Lamina</v>
      </c>
      <c r="F201" s="79" t="s">
        <v>909</v>
      </c>
      <c r="G201" s="57" t="s">
        <v>481</v>
      </c>
      <c r="H201" s="30">
        <v>5937.5216144127635</v>
      </c>
      <c r="I201" s="86">
        <f t="shared" si="28"/>
        <v>4497.8138955417962</v>
      </c>
      <c r="J201" s="42">
        <f t="shared" si="22"/>
        <v>4734.540942675575</v>
      </c>
      <c r="L201" s="30">
        <v>4335.5609465676844</v>
      </c>
      <c r="N201" s="42"/>
      <c r="S201" s="194">
        <v>4734.540942675575</v>
      </c>
      <c r="T201" s="194">
        <f t="shared" si="24"/>
        <v>4497.8138955417962</v>
      </c>
      <c r="U201" s="194">
        <f t="shared" si="25"/>
        <v>4836.3590274642975</v>
      </c>
      <c r="V201" s="194">
        <f t="shared" si="26"/>
        <v>5640.6455337316092</v>
      </c>
      <c r="W201" s="194">
        <f t="shared" si="27"/>
        <v>5937.5216144127635</v>
      </c>
    </row>
    <row r="202" spans="1:23" ht="69.75" x14ac:dyDescent="0.35">
      <c r="A202" s="5"/>
      <c r="B202" s="38"/>
      <c r="C202" s="24"/>
      <c r="D202" s="32"/>
      <c r="E202" s="62" t="str">
        <f t="shared" si="21"/>
        <v>Paris Mesa de Cabeceira - 3 Gavetas - 0.9x0.45x0.6 - Acabamentos CustomizadosTampo: Laca ou Lamina com ou sem Vidro Normal Pintado
Corpo: Laca ou Lamina</v>
      </c>
      <c r="F202" s="79" t="s">
        <v>909</v>
      </c>
      <c r="G202" s="57" t="s">
        <v>482</v>
      </c>
      <c r="H202" s="30">
        <v>5426.7984477761293</v>
      </c>
      <c r="I202" s="86">
        <f t="shared" si="28"/>
        <v>4110.9289450774004</v>
      </c>
      <c r="J202" s="42">
        <f t="shared" si="22"/>
        <v>4327.2936263972633</v>
      </c>
      <c r="L202" s="30">
        <v>3962.6323814905918</v>
      </c>
      <c r="N202" s="42"/>
      <c r="S202" s="194">
        <v>4327.2936263972633</v>
      </c>
      <c r="T202" s="194">
        <f t="shared" si="24"/>
        <v>4110.9289450774004</v>
      </c>
      <c r="U202" s="194">
        <f t="shared" si="25"/>
        <v>4420.3537043843016</v>
      </c>
      <c r="V202" s="194">
        <f t="shared" si="26"/>
        <v>5155.4585254234107</v>
      </c>
      <c r="W202" s="194">
        <f t="shared" si="27"/>
        <v>5426.7984477761293</v>
      </c>
    </row>
    <row r="203" spans="1:23" ht="69.75" x14ac:dyDescent="0.35">
      <c r="A203" s="5"/>
      <c r="B203" s="38"/>
      <c r="C203" s="24"/>
      <c r="D203" s="32"/>
      <c r="E203" s="62" t="str">
        <f t="shared" si="21"/>
        <v>Paris Mesa de Cabeceira - 3 Gavetas - 0.9x0.45x0.6 - Acabamentos CustomizadosTampo: Mármore Especial
Corpo: Laca ou Lamina</v>
      </c>
      <c r="F203" s="79" t="s">
        <v>909</v>
      </c>
      <c r="G203" s="81" t="s">
        <v>624</v>
      </c>
      <c r="H203" s="30">
        <v>7177.8394805598627</v>
      </c>
      <c r="I203" s="86">
        <f t="shared" si="28"/>
        <v>5437.3841902761133</v>
      </c>
      <c r="J203" s="42">
        <f t="shared" si="22"/>
        <v>5723.5623055538035</v>
      </c>
      <c r="L203" s="30">
        <v>5241.2374309688921</v>
      </c>
      <c r="N203" s="42"/>
      <c r="S203" s="194">
        <v>5723.5623055538035</v>
      </c>
      <c r="T203" s="194">
        <f t="shared" si="24"/>
        <v>5437.3841902761133</v>
      </c>
      <c r="U203" s="194">
        <f t="shared" si="25"/>
        <v>5846.6496669635626</v>
      </c>
      <c r="V203" s="194">
        <f t="shared" si="26"/>
        <v>6818.9475065796023</v>
      </c>
      <c r="W203" s="194">
        <f t="shared" si="27"/>
        <v>7177.8394805598627</v>
      </c>
    </row>
    <row r="204" spans="1:23" ht="69.75" x14ac:dyDescent="0.35">
      <c r="A204" s="5"/>
      <c r="B204" s="38" t="s">
        <v>413</v>
      </c>
      <c r="C204" s="24"/>
      <c r="D204" s="32" t="s">
        <v>346</v>
      </c>
      <c r="E204" s="62" t="str">
        <f t="shared" si="21"/>
        <v>Paris Mesa de Cabeceira - 3 Gavetas - 1x0.45x0.6 - Acabamentos CustomizadosTampo: Espelho Bronze, Fume, Prata, Vidro Fosco ou Clear
Corpo: Laca ou Lamina</v>
      </c>
      <c r="F204" s="34" t="s">
        <v>441</v>
      </c>
      <c r="G204" s="57" t="s">
        <v>481</v>
      </c>
      <c r="H204" s="30">
        <v>6531.2737758540407</v>
      </c>
      <c r="I204" s="86">
        <f t="shared" si="28"/>
        <v>4947.5952850959766</v>
      </c>
      <c r="J204" s="42">
        <f t="shared" si="22"/>
        <v>5207.9950369431335</v>
      </c>
      <c r="L204" s="30">
        <v>4563.7483648080888</v>
      </c>
      <c r="N204" s="42"/>
      <c r="S204" s="194">
        <v>5207.9950369431335</v>
      </c>
      <c r="T204" s="194">
        <f t="shared" si="24"/>
        <v>4947.5952850959766</v>
      </c>
      <c r="U204" s="194">
        <f t="shared" si="25"/>
        <v>5319.9949302107279</v>
      </c>
      <c r="V204" s="194">
        <f t="shared" si="26"/>
        <v>6204.7100871047714</v>
      </c>
      <c r="W204" s="194">
        <f t="shared" si="27"/>
        <v>6531.2737758540407</v>
      </c>
    </row>
    <row r="205" spans="1:23" ht="69.75" x14ac:dyDescent="0.35">
      <c r="A205" s="5"/>
      <c r="B205" s="38" t="s">
        <v>413</v>
      </c>
      <c r="C205" s="24"/>
      <c r="D205" s="32" t="s">
        <v>345</v>
      </c>
      <c r="E205" s="62" t="str">
        <f t="shared" si="21"/>
        <v>Paris Mesa de Cabeceira - 3 Gavetas - 1x0.45x0.6 - Acabamentos CustomizadosTampo: Laca ou Lamina com ou sem Vidro Normal Pintado
Corpo: Laca ou Lamina</v>
      </c>
      <c r="F205" s="34" t="s">
        <v>441</v>
      </c>
      <c r="G205" s="57" t="s">
        <v>482</v>
      </c>
      <c r="H205" s="30">
        <v>5969.478292553742</v>
      </c>
      <c r="I205" s="86">
        <f t="shared" si="28"/>
        <v>4522.0218395851407</v>
      </c>
      <c r="J205" s="42">
        <f t="shared" si="22"/>
        <v>4760.0229890369901</v>
      </c>
      <c r="L205" s="30">
        <v>4171.1919805164125</v>
      </c>
      <c r="N205" s="42"/>
      <c r="S205" s="194">
        <v>4760.0229890369901</v>
      </c>
      <c r="T205" s="194">
        <f t="shared" si="24"/>
        <v>4522.0218395851407</v>
      </c>
      <c r="U205" s="194">
        <f t="shared" si="25"/>
        <v>4862.3890748227323</v>
      </c>
      <c r="V205" s="194">
        <f t="shared" si="26"/>
        <v>5671.0043779657517</v>
      </c>
      <c r="W205" s="194">
        <f t="shared" si="27"/>
        <v>5969.478292553742</v>
      </c>
    </row>
    <row r="206" spans="1:23" ht="69.75" x14ac:dyDescent="0.35">
      <c r="A206" s="5"/>
      <c r="B206" s="38" t="s">
        <v>413</v>
      </c>
      <c r="C206" s="24"/>
      <c r="D206" s="32" t="s">
        <v>347</v>
      </c>
      <c r="E206" s="62" t="str">
        <f t="shared" ref="E206:E233" si="29">F206&amp;G206</f>
        <v>Paris Mesa de Cabeceira - 3 Gavetas - 1x0.45x0.6 - Acabamentos CustomizadosTampo: Mármore Especial
Corpo: Laca ou Lamina</v>
      </c>
      <c r="F206" s="34" t="s">
        <v>441</v>
      </c>
      <c r="G206" s="81" t="s">
        <v>624</v>
      </c>
      <c r="H206" s="30">
        <v>7895.6234286158497</v>
      </c>
      <c r="I206" s="86">
        <f t="shared" si="28"/>
        <v>5981.1226093037249</v>
      </c>
      <c r="J206" s="42">
        <f t="shared" si="22"/>
        <v>6295.9185361091841</v>
      </c>
      <c r="L206" s="30">
        <v>5517.0920325988336</v>
      </c>
      <c r="N206" s="42"/>
      <c r="S206" s="194">
        <v>6295.9185361091841</v>
      </c>
      <c r="T206" s="194">
        <f t="shared" si="24"/>
        <v>5981.1226093037249</v>
      </c>
      <c r="U206" s="194">
        <f t="shared" si="25"/>
        <v>6431.3146336599193</v>
      </c>
      <c r="V206" s="194">
        <f t="shared" si="26"/>
        <v>7500.842257237563</v>
      </c>
      <c r="W206" s="194">
        <f t="shared" si="27"/>
        <v>7895.6234286158497</v>
      </c>
    </row>
    <row r="207" spans="1:23" ht="69.75" x14ac:dyDescent="0.35">
      <c r="A207" s="5"/>
      <c r="B207" s="38" t="s">
        <v>413</v>
      </c>
      <c r="C207" s="24"/>
      <c r="D207" s="32" t="s">
        <v>353</v>
      </c>
      <c r="E207" s="62" t="str">
        <f t="shared" si="29"/>
        <v>Prime Mesa de Cabeceira - 1 Gaveta - 0.6x0.45x0.53 - Acabamentos CustomizadosTampo: Espelho Bronze, Fume, Prata, Vidro Fosco ou Clear
Corpo: Laca ou Lamina</v>
      </c>
      <c r="F207" s="34" t="s">
        <v>443</v>
      </c>
      <c r="G207" s="57" t="s">
        <v>481</v>
      </c>
      <c r="H207" s="30">
        <v>3329.9375753545273</v>
      </c>
      <c r="I207" s="86"/>
      <c r="J207" s="42"/>
      <c r="N207" s="42"/>
      <c r="P207">
        <v>2600.5226218487396</v>
      </c>
      <c r="S207" s="194">
        <v>2655.2704665192391</v>
      </c>
      <c r="T207" s="194">
        <f t="shared" si="24"/>
        <v>2522.506943193277</v>
      </c>
      <c r="U207" s="194">
        <f t="shared" si="25"/>
        <v>2712.3730571970723</v>
      </c>
      <c r="V207" s="194">
        <f t="shared" si="26"/>
        <v>3163.440696608945</v>
      </c>
      <c r="W207" s="194">
        <f t="shared" si="27"/>
        <v>3329.9375753545273</v>
      </c>
    </row>
    <row r="208" spans="1:23" ht="69.75" x14ac:dyDescent="0.35">
      <c r="A208" s="5"/>
      <c r="B208" s="38" t="s">
        <v>413</v>
      </c>
      <c r="C208" s="24"/>
      <c r="D208" s="32" t="s">
        <v>348</v>
      </c>
      <c r="E208" s="62" t="str">
        <f t="shared" si="29"/>
        <v>Prime Mesa de Cabeceira - 1 Gaveta - 0.6x0.45x0.53 - Acabamentos CustomizadosTampo: Laca ou Lamina com ou sem Vidro Normal Pintado
Corpo: Laca ou Lamina</v>
      </c>
      <c r="F208" s="34" t="s">
        <v>443</v>
      </c>
      <c r="G208" s="57" t="s">
        <v>482</v>
      </c>
      <c r="H208" s="30">
        <v>2949.2259459154661</v>
      </c>
      <c r="I208" s="86"/>
      <c r="J208" s="42"/>
      <c r="N208" s="42"/>
      <c r="P208">
        <v>2303.2049747899155</v>
      </c>
      <c r="S208" s="194">
        <v>2351.693500574966</v>
      </c>
      <c r="T208" s="194">
        <f t="shared" si="24"/>
        <v>2234.1088255462178</v>
      </c>
      <c r="U208" s="194">
        <f t="shared" si="25"/>
        <v>2402.2675543507721</v>
      </c>
      <c r="V208" s="194">
        <f t="shared" si="26"/>
        <v>2801.7646486393051</v>
      </c>
      <c r="W208" s="194">
        <f t="shared" si="27"/>
        <v>2949.2259459154661</v>
      </c>
    </row>
    <row r="209" spans="1:23" ht="69.75" x14ac:dyDescent="0.35">
      <c r="A209" s="5"/>
      <c r="B209" s="38" t="s">
        <v>413</v>
      </c>
      <c r="C209" s="24"/>
      <c r="D209" s="32" t="s">
        <v>358</v>
      </c>
      <c r="E209" s="62" t="str">
        <f t="shared" si="29"/>
        <v>Prime Mesa de Cabeceira - 1 Gaveta - 0.6x0.45x0.53 - Acabamentos CustomizadosTampo: Mármore Especial
Corpo: Laca ou Lamina</v>
      </c>
      <c r="F209" s="34" t="s">
        <v>443</v>
      </c>
      <c r="G209" s="81" t="s">
        <v>624</v>
      </c>
      <c r="H209" s="30">
        <v>4215.6022250964852</v>
      </c>
      <c r="I209" s="86"/>
      <c r="J209" s="42"/>
      <c r="N209" s="42"/>
      <c r="P209" t="e">
        <v>#N/A</v>
      </c>
      <c r="S209" s="194">
        <v>3361.4936717544156</v>
      </c>
      <c r="T209" s="194">
        <f t="shared" si="24"/>
        <v>3193.4189881666948</v>
      </c>
      <c r="U209" s="194">
        <f t="shared" si="25"/>
        <v>3433.783858243758</v>
      </c>
      <c r="V209" s="194">
        <f t="shared" si="26"/>
        <v>4004.8221138696945</v>
      </c>
      <c r="W209" s="194">
        <f t="shared" si="27"/>
        <v>4215.6022250964852</v>
      </c>
    </row>
    <row r="210" spans="1:23" ht="69.75" x14ac:dyDescent="0.35">
      <c r="A210" s="5"/>
      <c r="B210" s="38" t="s">
        <v>413</v>
      </c>
      <c r="C210" s="24"/>
      <c r="D210" s="32" t="s">
        <v>354</v>
      </c>
      <c r="E210" s="62" t="str">
        <f t="shared" si="29"/>
        <v>Prime Mesa de Cabeceira - 1 Gaveta - 0.7x0.45x0.53 - Acabamentos CustomizadosTampo: Espelho Bronze, Fume, Prata, Vidro Fosco ou Clear
Corpo: Laca ou Lamina</v>
      </c>
      <c r="F210" s="34" t="s">
        <v>444</v>
      </c>
      <c r="G210" s="57" t="s">
        <v>481</v>
      </c>
      <c r="H210" s="30">
        <v>3641.5973812106736</v>
      </c>
      <c r="I210" s="30"/>
      <c r="J210" s="42"/>
      <c r="N210" s="42"/>
      <c r="P210">
        <v>2843.9140840336136</v>
      </c>
      <c r="S210" s="194">
        <v>2903.7859594869528</v>
      </c>
      <c r="T210" s="194">
        <f t="shared" si="24"/>
        <v>2758.5966615126049</v>
      </c>
      <c r="U210" s="194">
        <f t="shared" si="25"/>
        <v>2966.2329693683928</v>
      </c>
      <c r="V210" s="194">
        <f t="shared" si="26"/>
        <v>3459.5175121743564</v>
      </c>
      <c r="W210" s="194">
        <f t="shared" si="27"/>
        <v>3641.5973812106736</v>
      </c>
    </row>
    <row r="211" spans="1:23" ht="69.75" x14ac:dyDescent="0.35">
      <c r="A211" s="5"/>
      <c r="B211" s="38" t="s">
        <v>413</v>
      </c>
      <c r="C211" s="24"/>
      <c r="D211" s="7" t="s">
        <v>349</v>
      </c>
      <c r="E211" s="62" t="str">
        <f t="shared" si="29"/>
        <v>Prime Mesa de Cabeceira - 1 Gaveta - 0.7x0.45x0.53 - Acabamentos CustomizadosTampo: Laca ou Lamina com ou sem Vidro Normal Pintado
Corpo: Laca ou Lamina</v>
      </c>
      <c r="F211" s="34" t="s">
        <v>444</v>
      </c>
      <c r="G211" s="57" t="s">
        <v>482</v>
      </c>
      <c r="H211" s="30">
        <v>3197.4338135317689</v>
      </c>
      <c r="I211" s="30"/>
      <c r="J211" s="42"/>
      <c r="N211" s="42"/>
      <c r="P211">
        <v>2497.0434957983198</v>
      </c>
      <c r="S211" s="194">
        <v>2549.6128325519685</v>
      </c>
      <c r="T211" s="194">
        <f t="shared" si="24"/>
        <v>2422.1321909243698</v>
      </c>
      <c r="U211" s="194">
        <f t="shared" si="25"/>
        <v>2604.4432160477095</v>
      </c>
      <c r="V211" s="194">
        <f t="shared" si="26"/>
        <v>3037.5621228764435</v>
      </c>
      <c r="W211" s="194">
        <f t="shared" si="27"/>
        <v>3197.4338135317689</v>
      </c>
    </row>
    <row r="212" spans="1:23" ht="70.5" thickBot="1" x14ac:dyDescent="0.4">
      <c r="A212" s="21"/>
      <c r="B212" s="38" t="s">
        <v>413</v>
      </c>
      <c r="C212" s="24"/>
      <c r="D212" s="26" t="s">
        <v>359</v>
      </c>
      <c r="E212" s="62" t="str">
        <f t="shared" si="29"/>
        <v>Prime Mesa de Cabeceira - 1 Gaveta - 0.7x0.45x0.53 - Acabamentos CustomizadosTampo: Mármore Especial
Corpo: Laca ou Lamina</v>
      </c>
      <c r="F212" s="34" t="s">
        <v>444</v>
      </c>
      <c r="G212" s="81" t="s">
        <v>624</v>
      </c>
      <c r="H212" s="30">
        <v>4675.026390881244</v>
      </c>
      <c r="I212" s="30"/>
      <c r="J212" s="42"/>
      <c r="N212" s="42">
        <v>3294.2637983193272</v>
      </c>
      <c r="P212" t="e">
        <v>#N/A</v>
      </c>
      <c r="S212" s="194">
        <v>3727.8354999142521</v>
      </c>
      <c r="T212" s="194">
        <f t="shared" si="24"/>
        <v>3541.4437249185394</v>
      </c>
      <c r="U212" s="194">
        <f t="shared" si="25"/>
        <v>3808.0040052887521</v>
      </c>
      <c r="V212" s="194">
        <f t="shared" si="26"/>
        <v>4441.2750713682708</v>
      </c>
      <c r="W212" s="194">
        <f t="shared" si="27"/>
        <v>4675.026390881244</v>
      </c>
    </row>
    <row r="213" spans="1:23" ht="70.5" thickTop="1" x14ac:dyDescent="0.35">
      <c r="A213" s="5"/>
      <c r="B213" s="38" t="s">
        <v>413</v>
      </c>
      <c r="C213" s="24"/>
      <c r="D213" s="32" t="s">
        <v>355</v>
      </c>
      <c r="E213" s="62" t="str">
        <f t="shared" si="29"/>
        <v>Prime Mesa de Cabeceira - 1 Gaveta - 0.8x0.45x0.53 - Acabamentos CustomizadosTampo: Espelho Bronze, Fume, Prata, Vidro Fosco ou Clear
Corpo: Laca ou Lamina</v>
      </c>
      <c r="F213" s="34" t="s">
        <v>445</v>
      </c>
      <c r="G213" s="57" t="s">
        <v>481</v>
      </c>
      <c r="H213" s="30">
        <v>3953.9890665660928</v>
      </c>
      <c r="I213" s="30"/>
      <c r="J213" s="42"/>
      <c r="N213" s="42">
        <v>3653.2787899159671</v>
      </c>
      <c r="P213">
        <v>3087.8771092436973</v>
      </c>
      <c r="S213" s="194">
        <v>3152.88504838567</v>
      </c>
      <c r="T213" s="194">
        <f t="shared" si="24"/>
        <v>2995.2407959663865</v>
      </c>
      <c r="U213" s="194">
        <f t="shared" si="25"/>
        <v>3220.689027920846</v>
      </c>
      <c r="V213" s="194">
        <f t="shared" si="26"/>
        <v>3756.2896132640822</v>
      </c>
      <c r="W213" s="194">
        <f t="shared" si="27"/>
        <v>3953.9890665660928</v>
      </c>
    </row>
    <row r="214" spans="1:23" ht="69.75" x14ac:dyDescent="0.35">
      <c r="A214" s="5"/>
      <c r="B214" s="38" t="s">
        <v>413</v>
      </c>
      <c r="C214" s="24"/>
      <c r="D214" s="32" t="s">
        <v>350</v>
      </c>
      <c r="E214" s="62" t="str">
        <f t="shared" si="29"/>
        <v>Prime Mesa de Cabeceira - 1 Gaveta - 0.8x0.45x0.53 - Acabamentos CustomizadosTampo: Laca ou Lamina com ou sem Vidro Normal Pintado
Corpo: Laca ou Lamina</v>
      </c>
      <c r="F214" s="34" t="s">
        <v>445</v>
      </c>
      <c r="G214" s="57" t="s">
        <v>482</v>
      </c>
      <c r="H214" s="30">
        <v>3446.3735606473447</v>
      </c>
      <c r="I214" s="30"/>
      <c r="J214" s="42"/>
      <c r="N214" s="42">
        <v>4012.8653445378154</v>
      </c>
      <c r="P214">
        <v>2691.4535798319325</v>
      </c>
      <c r="S214" s="194">
        <v>2748.1157604599734</v>
      </c>
      <c r="T214" s="194">
        <f t="shared" si="24"/>
        <v>2610.7099724369746</v>
      </c>
      <c r="U214" s="194">
        <f t="shared" si="25"/>
        <v>2807.2150241257791</v>
      </c>
      <c r="V214" s="194">
        <f t="shared" si="26"/>
        <v>3274.0548826378958</v>
      </c>
      <c r="W214" s="194">
        <f t="shared" si="27"/>
        <v>3446.3735606473447</v>
      </c>
    </row>
    <row r="215" spans="1:23" ht="69.75" x14ac:dyDescent="0.35">
      <c r="A215" s="5"/>
      <c r="B215" s="38" t="s">
        <v>413</v>
      </c>
      <c r="C215" s="24"/>
      <c r="D215" s="32" t="s">
        <v>360</v>
      </c>
      <c r="E215" s="62" t="str">
        <f t="shared" si="29"/>
        <v>Prime Mesa de Cabeceira - 1 Gaveta - 0.8x0.45x0.53 - Acabamentos CustomizadosTampo: Mármore Especial
Corpo: Laca ou Lamina</v>
      </c>
      <c r="F215" s="34" t="s">
        <v>445</v>
      </c>
      <c r="G215" s="81" t="s">
        <v>624</v>
      </c>
      <c r="H215" s="30">
        <v>5135.1819742173502</v>
      </c>
      <c r="I215" s="30"/>
      <c r="J215" s="42"/>
      <c r="N215" s="42">
        <v>4392.7397647058833</v>
      </c>
      <c r="P215" t="e">
        <v>#N/A</v>
      </c>
      <c r="S215" s="194">
        <v>4094.760555650832</v>
      </c>
      <c r="T215" s="194">
        <f t="shared" si="24"/>
        <v>3890.0225278682901</v>
      </c>
      <c r="U215" s="194">
        <f t="shared" si="25"/>
        <v>4182.8199224390219</v>
      </c>
      <c r="V215" s="194">
        <f t="shared" si="26"/>
        <v>4878.4228755406311</v>
      </c>
      <c r="W215" s="194">
        <f t="shared" si="27"/>
        <v>5135.1819742173502</v>
      </c>
    </row>
    <row r="216" spans="1:23" ht="69.75" x14ac:dyDescent="0.35">
      <c r="A216" s="5"/>
      <c r="B216" s="38" t="s">
        <v>413</v>
      </c>
      <c r="C216" s="24"/>
      <c r="D216" s="32" t="s">
        <v>356</v>
      </c>
      <c r="E216" s="62" t="str">
        <f t="shared" si="29"/>
        <v>Prime Mesa de Cabeceira - 1 Gaveta - 0.9x0.45x0.53 - Acabamentos CustomizadosTampo: Espelho Bronze, Fume, Prata, Vidro Fosco ou Clear
Corpo: Laca ou Lamina</v>
      </c>
      <c r="F216" s="34" t="s">
        <v>446</v>
      </c>
      <c r="G216" s="57" t="s">
        <v>481</v>
      </c>
      <c r="H216" s="30">
        <v>4292.3591169003457</v>
      </c>
      <c r="I216" s="30"/>
      <c r="J216" s="42"/>
      <c r="N216" s="42">
        <v>4880.8219607843148</v>
      </c>
      <c r="P216">
        <v>3352.1280000000011</v>
      </c>
      <c r="S216" s="194">
        <v>3422.6991157894745</v>
      </c>
      <c r="T216" s="194">
        <f t="shared" si="24"/>
        <v>3251.5641600000008</v>
      </c>
      <c r="U216" s="194">
        <f t="shared" si="25"/>
        <v>3496.305548387098</v>
      </c>
      <c r="V216" s="194">
        <f t="shared" si="26"/>
        <v>4077.7411610838722</v>
      </c>
      <c r="W216" s="194">
        <f t="shared" si="27"/>
        <v>4292.3591169003457</v>
      </c>
    </row>
    <row r="217" spans="1:23" ht="69.75" x14ac:dyDescent="0.35">
      <c r="A217" s="5"/>
      <c r="B217" s="38" t="s">
        <v>413</v>
      </c>
      <c r="C217" s="24"/>
      <c r="D217" s="32" t="s">
        <v>351</v>
      </c>
      <c r="E217" s="62" t="str">
        <f t="shared" si="29"/>
        <v>Prime Mesa de Cabeceira - 1 Gaveta - 0.9x0.45x0.53 - Acabamentos CustomizadosTampo: Laca ou Lamina com ou sem Vidro Normal Pintado
Corpo: Laca ou Lamina</v>
      </c>
      <c r="F217" s="34" t="s">
        <v>446</v>
      </c>
      <c r="G217" s="57" t="s">
        <v>482</v>
      </c>
      <c r="H217" s="30">
        <v>3721.2916727417537</v>
      </c>
      <c r="I217" s="30"/>
      <c r="J217" s="42"/>
      <c r="N217" s="42"/>
      <c r="P217">
        <v>2906.1515294117653</v>
      </c>
      <c r="S217" s="194">
        <v>2967.3336668730658</v>
      </c>
      <c r="T217" s="194">
        <f t="shared" si="24"/>
        <v>2818.9669835294126</v>
      </c>
      <c r="U217" s="194">
        <f t="shared" si="25"/>
        <v>3031.147294117648</v>
      </c>
      <c r="V217" s="194">
        <f t="shared" si="26"/>
        <v>3535.2270891294124</v>
      </c>
      <c r="W217" s="194">
        <f t="shared" si="27"/>
        <v>3721.2916727417537</v>
      </c>
    </row>
    <row r="218" spans="1:23" ht="69.75" x14ac:dyDescent="0.35">
      <c r="A218" s="5"/>
      <c r="B218" s="38" t="s">
        <v>413</v>
      </c>
      <c r="C218" s="24"/>
      <c r="D218" s="32" t="s">
        <v>361</v>
      </c>
      <c r="E218" s="62" t="str">
        <f t="shared" si="29"/>
        <v>Prime Mesa de Cabeceira - 1 Gaveta - 0.9x0.45x0.53 - Acabamentos CustomizadosTampo: Mármore Especial
Corpo: Laca ou Lamina</v>
      </c>
      <c r="F218" s="34" t="s">
        <v>446</v>
      </c>
      <c r="G218" s="81" t="s">
        <v>624</v>
      </c>
      <c r="H218" s="30">
        <v>5621.2995254998987</v>
      </c>
      <c r="I218" s="30"/>
      <c r="J218" s="42"/>
      <c r="N218" s="42"/>
      <c r="P218" t="e">
        <v>#N/A</v>
      </c>
      <c r="S218" s="194">
        <v>4482.387515006003</v>
      </c>
      <c r="T218" s="194">
        <f t="shared" si="24"/>
        <v>4258.2681392557024</v>
      </c>
      <c r="U218" s="194">
        <f t="shared" si="25"/>
        <v>4578.7829454362391</v>
      </c>
      <c r="V218" s="194">
        <f t="shared" si="26"/>
        <v>5340.2345492622853</v>
      </c>
      <c r="W218" s="194">
        <f t="shared" si="27"/>
        <v>5621.2995254998987</v>
      </c>
    </row>
    <row r="219" spans="1:23" ht="69.75" x14ac:dyDescent="0.35">
      <c r="A219" s="5"/>
      <c r="B219" s="38" t="s">
        <v>413</v>
      </c>
      <c r="C219" s="24"/>
      <c r="D219" s="32" t="s">
        <v>357</v>
      </c>
      <c r="E219" s="62" t="str">
        <f t="shared" si="29"/>
        <v>Prime Mesa de Cabeceira - 1 Gaveta - 1x0.45x0.53 - Acabamentos CustomizadosTampo: Espelho Bronze, Fume, Prata, Vidro Fosco ou Clear
Corpo: Laca ou Lamina</v>
      </c>
      <c r="F219" s="34" t="s">
        <v>447</v>
      </c>
      <c r="G219" s="57" t="s">
        <v>481</v>
      </c>
      <c r="H219" s="30">
        <v>4769.2879076670497</v>
      </c>
      <c r="I219" s="30"/>
      <c r="J219" s="42"/>
      <c r="N219" s="42"/>
      <c r="P219">
        <v>3724.586666666667</v>
      </c>
      <c r="S219" s="194">
        <v>3802.9990175438602</v>
      </c>
      <c r="T219" s="194">
        <f t="shared" si="24"/>
        <v>3612.8490666666671</v>
      </c>
      <c r="U219" s="194">
        <f t="shared" si="25"/>
        <v>3884.7839426523306</v>
      </c>
      <c r="V219" s="194">
        <f t="shared" si="26"/>
        <v>4530.8235123154127</v>
      </c>
      <c r="W219" s="194">
        <f t="shared" si="27"/>
        <v>4769.2879076670497</v>
      </c>
    </row>
    <row r="220" spans="1:23" ht="69.75" x14ac:dyDescent="0.35">
      <c r="A220" s="5"/>
      <c r="B220" s="38" t="s">
        <v>413</v>
      </c>
      <c r="C220" s="24"/>
      <c r="D220" s="32" t="s">
        <v>352</v>
      </c>
      <c r="E220" s="62" t="str">
        <f t="shared" si="29"/>
        <v>Prime Mesa de Cabeceira - 1 Gaveta - 1x0.45x0.53 - Acabamentos CustomizadosTampo: Laca ou Lamina com ou sem Vidro Normal Pintado
Corpo: Laca ou Lamina</v>
      </c>
      <c r="F220" s="34" t="s">
        <v>447</v>
      </c>
      <c r="G220" s="57" t="s">
        <v>482</v>
      </c>
      <c r="H220" s="30">
        <v>4134.7685252686142</v>
      </c>
      <c r="I220" s="30"/>
      <c r="J220" s="42"/>
      <c r="N220" s="42"/>
      <c r="P220">
        <v>3229.0572549019612</v>
      </c>
      <c r="S220" s="194">
        <v>3297.0374076367393</v>
      </c>
      <c r="T220" s="194">
        <f t="shared" si="24"/>
        <v>3132.1855372549021</v>
      </c>
      <c r="U220" s="194">
        <f t="shared" si="25"/>
        <v>3367.9414379084969</v>
      </c>
      <c r="V220" s="194">
        <f t="shared" si="26"/>
        <v>3928.0300990326796</v>
      </c>
      <c r="W220" s="194">
        <f t="shared" si="27"/>
        <v>4134.7685252686142</v>
      </c>
    </row>
    <row r="221" spans="1:23" ht="69.75" x14ac:dyDescent="0.35">
      <c r="A221" s="5"/>
      <c r="B221" s="38" t="s">
        <v>413</v>
      </c>
      <c r="C221" s="24"/>
      <c r="D221" s="32" t="s">
        <v>362</v>
      </c>
      <c r="E221" s="62" t="str">
        <f t="shared" si="29"/>
        <v>Prime Mesa de Cabeceira - 1 Gaveta - 1x0.45x0.53 - Acabamentos CustomizadosTampo: Mármore Especial
Corpo: Laca ou Lamina</v>
      </c>
      <c r="F221" s="34" t="s">
        <v>447</v>
      </c>
      <c r="G221" s="81" t="s">
        <v>624</v>
      </c>
      <c r="H221" s="30">
        <v>6382.6804744684841</v>
      </c>
      <c r="I221" s="30"/>
      <c r="J221" s="42"/>
      <c r="N221" s="42"/>
      <c r="P221" t="e">
        <v>#N/A</v>
      </c>
      <c r="S221" s="194">
        <v>5089.5077092491147</v>
      </c>
      <c r="T221" s="194">
        <f t="shared" si="24"/>
        <v>4835.0323237866587</v>
      </c>
      <c r="U221" s="194">
        <f t="shared" si="25"/>
        <v>5198.959487942644</v>
      </c>
      <c r="V221" s="194">
        <f t="shared" si="26"/>
        <v>6063.5464507875049</v>
      </c>
      <c r="W221" s="194">
        <f t="shared" si="27"/>
        <v>6382.6804744684841</v>
      </c>
    </row>
    <row r="222" spans="1:23" ht="69.75" x14ac:dyDescent="0.35">
      <c r="A222" s="5"/>
      <c r="B222" s="38" t="s">
        <v>413</v>
      </c>
      <c r="C222" s="24"/>
      <c r="D222" s="32" t="s">
        <v>367</v>
      </c>
      <c r="E222" s="62" t="str">
        <f t="shared" si="29"/>
        <v>Prime Mesa de Cabeceira - 2 Gavetas - 0.7x0.45x0.6 - Acabamentos CustomizadosTampo: Espelho Bronze, Fume, Prata, Vidro Fosco ou Clear
Corpo: Laca ou Lamina</v>
      </c>
      <c r="F222" s="34" t="s">
        <v>448</v>
      </c>
      <c r="G222" s="57" t="s">
        <v>481</v>
      </c>
      <c r="H222" s="30">
        <v>4277.3524066169375</v>
      </c>
      <c r="I222" s="86"/>
      <c r="J222" s="42"/>
      <c r="N222" s="42"/>
      <c r="P222">
        <v>3022.2743337334937</v>
      </c>
      <c r="S222" s="194">
        <v>3410.7328630554725</v>
      </c>
      <c r="T222" s="194">
        <f t="shared" si="24"/>
        <v>3240.1962199026989</v>
      </c>
      <c r="U222" s="194">
        <f t="shared" si="25"/>
        <v>3484.0819568846227</v>
      </c>
      <c r="V222" s="194">
        <f t="shared" si="26"/>
        <v>4063.4847863145351</v>
      </c>
      <c r="W222" s="194">
        <f t="shared" si="27"/>
        <v>4277.3524066169375</v>
      </c>
    </row>
    <row r="223" spans="1:23" ht="69.75" x14ac:dyDescent="0.35">
      <c r="A223" s="5"/>
      <c r="B223" s="38" t="s">
        <v>413</v>
      </c>
      <c r="C223" s="24"/>
      <c r="D223" s="32" t="s">
        <v>363</v>
      </c>
      <c r="E223" s="62" t="str">
        <f t="shared" si="29"/>
        <v>Prime Mesa de Cabeceira - 2 Gavetas - 0.7x0.45x0.6 - Acabamentos CustomizadosTampo: Laca ou Lamina com ou sem Vidro Normal Pintado
Corpo: Laca ou Lamina</v>
      </c>
      <c r="F223" s="34" t="s">
        <v>448</v>
      </c>
      <c r="G223" s="57" t="s">
        <v>482</v>
      </c>
      <c r="H223" s="30">
        <v>3966.7411972386617</v>
      </c>
      <c r="I223" s="86"/>
      <c r="J223" s="42"/>
      <c r="N223" s="42"/>
      <c r="P223">
        <v>2675.4037454981999</v>
      </c>
      <c r="S223" s="194">
        <v>3163.0535140682318</v>
      </c>
      <c r="T223" s="194">
        <f t="shared" si="24"/>
        <v>3004.9008383648202</v>
      </c>
      <c r="U223" s="194">
        <f t="shared" si="25"/>
        <v>3231.0761702847531</v>
      </c>
      <c r="V223" s="194">
        <f t="shared" si="26"/>
        <v>3768.4041374031071</v>
      </c>
      <c r="W223" s="194">
        <f t="shared" si="27"/>
        <v>3966.7411972386617</v>
      </c>
    </row>
    <row r="224" spans="1:23" ht="69.75" x14ac:dyDescent="0.35">
      <c r="A224" s="5"/>
      <c r="B224" s="38" t="s">
        <v>413</v>
      </c>
      <c r="C224" s="24"/>
      <c r="D224" s="32" t="s">
        <v>371</v>
      </c>
      <c r="E224" s="62" t="str">
        <f t="shared" si="29"/>
        <v>Prime Mesa de Cabeceira - 2 Gavetas - 0.7x0.45x0.6 - Acabamentos CustomizadosTampo: Mármore Especial
Corpo: Laca ou Lamina</v>
      </c>
      <c r="F224" s="34" t="s">
        <v>448</v>
      </c>
      <c r="G224" s="81" t="s">
        <v>624</v>
      </c>
      <c r="H224" s="30">
        <v>5142.5290299693688</v>
      </c>
      <c r="I224" s="86"/>
      <c r="J224" s="42"/>
      <c r="N224" s="42"/>
      <c r="P224" t="e">
        <v>#N/A</v>
      </c>
      <c r="S224" s="194">
        <v>4100.6190499056775</v>
      </c>
      <c r="T224" s="194">
        <f t="shared" si="24"/>
        <v>3895.5880974103934</v>
      </c>
      <c r="U224" s="194">
        <f t="shared" si="25"/>
        <v>4188.8044058176274</v>
      </c>
      <c r="V224" s="194">
        <f t="shared" si="26"/>
        <v>4885.4025785050981</v>
      </c>
      <c r="W224" s="194">
        <f t="shared" si="27"/>
        <v>5142.5290299693688</v>
      </c>
    </row>
    <row r="225" spans="1:23" ht="69.75" x14ac:dyDescent="0.35">
      <c r="A225" s="5"/>
      <c r="B225" s="38" t="s">
        <v>413</v>
      </c>
      <c r="C225" s="24"/>
      <c r="D225" s="7" t="s">
        <v>368</v>
      </c>
      <c r="E225" s="62" t="str">
        <f t="shared" si="29"/>
        <v>Prime Mesa de Cabeceira - 2 Gavetas - 0.8x0.45x0.6 - Acabamentos CustomizadosTampo: Espelho Bronze, Fume, Prata, Vidro Fosco ou Clear
Corpo: Laca ou Lamina</v>
      </c>
      <c r="F225" s="34" t="s">
        <v>449</v>
      </c>
      <c r="G225" s="57" t="s">
        <v>481</v>
      </c>
      <c r="H225" s="30">
        <v>4502.4762174915131</v>
      </c>
      <c r="I225" s="86"/>
      <c r="J225" s="42"/>
      <c r="N225" s="42"/>
      <c r="P225">
        <v>3280.1237935174072</v>
      </c>
      <c r="S225" s="194">
        <v>3590.2451190057609</v>
      </c>
      <c r="T225" s="194">
        <f t="shared" si="24"/>
        <v>3410.7328630554725</v>
      </c>
      <c r="U225" s="194">
        <f t="shared" si="25"/>
        <v>3667.4546914574976</v>
      </c>
      <c r="V225" s="194">
        <f t="shared" si="26"/>
        <v>4277.352406646879</v>
      </c>
      <c r="W225" s="194">
        <f t="shared" si="27"/>
        <v>4502.4762174915131</v>
      </c>
    </row>
    <row r="226" spans="1:23" ht="70.5" thickBot="1" x14ac:dyDescent="0.4">
      <c r="A226" s="21"/>
      <c r="B226" s="38" t="s">
        <v>413</v>
      </c>
      <c r="C226" s="24"/>
      <c r="D226" s="26" t="s">
        <v>364</v>
      </c>
      <c r="E226" s="62" t="str">
        <f t="shared" si="29"/>
        <v>Prime Mesa de Cabeceira - 2 Gavetas - 0.8x0.45x0.6 - Acabamentos CustomizadosTampo: Laca ou Lamina com ou sem Vidro Normal Pintado
Corpo: Laca ou Lamina</v>
      </c>
      <c r="F226" s="34" t="s">
        <v>449</v>
      </c>
      <c r="G226" s="57" t="s">
        <v>482</v>
      </c>
      <c r="H226" s="30">
        <v>4175.5170497249064</v>
      </c>
      <c r="I226" s="86"/>
      <c r="J226" s="42"/>
      <c r="N226" s="42">
        <v>3831.6390396158472</v>
      </c>
      <c r="P226">
        <v>2883.7002641056424</v>
      </c>
      <c r="S226" s="194">
        <v>3329.5300148086653</v>
      </c>
      <c r="T226" s="194">
        <f t="shared" si="24"/>
        <v>3163.0535140682318</v>
      </c>
      <c r="U226" s="194">
        <f t="shared" si="25"/>
        <v>3401.1328108260559</v>
      </c>
      <c r="V226" s="194">
        <f t="shared" si="26"/>
        <v>3966.7411972664286</v>
      </c>
      <c r="W226" s="194">
        <f t="shared" si="27"/>
        <v>4175.5170497249064</v>
      </c>
    </row>
    <row r="227" spans="1:23" ht="70.5" thickTop="1" x14ac:dyDescent="0.35">
      <c r="A227" s="5"/>
      <c r="B227" s="38" t="s">
        <v>413</v>
      </c>
      <c r="C227" s="24"/>
      <c r="D227" s="32" t="s">
        <v>372</v>
      </c>
      <c r="E227" s="62" t="str">
        <f t="shared" si="29"/>
        <v>Prime Mesa de Cabeceira - 2 Gavetas - 0.8x0.45x0.6 - Acabamentos CustomizadosTampo: Mármore Especial
Corpo: Laca ou Lamina</v>
      </c>
      <c r="F227" s="34" t="s">
        <v>449</v>
      </c>
      <c r="G227" s="81" t="s">
        <v>624</v>
      </c>
      <c r="H227" s="30">
        <v>5648.7001716390851</v>
      </c>
      <c r="I227" s="86"/>
      <c r="J227" s="42"/>
      <c r="N227" s="42">
        <v>4205.1120288115253</v>
      </c>
      <c r="P227" t="e">
        <v>#N/A</v>
      </c>
      <c r="S227" s="194">
        <v>4504.2366112159152</v>
      </c>
      <c r="T227" s="194">
        <f t="shared" si="24"/>
        <v>4279.0247806551197</v>
      </c>
      <c r="U227" s="194">
        <f t="shared" si="25"/>
        <v>4601.1019146829249</v>
      </c>
      <c r="V227" s="194">
        <f t="shared" si="26"/>
        <v>5366.2651630946948</v>
      </c>
      <c r="W227" s="194">
        <f t="shared" si="27"/>
        <v>5648.7001716390851</v>
      </c>
    </row>
    <row r="228" spans="1:23" ht="69.75" x14ac:dyDescent="0.35">
      <c r="A228" s="5"/>
      <c r="B228" s="38" t="s">
        <v>413</v>
      </c>
      <c r="C228" s="24"/>
      <c r="D228" s="7" t="s">
        <v>369</v>
      </c>
      <c r="E228" s="62" t="str">
        <f t="shared" si="29"/>
        <v>Prime Mesa de Cabeceira - 2 Gavetas - 0.9x0.45x0.6 - Acabamentos CustomizadosTampo: Espelho Bronze, Fume, Prata, Vidro Fosco ou Clear
Corpo: Laca ou Lamina</v>
      </c>
      <c r="F228" s="34" t="s">
        <v>450</v>
      </c>
      <c r="G228" s="57" t="s">
        <v>481</v>
      </c>
      <c r="H228" s="30">
        <v>4739.4486499910672</v>
      </c>
      <c r="I228" s="86"/>
      <c r="J228" s="42"/>
      <c r="N228" s="42">
        <v>4600.3220168067237</v>
      </c>
      <c r="P228">
        <v>3559.7102521008414</v>
      </c>
      <c r="S228" s="194">
        <v>3779.2053884271168</v>
      </c>
      <c r="T228" s="194">
        <f t="shared" si="24"/>
        <v>3590.2451190057609</v>
      </c>
      <c r="U228" s="194">
        <f t="shared" si="25"/>
        <v>3860.4786225868397</v>
      </c>
      <c r="V228" s="194">
        <f t="shared" si="26"/>
        <v>4502.4762175230308</v>
      </c>
      <c r="W228" s="194">
        <f t="shared" si="27"/>
        <v>4739.4486499910672</v>
      </c>
    </row>
    <row r="229" spans="1:23" ht="70.5" thickBot="1" x14ac:dyDescent="0.4">
      <c r="A229" s="21"/>
      <c r="B229" s="38" t="s">
        <v>413</v>
      </c>
      <c r="C229" s="24"/>
      <c r="D229" s="26" t="s">
        <v>365</v>
      </c>
      <c r="E229" s="62" t="str">
        <f t="shared" si="29"/>
        <v>Prime Mesa de Cabeceira - 2 Gavetas - 0.9x0.45x0.6 - Acabamentos CustomizadosTampo: Laca ou Lamina com ou sem Vidro Normal Pintado
Corpo: Laca ou Lamina</v>
      </c>
      <c r="F229" s="34" t="s">
        <v>450</v>
      </c>
      <c r="G229" s="57" t="s">
        <v>482</v>
      </c>
      <c r="H229" s="30">
        <v>4395.2811049735865</v>
      </c>
      <c r="I229" s="86"/>
      <c r="J229" s="42"/>
      <c r="N229" s="42">
        <v>5111.4689075630258</v>
      </c>
      <c r="P229">
        <v>3113.7337815126057</v>
      </c>
      <c r="S229" s="194">
        <v>3504.7684366407007</v>
      </c>
      <c r="T229" s="194">
        <f t="shared" si="24"/>
        <v>3329.5300148086653</v>
      </c>
      <c r="U229" s="194">
        <f t="shared" si="25"/>
        <v>3580.1398008695328</v>
      </c>
      <c r="V229" s="194">
        <f t="shared" si="26"/>
        <v>4175.5170497541358</v>
      </c>
      <c r="W229" s="194">
        <f t="shared" si="27"/>
        <v>4395.2811049735865</v>
      </c>
    </row>
    <row r="230" spans="1:23" ht="70.5" thickTop="1" x14ac:dyDescent="0.35">
      <c r="A230" s="5"/>
      <c r="B230" s="38" t="s">
        <v>413</v>
      </c>
      <c r="C230" s="24"/>
      <c r="D230" s="32" t="s">
        <v>373</v>
      </c>
      <c r="E230" s="62" t="str">
        <f t="shared" si="29"/>
        <v>Prime Mesa de Cabeceira - 2 Gavetas - 0.9x0.45x0.6 - Acabamentos CustomizadosTampo: Mármore Especial
Corpo: Laca ou Lamina</v>
      </c>
      <c r="F230" s="34" t="s">
        <v>450</v>
      </c>
      <c r="G230" s="81" t="s">
        <v>624</v>
      </c>
      <c r="H230" s="30">
        <v>6071.0034875398924</v>
      </c>
      <c r="I230" s="86"/>
      <c r="J230" s="42"/>
      <c r="N230" s="42"/>
      <c r="P230" t="e">
        <v>#N/A</v>
      </c>
      <c r="S230" s="194">
        <v>4840.9785162064836</v>
      </c>
      <c r="T230" s="194">
        <f t="shared" si="24"/>
        <v>4598.9295903961593</v>
      </c>
      <c r="U230" s="194">
        <f t="shared" si="25"/>
        <v>4945.0855810711391</v>
      </c>
      <c r="V230" s="194">
        <f t="shared" si="26"/>
        <v>5767.4533132032693</v>
      </c>
      <c r="W230" s="194">
        <f t="shared" si="27"/>
        <v>6071.0034875398924</v>
      </c>
    </row>
    <row r="231" spans="1:23" ht="69.75" x14ac:dyDescent="0.35">
      <c r="A231" s="5"/>
      <c r="B231" s="38" t="s">
        <v>413</v>
      </c>
      <c r="C231" s="24"/>
      <c r="D231" s="32" t="s">
        <v>370</v>
      </c>
      <c r="E231" s="62" t="str">
        <f t="shared" si="29"/>
        <v>Prime Mesa de Cabeceira - 2 Gavetas - 1x0.45x0.6 - Acabamentos CustomizadosTampo: Espelho Bronze, Fume, Prata, Vidro Fosco ou Clear
Corpo: Laca ou Lamina</v>
      </c>
      <c r="F231" s="34" t="s">
        <v>451</v>
      </c>
      <c r="G231" s="57" t="s">
        <v>481</v>
      </c>
      <c r="H231" s="30">
        <v>5150.8309402804134</v>
      </c>
      <c r="I231" s="86"/>
      <c r="J231" s="42"/>
      <c r="N231" s="42"/>
      <c r="P231">
        <v>3757.4719327731095</v>
      </c>
      <c r="S231" s="194">
        <v>4107.2389389473692</v>
      </c>
      <c r="T231" s="194">
        <f t="shared" si="24"/>
        <v>3901.8769920000004</v>
      </c>
      <c r="U231" s="194">
        <f t="shared" si="25"/>
        <v>4195.5666580645166</v>
      </c>
      <c r="V231" s="194">
        <f t="shared" si="26"/>
        <v>4893.2893933006453</v>
      </c>
      <c r="W231" s="194">
        <f t="shared" si="27"/>
        <v>5150.8309402804134</v>
      </c>
    </row>
    <row r="232" spans="1:23" ht="69.75" x14ac:dyDescent="0.35">
      <c r="A232" s="5"/>
      <c r="B232" s="38" t="s">
        <v>413</v>
      </c>
      <c r="C232" s="24"/>
      <c r="D232" s="32" t="s">
        <v>366</v>
      </c>
      <c r="E232" s="62" t="str">
        <f t="shared" si="29"/>
        <v>Prime Mesa de Cabeceira - 2 Gavetas - 1x0.45x0.6 - Acabamentos CustomizadosTampo: Laca ou Lamina com ou sem Vidro Normal Pintado
Corpo: Laca ou Lamina</v>
      </c>
      <c r="F232" s="34" t="s">
        <v>451</v>
      </c>
      <c r="G232" s="57" t="s">
        <v>482</v>
      </c>
      <c r="H232" s="30">
        <v>4341.5069515320456</v>
      </c>
      <c r="I232" s="86"/>
      <c r="J232" s="42"/>
      <c r="N232" s="42"/>
      <c r="P232">
        <v>3286.7189915966387</v>
      </c>
      <c r="S232" s="194">
        <v>3461.8892780185765</v>
      </c>
      <c r="T232" s="194">
        <f t="shared" si="24"/>
        <v>3288.7948141176475</v>
      </c>
      <c r="U232" s="194">
        <f t="shared" si="25"/>
        <v>3536.3385098039225</v>
      </c>
      <c r="V232" s="194">
        <f t="shared" si="26"/>
        <v>4124.4316039843143</v>
      </c>
      <c r="W232" s="194">
        <f t="shared" si="27"/>
        <v>4341.5069515320456</v>
      </c>
    </row>
    <row r="233" spans="1:23" ht="69.75" x14ac:dyDescent="0.35">
      <c r="A233" s="5"/>
      <c r="B233" s="38" t="s">
        <v>413</v>
      </c>
      <c r="C233" s="24"/>
      <c r="D233" s="32" t="s">
        <v>374</v>
      </c>
      <c r="E233" s="62" t="str">
        <f t="shared" si="29"/>
        <v>Prime Mesa de Cabeceira - 2 Gavetas - 1x0.45x0.6 - Acabamentos CustomizadosTampo: Mármore Especial
Corpo: Laca ou Lamina</v>
      </c>
      <c r="F233" s="34" t="s">
        <v>451</v>
      </c>
      <c r="G233" s="81" t="s">
        <v>624</v>
      </c>
      <c r="H233" s="30">
        <v>6893.294912425964</v>
      </c>
      <c r="I233" s="86"/>
      <c r="J233" s="42"/>
      <c r="N233" s="42"/>
      <c r="P233" t="e">
        <v>#N/A</v>
      </c>
      <c r="S233" s="194">
        <v>5496.6683259890442</v>
      </c>
      <c r="T233" s="194">
        <f t="shared" si="24"/>
        <v>5221.8349096895918</v>
      </c>
      <c r="U233" s="194">
        <f t="shared" si="25"/>
        <v>5614.8762469780559</v>
      </c>
      <c r="V233" s="194">
        <f t="shared" si="26"/>
        <v>6548.6301668505057</v>
      </c>
      <c r="W233" s="194">
        <f t="shared" si="27"/>
        <v>6893.294912425964</v>
      </c>
    </row>
    <row r="234" spans="1:23" ht="69.75" x14ac:dyDescent="0.35">
      <c r="A234" s="5"/>
      <c r="B234" s="38" t="s">
        <v>413</v>
      </c>
      <c r="C234" s="24"/>
      <c r="D234" s="7" t="s">
        <v>380</v>
      </c>
      <c r="E234" s="62" t="str">
        <f t="shared" ref="E234:E258" si="30">F234&amp;G234</f>
        <v>Spazio Mesa de Cabeceira - 0.6x0.45x0.6 - Acabamentos CustomizadosTampo: Espelho Bronze, Fume, Prata, Vidro Fosco ou Clear
Corpo: Laca ou Lamina</v>
      </c>
      <c r="F234" s="34" t="s">
        <v>452</v>
      </c>
      <c r="G234" s="57" t="s">
        <v>481</v>
      </c>
      <c r="H234" s="30">
        <v>5143.0114822727828</v>
      </c>
      <c r="I234" s="86"/>
      <c r="J234" s="42"/>
      <c r="N234" s="42"/>
      <c r="P234">
        <v>2077.3956302521019</v>
      </c>
      <c r="S234" s="194">
        <v>4101.003754220329</v>
      </c>
      <c r="T234" s="194">
        <f t="shared" si="24"/>
        <v>3895.9535665093122</v>
      </c>
      <c r="U234" s="194">
        <f t="shared" si="25"/>
        <v>4189.1973833433467</v>
      </c>
      <c r="V234" s="194">
        <f t="shared" si="26"/>
        <v>4885.8609081933446</v>
      </c>
      <c r="W234" s="194">
        <f t="shared" si="27"/>
        <v>5143.0114822727828</v>
      </c>
    </row>
    <row r="235" spans="1:23" ht="70.5" thickBot="1" x14ac:dyDescent="0.4">
      <c r="A235" s="21"/>
      <c r="B235" s="38" t="s">
        <v>413</v>
      </c>
      <c r="C235" s="24"/>
      <c r="D235" s="26" t="s">
        <v>375</v>
      </c>
      <c r="E235" s="62" t="str">
        <f t="shared" si="30"/>
        <v>Spazio Mesa de Cabeceira - 0.6x0.45x0.6 - Acabamentos CustomizadosTampo: Laca ou Lamina com ou sem Vidro Normal Pintado
Corpo: Laca ou Lamina</v>
      </c>
      <c r="F235" s="34" t="s">
        <v>452</v>
      </c>
      <c r="G235" s="57" t="s">
        <v>482</v>
      </c>
      <c r="H235" s="30">
        <v>4406.9417368481754</v>
      </c>
      <c r="I235" s="86"/>
      <c r="J235" s="42"/>
      <c r="N235" s="42"/>
      <c r="P235">
        <v>1780.077983193278</v>
      </c>
      <c r="S235" s="194">
        <v>3514.0665483130347</v>
      </c>
      <c r="T235" s="194">
        <f t="shared" si="24"/>
        <v>3338.3632208973827</v>
      </c>
      <c r="U235" s="194">
        <f t="shared" si="25"/>
        <v>3589.6378719326699</v>
      </c>
      <c r="V235" s="194">
        <f t="shared" si="26"/>
        <v>4186.5946500350728</v>
      </c>
      <c r="W235" s="194">
        <f t="shared" si="27"/>
        <v>4406.9417368481754</v>
      </c>
    </row>
    <row r="236" spans="1:23" ht="70.5" thickTop="1" x14ac:dyDescent="0.35">
      <c r="A236" s="5"/>
      <c r="B236" s="38" t="s">
        <v>413</v>
      </c>
      <c r="C236" s="24"/>
      <c r="D236" s="32" t="s">
        <v>381</v>
      </c>
      <c r="E236" s="62" t="str">
        <f t="shared" si="30"/>
        <v>Spazio Mesa de Cabeceira - 0.7x0.45x0.6 - Acabamentos CustomizadosTampo: Espelho Bronze, Fume, Prata, Vidro Fosco ou Clear
Corpo: Laca ou Lamina</v>
      </c>
      <c r="F236" s="34" t="s">
        <v>453</v>
      </c>
      <c r="G236" s="57" t="s">
        <v>481</v>
      </c>
      <c r="H236" s="30">
        <v>5500.1650574306141</v>
      </c>
      <c r="I236" s="86"/>
      <c r="J236" s="42"/>
      <c r="N236" s="42"/>
      <c r="P236">
        <v>2423.628235294118</v>
      </c>
      <c r="S236" s="194">
        <v>4385.7956815967391</v>
      </c>
      <c r="T236" s="194">
        <f t="shared" si="24"/>
        <v>4166.5058975169022</v>
      </c>
      <c r="U236" s="194">
        <f t="shared" si="25"/>
        <v>4480.1138682977444</v>
      </c>
      <c r="V236" s="194">
        <f t="shared" si="26"/>
        <v>5225.1568045956592</v>
      </c>
      <c r="W236" s="194">
        <f t="shared" si="27"/>
        <v>5500.1650574306141</v>
      </c>
    </row>
    <row r="237" spans="1:23" ht="69.75" x14ac:dyDescent="0.35">
      <c r="A237" s="5"/>
      <c r="B237" s="38" t="s">
        <v>413</v>
      </c>
      <c r="C237" s="24"/>
      <c r="D237" s="32" t="s">
        <v>376</v>
      </c>
      <c r="E237" s="62" t="str">
        <f t="shared" si="30"/>
        <v>Spazio Mesa de Cabeceira - 0.7x0.45x0.6 - Acabamentos CustomizadosTampo: Laca ou Lamina com ou sem Vidro Normal Pintado
Corpo: Laca ou Lamina</v>
      </c>
      <c r="F237" s="34" t="s">
        <v>453</v>
      </c>
      <c r="G237" s="57" t="s">
        <v>482</v>
      </c>
      <c r="H237" s="30">
        <v>5284.2495826096156</v>
      </c>
      <c r="I237" s="86"/>
      <c r="J237" s="42"/>
      <c r="N237" s="42"/>
      <c r="P237">
        <v>2076.7576470588237</v>
      </c>
      <c r="S237" s="194">
        <v>4213.6260926531286</v>
      </c>
      <c r="T237" s="194">
        <f t="shared" si="24"/>
        <v>4002.9447880204721</v>
      </c>
      <c r="U237" s="194">
        <f t="shared" si="25"/>
        <v>4304.2417075488947</v>
      </c>
      <c r="V237" s="194">
        <f t="shared" si="26"/>
        <v>5020.0371035142753</v>
      </c>
      <c r="W237" s="194">
        <f t="shared" si="27"/>
        <v>5284.2495826096156</v>
      </c>
    </row>
    <row r="238" spans="1:23" ht="69.75" x14ac:dyDescent="0.35">
      <c r="A238" s="5"/>
      <c r="B238" s="38" t="s">
        <v>413</v>
      </c>
      <c r="C238" s="24"/>
      <c r="D238" s="32" t="s">
        <v>382</v>
      </c>
      <c r="E238" s="62" t="str">
        <f t="shared" si="30"/>
        <v>Spazio Mesa de Cabeceira - 0.8x0.45x0.6 - Acabamentos CustomizadosTampo: Espelho Bronze, Fume, Prata, Vidro Fosco ou Clear
Corpo: Laca ou Lamina</v>
      </c>
      <c r="F238" s="34" t="s">
        <v>454</v>
      </c>
      <c r="G238" s="57" t="s">
        <v>481</v>
      </c>
      <c r="H238" s="30">
        <v>6095.4210160270013</v>
      </c>
      <c r="I238" s="86"/>
      <c r="J238" s="42"/>
      <c r="N238" s="42"/>
      <c r="P238">
        <v>2769.8608403361354</v>
      </c>
      <c r="S238" s="194">
        <v>4860.4488938907598</v>
      </c>
      <c r="T238" s="194">
        <f t="shared" si="24"/>
        <v>4617.4264491962213</v>
      </c>
      <c r="U238" s="194">
        <f t="shared" si="25"/>
        <v>4964.9746765550772</v>
      </c>
      <c r="V238" s="194">
        <f t="shared" si="26"/>
        <v>5790.649965266186</v>
      </c>
      <c r="W238" s="194">
        <f t="shared" si="27"/>
        <v>6095.4210160270013</v>
      </c>
    </row>
    <row r="239" spans="1:23" ht="69.75" x14ac:dyDescent="0.35">
      <c r="A239" s="5"/>
      <c r="B239" s="38" t="s">
        <v>413</v>
      </c>
      <c r="C239" s="24"/>
      <c r="D239" s="32" t="s">
        <v>377</v>
      </c>
      <c r="E239" s="62" t="str">
        <f t="shared" si="30"/>
        <v>Spazio Mesa de Cabeceira - 0.8x0.45x0.6 - Acabamentos CustomizadosTampo: Laca ou Lamina com ou sem Vidro Normal Pintado
Corpo: Laca ou Lamina</v>
      </c>
      <c r="F239" s="34" t="s">
        <v>454</v>
      </c>
      <c r="G239" s="57" t="s">
        <v>482</v>
      </c>
      <c r="H239" s="30">
        <v>6039.1423801252777</v>
      </c>
      <c r="I239" s="86"/>
      <c r="J239" s="42"/>
      <c r="N239" s="42"/>
      <c r="P239">
        <v>2373.4373109243706</v>
      </c>
      <c r="S239" s="194">
        <v>4815.5726773178631</v>
      </c>
      <c r="T239" s="194">
        <f t="shared" si="24"/>
        <v>4574.7940434519696</v>
      </c>
      <c r="U239" s="194">
        <f t="shared" si="25"/>
        <v>4919.1333800558814</v>
      </c>
      <c r="V239" s="194">
        <f t="shared" si="26"/>
        <v>5737.1852611591739</v>
      </c>
      <c r="W239" s="194">
        <f t="shared" si="27"/>
        <v>6039.1423801252777</v>
      </c>
    </row>
    <row r="240" spans="1:23" ht="69.75" x14ac:dyDescent="0.35">
      <c r="A240" s="5"/>
      <c r="B240" s="38" t="s">
        <v>413</v>
      </c>
      <c r="C240" s="24"/>
      <c r="D240" s="32" t="s">
        <v>383</v>
      </c>
      <c r="E240" s="62" t="str">
        <f t="shared" si="30"/>
        <v>Spazio Mesa de Cabeceira - 0.9x0.45x0.6 - Acabamentos CustomizadosTampo: Espelho Bronze, Fume, Prata, Vidro Fosco ou Clear
Corpo: Laca ou Lamina</v>
      </c>
      <c r="F240" s="34" t="s">
        <v>455</v>
      </c>
      <c r="G240" s="57" t="s">
        <v>481</v>
      </c>
      <c r="H240" s="30">
        <v>6428.7643528409781</v>
      </c>
      <c r="I240" s="86"/>
      <c r="J240" s="42"/>
      <c r="N240" s="42"/>
      <c r="P240">
        <v>3116.093445378152</v>
      </c>
      <c r="S240" s="194">
        <v>5126.2546927754101</v>
      </c>
      <c r="T240" s="194">
        <f t="shared" si="24"/>
        <v>4869.9419581366392</v>
      </c>
      <c r="U240" s="194">
        <f t="shared" si="25"/>
        <v>5236.4967291791827</v>
      </c>
      <c r="V240" s="194">
        <f t="shared" si="26"/>
        <v>6107.3261352416803</v>
      </c>
      <c r="W240" s="194">
        <f t="shared" si="27"/>
        <v>6428.7643528409781</v>
      </c>
    </row>
    <row r="241" spans="1:23" ht="69.75" x14ac:dyDescent="0.35">
      <c r="A241" s="5"/>
      <c r="B241" s="38" t="s">
        <v>413</v>
      </c>
      <c r="C241" s="24"/>
      <c r="D241" s="32" t="s">
        <v>378</v>
      </c>
      <c r="E241" s="62" t="str">
        <f t="shared" si="30"/>
        <v>Spazio Mesa de Cabeceira - 0.9x0.45x0.6 - Acabamentos CustomizadosTampo: Laca ou Lamina com ou sem Vidro Normal Pintado
Corpo: Laca ou Lamina</v>
      </c>
      <c r="F241" s="34" t="s">
        <v>455</v>
      </c>
      <c r="G241" s="57" t="s">
        <v>482</v>
      </c>
      <c r="H241" s="30">
        <v>6243.1674605349144</v>
      </c>
      <c r="I241" s="86"/>
      <c r="J241" s="42"/>
      <c r="N241" s="42"/>
      <c r="P241">
        <v>2670.1169747899166</v>
      </c>
      <c r="S241" s="194">
        <v>4978.2609434434653</v>
      </c>
      <c r="T241" s="194">
        <f t="shared" si="24"/>
        <v>4729.3478962712916</v>
      </c>
      <c r="U241" s="194">
        <f t="shared" si="25"/>
        <v>5085.3203185712819</v>
      </c>
      <c r="V241" s="194">
        <f t="shared" si="26"/>
        <v>5931.0090875496853</v>
      </c>
      <c r="W241" s="194">
        <f t="shared" si="27"/>
        <v>6243.1674605349144</v>
      </c>
    </row>
    <row r="242" spans="1:23" ht="69.75" x14ac:dyDescent="0.35">
      <c r="A242" s="5"/>
      <c r="B242" s="38" t="s">
        <v>413</v>
      </c>
      <c r="C242" s="24"/>
      <c r="D242" s="32" t="s">
        <v>384</v>
      </c>
      <c r="E242" s="62" t="str">
        <f t="shared" si="30"/>
        <v>Spazio Mesa de Cabeceira - 1x0.45x0.6 - Acabamentos CustomizadosTampo: Espelho Bronze, Fume, Prata, Vidro Fosco ou Clear
Corpo: Laca ou Lamina</v>
      </c>
      <c r="F242" s="34" t="s">
        <v>456</v>
      </c>
      <c r="G242" s="57" t="s">
        <v>481</v>
      </c>
      <c r="H242" s="30">
        <v>6666.8667362795331</v>
      </c>
      <c r="I242" s="86"/>
      <c r="J242" s="42"/>
      <c r="N242" s="42"/>
      <c r="P242">
        <v>3462.3260504201689</v>
      </c>
      <c r="S242" s="194">
        <v>5316.1159776930181</v>
      </c>
      <c r="T242" s="194">
        <f t="shared" si="24"/>
        <v>5050.3101788083668</v>
      </c>
      <c r="U242" s="194">
        <f t="shared" si="25"/>
        <v>5430.4410524821151</v>
      </c>
      <c r="V242" s="194">
        <f t="shared" si="26"/>
        <v>6333.5233995098906</v>
      </c>
      <c r="W242" s="194">
        <f t="shared" si="27"/>
        <v>6666.8667362795331</v>
      </c>
    </row>
    <row r="243" spans="1:23" ht="69.75" x14ac:dyDescent="0.35">
      <c r="A243" s="5"/>
      <c r="B243" s="38" t="s">
        <v>413</v>
      </c>
      <c r="C243" s="24"/>
      <c r="D243" s="32" t="s">
        <v>379</v>
      </c>
      <c r="E243" s="62" t="str">
        <f t="shared" si="30"/>
        <v>Spazio Mesa de Cabeceira - 1x0.45x0.6 - Acabamentos CustomizadosTampo: Laca ou Lamina com ou sem Vidro Normal Pintado
Corpo: Laca ou Lamina</v>
      </c>
      <c r="F243" s="34" t="s">
        <v>456</v>
      </c>
      <c r="G243" s="57" t="s">
        <v>482</v>
      </c>
      <c r="H243" s="30">
        <v>6528.8025731084062</v>
      </c>
      <c r="I243" s="86"/>
      <c r="J243" s="42"/>
      <c r="N243" s="42"/>
      <c r="P243">
        <v>2966.7966386554626</v>
      </c>
      <c r="S243" s="194">
        <v>5206.0245160193099</v>
      </c>
      <c r="T243" s="194">
        <f t="shared" si="24"/>
        <v>4945.7232902183441</v>
      </c>
      <c r="U243" s="194">
        <f t="shared" si="25"/>
        <v>5317.9820324928432</v>
      </c>
      <c r="V243" s="194">
        <f t="shared" si="26"/>
        <v>6202.3624444964025</v>
      </c>
      <c r="W243" s="194">
        <f t="shared" si="27"/>
        <v>6528.8025731084062</v>
      </c>
    </row>
    <row r="244" spans="1:23" ht="69.75" x14ac:dyDescent="0.35">
      <c r="A244" s="5"/>
      <c r="B244" s="38"/>
      <c r="C244" s="24"/>
      <c r="D244" s="32"/>
      <c r="E244" s="62" t="str">
        <f t="shared" ref="E244:E253" si="31">F244&amp;G244</f>
        <v>Suono Mesa de Cabeceira - 0.6x0.45x0.53 - Acabamentos CustomizadosTampo: Espelho Bronze, Fume, Prata, Vidro Fosco ou Clear
Corpo: Laca ou Lamina</v>
      </c>
      <c r="F244" s="34" t="s">
        <v>502</v>
      </c>
      <c r="G244" s="57" t="s">
        <v>481</v>
      </c>
      <c r="H244" s="30">
        <v>4440.1038486204088</v>
      </c>
      <c r="I244" s="86"/>
      <c r="J244" s="42"/>
      <c r="N244" s="42"/>
      <c r="P244">
        <v>2352.9529411764702</v>
      </c>
      <c r="S244" s="194">
        <v>3540.5097995763399</v>
      </c>
      <c r="T244" s="194">
        <f t="shared" si="24"/>
        <v>3363.484309597523</v>
      </c>
      <c r="U244" s="194">
        <f t="shared" si="25"/>
        <v>3616.6497952661539</v>
      </c>
      <c r="V244" s="194">
        <f t="shared" si="26"/>
        <v>4218.0986562189146</v>
      </c>
      <c r="W244" s="194">
        <f t="shared" si="27"/>
        <v>4440.1038486204088</v>
      </c>
    </row>
    <row r="245" spans="1:23" ht="69.75" x14ac:dyDescent="0.35">
      <c r="A245" s="5"/>
      <c r="B245" s="38" t="s">
        <v>413</v>
      </c>
      <c r="C245" s="24"/>
      <c r="D245" s="32"/>
      <c r="E245" s="62" t="str">
        <f t="shared" si="31"/>
        <v>Suono Mesa de Cabeceira - 0.6x0.45x0.53 - Acabamentos CustomizadosTampo: Laca ou Lamina com ou sem Vidro Normal Pintado
Corpo: Laca ou Lamina</v>
      </c>
      <c r="F245" s="34" t="s">
        <v>502</v>
      </c>
      <c r="G245" s="57" t="s">
        <v>482</v>
      </c>
      <c r="H245" s="30">
        <v>4290.3676451365136</v>
      </c>
      <c r="I245" s="86"/>
      <c r="J245" s="42"/>
      <c r="N245" s="42"/>
      <c r="P245">
        <v>2273.6029411764707</v>
      </c>
      <c r="S245" s="194">
        <v>3421.1111292162291</v>
      </c>
      <c r="T245" s="194">
        <f t="shared" si="24"/>
        <v>3250.0555727554174</v>
      </c>
      <c r="U245" s="194">
        <f t="shared" si="25"/>
        <v>3494.6834115649654</v>
      </c>
      <c r="V245" s="194">
        <f t="shared" si="26"/>
        <v>4075.8492629082189</v>
      </c>
      <c r="W245" s="194">
        <f t="shared" si="27"/>
        <v>4290.3676451365136</v>
      </c>
    </row>
    <row r="246" spans="1:23" ht="69.75" x14ac:dyDescent="0.35">
      <c r="A246" s="5"/>
      <c r="B246" s="38"/>
      <c r="C246" s="24"/>
      <c r="D246" s="32"/>
      <c r="E246" s="62" t="str">
        <f t="shared" si="31"/>
        <v>Suono Mesa de Cabeceira - 0.7x0.45x0.53 - Acabamentos CustomizadosTampo: Espelho Bronze, Fume, Prata, Vidro Fosco ou Clear
Corpo: Laca ou Lamina</v>
      </c>
      <c r="F246" s="34" t="s">
        <v>503</v>
      </c>
      <c r="G246" s="57" t="s">
        <v>481</v>
      </c>
      <c r="H246" s="30">
        <v>4810.1125026721093</v>
      </c>
      <c r="I246" s="86"/>
      <c r="J246" s="42"/>
      <c r="N246" s="42"/>
      <c r="P246">
        <v>2745.1117647058823</v>
      </c>
      <c r="S246" s="194">
        <v>3835.5522828743683</v>
      </c>
      <c r="T246" s="194">
        <f t="shared" si="24"/>
        <v>3643.7746687306499</v>
      </c>
      <c r="U246" s="194">
        <f t="shared" si="25"/>
        <v>3918.0372782049999</v>
      </c>
      <c r="V246" s="194">
        <f t="shared" si="26"/>
        <v>4569.6068775704907</v>
      </c>
      <c r="W246" s="194">
        <f t="shared" si="27"/>
        <v>4810.1125026721093</v>
      </c>
    </row>
    <row r="247" spans="1:23" ht="69.75" x14ac:dyDescent="0.35">
      <c r="A247" s="5"/>
      <c r="B247" s="38"/>
      <c r="C247" s="24"/>
      <c r="D247" s="32"/>
      <c r="E247" s="62" t="str">
        <f t="shared" si="31"/>
        <v>Suono Mesa de Cabeceira - 0.7x0.45x0.53 - Acabamentos CustomizadosTampo: Laca ou Lamina com ou sem Vidro Normal Pintado
Corpo: Laca ou Lamina</v>
      </c>
      <c r="F247" s="34" t="s">
        <v>503</v>
      </c>
      <c r="G247" s="57" t="s">
        <v>482</v>
      </c>
      <c r="H247" s="30">
        <v>4469.1329636838691</v>
      </c>
      <c r="I247" s="86"/>
      <c r="J247" s="42"/>
      <c r="N247" s="42"/>
      <c r="P247">
        <v>2652.5367647058824</v>
      </c>
      <c r="S247" s="194">
        <v>3563.6574262669064</v>
      </c>
      <c r="T247" s="194">
        <f t="shared" si="24"/>
        <v>3385.474554953561</v>
      </c>
      <c r="U247" s="194">
        <f t="shared" si="25"/>
        <v>3640.2952203801733</v>
      </c>
      <c r="V247" s="194">
        <f t="shared" si="26"/>
        <v>4245.6763155293957</v>
      </c>
      <c r="W247" s="194">
        <f t="shared" si="27"/>
        <v>4469.1329636838691</v>
      </c>
    </row>
    <row r="248" spans="1:23" ht="69.75" x14ac:dyDescent="0.35">
      <c r="A248" s="5"/>
      <c r="B248" s="38"/>
      <c r="C248" s="24"/>
      <c r="D248" s="32"/>
      <c r="E248" s="62" t="str">
        <f t="shared" si="31"/>
        <v>Suono Mesa de Cabeceira - 0.8x0.45x0.53 - Acabamentos CustomizadosTampo: Espelho Bronze, Fume, Prata, Vidro Fosco ou Clear
Corpo: Laca ou Lamina</v>
      </c>
      <c r="F248" s="34" t="s">
        <v>504</v>
      </c>
      <c r="G248" s="57" t="s">
        <v>481</v>
      </c>
      <c r="H248" s="30">
        <v>5285.8379150242972</v>
      </c>
      <c r="I248" s="86"/>
      <c r="J248" s="42"/>
      <c r="N248" s="42"/>
      <c r="P248">
        <v>3137.2705882352939</v>
      </c>
      <c r="S248" s="194">
        <v>4214.892618543262</v>
      </c>
      <c r="T248" s="194">
        <f t="shared" si="24"/>
        <v>4004.1479876160988</v>
      </c>
      <c r="U248" s="194">
        <f t="shared" si="25"/>
        <v>4305.5354705549453</v>
      </c>
      <c r="V248" s="194">
        <f t="shared" si="26"/>
        <v>5021.5460193082326</v>
      </c>
      <c r="W248" s="194">
        <f t="shared" si="27"/>
        <v>5285.8379150242972</v>
      </c>
    </row>
    <row r="249" spans="1:23" ht="69.75" x14ac:dyDescent="0.35">
      <c r="A249" s="5"/>
      <c r="B249" s="38"/>
      <c r="C249" s="24"/>
      <c r="D249" s="32"/>
      <c r="E249" s="62" t="str">
        <f t="shared" si="31"/>
        <v>Suono Mesa de Cabeceira - 0.8x0.45x0.53 - Acabamentos CustomizadosTampo: Laca ou Lamina com ou sem Vidro Normal Pintado
Corpo: Laca ou Lamina</v>
      </c>
      <c r="F249" s="34" t="s">
        <v>504</v>
      </c>
      <c r="G249" s="57" t="s">
        <v>482</v>
      </c>
      <c r="H249" s="30">
        <v>4903.2773087274445</v>
      </c>
      <c r="I249" s="86"/>
      <c r="J249" s="42"/>
      <c r="N249" s="42"/>
      <c r="P249">
        <v>3031.4705882352941</v>
      </c>
      <c r="S249" s="194">
        <v>3909.8412905328341</v>
      </c>
      <c r="T249" s="194">
        <f t="shared" si="24"/>
        <v>3714.3492260061921</v>
      </c>
      <c r="U249" s="194">
        <f t="shared" si="25"/>
        <v>3993.9238989313894</v>
      </c>
      <c r="V249" s="194">
        <f t="shared" si="26"/>
        <v>4658.1134433236793</v>
      </c>
      <c r="W249" s="194">
        <f t="shared" si="27"/>
        <v>4903.2773087274445</v>
      </c>
    </row>
    <row r="250" spans="1:23" ht="69.75" x14ac:dyDescent="0.35">
      <c r="A250" s="5"/>
      <c r="B250" s="38"/>
      <c r="C250" s="24"/>
      <c r="D250" s="32"/>
      <c r="E250" s="62" t="str">
        <f t="shared" si="31"/>
        <v>Suono Mesa de Cabeceira - 0.9x0.45x0.53 - Acabamentos CustomizadosTampo: Espelho Bronze, Fume, Prata, Vidro Fosco ou Clear
Corpo: Laca ou Lamina</v>
      </c>
      <c r="F250" s="34" t="s">
        <v>505</v>
      </c>
      <c r="G250" s="57" t="s">
        <v>481</v>
      </c>
      <c r="H250" s="30">
        <v>5470.8422420501483</v>
      </c>
      <c r="I250" s="86"/>
      <c r="J250" s="42"/>
      <c r="N250" s="42"/>
      <c r="P250">
        <v>3529.4294117647059</v>
      </c>
      <c r="S250" s="194">
        <v>4362.4138601922768</v>
      </c>
      <c r="T250" s="194">
        <f t="shared" si="24"/>
        <v>4144.2931671826627</v>
      </c>
      <c r="U250" s="194">
        <f t="shared" si="25"/>
        <v>4456.2292120243692</v>
      </c>
      <c r="V250" s="194">
        <f t="shared" si="26"/>
        <v>5197.3001299840216</v>
      </c>
      <c r="W250" s="194">
        <f t="shared" si="27"/>
        <v>5470.8422420501483</v>
      </c>
    </row>
    <row r="251" spans="1:23" ht="69.75" x14ac:dyDescent="0.35">
      <c r="A251" s="5"/>
      <c r="B251" s="38"/>
      <c r="C251" s="24"/>
      <c r="D251" s="32"/>
      <c r="E251" s="62" t="str">
        <f t="shared" si="31"/>
        <v>Suono Mesa de Cabeceira - 0.9x0.45x0.53 - Acabamentos CustomizadosTampo: Laca ou Lamina com ou sem Vidro Normal Pintado
Corpo: Laca ou Lamina</v>
      </c>
      <c r="F251" s="34" t="s">
        <v>505</v>
      </c>
      <c r="G251" s="57" t="s">
        <v>482</v>
      </c>
      <c r="H251" s="30">
        <v>5056.504724625177</v>
      </c>
      <c r="I251" s="86"/>
      <c r="J251" s="42"/>
      <c r="N251" s="42"/>
      <c r="P251">
        <v>3410.4044117647059</v>
      </c>
      <c r="S251" s="194">
        <v>4032.0238308619851</v>
      </c>
      <c r="T251" s="194">
        <f t="shared" si="24"/>
        <v>3830.4226393188856</v>
      </c>
      <c r="U251" s="194">
        <f t="shared" si="25"/>
        <v>4118.7340207729958</v>
      </c>
      <c r="V251" s="194">
        <f t="shared" si="26"/>
        <v>4803.6794884275441</v>
      </c>
      <c r="W251" s="194">
        <f t="shared" si="27"/>
        <v>5056.504724625177</v>
      </c>
    </row>
    <row r="252" spans="1:23" ht="69.75" x14ac:dyDescent="0.35">
      <c r="A252" s="5"/>
      <c r="B252" s="38"/>
      <c r="C252" s="24"/>
      <c r="D252" s="32"/>
      <c r="E252" s="62" t="str">
        <f t="shared" si="31"/>
        <v>Suono Mesa de Cabeceira - 1x0.45x0.53 - Acabamentos CustomizadosTampo: Espelho Bronze, Fume, Prata, Vidro Fosco ou Clear
Corpo: Laca ou Lamina</v>
      </c>
      <c r="F252" s="34" t="s">
        <v>506</v>
      </c>
      <c r="G252" s="57" t="s">
        <v>481</v>
      </c>
      <c r="H252" s="30">
        <v>6078.7136022779414</v>
      </c>
      <c r="I252" s="86"/>
      <c r="J252" s="42"/>
      <c r="N252" s="42"/>
      <c r="P252">
        <v>3921.5882352941176</v>
      </c>
      <c r="S252" s="194">
        <v>4847.1265113247509</v>
      </c>
      <c r="T252" s="194">
        <f t="shared" si="24"/>
        <v>4604.7701857585134</v>
      </c>
      <c r="U252" s="194">
        <f t="shared" si="25"/>
        <v>4951.365791138187</v>
      </c>
      <c r="V252" s="194">
        <f t="shared" si="26"/>
        <v>5774.7779222044674</v>
      </c>
      <c r="W252" s="194">
        <f t="shared" si="27"/>
        <v>6078.7136022779414</v>
      </c>
    </row>
    <row r="253" spans="1:23" ht="69.75" x14ac:dyDescent="0.35">
      <c r="A253" s="5"/>
      <c r="B253" s="38"/>
      <c r="C253" s="24"/>
      <c r="D253" s="32"/>
      <c r="E253" s="62" t="str">
        <f t="shared" si="31"/>
        <v>Suono Mesa de Cabeceira - 1x0.45x0.53 - Acabamentos CustomizadosTampo: Laca ou Lamina com ou sem Vidro Normal Pintado
Corpo: Laca ou Lamina</v>
      </c>
      <c r="F253" s="34" t="s">
        <v>506</v>
      </c>
      <c r="G253" s="57" t="s">
        <v>482</v>
      </c>
      <c r="H253" s="30">
        <v>5171.4252865484777</v>
      </c>
      <c r="I253" s="86"/>
      <c r="J253" s="42"/>
      <c r="N253" s="42"/>
      <c r="P253">
        <v>4263.0055147058829</v>
      </c>
      <c r="S253" s="194">
        <v>4123.6607361088491</v>
      </c>
      <c r="T253" s="194">
        <f t="shared" si="24"/>
        <v>3917.4776993034066</v>
      </c>
      <c r="U253" s="194">
        <f t="shared" si="25"/>
        <v>4212.3416121542004</v>
      </c>
      <c r="V253" s="194">
        <f t="shared" si="26"/>
        <v>4912.8540222554439</v>
      </c>
      <c r="W253" s="194">
        <f t="shared" si="27"/>
        <v>5171.4252865484777</v>
      </c>
    </row>
    <row r="254" spans="1:23" ht="69.75" x14ac:dyDescent="0.35">
      <c r="A254" s="5"/>
      <c r="B254" s="38" t="s">
        <v>413</v>
      </c>
      <c r="C254" s="27"/>
      <c r="D254" s="32" t="s">
        <v>396</v>
      </c>
      <c r="E254" s="62" t="str">
        <f t="shared" si="30"/>
        <v>Turin Cômoda - 6 Gavetas - 1.5x0.5x0.8 - Acabamentos CustomizadosTampo: Espelho Bronze, Fume, Prata, Vidro Fosco ou Clear
Corpo: Laca ou Lamina</v>
      </c>
      <c r="F254" s="43" t="s">
        <v>436</v>
      </c>
      <c r="G254" s="57" t="s">
        <v>481</v>
      </c>
      <c r="H254" s="30">
        <v>7336.5849323365401</v>
      </c>
      <c r="I254" s="86"/>
      <c r="J254" s="42"/>
      <c r="N254" s="42">
        <v>5138.8235294117649</v>
      </c>
      <c r="P254">
        <v>5395.7647058823532</v>
      </c>
      <c r="S254" s="194">
        <v>5850.1448916408672</v>
      </c>
      <c r="T254" s="194">
        <f t="shared" si="24"/>
        <v>5557.6376470588239</v>
      </c>
      <c r="U254" s="194">
        <f t="shared" si="25"/>
        <v>5975.954459203037</v>
      </c>
      <c r="V254" s="194">
        <f t="shared" si="26"/>
        <v>6969.7556857685013</v>
      </c>
      <c r="W254" s="194">
        <f t="shared" si="27"/>
        <v>7336.5849323365401</v>
      </c>
    </row>
    <row r="255" spans="1:23" ht="69.75" x14ac:dyDescent="0.35">
      <c r="A255" s="5"/>
      <c r="B255" s="38" t="s">
        <v>413</v>
      </c>
      <c r="C255" s="27"/>
      <c r="D255" s="32" t="s">
        <v>395</v>
      </c>
      <c r="E255" s="62" t="str">
        <f t="shared" si="30"/>
        <v>Turin Cômoda - 6 Gavetas - 1.5x0.5x0.8 - Acabamentos CustomizadosTampo: Laca ou Lamina com ou sem Vidro Normal Pintado
Corpo: Laca ou Lamina</v>
      </c>
      <c r="F255" s="43" t="s">
        <v>436</v>
      </c>
      <c r="G255" s="57" t="s">
        <v>482</v>
      </c>
      <c r="H255" s="30">
        <v>6679.151393667732</v>
      </c>
      <c r="I255" s="86"/>
      <c r="J255" s="42"/>
      <c r="N255" s="42">
        <v>4955.2941176470586</v>
      </c>
      <c r="P255">
        <v>4955.2941176470586</v>
      </c>
      <c r="S255" s="194">
        <v>5325.91168323285</v>
      </c>
      <c r="T255" s="194">
        <f t="shared" si="24"/>
        <v>5059.6160990712069</v>
      </c>
      <c r="U255" s="194">
        <f t="shared" si="25"/>
        <v>5440.447418356137</v>
      </c>
      <c r="V255" s="194">
        <f t="shared" si="26"/>
        <v>6345.1938240287618</v>
      </c>
      <c r="W255" s="194">
        <f t="shared" si="27"/>
        <v>6679.151393667732</v>
      </c>
    </row>
    <row r="256" spans="1:23" ht="69.75" x14ac:dyDescent="0.35">
      <c r="A256" s="5"/>
      <c r="B256" s="38"/>
      <c r="C256" s="24"/>
      <c r="D256" s="32"/>
      <c r="E256" s="62" t="str">
        <f t="shared" si="30"/>
        <v>Turin Cômoda - 6 Gavetas - 1.8x0.5x0.8 - Acabamentos CustomizadosTampo: Espelho Bronze, Fume, Prata, Vidro Fosco ou Clear
Corpo: Laca ou Lamina</v>
      </c>
      <c r="F256" s="43" t="s">
        <v>438</v>
      </c>
      <c r="G256" s="57" t="s">
        <v>481</v>
      </c>
      <c r="H256" s="30">
        <v>8803.9019188038492</v>
      </c>
      <c r="I256" s="86"/>
      <c r="J256" s="42"/>
      <c r="N256" s="42">
        <v>6080</v>
      </c>
      <c r="P256">
        <v>6474.9176470588245</v>
      </c>
      <c r="S256" s="194">
        <v>7020.1738699690413</v>
      </c>
      <c r="T256" s="194">
        <f t="shared" si="24"/>
        <v>6669.1651764705894</v>
      </c>
      <c r="U256" s="194">
        <f t="shared" si="25"/>
        <v>7171.145351043645</v>
      </c>
      <c r="V256" s="194">
        <f t="shared" si="26"/>
        <v>8363.7068229222023</v>
      </c>
      <c r="W256" s="194">
        <f t="shared" si="27"/>
        <v>8803.9019188038492</v>
      </c>
    </row>
    <row r="257" spans="1:23" ht="69.75" x14ac:dyDescent="0.35">
      <c r="A257" s="5"/>
      <c r="B257" s="38" t="s">
        <v>413</v>
      </c>
      <c r="C257" s="24"/>
      <c r="D257" s="32" t="s">
        <v>399</v>
      </c>
      <c r="E257" s="62" t="str">
        <f t="shared" si="30"/>
        <v>Turin Cômoda - 6 Gavetas - 1.8x0.5x0.8 - Acabamentos CustomizadosTampo: Laca ou Lamina com ou sem Vidro Normal Pintado
Corpo: Laca ou Lamina</v>
      </c>
      <c r="F257" s="43" t="s">
        <v>438</v>
      </c>
      <c r="G257" s="57" t="s">
        <v>482</v>
      </c>
      <c r="H257" s="30">
        <v>8014.9816724012808</v>
      </c>
      <c r="I257" s="86"/>
      <c r="J257" s="42"/>
      <c r="N257" s="42">
        <v>5778.8235294117649</v>
      </c>
      <c r="P257">
        <v>5946.3529411764712</v>
      </c>
      <c r="S257" s="194">
        <v>6391.0940198794206</v>
      </c>
      <c r="T257" s="194">
        <f t="shared" si="24"/>
        <v>6071.5393188854496</v>
      </c>
      <c r="U257" s="194">
        <f t="shared" si="25"/>
        <v>6528.5369020273656</v>
      </c>
      <c r="V257" s="194">
        <f t="shared" si="26"/>
        <v>7614.2325888345158</v>
      </c>
      <c r="W257" s="194">
        <f t="shared" si="27"/>
        <v>8014.9816724012808</v>
      </c>
    </row>
    <row r="258" spans="1:23" ht="69.75" x14ac:dyDescent="0.35">
      <c r="A258" s="5"/>
      <c r="B258" s="38" t="s">
        <v>413</v>
      </c>
      <c r="C258" s="24"/>
      <c r="D258" s="32" t="s">
        <v>401</v>
      </c>
      <c r="E258" s="62" t="str">
        <f t="shared" si="30"/>
        <v>Turin Cômoda - 6 Gavetas - 2x0.5x0.8 - Acabamentos CustomizadosTampo: Espelho Bronze, Fume, Prata, Vidro Fosco ou Clear
Corpo: Laca ou Lamina</v>
      </c>
      <c r="F258" s="43" t="s">
        <v>437</v>
      </c>
      <c r="G258" s="57" t="s">
        <v>481</v>
      </c>
      <c r="H258" s="30">
        <v>9225.84882845834</v>
      </c>
      <c r="I258" s="86"/>
      <c r="J258" s="42"/>
      <c r="N258" s="42">
        <v>6374.1176470588234</v>
      </c>
      <c r="P258">
        <v>6851.7647058823532</v>
      </c>
      <c r="S258" s="194">
        <v>7356.6315789473692</v>
      </c>
      <c r="T258" s="194">
        <f t="shared" si="24"/>
        <v>6988.8</v>
      </c>
      <c r="U258" s="194">
        <f t="shared" si="25"/>
        <v>7514.8387096774204</v>
      </c>
      <c r="V258" s="194">
        <f t="shared" si="26"/>
        <v>8764.5563870967744</v>
      </c>
      <c r="W258" s="194">
        <f t="shared" si="27"/>
        <v>9225.84882845834</v>
      </c>
    </row>
    <row r="259" spans="1:23" ht="69.75" x14ac:dyDescent="0.35">
      <c r="A259" s="5"/>
      <c r="B259" s="38" t="s">
        <v>413</v>
      </c>
      <c r="C259" s="24"/>
      <c r="D259" s="32" t="s">
        <v>400</v>
      </c>
      <c r="E259" s="62" t="str">
        <f t="shared" ref="E259:E322" si="32">F259&amp;G259</f>
        <v>Turin Cômoda - 6 Gavetas - 2x0.5x0.8 - Acabamentos CustomizadosTampo: Laca ou Lamina com ou sem Vidro Normal Pintado
Corpo: Laca ou Lamina</v>
      </c>
      <c r="F259" s="43" t="s">
        <v>437</v>
      </c>
      <c r="G259" s="57" t="s">
        <v>482</v>
      </c>
      <c r="H259" s="30">
        <v>8905.5351915569772</v>
      </c>
      <c r="I259" s="86"/>
      <c r="J259" s="42"/>
      <c r="N259" s="42">
        <v>6014.1176470588234</v>
      </c>
      <c r="P259">
        <v>6607.0588235294117</v>
      </c>
      <c r="S259" s="194">
        <v>7101.2155776437994</v>
      </c>
      <c r="T259" s="194">
        <f t="shared" ref="T259:T322" si="33">IF(S259,S259*(1-0.05))</f>
        <v>6746.1547987616095</v>
      </c>
      <c r="U259" s="194">
        <f t="shared" ref="U259:U322" si="34">IF(T259,T259/(1-0.07))</f>
        <v>7253.9298911415162</v>
      </c>
      <c r="V259" s="194">
        <f t="shared" ref="V259:V322" si="35">U259*1.1663</f>
        <v>8460.2584320383503</v>
      </c>
      <c r="W259" s="194">
        <f t="shared" ref="W259:W322" si="36">V259*1.05263157894</f>
        <v>8905.5351915569772</v>
      </c>
    </row>
    <row r="260" spans="1:23" ht="69.75" x14ac:dyDescent="0.35">
      <c r="A260" s="5"/>
      <c r="B260" s="38"/>
      <c r="C260" s="24"/>
      <c r="D260" s="32" t="s">
        <v>304</v>
      </c>
      <c r="E260" s="62" t="str">
        <f t="shared" ref="E260:E289" si="37">F260&amp;G260</f>
        <v>Turin Mesa de Cabeceira - 2 Gavetas - 0.6x0.45x0.53 - Acabamentos CustomizadosTampo: Espelho Bronze, Fume, Prata, Vidro Fosco ou Clear
Corpo: Laca ou Lamina</v>
      </c>
      <c r="F260" s="34" t="s">
        <v>492</v>
      </c>
      <c r="G260" s="57" t="s">
        <v>481</v>
      </c>
      <c r="H260" s="30">
        <v>3775.765175604005</v>
      </c>
      <c r="I260" s="30"/>
      <c r="J260" s="42"/>
      <c r="N260" s="42"/>
      <c r="P260">
        <v>2033.5058823529412</v>
      </c>
      <c r="S260" s="194">
        <v>3010.770482154081</v>
      </c>
      <c r="T260" s="194">
        <f t="shared" si="33"/>
        <v>2860.2319580463768</v>
      </c>
      <c r="U260" s="194">
        <f t="shared" si="34"/>
        <v>3075.51823445847</v>
      </c>
      <c r="V260" s="194">
        <f t="shared" si="35"/>
        <v>3586.9769168489133</v>
      </c>
      <c r="W260" s="194">
        <f t="shared" si="36"/>
        <v>3775.765175604005</v>
      </c>
    </row>
    <row r="261" spans="1:23" ht="69.75" x14ac:dyDescent="0.35">
      <c r="A261" s="5"/>
      <c r="B261" s="38" t="s">
        <v>413</v>
      </c>
      <c r="C261" s="24"/>
      <c r="D261" s="32" t="s">
        <v>299</v>
      </c>
      <c r="E261" s="62" t="str">
        <f t="shared" si="37"/>
        <v>Turin Mesa de Cabeceira - 2 Gavetas - 0.6x0.45x0.53 - Acabamentos CustomizadosTampo: Laca ou Lamina com ou sem Vidro Normal Pintado
Corpo: Laca ou Lamina</v>
      </c>
      <c r="F261" s="34" t="s">
        <v>492</v>
      </c>
      <c r="G261" s="57" t="s">
        <v>482</v>
      </c>
      <c r="H261" s="30">
        <v>3544.0395150073691</v>
      </c>
      <c r="I261" s="30"/>
      <c r="J261" s="42"/>
      <c r="N261" s="42"/>
      <c r="P261">
        <v>1982.1176470588234</v>
      </c>
      <c r="S261" s="194">
        <v>2825.9939543684513</v>
      </c>
      <c r="T261" s="194">
        <f t="shared" si="33"/>
        <v>2684.6942566500288</v>
      </c>
      <c r="U261" s="194">
        <f t="shared" si="34"/>
        <v>2886.7680179032568</v>
      </c>
      <c r="V261" s="194">
        <f t="shared" si="35"/>
        <v>3366.8375392805683</v>
      </c>
      <c r="W261" s="194">
        <f t="shared" si="36"/>
        <v>3544.0395150073691</v>
      </c>
    </row>
    <row r="262" spans="1:23" ht="69.75" x14ac:dyDescent="0.35">
      <c r="A262" s="5"/>
      <c r="B262" s="38"/>
      <c r="C262" s="24"/>
      <c r="D262" s="32"/>
      <c r="E262" s="62" t="str">
        <f t="shared" si="37"/>
        <v>Turin Mesa de Cabeceira - 2 Gavetas - 0.6x0.45x0.53 - Acabamentos CustomizadosTampo: Mármore Especial
Corpo: Laca ou Lamina</v>
      </c>
      <c r="F262" s="34" t="s">
        <v>492</v>
      </c>
      <c r="G262" s="57" t="s">
        <v>624</v>
      </c>
      <c r="H262" s="30">
        <v>4839.681924929534</v>
      </c>
      <c r="I262" s="30"/>
      <c r="J262" s="42"/>
      <c r="N262" s="42"/>
      <c r="P262" t="e">
        <v>#N/A</v>
      </c>
      <c r="S262" s="194">
        <v>3859.1307469913177</v>
      </c>
      <c r="T262" s="194">
        <f t="shared" si="33"/>
        <v>3666.1742096417515</v>
      </c>
      <c r="U262" s="194">
        <f t="shared" si="34"/>
        <v>3942.1228060663998</v>
      </c>
      <c r="V262" s="194">
        <f t="shared" si="35"/>
        <v>4597.6978287152415</v>
      </c>
      <c r="W262" s="194">
        <f t="shared" si="36"/>
        <v>4839.681924929534</v>
      </c>
    </row>
    <row r="263" spans="1:23" ht="69.75" x14ac:dyDescent="0.35">
      <c r="A263" s="5"/>
      <c r="B263" s="38" t="s">
        <v>413</v>
      </c>
      <c r="C263" s="24"/>
      <c r="D263" s="7" t="s">
        <v>305</v>
      </c>
      <c r="E263" s="62" t="str">
        <f t="shared" si="37"/>
        <v>Turin Mesa de Cabeceira - 2 Gavetas - 0.7x0.45x0.53 - Acabamentos CustomizadosTampo: Espelho Bronze, Fume, Prata, Vidro Fosco ou Clear
Corpo: Laca ou Lamina</v>
      </c>
      <c r="F263" s="34" t="s">
        <v>493</v>
      </c>
      <c r="G263" s="57" t="s">
        <v>481</v>
      </c>
      <c r="H263" s="30">
        <v>4153.341693164406</v>
      </c>
      <c r="I263" s="30"/>
      <c r="J263" s="42"/>
      <c r="N263" s="42"/>
      <c r="P263">
        <v>2188.8941176470589</v>
      </c>
      <c r="S263" s="194">
        <v>3311.8475303694895</v>
      </c>
      <c r="T263" s="194">
        <f t="shared" si="33"/>
        <v>3146.2551538510147</v>
      </c>
      <c r="U263" s="194">
        <f t="shared" si="34"/>
        <v>3383.0700579043173</v>
      </c>
      <c r="V263" s="194">
        <f t="shared" si="35"/>
        <v>3945.674608533805</v>
      </c>
      <c r="W263" s="194">
        <f t="shared" si="36"/>
        <v>4153.341693164406</v>
      </c>
    </row>
    <row r="264" spans="1:23" ht="70.5" thickBot="1" x14ac:dyDescent="0.4">
      <c r="A264" s="21"/>
      <c r="B264" s="38" t="s">
        <v>413</v>
      </c>
      <c r="C264" s="24"/>
      <c r="D264" s="26" t="s">
        <v>300</v>
      </c>
      <c r="E264" s="62" t="str">
        <f t="shared" si="37"/>
        <v>Turin Mesa de Cabeceira - 2 Gavetas - 0.7x0.45x0.53 - Acabamentos CustomizadosTampo: Laca ou Lamina com ou sem Vidro Normal Pintado
Corpo: Laca ou Lamina</v>
      </c>
      <c r="F264" s="34" t="s">
        <v>493</v>
      </c>
      <c r="G264" s="57" t="s">
        <v>482</v>
      </c>
      <c r="H264" s="30">
        <v>3898.4434665081062</v>
      </c>
      <c r="I264" s="30"/>
      <c r="J264" s="42"/>
      <c r="N264" s="42"/>
      <c r="P264">
        <v>2114.258823529412</v>
      </c>
      <c r="S264" s="194">
        <v>3108.5933498052968</v>
      </c>
      <c r="T264" s="194">
        <f t="shared" si="33"/>
        <v>2953.163682315032</v>
      </c>
      <c r="U264" s="194">
        <f t="shared" si="34"/>
        <v>3175.4448196935832</v>
      </c>
      <c r="V264" s="194">
        <f t="shared" si="35"/>
        <v>3703.5212932086256</v>
      </c>
      <c r="W264" s="194">
        <f t="shared" si="36"/>
        <v>3898.4434665081062</v>
      </c>
    </row>
    <row r="265" spans="1:23" ht="70.5" thickTop="1" x14ac:dyDescent="0.35">
      <c r="A265" s="5"/>
      <c r="B265" s="38"/>
      <c r="C265" s="24"/>
      <c r="D265" s="32"/>
      <c r="E265" s="62" t="str">
        <f t="shared" si="37"/>
        <v>Turin Mesa de Cabeceira - 2 Gavetas - 0.7x0.45x0.53 - Acabamentos CustomizadosTampo: Mármore Especial
Corpo: Laca ou Lamina</v>
      </c>
      <c r="F265" s="34" t="s">
        <v>493</v>
      </c>
      <c r="G265" s="57" t="s">
        <v>624</v>
      </c>
      <c r="H265" s="30">
        <v>5323.6501174224886</v>
      </c>
      <c r="I265" s="30"/>
      <c r="J265" s="42"/>
      <c r="N265" s="42"/>
      <c r="P265" t="e">
        <v>#N/A</v>
      </c>
      <c r="S265" s="194">
        <v>4245.0438216904495</v>
      </c>
      <c r="T265" s="194">
        <f t="shared" si="33"/>
        <v>4032.7916306059269</v>
      </c>
      <c r="U265" s="194">
        <f t="shared" si="34"/>
        <v>4336.3350866730398</v>
      </c>
      <c r="V265" s="194">
        <f t="shared" si="35"/>
        <v>5057.467611586766</v>
      </c>
      <c r="W265" s="194">
        <f t="shared" si="36"/>
        <v>5323.6501174224886</v>
      </c>
    </row>
    <row r="266" spans="1:23" ht="69.75" x14ac:dyDescent="0.35">
      <c r="A266" s="5"/>
      <c r="B266" s="38" t="s">
        <v>413</v>
      </c>
      <c r="C266" s="24"/>
      <c r="D266" s="32" t="s">
        <v>306</v>
      </c>
      <c r="E266" s="62" t="str">
        <f t="shared" si="37"/>
        <v>Turin Mesa de Cabeceira - 2 Gavetas - 0.8x0.45x0.53 - Acabamentos CustomizadosTampo: Espelho Bronze, Fume, Prata, Vidro Fosco ou Clear
Corpo: Laca ou Lamina</v>
      </c>
      <c r="F266" s="34" t="s">
        <v>494</v>
      </c>
      <c r="G266" s="57" t="s">
        <v>481</v>
      </c>
      <c r="H266" s="30">
        <v>4371.9386243835852</v>
      </c>
      <c r="I266" s="30"/>
      <c r="J266" s="42"/>
      <c r="N266" s="42"/>
      <c r="P266">
        <v>2405.4588235294118</v>
      </c>
      <c r="S266" s="194">
        <v>3486.1552951257786</v>
      </c>
      <c r="T266" s="194">
        <f t="shared" si="33"/>
        <v>3311.8475303694895</v>
      </c>
      <c r="U266" s="194">
        <f t="shared" si="34"/>
        <v>3561.1263767413866</v>
      </c>
      <c r="V266" s="194">
        <f t="shared" si="35"/>
        <v>4153.3416931934789</v>
      </c>
      <c r="W266" s="194">
        <f t="shared" si="36"/>
        <v>4371.9386243835852</v>
      </c>
    </row>
    <row r="267" spans="1:23" ht="69.75" x14ac:dyDescent="0.35">
      <c r="A267" s="5"/>
      <c r="B267" s="38" t="s">
        <v>413</v>
      </c>
      <c r="C267" s="24"/>
      <c r="D267" s="32" t="s">
        <v>301</v>
      </c>
      <c r="E267" s="62" t="str">
        <f t="shared" si="37"/>
        <v>Turin Mesa de Cabeceira - 2 Gavetas - 0.8x0.45x0.53 - Acabamentos CustomizadosTampo: Laca ou Lamina com ou sem Vidro Normal Pintado
Corpo: Laca ou Lamina</v>
      </c>
      <c r="F267" s="34" t="s">
        <v>494</v>
      </c>
      <c r="G267" s="57" t="s">
        <v>482</v>
      </c>
      <c r="H267" s="30">
        <v>4103.6247015874806</v>
      </c>
      <c r="I267" s="30"/>
      <c r="J267" s="42"/>
      <c r="N267" s="42"/>
      <c r="P267">
        <v>2312.4705882352941</v>
      </c>
      <c r="S267" s="194">
        <v>3272.203526110839</v>
      </c>
      <c r="T267" s="194">
        <f t="shared" si="33"/>
        <v>3108.5933498052968</v>
      </c>
      <c r="U267" s="194">
        <f t="shared" si="34"/>
        <v>3342.5734944142978</v>
      </c>
      <c r="V267" s="194">
        <f t="shared" si="35"/>
        <v>3898.4434665353951</v>
      </c>
      <c r="W267" s="194">
        <f t="shared" si="36"/>
        <v>4103.6247015874806</v>
      </c>
    </row>
    <row r="268" spans="1:23" ht="69.75" x14ac:dyDescent="0.35">
      <c r="A268" s="5"/>
      <c r="B268" s="38"/>
      <c r="C268" s="24"/>
      <c r="D268" s="32"/>
      <c r="E268" s="62" t="str">
        <f t="shared" si="37"/>
        <v>Turin Mesa de Cabeceira - 2 Gavetas - 0.8x0.45x0.53 - Acabamentos CustomizadosTampo: Mármore Especial
Corpo: Laca ou Lamina</v>
      </c>
      <c r="F268" s="34" t="s">
        <v>494</v>
      </c>
      <c r="G268" s="57" t="s">
        <v>624</v>
      </c>
      <c r="H268" s="30">
        <v>5603.8422288657766</v>
      </c>
      <c r="I268" s="30"/>
      <c r="J268" s="42"/>
      <c r="N268" s="42"/>
      <c r="P268" t="e">
        <v>#N/A</v>
      </c>
      <c r="S268" s="194">
        <v>4468.4671807267887</v>
      </c>
      <c r="T268" s="194">
        <f t="shared" si="33"/>
        <v>4245.0438216904495</v>
      </c>
      <c r="U268" s="194">
        <f t="shared" si="34"/>
        <v>4564.5632491295155</v>
      </c>
      <c r="V268" s="194">
        <f t="shared" si="35"/>
        <v>5323.6501174597533</v>
      </c>
      <c r="W268" s="194">
        <f t="shared" si="36"/>
        <v>5603.8422288657766</v>
      </c>
    </row>
    <row r="269" spans="1:23" ht="69.75" x14ac:dyDescent="0.35">
      <c r="A269" s="5"/>
      <c r="B269" s="38" t="s">
        <v>413</v>
      </c>
      <c r="C269" s="24"/>
      <c r="D269" s="32" t="s">
        <v>307</v>
      </c>
      <c r="E269" s="62" t="str">
        <f t="shared" si="37"/>
        <v>Turin Mesa de Cabeceira - 2 Gavetas - 0.9x0.45x0.53 - Acabamentos CustomizadosTampo: Espelho Bronze, Fume, Prata, Vidro Fosco ou Clear
Corpo: Laca ou Lamina</v>
      </c>
      <c r="F269" s="34" t="s">
        <v>495</v>
      </c>
      <c r="G269" s="57" t="s">
        <v>481</v>
      </c>
      <c r="H269" s="30">
        <v>4602.0406572458796</v>
      </c>
      <c r="I269" s="30"/>
      <c r="J269" s="42"/>
      <c r="N269" s="42"/>
      <c r="P269">
        <v>2499.6705882352944</v>
      </c>
      <c r="S269" s="194">
        <v>3669.6371527639776</v>
      </c>
      <c r="T269" s="194">
        <f t="shared" si="33"/>
        <v>3486.1552951257786</v>
      </c>
      <c r="U269" s="194">
        <f t="shared" si="34"/>
        <v>3748.5540807804073</v>
      </c>
      <c r="V269" s="194">
        <f t="shared" si="35"/>
        <v>4371.9386244141888</v>
      </c>
      <c r="W269" s="194">
        <f t="shared" si="36"/>
        <v>4602.0406572458796</v>
      </c>
    </row>
    <row r="270" spans="1:23" ht="69.75" x14ac:dyDescent="0.35">
      <c r="A270" s="5"/>
      <c r="B270" s="38" t="s">
        <v>413</v>
      </c>
      <c r="C270" s="24"/>
      <c r="D270" s="32" t="s">
        <v>302</v>
      </c>
      <c r="E270" s="62" t="str">
        <f t="shared" si="37"/>
        <v>Turin Mesa de Cabeceira - 2 Gavetas - 0.9x0.45x0.53 - Acabamentos CustomizadosTampo: Laca ou Lamina com ou sem Vidro Normal Pintado
Corpo: Laca ou Lamina</v>
      </c>
      <c r="F270" s="34" t="s">
        <v>495</v>
      </c>
      <c r="G270" s="57" t="s">
        <v>482</v>
      </c>
      <c r="H270" s="30">
        <v>4319.6049490394535</v>
      </c>
      <c r="I270" s="30"/>
      <c r="J270" s="42"/>
      <c r="N270" s="42"/>
      <c r="S270" s="194">
        <v>3444.4247643271992</v>
      </c>
      <c r="T270" s="194">
        <f t="shared" si="33"/>
        <v>3272.203526110839</v>
      </c>
      <c r="U270" s="194">
        <f t="shared" si="34"/>
        <v>3518.4984151729454</v>
      </c>
      <c r="V270" s="194">
        <f t="shared" si="35"/>
        <v>4103.624701616206</v>
      </c>
      <c r="W270" s="194">
        <f t="shared" si="36"/>
        <v>4319.6049490394535</v>
      </c>
    </row>
    <row r="271" spans="1:23" ht="69.75" x14ac:dyDescent="0.35">
      <c r="A271" s="5"/>
      <c r="B271" s="38"/>
      <c r="C271" s="24"/>
      <c r="D271" s="32"/>
      <c r="E271" s="62" t="str">
        <f t="shared" si="37"/>
        <v>Turin Mesa de Cabeceira - 2 Gavetas - 0.9x0.45x0.53 - Acabamentos CustomizadosTampo: Mármore Especial
Corpo: Laca ou Lamina</v>
      </c>
      <c r="F271" s="34" t="s">
        <v>495</v>
      </c>
      <c r="G271" s="57" t="s">
        <v>624</v>
      </c>
      <c r="H271" s="30">
        <v>5898.7812935429238</v>
      </c>
      <c r="I271" s="30"/>
      <c r="J271" s="42"/>
      <c r="N271" s="42"/>
      <c r="S271" s="194">
        <v>4703.6496639229354</v>
      </c>
      <c r="T271" s="194">
        <f t="shared" si="33"/>
        <v>4468.4671807267887</v>
      </c>
      <c r="U271" s="194">
        <f t="shared" si="34"/>
        <v>4804.8034201363325</v>
      </c>
      <c r="V271" s="194">
        <f t="shared" si="35"/>
        <v>5603.842228905004</v>
      </c>
      <c r="W271" s="194">
        <f t="shared" si="36"/>
        <v>5898.7812935429238</v>
      </c>
    </row>
    <row r="272" spans="1:23" ht="69.75" x14ac:dyDescent="0.35">
      <c r="A272" s="5"/>
      <c r="B272" s="38" t="s">
        <v>413</v>
      </c>
      <c r="C272" s="24"/>
      <c r="D272" s="32" t="s">
        <v>308</v>
      </c>
      <c r="E272" s="62" t="str">
        <f t="shared" si="37"/>
        <v>Turin Mesa de Cabeceira - 2 Gavetas - 1x0.45x0.53 - Acabamentos CustomizadosTampo: Espelho Bronze, Fume, Prata, Vidro Fosco ou Clear
Corpo: Laca ou Lamina</v>
      </c>
      <c r="F272" s="34" t="s">
        <v>496</v>
      </c>
      <c r="G272" s="57" t="s">
        <v>481</v>
      </c>
      <c r="H272" s="30">
        <v>4844.2533234167149</v>
      </c>
      <c r="I272" s="30"/>
      <c r="J272" s="42"/>
      <c r="N272" s="42"/>
      <c r="S272" s="194">
        <v>3862.7759502778713</v>
      </c>
      <c r="T272" s="194">
        <f t="shared" si="33"/>
        <v>3669.6371527639776</v>
      </c>
      <c r="U272" s="194">
        <f t="shared" si="34"/>
        <v>3945.8464008214814</v>
      </c>
      <c r="V272" s="194">
        <f t="shared" si="35"/>
        <v>4602.040657278093</v>
      </c>
      <c r="W272" s="194">
        <f t="shared" si="36"/>
        <v>4844.2533234167149</v>
      </c>
    </row>
    <row r="273" spans="1:23" ht="69.75" x14ac:dyDescent="0.35">
      <c r="A273" s="5"/>
      <c r="B273" s="38" t="s">
        <v>413</v>
      </c>
      <c r="C273" s="24"/>
      <c r="D273" s="32" t="s">
        <v>303</v>
      </c>
      <c r="E273" s="62" t="str">
        <f t="shared" si="37"/>
        <v>Turin Mesa de Cabeceira - 2 Gavetas - 1x0.45x0.53 - Acabamentos CustomizadosTampo: Laca ou Lamina com ou sem Vidro Normal Pintado
Corpo: Laca ou Lamina</v>
      </c>
      <c r="F273" s="34" t="s">
        <v>496</v>
      </c>
      <c r="G273" s="57" t="s">
        <v>482</v>
      </c>
      <c r="H273" s="30">
        <v>4546.9525779362666</v>
      </c>
      <c r="I273" s="30"/>
      <c r="J273" s="42"/>
      <c r="N273" s="42"/>
      <c r="S273" s="194">
        <v>3625.7102782391571</v>
      </c>
      <c r="T273" s="194">
        <f t="shared" si="33"/>
        <v>3444.4247643271992</v>
      </c>
      <c r="U273" s="194">
        <f t="shared" si="34"/>
        <v>3703.6825422873112</v>
      </c>
      <c r="V273" s="194">
        <f t="shared" si="35"/>
        <v>4319.6049490696905</v>
      </c>
      <c r="W273" s="194">
        <f t="shared" si="36"/>
        <v>4546.9525779362666</v>
      </c>
    </row>
    <row r="274" spans="1:23" ht="69.75" x14ac:dyDescent="0.35">
      <c r="A274" s="5"/>
      <c r="B274" s="38"/>
      <c r="C274" s="24"/>
      <c r="D274" s="32"/>
      <c r="E274" s="62" t="str">
        <f t="shared" si="37"/>
        <v>Turin Mesa de Cabeceira - 2 Gavetas - 1x0.45x0.53 - Acabamentos CustomizadosTampo: Mármore Especial
Corpo: Laca ou Lamina</v>
      </c>
      <c r="F274" s="34" t="s">
        <v>496</v>
      </c>
      <c r="G274" s="57" t="s">
        <v>624</v>
      </c>
      <c r="H274" s="30">
        <v>6209.2434668872866</v>
      </c>
      <c r="I274" s="30"/>
      <c r="J274" s="42"/>
      <c r="N274" s="42"/>
      <c r="S274" s="194">
        <v>4951.2101725504581</v>
      </c>
      <c r="T274" s="194">
        <f t="shared" si="33"/>
        <v>4703.6496639229354</v>
      </c>
      <c r="U274" s="194">
        <f t="shared" si="34"/>
        <v>5057.6878106698232</v>
      </c>
      <c r="V274" s="194">
        <f t="shared" si="35"/>
        <v>5898.7812935842139</v>
      </c>
      <c r="W274" s="194">
        <f t="shared" si="36"/>
        <v>6209.2434668872866</v>
      </c>
    </row>
    <row r="275" spans="1:23" ht="69.75" x14ac:dyDescent="0.35">
      <c r="A275" s="5"/>
      <c r="B275" s="38" t="s">
        <v>413</v>
      </c>
      <c r="C275" s="27"/>
      <c r="D275" s="32" t="s">
        <v>318</v>
      </c>
      <c r="E275" s="32" t="str">
        <f t="shared" si="37"/>
        <v>Turin Mesa de Cabeceira - 3 Gavetas - 0.6x0.45x0.6 - Acabamentos CustomizadosTampo: Espelho Bronze, Fume, Prata, Vidro Fosco ou Clear
Corpo: Laca ou Lamina</v>
      </c>
      <c r="F275" s="79" t="s">
        <v>911</v>
      </c>
      <c r="G275" s="57" t="s">
        <v>481</v>
      </c>
      <c r="H275" s="30">
        <v>3933.0887245875051</v>
      </c>
      <c r="I275" s="86"/>
      <c r="J275" s="42"/>
      <c r="N275" s="42"/>
      <c r="P275" t="e">
        <v>#N/A</v>
      </c>
      <c r="S275" s="194">
        <v>3136.2192522438345</v>
      </c>
      <c r="T275" s="194">
        <f t="shared" si="33"/>
        <v>2979.4082896316427</v>
      </c>
      <c r="U275" s="194">
        <f t="shared" si="34"/>
        <v>3203.6648275609064</v>
      </c>
      <c r="V275" s="194">
        <f t="shared" si="35"/>
        <v>3736.4342883842846</v>
      </c>
      <c r="W275" s="194">
        <f t="shared" si="36"/>
        <v>3933.0887245875051</v>
      </c>
    </row>
    <row r="276" spans="1:23" ht="69.75" x14ac:dyDescent="0.35">
      <c r="A276" s="5"/>
      <c r="B276" s="38" t="s">
        <v>413</v>
      </c>
      <c r="C276" s="27"/>
      <c r="D276" s="32" t="s">
        <v>313</v>
      </c>
      <c r="E276" s="32" t="str">
        <f t="shared" si="37"/>
        <v>Turin Mesa de Cabeceira - 3 Gavetas - 0.6x0.45x0.6 - Acabamentos CustomizadosTampo: Laca ou Lamina com ou sem Vidro Normal Pintado
Corpo: Laca ou Lamina</v>
      </c>
      <c r="F276" s="79" t="s">
        <v>911</v>
      </c>
      <c r="G276" s="57" t="s">
        <v>482</v>
      </c>
      <c r="H276" s="30">
        <v>3691.7078281326762</v>
      </c>
      <c r="I276" s="86"/>
      <c r="J276" s="42"/>
      <c r="N276" s="42"/>
      <c r="P276" t="e">
        <v>#N/A</v>
      </c>
      <c r="S276" s="194">
        <v>2943.7437024671367</v>
      </c>
      <c r="T276" s="194">
        <f t="shared" si="33"/>
        <v>2796.5565173437799</v>
      </c>
      <c r="U276" s="194">
        <f t="shared" si="34"/>
        <v>3007.0500186492259</v>
      </c>
      <c r="V276" s="194">
        <f t="shared" si="35"/>
        <v>3507.122436750592</v>
      </c>
      <c r="W276" s="194">
        <f t="shared" si="36"/>
        <v>3691.7078281326762</v>
      </c>
    </row>
    <row r="277" spans="1:23" ht="69.75" x14ac:dyDescent="0.35">
      <c r="A277" s="5"/>
      <c r="B277" s="38"/>
      <c r="C277" s="27"/>
      <c r="D277" s="32"/>
      <c r="E277" s="32" t="str">
        <f t="shared" si="37"/>
        <v>Turin Mesa de Cabeceira - 3 Gavetas - 0.6x0.45x0.6 - Acabamentos CustomizadosTampo: Mármore Especial
Corpo: Laca ou Lamina</v>
      </c>
      <c r="F277" s="79" t="s">
        <v>911</v>
      </c>
      <c r="G277" s="57" t="s">
        <v>624</v>
      </c>
      <c r="H277" s="30">
        <v>5429.6274172745871</v>
      </c>
      <c r="I277" s="86"/>
      <c r="J277" s="42"/>
      <c r="N277" s="42"/>
      <c r="P277" t="e">
        <v>#N/A</v>
      </c>
      <c r="S277" s="194">
        <v>4329.5494281923293</v>
      </c>
      <c r="T277" s="194">
        <f t="shared" si="33"/>
        <v>4113.0719567827127</v>
      </c>
      <c r="U277" s="194">
        <f t="shared" si="34"/>
        <v>4422.6580180459277</v>
      </c>
      <c r="V277" s="194">
        <f t="shared" si="35"/>
        <v>5158.1460464469646</v>
      </c>
      <c r="W277" s="194">
        <f t="shared" si="36"/>
        <v>5429.6274172745871</v>
      </c>
    </row>
    <row r="278" spans="1:23" ht="69.75" x14ac:dyDescent="0.35">
      <c r="A278" s="5"/>
      <c r="B278" s="38" t="s">
        <v>413</v>
      </c>
      <c r="C278" s="27"/>
      <c r="D278" s="32" t="s">
        <v>317</v>
      </c>
      <c r="E278" s="32" t="str">
        <f t="shared" si="37"/>
        <v>Turin Mesa de Cabeceira - 3 Gavetas - 0.7x0.45x0.6 - Acabamentos CustomizadosTampo: Espelho Bronze, Fume, Prata, Vidro Fosco ou Clear
Corpo: Laca ou Lamina</v>
      </c>
      <c r="F278" s="79" t="s">
        <v>912</v>
      </c>
      <c r="G278" s="57" t="s">
        <v>481</v>
      </c>
      <c r="H278" s="30">
        <v>4326.3975970462561</v>
      </c>
      <c r="I278" s="86"/>
      <c r="J278" s="42"/>
      <c r="N278" s="42"/>
      <c r="P278" t="e">
        <v>#N/A</v>
      </c>
      <c r="S278" s="194">
        <v>3449.8411774682181</v>
      </c>
      <c r="T278" s="194">
        <f t="shared" si="33"/>
        <v>3277.3491185948069</v>
      </c>
      <c r="U278" s="194">
        <f t="shared" si="34"/>
        <v>3524.031310316997</v>
      </c>
      <c r="V278" s="194">
        <f t="shared" si="35"/>
        <v>4110.0777172227135</v>
      </c>
      <c r="W278" s="194">
        <f t="shared" si="36"/>
        <v>4326.3975970462561</v>
      </c>
    </row>
    <row r="279" spans="1:23" ht="69.75" x14ac:dyDescent="0.35">
      <c r="A279" s="5"/>
      <c r="B279" s="38" t="s">
        <v>413</v>
      </c>
      <c r="C279" s="27"/>
      <c r="D279" s="7" t="s">
        <v>312</v>
      </c>
      <c r="E279" s="32" t="str">
        <f t="shared" si="37"/>
        <v>Turin Mesa de Cabeceira - 3 Gavetas - 0.7x0.45x0.6 - Acabamentos CustomizadosTampo: Laca ou Lamina com ou sem Vidro Normal Pintado
Corpo: Laca ou Lamina</v>
      </c>
      <c r="F279" s="79" t="s">
        <v>912</v>
      </c>
      <c r="G279" s="57" t="s">
        <v>482</v>
      </c>
      <c r="H279" s="30">
        <v>4060.8786109459438</v>
      </c>
      <c r="I279" s="86"/>
      <c r="J279" s="42"/>
      <c r="N279" s="42"/>
      <c r="P279" t="e">
        <v>#N/A</v>
      </c>
      <c r="S279" s="194">
        <v>3238.1180727138508</v>
      </c>
      <c r="T279" s="194">
        <f t="shared" si="33"/>
        <v>3076.2121690781582</v>
      </c>
      <c r="U279" s="194">
        <f t="shared" si="34"/>
        <v>3307.7550205141488</v>
      </c>
      <c r="V279" s="194">
        <f t="shared" si="35"/>
        <v>3857.8346804256512</v>
      </c>
      <c r="W279" s="194">
        <f t="shared" si="36"/>
        <v>4060.8786109459438</v>
      </c>
    </row>
    <row r="280" spans="1:23" ht="70.5" thickBot="1" x14ac:dyDescent="0.4">
      <c r="A280" s="21"/>
      <c r="B280" s="38"/>
      <c r="C280" s="27"/>
      <c r="D280" s="26"/>
      <c r="E280" s="32" t="str">
        <f t="shared" si="37"/>
        <v>Turin Mesa de Cabeceira - 3 Gavetas - 0.7x0.45x0.6 - Acabamentos CustomizadosTampo: Mármore Especial
Corpo: Laca ou Lamina</v>
      </c>
      <c r="F280" s="79" t="s">
        <v>912</v>
      </c>
      <c r="G280" s="57" t="s">
        <v>624</v>
      </c>
      <c r="H280" s="30">
        <v>5972.5901590020467</v>
      </c>
      <c r="I280" s="86"/>
      <c r="J280" s="42"/>
      <c r="N280" s="42"/>
      <c r="P280" t="e">
        <v>#N/A</v>
      </c>
      <c r="S280" s="194">
        <v>4762.5043710115624</v>
      </c>
      <c r="T280" s="194">
        <f t="shared" si="33"/>
        <v>4524.3791524609842</v>
      </c>
      <c r="U280" s="194">
        <f t="shared" si="34"/>
        <v>4864.9238198505209</v>
      </c>
      <c r="V280" s="194">
        <f t="shared" si="35"/>
        <v>5673.9606510916619</v>
      </c>
      <c r="W280" s="194">
        <f t="shared" si="36"/>
        <v>5972.5901590020467</v>
      </c>
    </row>
    <row r="281" spans="1:23" ht="70.5" thickTop="1" x14ac:dyDescent="0.35">
      <c r="A281" s="5"/>
      <c r="B281" s="38" t="s">
        <v>413</v>
      </c>
      <c r="C281" s="27"/>
      <c r="D281" s="32" t="s">
        <v>316</v>
      </c>
      <c r="E281" s="32" t="str">
        <f t="shared" si="37"/>
        <v>Turin Mesa de Cabeceira - 3 Gavetas - 0.8x0.45x0.6 - Acabamentos CustomizadosTampo: Espelho Bronze, Fume, Prata, Vidro Fosco ou Clear
Corpo: Laca ou Lamina</v>
      </c>
      <c r="F281" s="79" t="s">
        <v>913</v>
      </c>
      <c r="G281" s="57" t="s">
        <v>481</v>
      </c>
      <c r="H281" s="30">
        <v>4759.0373567508814</v>
      </c>
      <c r="I281" s="86"/>
      <c r="J281" s="42"/>
      <c r="N281" s="42"/>
      <c r="P281" t="e">
        <v>#N/A</v>
      </c>
      <c r="S281" s="194">
        <v>3794.8252952150401</v>
      </c>
      <c r="T281" s="194">
        <f t="shared" si="33"/>
        <v>3605.084030454288</v>
      </c>
      <c r="U281" s="194">
        <f t="shared" si="34"/>
        <v>3876.434441348697</v>
      </c>
      <c r="V281" s="194">
        <f t="shared" si="35"/>
        <v>4521.0854889449847</v>
      </c>
      <c r="W281" s="194">
        <f t="shared" si="36"/>
        <v>4759.0373567508814</v>
      </c>
    </row>
    <row r="282" spans="1:23" ht="69.75" x14ac:dyDescent="0.35">
      <c r="A282" s="5"/>
      <c r="B282" s="38" t="s">
        <v>413</v>
      </c>
      <c r="C282" s="27"/>
      <c r="D282" s="7" t="s">
        <v>311</v>
      </c>
      <c r="E282" s="32" t="str">
        <f t="shared" si="37"/>
        <v>Turin Mesa de Cabeceira - 3 Gavetas - 0.8x0.45x0.6 - Acabamentos CustomizadosTampo: Laca ou Lamina com ou sem Vidro Normal Pintado
Corpo: Laca ou Lamina</v>
      </c>
      <c r="F282" s="79" t="s">
        <v>913</v>
      </c>
      <c r="G282" s="57" t="s">
        <v>482</v>
      </c>
      <c r="H282" s="30">
        <v>4466.966472040539</v>
      </c>
      <c r="I282" s="86"/>
      <c r="J282" s="42"/>
      <c r="N282" s="42"/>
      <c r="P282" t="e">
        <v>#N/A</v>
      </c>
      <c r="S282" s="194">
        <v>3561.9298799852363</v>
      </c>
      <c r="T282" s="194">
        <f t="shared" si="33"/>
        <v>3383.8333859859745</v>
      </c>
      <c r="U282" s="194">
        <f t="shared" si="34"/>
        <v>3638.5305225655643</v>
      </c>
      <c r="V282" s="194">
        <f t="shared" si="35"/>
        <v>4243.6181484682174</v>
      </c>
      <c r="W282" s="194">
        <f t="shared" si="36"/>
        <v>4466.966472040539</v>
      </c>
    </row>
    <row r="283" spans="1:23" ht="70.5" thickBot="1" x14ac:dyDescent="0.4">
      <c r="A283" s="21"/>
      <c r="B283" s="38"/>
      <c r="C283" s="27"/>
      <c r="D283" s="26"/>
      <c r="E283" s="32" t="str">
        <f t="shared" si="37"/>
        <v>Turin Mesa de Cabeceira - 3 Gavetas - 0.8x0.45x0.6 - Acabamentos CustomizadosTampo: Mármore Especial
Corpo: Laca ou Lamina</v>
      </c>
      <c r="F283" s="79" t="s">
        <v>913</v>
      </c>
      <c r="G283" s="57" t="s">
        <v>624</v>
      </c>
      <c r="H283" s="30">
        <v>6569.8491749022523</v>
      </c>
      <c r="I283" s="86"/>
      <c r="J283" s="42"/>
      <c r="N283" s="42"/>
      <c r="P283" t="e">
        <v>#N/A</v>
      </c>
      <c r="S283" s="194">
        <v>5238.7548081127188</v>
      </c>
      <c r="T283" s="194">
        <f t="shared" si="33"/>
        <v>4976.817067707083</v>
      </c>
      <c r="U283" s="194">
        <f t="shared" si="34"/>
        <v>5351.4162018355737</v>
      </c>
      <c r="V283" s="194">
        <f t="shared" si="35"/>
        <v>6241.3567162008294</v>
      </c>
      <c r="W283" s="194">
        <f t="shared" si="36"/>
        <v>6569.8491749022523</v>
      </c>
    </row>
    <row r="284" spans="1:23" ht="70.5" thickTop="1" x14ac:dyDescent="0.35">
      <c r="A284" s="5"/>
      <c r="B284" s="38" t="s">
        <v>413</v>
      </c>
      <c r="C284" s="27"/>
      <c r="D284" s="32" t="s">
        <v>315</v>
      </c>
      <c r="E284" s="32" t="str">
        <f t="shared" si="37"/>
        <v>Turin Mesa de Cabeceira - 3 Gavetas - 0.9x0.45x0.6 - Acabamentos CustomizadosTampo: Espelho Bronze, Fume, Prata, Vidro Fosco ou Clear
Corpo: Laca ou Lamina</v>
      </c>
      <c r="F284" s="79" t="s">
        <v>914</v>
      </c>
      <c r="G284" s="57" t="s">
        <v>481</v>
      </c>
      <c r="H284" s="30">
        <v>5234.9410924259701</v>
      </c>
      <c r="I284" s="86"/>
      <c r="J284" s="42"/>
      <c r="N284" s="42"/>
      <c r="P284" t="e">
        <v>#N/A</v>
      </c>
      <c r="S284" s="194">
        <v>4174.3078247365447</v>
      </c>
      <c r="T284" s="194">
        <f t="shared" si="33"/>
        <v>3965.5924334997171</v>
      </c>
      <c r="U284" s="194">
        <f t="shared" si="34"/>
        <v>4264.0778854835671</v>
      </c>
      <c r="V284" s="194">
        <f t="shared" si="35"/>
        <v>4973.1940378394838</v>
      </c>
      <c r="W284" s="194">
        <f t="shared" si="36"/>
        <v>5234.9410924259701</v>
      </c>
    </row>
    <row r="285" spans="1:23" ht="69.75" x14ac:dyDescent="0.35">
      <c r="A285" s="5"/>
      <c r="B285" s="38" t="s">
        <v>413</v>
      </c>
      <c r="C285" s="27"/>
      <c r="D285" s="32" t="s">
        <v>310</v>
      </c>
      <c r="E285" s="32" t="str">
        <f t="shared" si="37"/>
        <v>Turin Mesa de Cabeceira - 3 Gavetas - 0.9x0.45x0.6 - Acabamentos CustomizadosTampo: Laca ou Lamina com ou sem Vidro Normal Pintado
Corpo: Laca ou Lamina</v>
      </c>
      <c r="F285" s="79" t="s">
        <v>914</v>
      </c>
      <c r="G285" s="57" t="s">
        <v>482</v>
      </c>
      <c r="H285" s="30">
        <v>4913.663119244593</v>
      </c>
      <c r="I285" s="86"/>
      <c r="J285" s="42"/>
      <c r="N285" s="42"/>
      <c r="S285" s="194">
        <v>3918.1228679837604</v>
      </c>
      <c r="T285" s="194">
        <f t="shared" si="33"/>
        <v>3722.2167245845721</v>
      </c>
      <c r="U285" s="194">
        <f t="shared" si="34"/>
        <v>4002.3835748221209</v>
      </c>
      <c r="V285" s="194">
        <f t="shared" si="35"/>
        <v>4667.9799633150387</v>
      </c>
      <c r="W285" s="194">
        <f t="shared" si="36"/>
        <v>4913.663119244593</v>
      </c>
    </row>
    <row r="286" spans="1:23" ht="69.75" x14ac:dyDescent="0.35">
      <c r="A286" s="5"/>
      <c r="B286" s="38"/>
      <c r="C286" s="27"/>
      <c r="D286" s="32"/>
      <c r="E286" s="32" t="str">
        <f t="shared" si="37"/>
        <v>Turin Mesa de Cabeceira - 3 Gavetas - 0.9x0.45x0.6 - Acabamentos CustomizadosTampo: Mármore Especial
Corpo: Laca ou Lamina</v>
      </c>
      <c r="F286" s="79" t="s">
        <v>914</v>
      </c>
      <c r="G286" s="57" t="s">
        <v>624</v>
      </c>
      <c r="H286" s="30">
        <v>6898.3416336473629</v>
      </c>
      <c r="I286" s="86"/>
      <c r="J286" s="42"/>
      <c r="N286" s="42"/>
      <c r="S286" s="194">
        <v>5500.6925485183547</v>
      </c>
      <c r="T286" s="194">
        <f t="shared" si="33"/>
        <v>5225.6579210924365</v>
      </c>
      <c r="U286" s="194">
        <f t="shared" si="34"/>
        <v>5618.987011927351</v>
      </c>
      <c r="V286" s="194">
        <f t="shared" si="35"/>
        <v>6553.4245520108689</v>
      </c>
      <c r="W286" s="194">
        <f t="shared" si="36"/>
        <v>6898.3416336473629</v>
      </c>
    </row>
    <row r="287" spans="1:23" ht="69.75" x14ac:dyDescent="0.35">
      <c r="A287" s="5"/>
      <c r="B287" s="38" t="s">
        <v>413</v>
      </c>
      <c r="C287" s="27"/>
      <c r="D287" s="32" t="s">
        <v>314</v>
      </c>
      <c r="E287" s="32" t="str">
        <f t="shared" si="37"/>
        <v>Turin Mesa de Cabeceira - 3 Gavetas - 1x0.45x0.6 - Acabamentos CustomizadosTampo: Espelho Bronze, Fume, Prata, Vidro Fosco ou Clear
Corpo: Laca ou Lamina</v>
      </c>
      <c r="F287" s="79" t="s">
        <v>915</v>
      </c>
      <c r="G287" s="57" t="s">
        <v>481</v>
      </c>
      <c r="H287" s="30">
        <v>5758.435201668568</v>
      </c>
      <c r="I287" s="86"/>
      <c r="J287" s="42"/>
      <c r="N287" s="42"/>
      <c r="S287" s="194">
        <v>4591.7386072101999</v>
      </c>
      <c r="T287" s="194">
        <f t="shared" si="33"/>
        <v>4362.1516768496895</v>
      </c>
      <c r="U287" s="194">
        <f t="shared" si="34"/>
        <v>4690.4856740319246</v>
      </c>
      <c r="V287" s="194">
        <f t="shared" si="35"/>
        <v>5470.5134416234332</v>
      </c>
      <c r="W287" s="194">
        <f t="shared" si="36"/>
        <v>5758.435201668568</v>
      </c>
    </row>
    <row r="288" spans="1:23" ht="69.75" x14ac:dyDescent="0.35">
      <c r="A288" s="5"/>
      <c r="B288" s="38" t="s">
        <v>413</v>
      </c>
      <c r="C288" s="27"/>
      <c r="D288" s="32" t="s">
        <v>309</v>
      </c>
      <c r="E288" s="32" t="str">
        <f t="shared" si="37"/>
        <v>Turin Mesa de Cabeceira - 3 Gavetas - 1x0.45x0.6 - Acabamentos CustomizadosTampo: Laca ou Lamina com ou sem Vidro Normal Pintado
Corpo: Laca ou Lamina</v>
      </c>
      <c r="F288" s="79" t="s">
        <v>915</v>
      </c>
      <c r="G288" s="57" t="s">
        <v>482</v>
      </c>
      <c r="H288" s="30">
        <v>5405.0294311690532</v>
      </c>
      <c r="I288" s="86"/>
      <c r="J288" s="42"/>
      <c r="N288" s="42"/>
      <c r="S288" s="194">
        <v>4309.935154782137</v>
      </c>
      <c r="T288" s="194">
        <f t="shared" si="33"/>
        <v>4094.4383970430299</v>
      </c>
      <c r="U288" s="194">
        <f t="shared" si="34"/>
        <v>4402.6219323043333</v>
      </c>
      <c r="V288" s="194">
        <f t="shared" si="35"/>
        <v>5134.7779596465434</v>
      </c>
      <c r="W288" s="194">
        <f t="shared" si="36"/>
        <v>5405.0294311690532</v>
      </c>
    </row>
    <row r="289" spans="1:23" ht="69.75" x14ac:dyDescent="0.35">
      <c r="A289" s="5"/>
      <c r="B289" s="38"/>
      <c r="C289" s="27"/>
      <c r="D289" s="32"/>
      <c r="E289" s="32" t="str">
        <f t="shared" si="37"/>
        <v>Turin Mesa de Cabeceira - 3 Gavetas - 1x0.45x0.6 - Acabamentos CustomizadosTampo: Mármore Especial
Corpo: Laca ou Lamina</v>
      </c>
      <c r="F289" s="79" t="s">
        <v>915</v>
      </c>
      <c r="G289" s="57" t="s">
        <v>624</v>
      </c>
      <c r="H289" s="30">
        <v>7243.2587153297327</v>
      </c>
      <c r="I289" s="86"/>
      <c r="J289" s="42"/>
      <c r="N289" s="42"/>
      <c r="S289" s="194">
        <v>5775.7271759442729</v>
      </c>
      <c r="T289" s="194">
        <f t="shared" si="33"/>
        <v>5486.9408171470586</v>
      </c>
      <c r="U289" s="194">
        <f t="shared" si="34"/>
        <v>5899.9363625237193</v>
      </c>
      <c r="V289" s="194">
        <f t="shared" si="35"/>
        <v>6881.0957796114135</v>
      </c>
      <c r="W289" s="194">
        <f t="shared" si="36"/>
        <v>7243.2587153297327</v>
      </c>
    </row>
    <row r="290" spans="1:23" ht="69.75" x14ac:dyDescent="0.35">
      <c r="A290" s="5"/>
      <c r="B290" s="38" t="s">
        <v>413</v>
      </c>
      <c r="C290" s="24"/>
      <c r="D290" s="10" t="s">
        <v>69</v>
      </c>
      <c r="E290" s="62" t="str">
        <f t="shared" si="32"/>
        <v>Berlin Mesa de Centro - 0.9x0.9x0.26 - Acabamentos CustomizadosTampo: Espelho Bronze, Fume, Prata, Vidro Fosco ou Clear
Corpo: Laca ou Lamina</v>
      </c>
      <c r="F290" s="95" t="s">
        <v>826</v>
      </c>
      <c r="G290" s="57" t="s">
        <v>481</v>
      </c>
      <c r="H290" s="30">
        <v>2757.9021138992671</v>
      </c>
      <c r="I290" s="86"/>
      <c r="J290" s="42"/>
      <c r="N290" s="42">
        <v>2089.1764705882351</v>
      </c>
      <c r="P290" t="e">
        <v>#N/A</v>
      </c>
      <c r="S290" s="194">
        <v>2199.1331269349844</v>
      </c>
      <c r="T290" s="194">
        <f t="shared" si="33"/>
        <v>2089.1764705882351</v>
      </c>
      <c r="U290" s="194">
        <f t="shared" si="34"/>
        <v>2246.4263124604681</v>
      </c>
      <c r="V290" s="194">
        <f t="shared" si="35"/>
        <v>2620.0070082226439</v>
      </c>
      <c r="W290" s="194">
        <f t="shared" si="36"/>
        <v>2757.9021138992671</v>
      </c>
    </row>
    <row r="291" spans="1:23" ht="69.75" x14ac:dyDescent="0.35">
      <c r="A291" s="5"/>
      <c r="B291" s="38" t="s">
        <v>413</v>
      </c>
      <c r="C291" s="24"/>
      <c r="D291" s="10" t="s">
        <v>68</v>
      </c>
      <c r="E291" s="62" t="str">
        <f t="shared" si="32"/>
        <v>Berlin Mesa de Centro - 0.9x0.9x0.26 - Acabamentos CustomizadosTampo: Laca ou Lamina com ou sem Vidro Normal Pintado
Corpo: Laca ou Lamina</v>
      </c>
      <c r="F291" s="95" t="s">
        <v>826</v>
      </c>
      <c r="G291" s="57" t="s">
        <v>482</v>
      </c>
      <c r="H291" s="30">
        <v>1776.6865741078736</v>
      </c>
      <c r="I291" s="86"/>
      <c r="J291" s="42"/>
      <c r="N291" s="42">
        <v>2527.645606390704</v>
      </c>
      <c r="P291" t="e">
        <v>#N/A</v>
      </c>
      <c r="S291" s="194">
        <v>1416.7182662538701</v>
      </c>
      <c r="T291" s="194">
        <f t="shared" si="33"/>
        <v>1345.8823529411766</v>
      </c>
      <c r="U291" s="194">
        <f t="shared" si="34"/>
        <v>1447.1853257432008</v>
      </c>
      <c r="V291" s="194">
        <f t="shared" si="35"/>
        <v>1687.8522454142949</v>
      </c>
      <c r="W291" s="194">
        <f t="shared" si="36"/>
        <v>1776.6865741078736</v>
      </c>
    </row>
    <row r="292" spans="1:23" ht="69.75" x14ac:dyDescent="0.35">
      <c r="A292" s="5"/>
      <c r="B292" s="38" t="s">
        <v>413</v>
      </c>
      <c r="C292" s="24"/>
      <c r="D292" s="10" t="s">
        <v>70</v>
      </c>
      <c r="E292" s="62" t="str">
        <f t="shared" si="32"/>
        <v>Berlin Mesa de Centro - 0.9x0.9x0.26 - Acabamentos CustomizadosTampo: Mármore ou Porcelana Especial
Corpo: Laca ou Lamina</v>
      </c>
      <c r="F292" s="95" t="s">
        <v>826</v>
      </c>
      <c r="G292" s="81" t="s">
        <v>626</v>
      </c>
      <c r="H292" s="30">
        <v>6141.123919058703</v>
      </c>
      <c r="I292" s="86"/>
      <c r="J292" s="42"/>
      <c r="N292" s="42">
        <v>4126.7683369644155</v>
      </c>
      <c r="P292" t="e">
        <v>#N/A</v>
      </c>
      <c r="S292" s="194">
        <v>4896.8920901694019</v>
      </c>
      <c r="T292" s="194">
        <f t="shared" si="33"/>
        <v>4652.0474856609317</v>
      </c>
      <c r="U292" s="194">
        <f t="shared" si="34"/>
        <v>5002.2015974848728</v>
      </c>
      <c r="V292" s="194">
        <f t="shared" si="35"/>
        <v>5834.0677231466061</v>
      </c>
      <c r="W292" s="194">
        <f t="shared" si="36"/>
        <v>6141.123919058703</v>
      </c>
    </row>
    <row r="293" spans="1:23" ht="69.75" x14ac:dyDescent="0.35">
      <c r="A293" s="5" t="s">
        <v>2</v>
      </c>
      <c r="B293" s="38" t="s">
        <v>413</v>
      </c>
      <c r="C293" s="24"/>
      <c r="D293" s="10" t="s">
        <v>75</v>
      </c>
      <c r="E293" s="62" t="str">
        <f t="shared" si="32"/>
        <v>Berlin Mesa de Centro - 1.4x0.7x0.26 - Acabamentos CustomizadosTampo: Espelho Bronze, Fume, Prata, Vidro Fosco ou Clear
Corpo: Laca ou Lamina</v>
      </c>
      <c r="F293" s="95" t="s">
        <v>828</v>
      </c>
      <c r="G293" s="57" t="s">
        <v>481</v>
      </c>
      <c r="H293" s="30">
        <v>3336.7210760756561</v>
      </c>
      <c r="I293" s="86"/>
      <c r="J293" s="42"/>
      <c r="N293" s="42">
        <v>3714.0915032679736</v>
      </c>
      <c r="P293" t="e">
        <v>#N/A</v>
      </c>
      <c r="S293" s="194">
        <v>2660.6795856744252</v>
      </c>
      <c r="T293" s="194">
        <f t="shared" si="33"/>
        <v>2527.645606390704</v>
      </c>
      <c r="U293" s="194">
        <f t="shared" si="34"/>
        <v>2717.898501495381</v>
      </c>
      <c r="V293" s="194">
        <f t="shared" si="35"/>
        <v>3169.8850222940623</v>
      </c>
      <c r="W293" s="194">
        <f t="shared" si="36"/>
        <v>3336.7210760756561</v>
      </c>
    </row>
    <row r="294" spans="1:23" ht="69.75" x14ac:dyDescent="0.35">
      <c r="A294" s="5"/>
      <c r="B294" s="38" t="s">
        <v>413</v>
      </c>
      <c r="C294" s="24"/>
      <c r="D294" s="10" t="s">
        <v>74</v>
      </c>
      <c r="E294" s="62" t="str">
        <f t="shared" si="32"/>
        <v>Berlin Mesa de Centro - 1.4x0.7x0.26 - Acabamentos CustomizadosTampo: Laca ou Lamina com ou sem Vidro Normal Pintado
Corpo: Laca ou Lamina</v>
      </c>
      <c r="F294" s="95" t="s">
        <v>828</v>
      </c>
      <c r="G294" s="57" t="s">
        <v>482</v>
      </c>
      <c r="H294" s="30">
        <v>2149.5714106490313</v>
      </c>
      <c r="I294" s="86"/>
      <c r="J294" s="42"/>
      <c r="N294" s="42">
        <v>2579.2302106027596</v>
      </c>
      <c r="P294" t="e">
        <v>#N/A</v>
      </c>
      <c r="S294" s="194">
        <v>1714.0541986775213</v>
      </c>
      <c r="T294" s="194">
        <f t="shared" si="33"/>
        <v>1628.3514887436452</v>
      </c>
      <c r="U294" s="194">
        <f t="shared" si="34"/>
        <v>1750.9155792942422</v>
      </c>
      <c r="V294" s="194">
        <f t="shared" si="35"/>
        <v>2042.0928401308745</v>
      </c>
      <c r="W294" s="194">
        <f t="shared" si="36"/>
        <v>2149.5714106490313</v>
      </c>
    </row>
    <row r="295" spans="1:23" ht="69.75" x14ac:dyDescent="0.35">
      <c r="A295" s="5"/>
      <c r="B295" s="38" t="s">
        <v>413</v>
      </c>
      <c r="C295" s="24"/>
      <c r="D295" s="10" t="s">
        <v>76</v>
      </c>
      <c r="E295" s="62" t="str">
        <f t="shared" si="32"/>
        <v>Berlin Mesa de Centro - 1.4x0.7x0.26 - Acabamentos CustomizadosTampo: Mármore ou Porcelana Especial
Corpo: Laca ou Lamina</v>
      </c>
      <c r="F295" s="95" t="s">
        <v>828</v>
      </c>
      <c r="G295" s="81" t="s">
        <v>626</v>
      </c>
      <c r="H295" s="30">
        <v>7430.0017786142316</v>
      </c>
      <c r="I295" s="86"/>
      <c r="J295" s="42"/>
      <c r="N295" s="42">
        <v>1345.8823529411766</v>
      </c>
      <c r="P295" t="e">
        <v>#N/A</v>
      </c>
      <c r="S295" s="194">
        <v>5924.6348745259411</v>
      </c>
      <c r="T295" s="194">
        <f t="shared" si="33"/>
        <v>5628.4031307996438</v>
      </c>
      <c r="U295" s="194">
        <f t="shared" si="34"/>
        <v>6052.0463772039184</v>
      </c>
      <c r="V295" s="194">
        <f t="shared" si="35"/>
        <v>7058.5016897329297</v>
      </c>
      <c r="W295" s="194">
        <f t="shared" si="36"/>
        <v>7430.0017786142316</v>
      </c>
    </row>
    <row r="296" spans="1:23" ht="69.75" x14ac:dyDescent="0.35">
      <c r="A296" s="5"/>
      <c r="B296" s="38" t="s">
        <v>413</v>
      </c>
      <c r="C296" s="24"/>
      <c r="D296" s="10" t="s">
        <v>78</v>
      </c>
      <c r="E296" s="62" t="str">
        <f t="shared" si="32"/>
        <v>Berlin Mesa de Centro - 1.6x1x0.26 - Acabamentos CustomizadosTampo: Espelho Bronze, Fume, Prata, Vidro Fosco ou Clear
Corpo: Laca ou Lamina</v>
      </c>
      <c r="F296" s="95" t="s">
        <v>829</v>
      </c>
      <c r="G296" s="57" t="s">
        <v>481</v>
      </c>
      <c r="H296" s="30">
        <v>5447.7078793071942</v>
      </c>
      <c r="I296" s="86"/>
      <c r="J296" s="42"/>
      <c r="N296" s="42">
        <v>1628.3514887436452</v>
      </c>
      <c r="P296" t="e">
        <v>#N/A</v>
      </c>
      <c r="S296" s="194">
        <v>4343.9666704888587</v>
      </c>
      <c r="T296" s="194">
        <f t="shared" si="33"/>
        <v>4126.7683369644155</v>
      </c>
      <c r="U296" s="194">
        <f t="shared" si="34"/>
        <v>4437.3853085638875</v>
      </c>
      <c r="V296" s="194">
        <f t="shared" si="35"/>
        <v>5175.3224853780612</v>
      </c>
      <c r="W296" s="194">
        <f t="shared" si="36"/>
        <v>5447.7078793071942</v>
      </c>
    </row>
    <row r="297" spans="1:23" ht="69.75" x14ac:dyDescent="0.35">
      <c r="A297" s="5"/>
      <c r="B297" s="38" t="s">
        <v>413</v>
      </c>
      <c r="C297" s="24"/>
      <c r="D297" s="10" t="s">
        <v>77</v>
      </c>
      <c r="E297" s="62" t="str">
        <f t="shared" si="32"/>
        <v>Berlin Mesa de Centro - 1.6x1x0.26 - Acabamentos CustomizadosTampo: Laca ou Lamina com ou sem Vidro Normal Pintado
Corpo: Laca ou Lamina</v>
      </c>
      <c r="F297" s="95" t="s">
        <v>829</v>
      </c>
      <c r="G297" s="57" t="s">
        <v>482</v>
      </c>
      <c r="H297" s="30">
        <v>3509.5043439167875</v>
      </c>
      <c r="I297" s="86"/>
      <c r="J297" s="42"/>
      <c r="N297" s="42">
        <v>2658.5330428467682</v>
      </c>
      <c r="P297" t="e">
        <v>#N/A</v>
      </c>
      <c r="S297" s="194">
        <v>2798.4558345755463</v>
      </c>
      <c r="T297" s="194">
        <f t="shared" si="33"/>
        <v>2658.5330428467687</v>
      </c>
      <c r="U297" s="194">
        <f t="shared" si="34"/>
        <v>2858.6376804803967</v>
      </c>
      <c r="V297" s="194">
        <f t="shared" si="35"/>
        <v>3334.0291267442863</v>
      </c>
      <c r="W297" s="194">
        <f t="shared" si="36"/>
        <v>3509.5043439167875</v>
      </c>
    </row>
    <row r="298" spans="1:23" ht="69.75" x14ac:dyDescent="0.35">
      <c r="A298" s="5"/>
      <c r="B298" s="38" t="s">
        <v>413</v>
      </c>
      <c r="C298" s="24"/>
      <c r="D298" s="10" t="s">
        <v>79</v>
      </c>
      <c r="E298" s="62" t="str">
        <f t="shared" si="32"/>
        <v>Berlin Mesa de Centro - 1.6x1x0.26 - Acabamentos CustomizadosTampo: Mármore ou Porcelana Especial
Corpo: Laca ou Lamina</v>
      </c>
      <c r="F298" s="95" t="s">
        <v>829</v>
      </c>
      <c r="G298" s="81" t="s">
        <v>626</v>
      </c>
      <c r="H298" s="30">
        <v>12130.615148757932</v>
      </c>
      <c r="I298" s="86"/>
      <c r="J298" s="42"/>
      <c r="N298" s="42">
        <v>2392.6797385620921</v>
      </c>
      <c r="P298" t="e">
        <v>#N/A</v>
      </c>
      <c r="S298" s="194">
        <v>9672.8732645321506</v>
      </c>
      <c r="T298" s="194">
        <f t="shared" si="33"/>
        <v>9189.229601305542</v>
      </c>
      <c r="U298" s="194">
        <f t="shared" si="34"/>
        <v>9880.8920444145624</v>
      </c>
      <c r="V298" s="194">
        <f t="shared" si="35"/>
        <v>11524.084391400704</v>
      </c>
      <c r="W298" s="194">
        <f t="shared" si="36"/>
        <v>12130.615148757932</v>
      </c>
    </row>
    <row r="299" spans="1:23" ht="69.75" x14ac:dyDescent="0.35">
      <c r="A299" s="5"/>
      <c r="B299" s="38" t="s">
        <v>413</v>
      </c>
      <c r="C299" s="24"/>
      <c r="D299" s="10" t="s">
        <v>81</v>
      </c>
      <c r="E299" s="62" t="str">
        <f t="shared" si="32"/>
        <v>Berlin Mesa de Centro - 1.8x0.8x0.26 - Acabamentos CustomizadosTampo: Espelho Bronze, Fume, Prata, Vidro Fosco ou Clear
Corpo: Laca ou Lamina</v>
      </c>
      <c r="F299" s="95" t="s">
        <v>830</v>
      </c>
      <c r="G299" s="57" t="s">
        <v>481</v>
      </c>
      <c r="H299" s="30">
        <v>4902.9370913764751</v>
      </c>
      <c r="I299" s="86"/>
      <c r="J299" s="42"/>
      <c r="N299" s="42">
        <v>1661.5831517792301</v>
      </c>
      <c r="P299" t="e">
        <v>#N/A</v>
      </c>
      <c r="S299" s="194">
        <v>3909.5700034399724</v>
      </c>
      <c r="T299" s="194">
        <f t="shared" si="33"/>
        <v>3714.0915032679736</v>
      </c>
      <c r="U299" s="194">
        <f t="shared" si="34"/>
        <v>3993.6467777074986</v>
      </c>
      <c r="V299" s="194">
        <f t="shared" si="35"/>
        <v>4657.7902368402556</v>
      </c>
      <c r="W299" s="194">
        <f t="shared" si="36"/>
        <v>4902.9370913764751</v>
      </c>
    </row>
    <row r="300" spans="1:23" ht="69.75" x14ac:dyDescent="0.35">
      <c r="A300" s="5"/>
      <c r="B300" s="38" t="s">
        <v>413</v>
      </c>
      <c r="C300" s="24"/>
      <c r="D300" s="10" t="s">
        <v>80</v>
      </c>
      <c r="E300" s="62" t="str">
        <f t="shared" si="32"/>
        <v>Berlin Mesa de Centro - 1.8x0.8x0.26 - Acabamentos CustomizadosTampo: Laca ou Lamina com ou sem Vidro Normal Pintado
Corpo: Laca ou Lamina</v>
      </c>
      <c r="F300" s="95" t="s">
        <v>830</v>
      </c>
      <c r="G300" s="57" t="s">
        <v>482</v>
      </c>
      <c r="H300" s="30">
        <v>3158.5539095251088</v>
      </c>
      <c r="I300" s="86"/>
      <c r="J300" s="42"/>
      <c r="N300" s="42">
        <v>4319.0588235294126</v>
      </c>
      <c r="P300" t="e">
        <v>#N/A</v>
      </c>
      <c r="S300" s="194">
        <v>2518.610251117992</v>
      </c>
      <c r="T300" s="194">
        <f t="shared" si="33"/>
        <v>2392.6797385620921</v>
      </c>
      <c r="U300" s="194">
        <f t="shared" si="34"/>
        <v>2572.7739124323571</v>
      </c>
      <c r="V300" s="194">
        <f t="shared" si="35"/>
        <v>3000.6262140698577</v>
      </c>
      <c r="W300" s="194">
        <f t="shared" si="36"/>
        <v>3158.5539095251088</v>
      </c>
    </row>
    <row r="301" spans="1:23" ht="69.75" x14ac:dyDescent="0.35">
      <c r="A301" s="5"/>
      <c r="B301" s="38" t="s">
        <v>413</v>
      </c>
      <c r="C301" s="24"/>
      <c r="D301" s="10" t="s">
        <v>82</v>
      </c>
      <c r="E301" s="62" t="str">
        <f t="shared" si="32"/>
        <v>Berlin Mesa de Centro - 1.8x0.8x0.26 - Acabamentos CustomizadosTampo: Mármore ou Porcelana Especial
Corpo: Laca ou Lamina</v>
      </c>
      <c r="F301" s="95" t="s">
        <v>830</v>
      </c>
      <c r="G301" s="81" t="s">
        <v>626</v>
      </c>
      <c r="H301" s="30">
        <v>10917.55363388214</v>
      </c>
      <c r="I301" s="86"/>
      <c r="J301" s="42"/>
      <c r="N301" s="42">
        <v>5225.5279593318801</v>
      </c>
      <c r="P301" t="e">
        <v>#N/A</v>
      </c>
      <c r="S301" s="194">
        <v>8705.585938078937</v>
      </c>
      <c r="T301" s="194">
        <f t="shared" si="33"/>
        <v>8270.3066411749896</v>
      </c>
      <c r="U301" s="194">
        <f t="shared" si="34"/>
        <v>8892.8028399731083</v>
      </c>
      <c r="V301" s="194">
        <f t="shared" si="35"/>
        <v>10371.675952260635</v>
      </c>
      <c r="W301" s="194">
        <f t="shared" si="36"/>
        <v>10917.55363388214</v>
      </c>
    </row>
    <row r="302" spans="1:23" ht="69.75" x14ac:dyDescent="0.35">
      <c r="A302" s="5"/>
      <c r="B302" s="38" t="s">
        <v>413</v>
      </c>
      <c r="C302" s="24"/>
      <c r="D302" s="10" t="s">
        <v>72</v>
      </c>
      <c r="E302" s="62" t="str">
        <f t="shared" si="32"/>
        <v>Berlin Mesa de Centro - 1x1x0.26 - Acabamentos CustomizadosTampo: Espelho Bronze, Fume, Prata, Vidro Fosco ou Clear
Corpo: Laca ou Lamina</v>
      </c>
      <c r="F302" s="95" t="s">
        <v>827</v>
      </c>
      <c r="G302" s="57" t="s">
        <v>481</v>
      </c>
      <c r="H302" s="30">
        <v>3404.8174245669961</v>
      </c>
      <c r="I302" s="86"/>
      <c r="J302" s="42"/>
      <c r="N302" s="42">
        <v>8531.474219317357</v>
      </c>
      <c r="P302" t="e">
        <v>#N/A</v>
      </c>
      <c r="S302" s="194">
        <v>2714.9791690555367</v>
      </c>
      <c r="T302" s="194">
        <f t="shared" si="33"/>
        <v>2579.2302106027596</v>
      </c>
      <c r="U302" s="194">
        <f t="shared" si="34"/>
        <v>2773.3658178524297</v>
      </c>
      <c r="V302" s="194">
        <f t="shared" si="35"/>
        <v>3234.5765533612885</v>
      </c>
      <c r="W302" s="194">
        <f t="shared" si="36"/>
        <v>3404.8174245669961</v>
      </c>
    </row>
    <row r="303" spans="1:23" ht="69.75" x14ac:dyDescent="0.35">
      <c r="A303" s="5"/>
      <c r="B303" s="38" t="s">
        <v>413</v>
      </c>
      <c r="C303" s="24"/>
      <c r="D303" s="10" t="s">
        <v>71</v>
      </c>
      <c r="E303" s="62" t="str">
        <f t="shared" si="32"/>
        <v>Berlin Mesa de Centro - 1x1x0.26 - Acabamentos CustomizadosTampo: Laca ou Lamina com ou sem Vidro Normal Pintado
Corpo: Laca ou Lamina</v>
      </c>
      <c r="F303" s="95" t="s">
        <v>827</v>
      </c>
      <c r="G303" s="57" t="s">
        <v>482</v>
      </c>
      <c r="H303" s="30">
        <v>2193.4402149479915</v>
      </c>
      <c r="I303" s="86"/>
      <c r="J303" s="42"/>
      <c r="N303" s="42">
        <v>7678.3267973856227</v>
      </c>
      <c r="P303" t="e">
        <v>#N/A</v>
      </c>
      <c r="S303" s="194">
        <v>1749.0348966097158</v>
      </c>
      <c r="T303" s="194">
        <f t="shared" si="33"/>
        <v>1661.5831517792299</v>
      </c>
      <c r="U303" s="194">
        <f t="shared" si="34"/>
        <v>1786.6485503002473</v>
      </c>
      <c r="V303" s="194">
        <f t="shared" si="35"/>
        <v>2083.7682042151782</v>
      </c>
      <c r="W303" s="194">
        <f t="shared" si="36"/>
        <v>2193.4402149479915</v>
      </c>
    </row>
    <row r="304" spans="1:23" ht="69.75" x14ac:dyDescent="0.35">
      <c r="A304" s="5"/>
      <c r="B304" s="38" t="s">
        <v>413</v>
      </c>
      <c r="C304" s="24"/>
      <c r="D304" s="10" t="s">
        <v>73</v>
      </c>
      <c r="E304" s="62" t="str">
        <f t="shared" si="32"/>
        <v>Berlin Mesa de Centro - 1x1x0.26 - Acabamentos CustomizadosTampo: Mármore ou Porcelana Especial
Corpo: Laca ou Lamina</v>
      </c>
      <c r="F304" s="95" t="s">
        <v>827</v>
      </c>
      <c r="G304" s="81" t="s">
        <v>626</v>
      </c>
      <c r="H304" s="30">
        <v>7581.6344679737058</v>
      </c>
      <c r="I304" s="86"/>
      <c r="J304" s="42"/>
      <c r="N304" s="42">
        <v>5332.1713870733474</v>
      </c>
      <c r="P304" t="e">
        <v>#N/A</v>
      </c>
      <c r="S304" s="194">
        <v>6045.5457903325932</v>
      </c>
      <c r="T304" s="194">
        <f t="shared" si="33"/>
        <v>5743.2685008159633</v>
      </c>
      <c r="U304" s="194">
        <f t="shared" si="34"/>
        <v>6175.5575277591006</v>
      </c>
      <c r="V304" s="194">
        <f t="shared" si="35"/>
        <v>7202.5527446254382</v>
      </c>
      <c r="W304" s="194">
        <f t="shared" si="36"/>
        <v>7581.6344679737058</v>
      </c>
    </row>
    <row r="305" spans="1:23" ht="69.75" x14ac:dyDescent="0.35">
      <c r="A305" s="5"/>
      <c r="B305" s="38"/>
      <c r="C305" s="24"/>
      <c r="D305" s="10"/>
      <c r="E305" s="62" t="str">
        <f t="shared" si="32"/>
        <v>Brick Mesa de Centro - 0.9x0.9x0.26 - Acabamentos CustomizadosTampo: Espelho Bronze, Fume, Prata, Vidro Fosco ou Clear
Corpo: Laca ou Lamina</v>
      </c>
      <c r="F305" s="44" t="s">
        <v>608</v>
      </c>
      <c r="G305" s="57" t="s">
        <v>481</v>
      </c>
      <c r="H305" s="30">
        <v>2774.1649422386454</v>
      </c>
      <c r="I305" s="86"/>
      <c r="J305" s="42"/>
      <c r="N305" s="42"/>
      <c r="S305" s="194">
        <v>2212.1010000000001</v>
      </c>
      <c r="T305" s="194">
        <f t="shared" si="33"/>
        <v>2101.49595</v>
      </c>
      <c r="U305" s="194">
        <f t="shared" si="34"/>
        <v>2259.6730645161292</v>
      </c>
      <c r="V305" s="194">
        <f t="shared" si="35"/>
        <v>2635.4566951451611</v>
      </c>
      <c r="W305" s="194">
        <f t="shared" si="36"/>
        <v>2774.1649422386454</v>
      </c>
    </row>
    <row r="306" spans="1:23" ht="69.75" x14ac:dyDescent="0.35">
      <c r="A306" s="5"/>
      <c r="B306" s="38"/>
      <c r="C306" s="24"/>
      <c r="D306" s="10"/>
      <c r="E306" s="62" t="str">
        <f t="shared" si="32"/>
        <v>Brick Mesa de Centro - 0.9x0.9x0.26 - Acabamentos CustomizadosTampo: Laca ou Lamina com ou sem Vidro Normal Pintado
Corpo: Laca ou Lamina</v>
      </c>
      <c r="F306" s="44" t="s">
        <v>608</v>
      </c>
      <c r="G306" s="57" t="s">
        <v>482</v>
      </c>
      <c r="H306" s="30">
        <v>2241.9483919197901</v>
      </c>
      <c r="I306" s="86"/>
      <c r="J306" s="42"/>
      <c r="N306" s="42"/>
      <c r="S306" s="194">
        <v>1787.7149999999999</v>
      </c>
      <c r="T306" s="194">
        <f t="shared" si="33"/>
        <v>1698.3292499999998</v>
      </c>
      <c r="U306" s="194">
        <f t="shared" si="34"/>
        <v>1826.1604838709677</v>
      </c>
      <c r="V306" s="194">
        <f t="shared" si="35"/>
        <v>2129.8509723387097</v>
      </c>
      <c r="W306" s="194">
        <f t="shared" si="36"/>
        <v>2241.9483919197901</v>
      </c>
    </row>
    <row r="307" spans="1:23" ht="69.75" x14ac:dyDescent="0.35">
      <c r="A307" s="5"/>
      <c r="B307" s="38"/>
      <c r="C307" s="24"/>
      <c r="D307" s="10"/>
      <c r="E307" s="62" t="str">
        <f t="shared" si="32"/>
        <v>Brick Mesa de Centro - 0.9x0.9x0.26 - Acabamentos CustomizadosTampo: Mármore ou Porcelana Especial
Corpo: Laca ou Lamina</v>
      </c>
      <c r="F307" s="44" t="s">
        <v>608</v>
      </c>
      <c r="G307" s="81" t="s">
        <v>626</v>
      </c>
      <c r="H307" s="30">
        <v>6788.994677371832</v>
      </c>
      <c r="I307" s="86"/>
      <c r="J307" s="42"/>
      <c r="N307" s="42"/>
      <c r="S307" s="194">
        <v>5413.5</v>
      </c>
      <c r="T307" s="194">
        <f t="shared" si="33"/>
        <v>5142.8249999999998</v>
      </c>
      <c r="U307" s="194">
        <f t="shared" si="34"/>
        <v>5529.9193548387102</v>
      </c>
      <c r="V307" s="194">
        <f t="shared" si="35"/>
        <v>6449.544943548387</v>
      </c>
      <c r="W307" s="194">
        <f t="shared" si="36"/>
        <v>6788.994677371832</v>
      </c>
    </row>
    <row r="308" spans="1:23" ht="69.75" x14ac:dyDescent="0.35">
      <c r="A308" s="5"/>
      <c r="B308" s="38" t="s">
        <v>413</v>
      </c>
      <c r="C308" s="24"/>
      <c r="D308" s="10" t="s">
        <v>39</v>
      </c>
      <c r="E308" s="62" t="str">
        <f t="shared" si="32"/>
        <v>Brick Mesa de Centro - 0.9x0.9x0.275 - Acabamentos CustomizadosTampo: Espelho Bronze, Fume, Prata, Vidro Fosco ou Clear
Corpo: Laca ou Lamina</v>
      </c>
      <c r="F308" s="44" t="s">
        <v>458</v>
      </c>
      <c r="G308" s="57" t="s">
        <v>481</v>
      </c>
      <c r="H308" s="30">
        <v>2884.7736869866976</v>
      </c>
      <c r="I308" s="86"/>
      <c r="J308" s="42">
        <f>H308/0.95</f>
        <v>3036.6038810386294</v>
      </c>
      <c r="N308" s="42"/>
      <c r="S308" s="194">
        <v>2300.2996904024772</v>
      </c>
      <c r="T308" s="194">
        <f t="shared" si="33"/>
        <v>2185.2847058823531</v>
      </c>
      <c r="U308" s="194">
        <f t="shared" si="34"/>
        <v>2349.7685009487668</v>
      </c>
      <c r="V308" s="194">
        <f t="shared" si="35"/>
        <v>2740.5350026565466</v>
      </c>
      <c r="W308" s="194">
        <f t="shared" si="36"/>
        <v>2884.7736869866976</v>
      </c>
    </row>
    <row r="309" spans="1:23" ht="69.75" x14ac:dyDescent="0.35">
      <c r="A309" s="5"/>
      <c r="B309" s="38" t="s">
        <v>413</v>
      </c>
      <c r="C309" s="24"/>
      <c r="D309" s="10" t="s">
        <v>38</v>
      </c>
      <c r="E309" s="62" t="str">
        <f t="shared" si="32"/>
        <v>Brick Mesa de Centro - 0.9x0.9x0.275 - Acabamentos CustomizadosTampo: Laca ou Lamina com ou sem Vidro Normal Pintado
Corpo: Laca ou Lamina</v>
      </c>
      <c r="F309" s="44" t="s">
        <v>458</v>
      </c>
      <c r="G309" s="57" t="s">
        <v>482</v>
      </c>
      <c r="H309" s="30">
        <v>2352.5623782038456</v>
      </c>
      <c r="I309" s="86"/>
      <c r="J309" s="42">
        <f>H309/0.95</f>
        <v>2476.3814507408902</v>
      </c>
      <c r="N309" s="42"/>
      <c r="S309" s="194">
        <v>1875.9178699690406</v>
      </c>
      <c r="T309" s="194">
        <f t="shared" si="33"/>
        <v>1782.1219764705884</v>
      </c>
      <c r="U309" s="194">
        <f t="shared" si="34"/>
        <v>1916.2601897533209</v>
      </c>
      <c r="V309" s="194">
        <f t="shared" si="35"/>
        <v>2234.9342593092979</v>
      </c>
      <c r="W309" s="194">
        <f t="shared" si="36"/>
        <v>2352.5623782038456</v>
      </c>
    </row>
    <row r="310" spans="1:23" ht="69.75" x14ac:dyDescent="0.35">
      <c r="A310" s="5"/>
      <c r="B310" s="38" t="s">
        <v>413</v>
      </c>
      <c r="C310" s="24"/>
      <c r="D310" s="10" t="s">
        <v>40</v>
      </c>
      <c r="E310" s="62" t="str">
        <f t="shared" si="32"/>
        <v>Brick Mesa de Centro - 0.9x0.9x0.275 - Acabamentos CustomizadosTampo: Mármore ou Porcelana Especial
Corpo: Laca ou Lamina</v>
      </c>
      <c r="F310" s="44" t="s">
        <v>458</v>
      </c>
      <c r="G310" s="81" t="s">
        <v>626</v>
      </c>
      <c r="H310" s="30">
        <v>6911.8958602312132</v>
      </c>
      <c r="I310" s="86"/>
      <c r="J310" s="42"/>
      <c r="N310" s="42"/>
      <c r="S310" s="194">
        <v>5511.5006002400978</v>
      </c>
      <c r="T310" s="194">
        <f t="shared" si="33"/>
        <v>5235.9255702280925</v>
      </c>
      <c r="U310" s="194">
        <f t="shared" si="34"/>
        <v>5630.0274948689166</v>
      </c>
      <c r="V310" s="194">
        <f t="shared" si="35"/>
        <v>6566.3010672656164</v>
      </c>
      <c r="W310" s="194">
        <f t="shared" si="36"/>
        <v>6911.8958602312132</v>
      </c>
    </row>
    <row r="311" spans="1:23" ht="69.75" x14ac:dyDescent="0.35">
      <c r="A311" s="5"/>
      <c r="B311" s="38"/>
      <c r="C311" s="24"/>
      <c r="D311" s="10"/>
      <c r="E311" s="62" t="str">
        <f t="shared" si="32"/>
        <v>Brick Mesa de Centro - 1.2x1.2x0.26 - Acabamentos CustomizadosTampo: Espelho Bronze, Fume, Prata, Vidro Fosco ou Clear
Corpo: Laca ou Lamina</v>
      </c>
      <c r="F311" s="44" t="s">
        <v>610</v>
      </c>
      <c r="G311" s="57" t="s">
        <v>481</v>
      </c>
      <c r="H311" s="30">
        <v>5017.8740709326166</v>
      </c>
      <c r="I311" s="86"/>
      <c r="J311" s="42"/>
      <c r="N311" s="42"/>
      <c r="S311" s="194">
        <v>4001.2200000000003</v>
      </c>
      <c r="T311" s="194">
        <f t="shared" si="33"/>
        <v>3801.1590000000001</v>
      </c>
      <c r="U311" s="194">
        <f t="shared" si="34"/>
        <v>4087.2677419354841</v>
      </c>
      <c r="V311" s="194">
        <f t="shared" si="35"/>
        <v>4766.9803674193545</v>
      </c>
      <c r="W311" s="194">
        <f t="shared" si="36"/>
        <v>5017.8740709326166</v>
      </c>
    </row>
    <row r="312" spans="1:23" ht="69.75" x14ac:dyDescent="0.35">
      <c r="A312" s="5"/>
      <c r="B312" s="38"/>
      <c r="C312" s="24"/>
      <c r="D312" s="10"/>
      <c r="E312" s="62" t="str">
        <f t="shared" si="32"/>
        <v>Brick Mesa de Centro - 1.2x1.2x0.26 - Acabamentos CustomizadosTampo: Laca ou Lamina com ou sem Vidro Normal Pintado
Corpo: Laca ou Lamina</v>
      </c>
      <c r="F312" s="44" t="s">
        <v>610</v>
      </c>
      <c r="G312" s="57" t="s">
        <v>482</v>
      </c>
      <c r="H312" s="30">
        <v>4071.7150770682724</v>
      </c>
      <c r="I312" s="86"/>
      <c r="J312" s="42"/>
      <c r="N312" s="42"/>
      <c r="S312" s="194">
        <v>3246.7590000000005</v>
      </c>
      <c r="T312" s="194">
        <f t="shared" si="33"/>
        <v>3084.4210500000004</v>
      </c>
      <c r="U312" s="194">
        <f t="shared" si="34"/>
        <v>3316.5817741935489</v>
      </c>
      <c r="V312" s="194">
        <f t="shared" si="35"/>
        <v>3868.1293232419357</v>
      </c>
      <c r="W312" s="194">
        <f t="shared" si="36"/>
        <v>4071.7150770682724</v>
      </c>
    </row>
    <row r="313" spans="1:23" ht="69.75" x14ac:dyDescent="0.35">
      <c r="A313" s="5"/>
      <c r="B313" s="38"/>
      <c r="C313" s="24"/>
      <c r="D313" s="10"/>
      <c r="E313" s="62" t="str">
        <f t="shared" si="32"/>
        <v>Brick Mesa de Centro - 1.2x1.2x0.26 - Acabamentos CustomizadosTampo: Mármore ou Porcelana Especial
Corpo: Laca ou Lamina</v>
      </c>
      <c r="F313" s="44" t="s">
        <v>610</v>
      </c>
      <c r="G313" s="81" t="s">
        <v>626</v>
      </c>
      <c r="H313" s="30">
        <v>11145.814924653159</v>
      </c>
      <c r="I313" s="86"/>
      <c r="J313" s="42"/>
      <c r="N313" s="42"/>
      <c r="S313" s="194">
        <v>8887.6</v>
      </c>
      <c r="T313" s="194">
        <f t="shared" si="33"/>
        <v>8443.2199999999993</v>
      </c>
      <c r="U313" s="194">
        <f t="shared" si="34"/>
        <v>9078.7311827956983</v>
      </c>
      <c r="V313" s="194">
        <f t="shared" si="35"/>
        <v>10588.524178494621</v>
      </c>
      <c r="W313" s="194">
        <f t="shared" si="36"/>
        <v>11145.814924653159</v>
      </c>
    </row>
    <row r="314" spans="1:23" ht="69.75" x14ac:dyDescent="0.35">
      <c r="A314" s="5"/>
      <c r="B314" s="38" t="s">
        <v>413</v>
      </c>
      <c r="C314" s="24"/>
      <c r="D314" s="10" t="s">
        <v>45</v>
      </c>
      <c r="E314" s="62" t="str">
        <f t="shared" si="32"/>
        <v>Brick Mesa de Centro - 1.2x1.2x0.275 - Acabamentos CustomizadosTampo: Espelho Bronze, Fume, Prata, Vidro Fosco ou Clear
Corpo: Laca ou Lamina</v>
      </c>
      <c r="F314" s="44" t="s">
        <v>459</v>
      </c>
      <c r="G314" s="57" t="s">
        <v>481</v>
      </c>
      <c r="H314" s="30">
        <v>5128.4865546430183</v>
      </c>
      <c r="I314" s="86"/>
      <c r="J314" s="42">
        <f>H314/0.95</f>
        <v>5398.4068996242304</v>
      </c>
      <c r="N314" s="42"/>
      <c r="S314" s="194">
        <v>4089.4216718266262</v>
      </c>
      <c r="T314" s="194">
        <f t="shared" si="33"/>
        <v>3884.9505882352946</v>
      </c>
      <c r="U314" s="194">
        <f t="shared" si="34"/>
        <v>4177.366223908919</v>
      </c>
      <c r="V314" s="194">
        <f t="shared" si="35"/>
        <v>4872.0622269449714</v>
      </c>
      <c r="W314" s="194">
        <f t="shared" si="36"/>
        <v>5128.4865546430183</v>
      </c>
    </row>
    <row r="315" spans="1:23" ht="69.75" x14ac:dyDescent="0.35">
      <c r="A315" s="5"/>
      <c r="B315" s="38" t="s">
        <v>413</v>
      </c>
      <c r="C315" s="24"/>
      <c r="D315" s="10" t="s">
        <v>44</v>
      </c>
      <c r="E315" s="62" t="str">
        <f t="shared" si="32"/>
        <v>Brick Mesa de Centro - 1.2x1.2x0.275 - Acabamentos CustomizadosTampo: Laca ou Lamina com ou sem Vidro Normal Pintado
Corpo: Laca ou Lamina</v>
      </c>
      <c r="F315" s="44" t="s">
        <v>459</v>
      </c>
      <c r="G315" s="57" t="s">
        <v>482</v>
      </c>
      <c r="H315" s="30">
        <v>4182.3331168068371</v>
      </c>
      <c r="I315" s="86"/>
      <c r="J315" s="42">
        <f>H315/0.95</f>
        <v>4402.4559124282496</v>
      </c>
      <c r="N315" s="42"/>
      <c r="S315" s="194">
        <v>3334.965102167183</v>
      </c>
      <c r="T315" s="194">
        <f t="shared" si="33"/>
        <v>3168.2168470588235</v>
      </c>
      <c r="U315" s="194">
        <f t="shared" si="34"/>
        <v>3406.6847817836815</v>
      </c>
      <c r="V315" s="194">
        <f t="shared" si="35"/>
        <v>3973.2164609943075</v>
      </c>
      <c r="W315" s="194">
        <f t="shared" si="36"/>
        <v>4182.3331168068371</v>
      </c>
    </row>
    <row r="316" spans="1:23" ht="69.75" x14ac:dyDescent="0.35">
      <c r="A316" s="5"/>
      <c r="B316" s="38" t="s">
        <v>413</v>
      </c>
      <c r="C316" s="24"/>
      <c r="D316" s="10" t="s">
        <v>46</v>
      </c>
      <c r="E316" s="62" t="str">
        <f t="shared" si="32"/>
        <v>Brick Mesa de Centro - 1.2x1.2x0.275 - Acabamentos CustomizadosTampo: Mármore ou Porcelana Especial
Corpo: Laca ou Lamina</v>
      </c>
      <c r="F316" s="44" t="s">
        <v>459</v>
      </c>
      <c r="G316" s="81" t="s">
        <v>626</v>
      </c>
      <c r="H316" s="30">
        <v>11268.715354759828</v>
      </c>
      <c r="I316" s="86"/>
      <c r="J316" s="42"/>
      <c r="N316" s="42"/>
      <c r="S316" s="194">
        <v>8985.5999999999985</v>
      </c>
      <c r="T316" s="194">
        <f t="shared" si="33"/>
        <v>8536.3199999999979</v>
      </c>
      <c r="U316" s="194">
        <f t="shared" si="34"/>
        <v>9178.8387096774186</v>
      </c>
      <c r="V316" s="194">
        <f t="shared" si="35"/>
        <v>10705.279587096773</v>
      </c>
      <c r="W316" s="194">
        <f t="shared" si="36"/>
        <v>11268.715354759828</v>
      </c>
    </row>
    <row r="317" spans="1:23" ht="69.75" x14ac:dyDescent="0.35">
      <c r="A317" s="5"/>
      <c r="B317" s="38"/>
      <c r="C317" s="24"/>
      <c r="D317" s="10"/>
      <c r="E317" s="62" t="str">
        <f t="shared" si="32"/>
        <v>Brick Mesa de Centro - 1.4x0.7x0.26 - Acabamentos CustomizadosTampo: Espelho Bronze, Fume, Prata, Vidro Fosco ou Clear
Corpo: Laca ou Lamina</v>
      </c>
      <c r="F317" s="44" t="s">
        <v>611</v>
      </c>
      <c r="G317" s="57" t="s">
        <v>481</v>
      </c>
      <c r="H317" s="30">
        <v>3379.5987967505366</v>
      </c>
      <c r="I317" s="86"/>
      <c r="J317" s="42"/>
      <c r="N317" s="42"/>
      <c r="S317" s="194">
        <v>2694.8700000000003</v>
      </c>
      <c r="T317" s="194">
        <f t="shared" si="33"/>
        <v>2560.1265000000003</v>
      </c>
      <c r="U317" s="194">
        <f t="shared" si="34"/>
        <v>2752.8241935483875</v>
      </c>
      <c r="V317" s="194">
        <f t="shared" si="35"/>
        <v>3210.618856935484</v>
      </c>
      <c r="W317" s="194">
        <f t="shared" si="36"/>
        <v>3379.5987967505366</v>
      </c>
    </row>
    <row r="318" spans="1:23" ht="69.75" x14ac:dyDescent="0.35">
      <c r="A318" s="5"/>
      <c r="B318" s="38"/>
      <c r="C318" s="24"/>
      <c r="D318" s="10"/>
      <c r="E318" s="62" t="str">
        <f t="shared" si="32"/>
        <v>Brick Mesa de Centro - 1.4x0.7x0.26 - Acabamentos CustomizadosTampo: Laca ou Lamina com ou sem Vidro Normal Pintado
Corpo: Laca ou Lamina</v>
      </c>
      <c r="F318" s="44" t="s">
        <v>611</v>
      </c>
      <c r="G318" s="57" t="s">
        <v>482</v>
      </c>
      <c r="H318" s="30">
        <v>2735.6996157873023</v>
      </c>
      <c r="I318" s="86"/>
      <c r="J318" s="42"/>
      <c r="N318" s="42"/>
      <c r="S318" s="194">
        <v>2181.4290000000001</v>
      </c>
      <c r="T318" s="194">
        <f t="shared" si="33"/>
        <v>2072.3575500000002</v>
      </c>
      <c r="U318" s="194">
        <f t="shared" si="34"/>
        <v>2228.3414516129037</v>
      </c>
      <c r="V318" s="194">
        <f t="shared" si="35"/>
        <v>2598.9146350161295</v>
      </c>
      <c r="W318" s="194">
        <f t="shared" si="36"/>
        <v>2735.6996157873023</v>
      </c>
    </row>
    <row r="319" spans="1:23" ht="69.75" x14ac:dyDescent="0.35">
      <c r="A319" s="5"/>
      <c r="B319" s="38"/>
      <c r="C319" s="24"/>
      <c r="D319" s="10"/>
      <c r="E319" s="62" t="str">
        <f t="shared" si="32"/>
        <v>Brick Mesa de Centro - 1.4x0.7x0.26 - Acabamentos CustomizadosTampo: Mármore ou Porcelana Especial
Corpo: Laca ou Lamina</v>
      </c>
      <c r="F319" s="44" t="s">
        <v>611</v>
      </c>
      <c r="G319" s="81" t="s">
        <v>626</v>
      </c>
      <c r="H319" s="30">
        <v>7546.0864085493267</v>
      </c>
      <c r="I319" s="86"/>
      <c r="J319" s="42"/>
      <c r="N319" s="42"/>
      <c r="S319" s="194">
        <v>6017.2</v>
      </c>
      <c r="T319" s="194">
        <f t="shared" si="33"/>
        <v>5716.3399999999992</v>
      </c>
      <c r="U319" s="194">
        <f t="shared" si="34"/>
        <v>6146.6021505376339</v>
      </c>
      <c r="V319" s="194">
        <f t="shared" si="35"/>
        <v>7168.7820881720418</v>
      </c>
      <c r="W319" s="194">
        <f t="shared" si="36"/>
        <v>7546.0864085493267</v>
      </c>
    </row>
    <row r="320" spans="1:23" ht="69.75" x14ac:dyDescent="0.35">
      <c r="A320" s="5"/>
      <c r="B320" s="38" t="s">
        <v>413</v>
      </c>
      <c r="C320" s="24"/>
      <c r="D320" s="10" t="s">
        <v>48</v>
      </c>
      <c r="E320" s="62" t="str">
        <f t="shared" si="32"/>
        <v>Brick Mesa de Centro - 1.4x0.7x0.275 - Acabamentos CustomizadosTampo: Espelho Bronze, Fume, Prata, Vidro Fosco ou Clear
Corpo: Laca ou Lamina</v>
      </c>
      <c r="F320" s="44" t="s">
        <v>460</v>
      </c>
      <c r="G320" s="57" t="s">
        <v>481</v>
      </c>
      <c r="H320" s="30">
        <v>3490.2200163542757</v>
      </c>
      <c r="I320" s="86"/>
      <c r="J320" s="42">
        <f>H320/0.95</f>
        <v>3673.9158066887112</v>
      </c>
      <c r="N320" s="42"/>
      <c r="S320" s="194">
        <v>2783.0786377708978</v>
      </c>
      <c r="T320" s="194">
        <f t="shared" si="33"/>
        <v>2643.9247058823526</v>
      </c>
      <c r="U320" s="194">
        <f t="shared" si="34"/>
        <v>2842.9297912713469</v>
      </c>
      <c r="V320" s="194">
        <f t="shared" si="35"/>
        <v>3315.7090155597716</v>
      </c>
      <c r="W320" s="194">
        <f t="shared" si="36"/>
        <v>3490.2200163542757</v>
      </c>
    </row>
    <row r="321" spans="1:23" ht="69.75" x14ac:dyDescent="0.35">
      <c r="A321" s="5"/>
      <c r="B321" s="38" t="s">
        <v>413</v>
      </c>
      <c r="C321" s="24"/>
      <c r="D321" s="10" t="s">
        <v>47</v>
      </c>
      <c r="E321" s="62" t="str">
        <f t="shared" si="32"/>
        <v>Brick Mesa de Centro - 1.4x0.7x0.275 - Acabamentos CustomizadosTampo: Laca ou Lamina com ou sem Vidro Normal Pintado
Corpo: Laca ou Lamina</v>
      </c>
      <c r="F321" s="44" t="s">
        <v>460</v>
      </c>
      <c r="G321" s="57" t="s">
        <v>482</v>
      </c>
      <c r="H321" s="30">
        <v>2846.3100378268746</v>
      </c>
      <c r="I321" s="86"/>
      <c r="J321" s="42">
        <f>H321/0.95</f>
        <v>2996.115829291447</v>
      </c>
      <c r="N321" s="42"/>
      <c r="S321" s="194">
        <v>2269.6290278637766</v>
      </c>
      <c r="T321" s="194">
        <f t="shared" si="33"/>
        <v>2156.1475764705879</v>
      </c>
      <c r="U321" s="194">
        <f t="shared" si="34"/>
        <v>2318.4382542694493</v>
      </c>
      <c r="V321" s="194">
        <f t="shared" si="35"/>
        <v>2703.9945359544586</v>
      </c>
      <c r="W321" s="194">
        <f t="shared" si="36"/>
        <v>2846.3100378268746</v>
      </c>
    </row>
    <row r="322" spans="1:23" ht="69.75" x14ac:dyDescent="0.35">
      <c r="A322" s="5"/>
      <c r="B322" s="38" t="s">
        <v>413</v>
      </c>
      <c r="C322" s="24"/>
      <c r="D322" s="10" t="s">
        <v>49</v>
      </c>
      <c r="E322" s="62" t="str">
        <f t="shared" si="32"/>
        <v>Brick Mesa de Centro - 1.4x0.7x0.275 - Acabamentos CustomizadosTampo: Mármore ou Porcelana Especial
Corpo: Laca ou Lamina</v>
      </c>
      <c r="F322" s="44" t="s">
        <v>460</v>
      </c>
      <c r="G322" s="81" t="s">
        <v>626</v>
      </c>
      <c r="H322" s="30">
        <v>7668.9868386559929</v>
      </c>
      <c r="I322" s="86"/>
      <c r="J322" s="42"/>
      <c r="N322" s="42"/>
      <c r="S322" s="194">
        <v>6115.1999999999989</v>
      </c>
      <c r="T322" s="194">
        <f t="shared" si="33"/>
        <v>5809.4399999999987</v>
      </c>
      <c r="U322" s="194">
        <f t="shared" si="34"/>
        <v>6246.7096774193542</v>
      </c>
      <c r="V322" s="194">
        <f t="shared" si="35"/>
        <v>7285.5374967741918</v>
      </c>
      <c r="W322" s="194">
        <f t="shared" si="36"/>
        <v>7668.9868386559929</v>
      </c>
    </row>
    <row r="323" spans="1:23" ht="69.75" x14ac:dyDescent="0.35">
      <c r="A323" s="5"/>
      <c r="B323" s="38"/>
      <c r="C323" s="24"/>
      <c r="D323" s="10"/>
      <c r="E323" s="62" t="str">
        <f t="shared" ref="E323:E386" si="38">F323&amp;G323</f>
        <v>Brick Mesa de Centro - 1.6x1x0.26 - Acabamentos CustomizadosTampo: Espelho Bronze, Fume, Prata, Vidro Fosco ou Clear
Corpo: Laca ou Lamina</v>
      </c>
      <c r="F323" s="44" t="s">
        <v>612</v>
      </c>
      <c r="G323" s="57" t="s">
        <v>481</v>
      </c>
      <c r="H323" s="30">
        <v>5587.6981528641118</v>
      </c>
      <c r="I323" s="86"/>
      <c r="J323" s="42"/>
      <c r="N323" s="42">
        <v>2428.0941176470592</v>
      </c>
      <c r="P323" t="e">
        <v>#N/A</v>
      </c>
      <c r="S323" s="194">
        <v>4455.5940000000001</v>
      </c>
      <c r="T323" s="194">
        <f t="shared" ref="T323:T386" si="39">IF(S323,S323*(1-0.05))</f>
        <v>4232.8143</v>
      </c>
      <c r="U323" s="194">
        <f t="shared" ref="U323:U386" si="40">IF(T323,T323/(1-0.07))</f>
        <v>4551.4132258064519</v>
      </c>
      <c r="V323" s="194">
        <f t="shared" ref="V323:V386" si="41">U323*1.1663</f>
        <v>5308.3132452580639</v>
      </c>
      <c r="W323" s="194">
        <f t="shared" ref="W323:W386" si="42">V323*1.05263157894</f>
        <v>5587.6981528641118</v>
      </c>
    </row>
    <row r="324" spans="1:23" ht="69.75" x14ac:dyDescent="0.35">
      <c r="A324" s="5"/>
      <c r="B324" s="38"/>
      <c r="C324" s="24"/>
      <c r="D324" s="10"/>
      <c r="E324" s="62" t="str">
        <f t="shared" si="38"/>
        <v>Brick Mesa de Centro - 1.6x1x0.26 - Acabamentos CustomizadosTampo: Laca ou Lamina com ou sem Vidro Normal Pintado
Corpo: Laca ou Lamina</v>
      </c>
      <c r="F324" s="44" t="s">
        <v>612</v>
      </c>
      <c r="G324" s="57" t="s">
        <v>482</v>
      </c>
      <c r="H324" s="30">
        <v>4536.4254309359858</v>
      </c>
      <c r="I324" s="86"/>
      <c r="J324" s="42"/>
      <c r="N324" s="42">
        <v>4316.6117647058827</v>
      </c>
      <c r="P324" t="e">
        <v>#N/A</v>
      </c>
      <c r="S324" s="194">
        <v>3617.3159999999998</v>
      </c>
      <c r="T324" s="194">
        <f t="shared" si="39"/>
        <v>3436.4501999999998</v>
      </c>
      <c r="U324" s="194">
        <f t="shared" si="40"/>
        <v>3695.1077419354838</v>
      </c>
      <c r="V324" s="194">
        <f t="shared" si="41"/>
        <v>4309.6041594193539</v>
      </c>
      <c r="W324" s="194">
        <f t="shared" si="42"/>
        <v>4536.4254309359858</v>
      </c>
    </row>
    <row r="325" spans="1:23" ht="69.75" x14ac:dyDescent="0.35">
      <c r="A325" s="5"/>
      <c r="B325" s="38"/>
      <c r="C325" s="24"/>
      <c r="D325" s="10"/>
      <c r="E325" s="62" t="str">
        <f t="shared" si="38"/>
        <v>Brick Mesa de Centro - 1.6x1x0.26 - Acabamentos CustomizadosTampo: Mármore ou Porcelana Especial
Corpo: Laca ou Lamina</v>
      </c>
      <c r="F325" s="44" t="s">
        <v>612</v>
      </c>
      <c r="G325" s="81" t="s">
        <v>626</v>
      </c>
      <c r="H325" s="30">
        <v>12397.894408515363</v>
      </c>
      <c r="I325" s="86"/>
      <c r="J325" s="42"/>
      <c r="N325" s="42">
        <v>2937.6941176470582</v>
      </c>
      <c r="P325" t="e">
        <v>#N/A</v>
      </c>
      <c r="S325" s="194">
        <v>9886</v>
      </c>
      <c r="T325" s="194">
        <f t="shared" si="39"/>
        <v>9391.6999999999989</v>
      </c>
      <c r="U325" s="194">
        <f t="shared" si="40"/>
        <v>10098.602150537634</v>
      </c>
      <c r="V325" s="194">
        <f t="shared" si="41"/>
        <v>11777.999688172042</v>
      </c>
      <c r="W325" s="194">
        <f t="shared" si="42"/>
        <v>12397.894408515363</v>
      </c>
    </row>
    <row r="326" spans="1:23" ht="69.75" x14ac:dyDescent="0.35">
      <c r="A326" s="5"/>
      <c r="B326" s="38" t="s">
        <v>413</v>
      </c>
      <c r="C326" s="24"/>
      <c r="D326" s="10" t="s">
        <v>51</v>
      </c>
      <c r="E326" s="62" t="str">
        <f t="shared" si="38"/>
        <v>Brick Mesa de Centro - 1.6x1x0.275 - Acabamentos CustomizadosTampo: Espelho Bronze, Fume, Prata, Vidro Fosco ou Clear
Corpo: Laca ou Lamina</v>
      </c>
      <c r="F326" s="44" t="s">
        <v>461</v>
      </c>
      <c r="G326" s="57" t="s">
        <v>481</v>
      </c>
      <c r="H326" s="30">
        <v>5698.3183940477975</v>
      </c>
      <c r="I326" s="86"/>
      <c r="J326" s="42">
        <f>H326/0.95</f>
        <v>5998.2298884713664</v>
      </c>
      <c r="N326" s="42">
        <v>4796.2352941176478</v>
      </c>
      <c r="P326">
        <v>4796.2352941176478</v>
      </c>
      <c r="S326" s="194">
        <v>4543.8018575851402</v>
      </c>
      <c r="T326" s="194">
        <f t="shared" si="39"/>
        <v>4316.6117647058827</v>
      </c>
      <c r="U326" s="194">
        <f t="shared" si="40"/>
        <v>4641.5180265654653</v>
      </c>
      <c r="V326" s="194">
        <f t="shared" si="41"/>
        <v>5413.4024743833015</v>
      </c>
      <c r="W326" s="194">
        <f t="shared" si="42"/>
        <v>5698.3183940477975</v>
      </c>
    </row>
    <row r="327" spans="1:23" ht="69.75" x14ac:dyDescent="0.35">
      <c r="A327" s="5"/>
      <c r="B327" s="38" t="s">
        <v>413</v>
      </c>
      <c r="C327" s="24"/>
      <c r="D327" s="10" t="s">
        <v>50</v>
      </c>
      <c r="E327" s="62" t="str">
        <f t="shared" si="38"/>
        <v>Brick Mesa de Centro - 1.6x1x0.275 - Acabamentos CustomizadosTampo: Laca ou Lamina com ou sem Vidro Normal Pintado
Corpo: Laca ou Lamina</v>
      </c>
      <c r="F327" s="44" t="s">
        <v>461</v>
      </c>
      <c r="G327" s="57" t="s">
        <v>482</v>
      </c>
      <c r="H327" s="30">
        <v>4647.036796452041</v>
      </c>
      <c r="I327" s="86"/>
      <c r="J327" s="42">
        <f>H327/0.95</f>
        <v>4891.6176804758325</v>
      </c>
      <c r="N327" s="42">
        <v>4316.6117647058827</v>
      </c>
      <c r="P327">
        <v>3911.3788235294119</v>
      </c>
      <c r="S327" s="194">
        <v>3705.5167801857588</v>
      </c>
      <c r="T327" s="194">
        <f t="shared" si="39"/>
        <v>3520.2409411764706</v>
      </c>
      <c r="U327" s="194">
        <f t="shared" si="40"/>
        <v>3785.2053130929794</v>
      </c>
      <c r="V327" s="194">
        <f t="shared" si="41"/>
        <v>4414.6849566603414</v>
      </c>
      <c r="W327" s="194">
        <f t="shared" si="42"/>
        <v>4647.036796452041</v>
      </c>
    </row>
    <row r="328" spans="1:23" ht="69.75" x14ac:dyDescent="0.35">
      <c r="A328" s="5"/>
      <c r="B328" s="38" t="s">
        <v>413</v>
      </c>
      <c r="C328" s="24"/>
      <c r="D328" s="10" t="s">
        <v>52</v>
      </c>
      <c r="E328" s="62" t="str">
        <f t="shared" si="38"/>
        <v>Brick Mesa de Centro - 1.6x1x0.275 - Acabamentos CustomizadosTampo: Mármore ou Porcelana Especial
Corpo: Laca ou Lamina</v>
      </c>
      <c r="F328" s="44" t="s">
        <v>461</v>
      </c>
      <c r="G328" s="81" t="s">
        <v>626</v>
      </c>
      <c r="H328" s="30">
        <v>12520.794838622032</v>
      </c>
      <c r="I328" s="86"/>
      <c r="J328" s="42"/>
      <c r="N328" s="42">
        <v>2997.6470588235293</v>
      </c>
      <c r="P328" t="e">
        <v>#N/A</v>
      </c>
      <c r="S328" s="194">
        <v>9984.0000000000018</v>
      </c>
      <c r="T328" s="194">
        <f t="shared" si="39"/>
        <v>9484.8000000000011</v>
      </c>
      <c r="U328" s="194">
        <f t="shared" si="40"/>
        <v>10198.709677419356</v>
      </c>
      <c r="V328" s="194">
        <f t="shared" si="41"/>
        <v>11894.755096774194</v>
      </c>
      <c r="W328" s="194">
        <f t="shared" si="42"/>
        <v>12520.794838622032</v>
      </c>
    </row>
    <row r="329" spans="1:23" ht="69.75" x14ac:dyDescent="0.35">
      <c r="A329" s="5"/>
      <c r="B329" s="38"/>
      <c r="C329" s="24"/>
      <c r="D329" s="29"/>
      <c r="E329" s="62" t="str">
        <f t="shared" si="38"/>
        <v>Brick Mesa de Centro - 1.8x0.8x0.26 - Acabamentos CustomizadosTampo: Espelho Bronze, Fume, Prata, Vidro Fosco ou Clear
Corpo: Laca ou Lamina</v>
      </c>
      <c r="F329" s="44" t="s">
        <v>613</v>
      </c>
      <c r="G329" s="57" t="s">
        <v>481</v>
      </c>
      <c r="H329" s="30">
        <v>5218.589033769922</v>
      </c>
      <c r="I329" s="86"/>
      <c r="J329" s="42"/>
      <c r="N329" s="42">
        <v>1980.135529411765</v>
      </c>
      <c r="P329" t="e">
        <v>#N/A</v>
      </c>
      <c r="S329" s="194">
        <v>4161.2688000000007</v>
      </c>
      <c r="T329" s="194">
        <f t="shared" si="39"/>
        <v>3953.2053600000004</v>
      </c>
      <c r="U329" s="194">
        <f t="shared" si="40"/>
        <v>4250.7584516129036</v>
      </c>
      <c r="V329" s="194">
        <f t="shared" si="41"/>
        <v>4957.6595821161291</v>
      </c>
      <c r="W329" s="194">
        <f t="shared" si="42"/>
        <v>5218.589033769922</v>
      </c>
    </row>
    <row r="330" spans="1:23" ht="70.5" thickBot="1" x14ac:dyDescent="0.4">
      <c r="A330" s="21"/>
      <c r="B330" s="38"/>
      <c r="C330" s="24"/>
      <c r="D330" s="10"/>
      <c r="E330" s="62" t="str">
        <f t="shared" si="38"/>
        <v>Brick Mesa de Centro - 1.8x0.8x0.26 - Acabamentos CustomizadosTampo: Laca ou Lamina com ou sem Vidro Normal Pintado
Corpo: Laca ou Lamina</v>
      </c>
      <c r="F330" s="44" t="s">
        <v>613</v>
      </c>
      <c r="G330" s="57" t="s">
        <v>482</v>
      </c>
      <c r="H330" s="30">
        <v>4234.583680151004</v>
      </c>
      <c r="I330" s="86"/>
      <c r="J330" s="42"/>
      <c r="N330" s="42">
        <v>3520.2409411764706</v>
      </c>
      <c r="P330" t="e">
        <v>#N/A</v>
      </c>
      <c r="S330" s="194">
        <v>3376.6293600000008</v>
      </c>
      <c r="T330" s="194">
        <f t="shared" si="39"/>
        <v>3207.7978920000005</v>
      </c>
      <c r="U330" s="194">
        <f t="shared" si="40"/>
        <v>3449.2450451612913</v>
      </c>
      <c r="V330" s="194">
        <f t="shared" si="41"/>
        <v>4022.8544961716138</v>
      </c>
      <c r="W330" s="194">
        <f t="shared" si="42"/>
        <v>4234.583680151004</v>
      </c>
    </row>
    <row r="331" spans="1:23" ht="70.5" thickTop="1" x14ac:dyDescent="0.35">
      <c r="A331" s="5"/>
      <c r="B331" s="38"/>
      <c r="C331" s="24"/>
      <c r="D331" s="10"/>
      <c r="E331" s="62" t="str">
        <f t="shared" si="38"/>
        <v>Brick Mesa de Centro - 1.8x0.8x0.26 - Acabamentos CustomizadosTampo: Mármore ou Porcelana Especial
Corpo: Laca ou Lamina</v>
      </c>
      <c r="F331" s="44" t="s">
        <v>613</v>
      </c>
      <c r="G331" s="81" t="s">
        <v>626</v>
      </c>
      <c r="H331" s="30">
        <v>11591.647521639288</v>
      </c>
      <c r="I331" s="86"/>
      <c r="J331" s="42"/>
      <c r="N331" s="42">
        <v>2395.7195294117641</v>
      </c>
      <c r="P331" t="e">
        <v>#N/A</v>
      </c>
      <c r="S331" s="194">
        <v>9243.1040000000012</v>
      </c>
      <c r="T331" s="194">
        <f t="shared" si="39"/>
        <v>8780.9488000000001</v>
      </c>
      <c r="U331" s="194">
        <f t="shared" si="40"/>
        <v>9441.880430107527</v>
      </c>
      <c r="V331" s="194">
        <f t="shared" si="41"/>
        <v>11012.065145634408</v>
      </c>
      <c r="W331" s="194">
        <f t="shared" si="42"/>
        <v>11591.647521639288</v>
      </c>
    </row>
    <row r="332" spans="1:23" ht="69.75" x14ac:dyDescent="0.35">
      <c r="A332" s="5"/>
      <c r="B332" s="38" t="s">
        <v>413</v>
      </c>
      <c r="C332" s="24"/>
      <c r="D332" s="10" t="s">
        <v>54</v>
      </c>
      <c r="E332" s="62" t="str">
        <f t="shared" si="38"/>
        <v>Brick Mesa de Centro - 1.8x0.8x0.275 - Acabamentos CustomizadosTampo: Espelho Bronze, Fume, Prata, Vidro Fosco ou Clear
Corpo: Laca ou Lamina</v>
      </c>
      <c r="F332" s="44" t="s">
        <v>462</v>
      </c>
      <c r="G332" s="57" t="s">
        <v>481</v>
      </c>
      <c r="H332" s="30">
        <v>5128.4865546430183</v>
      </c>
      <c r="I332" s="86"/>
      <c r="J332" s="42">
        <f>H332/0.95</f>
        <v>5398.4068996242304</v>
      </c>
      <c r="N332" s="42">
        <v>3911.3788235294119</v>
      </c>
      <c r="P332">
        <v>4316.6117647058827</v>
      </c>
      <c r="S332" s="194">
        <v>4089.4216718266262</v>
      </c>
      <c r="T332" s="194">
        <f t="shared" si="39"/>
        <v>3884.9505882352946</v>
      </c>
      <c r="U332" s="194">
        <f t="shared" si="40"/>
        <v>4177.366223908919</v>
      </c>
      <c r="V332" s="194">
        <f t="shared" si="41"/>
        <v>4872.0622269449714</v>
      </c>
      <c r="W332" s="194">
        <f t="shared" si="42"/>
        <v>5128.4865546430183</v>
      </c>
    </row>
    <row r="333" spans="1:23" ht="69.75" x14ac:dyDescent="0.35">
      <c r="A333" s="5"/>
      <c r="B333" s="38" t="s">
        <v>413</v>
      </c>
      <c r="C333" s="24"/>
      <c r="D333" s="10" t="s">
        <v>53</v>
      </c>
      <c r="E333" s="62" t="str">
        <f t="shared" si="38"/>
        <v>Brick Mesa de Centro - 1.8x0.8x0.275 - Acabamentos CustomizadosTampo: Laca ou Lamina com ou sem Vidro Normal Pintado
Corpo: Laca ou Lamina</v>
      </c>
      <c r="F333" s="44" t="s">
        <v>462</v>
      </c>
      <c r="G333" s="57" t="s">
        <v>482</v>
      </c>
      <c r="H333" s="30">
        <v>4182.3331168068371</v>
      </c>
      <c r="I333" s="86"/>
      <c r="J333" s="42">
        <f>H333/0.95</f>
        <v>4402.4559124282496</v>
      </c>
      <c r="N333" s="42">
        <v>3520.2409411764706</v>
      </c>
      <c r="P333">
        <v>3520.2409411764706</v>
      </c>
      <c r="S333" s="194">
        <v>3334.965102167183</v>
      </c>
      <c r="T333" s="194">
        <f t="shared" si="39"/>
        <v>3168.2168470588235</v>
      </c>
      <c r="U333" s="194">
        <f t="shared" si="40"/>
        <v>3406.6847817836815</v>
      </c>
      <c r="V333" s="194">
        <f t="shared" si="41"/>
        <v>3973.2164609943075</v>
      </c>
      <c r="W333" s="194">
        <f t="shared" si="42"/>
        <v>4182.3331168068371</v>
      </c>
    </row>
    <row r="334" spans="1:23" ht="69.75" x14ac:dyDescent="0.35">
      <c r="A334" s="5"/>
      <c r="B334" s="38" t="s">
        <v>413</v>
      </c>
      <c r="C334" s="24"/>
      <c r="D334" s="10" t="s">
        <v>55</v>
      </c>
      <c r="E334" s="62" t="str">
        <f t="shared" si="38"/>
        <v>Brick Mesa de Centro - 1.8x0.8x0.275 - Acabamentos CustomizadosTampo: Mármore ou Porcelana Especial
Corpo: Laca ou Lamina</v>
      </c>
      <c r="F334" s="44" t="s">
        <v>462</v>
      </c>
      <c r="G334" s="81" t="s">
        <v>626</v>
      </c>
      <c r="H334" s="30">
        <v>11268.715354759828</v>
      </c>
      <c r="I334" s="86"/>
      <c r="J334" s="42"/>
      <c r="N334" s="42">
        <v>2444.6117647058827</v>
      </c>
      <c r="P334" t="e">
        <v>#N/A</v>
      </c>
      <c r="S334" s="194">
        <v>8985.5999999999985</v>
      </c>
      <c r="T334" s="194">
        <f t="shared" si="39"/>
        <v>8536.3199999999979</v>
      </c>
      <c r="U334" s="194">
        <f t="shared" si="40"/>
        <v>9178.8387096774186</v>
      </c>
      <c r="V334" s="194">
        <f t="shared" si="41"/>
        <v>10705.279587096773</v>
      </c>
      <c r="W334" s="194">
        <f t="shared" si="42"/>
        <v>11268.715354759828</v>
      </c>
    </row>
    <row r="335" spans="1:23" ht="69.75" x14ac:dyDescent="0.35">
      <c r="A335" s="5"/>
      <c r="B335" s="38"/>
      <c r="C335" s="24"/>
      <c r="D335" s="10"/>
      <c r="E335" s="62" t="str">
        <f t="shared" si="38"/>
        <v>Brick Mesa de Centro - 1x1x0.26 - Acabamentos CustomizadosTampo: Espelho Bronze, Fume, Prata, Vidro Fosco ou Clear
Corpo: Laca ou Lamina</v>
      </c>
      <c r="F335" s="44" t="s">
        <v>609</v>
      </c>
      <c r="G335" s="57" t="s">
        <v>481</v>
      </c>
      <c r="H335" s="30">
        <v>3450.8296286855216</v>
      </c>
      <c r="I335" s="86"/>
      <c r="J335" s="42"/>
      <c r="N335" s="42">
        <v>5401.2705882352957</v>
      </c>
      <c r="P335" t="e">
        <v>#N/A</v>
      </c>
      <c r="S335" s="194">
        <v>2751.6689999999999</v>
      </c>
      <c r="T335" s="194">
        <f t="shared" si="39"/>
        <v>2614.0855499999998</v>
      </c>
      <c r="U335" s="194">
        <f t="shared" si="40"/>
        <v>2810.8446774193549</v>
      </c>
      <c r="V335" s="194">
        <f t="shared" si="41"/>
        <v>3278.2881472741933</v>
      </c>
      <c r="W335" s="194">
        <f t="shared" si="42"/>
        <v>3450.8296286855216</v>
      </c>
    </row>
    <row r="336" spans="1:23" ht="69.75" x14ac:dyDescent="0.35">
      <c r="A336" s="5"/>
      <c r="B336" s="38"/>
      <c r="C336" s="24"/>
      <c r="D336" s="10"/>
      <c r="E336" s="62" t="str">
        <f t="shared" si="38"/>
        <v>Brick Mesa de Centro - 1x1x0.26 - Acabamentos CustomizadosTampo: Laca ou Lamina com ou sem Vidro Normal Pintado
Corpo: Laca ou Lamina</v>
      </c>
      <c r="F336" s="44" t="s">
        <v>609</v>
      </c>
      <c r="G336" s="57" t="s">
        <v>482</v>
      </c>
      <c r="H336" s="30">
        <v>2794.4021283675365</v>
      </c>
      <c r="I336" s="86"/>
      <c r="J336" s="42"/>
      <c r="N336" s="42">
        <v>8805.887999999999</v>
      </c>
      <c r="P336" t="e">
        <v>#N/A</v>
      </c>
      <c r="S336" s="194">
        <v>2228.2380000000003</v>
      </c>
      <c r="T336" s="194">
        <f t="shared" si="39"/>
        <v>2116.8261000000002</v>
      </c>
      <c r="U336" s="194">
        <f t="shared" si="40"/>
        <v>2276.1570967741941</v>
      </c>
      <c r="V336" s="194">
        <f t="shared" si="41"/>
        <v>2654.6820219677425</v>
      </c>
      <c r="W336" s="194">
        <f t="shared" si="42"/>
        <v>2794.4021283675365</v>
      </c>
    </row>
    <row r="337" spans="1:23" ht="69.75" x14ac:dyDescent="0.35">
      <c r="A337" s="5"/>
      <c r="B337" s="38"/>
      <c r="C337" s="24"/>
      <c r="D337" s="10"/>
      <c r="E337" s="62" t="str">
        <f t="shared" si="38"/>
        <v>Brick Mesa de Centro - 1x1x0.26 - Acabamentos CustomizadosTampo: Mármore ou Porcelana Especial
Corpo: Laca ou Lamina</v>
      </c>
      <c r="F337" s="44" t="s">
        <v>609</v>
      </c>
      <c r="G337" s="81" t="s">
        <v>626</v>
      </c>
      <c r="H337" s="30">
        <v>7702.5963440321029</v>
      </c>
      <c r="I337" s="86"/>
      <c r="J337" s="42"/>
      <c r="N337" s="42">
        <v>5992.8959999999988</v>
      </c>
      <c r="P337" t="e">
        <v>#N/A</v>
      </c>
      <c r="S337" s="194">
        <v>6142</v>
      </c>
      <c r="T337" s="194">
        <f t="shared" si="39"/>
        <v>5834.9</v>
      </c>
      <c r="U337" s="194">
        <f t="shared" si="40"/>
        <v>6274.0860215053763</v>
      </c>
      <c r="V337" s="194">
        <f t="shared" si="41"/>
        <v>7317.4665268817198</v>
      </c>
      <c r="W337" s="194">
        <f t="shared" si="42"/>
        <v>7702.5963440321029</v>
      </c>
    </row>
    <row r="338" spans="1:23" ht="69.75" x14ac:dyDescent="0.35">
      <c r="A338" s="5"/>
      <c r="B338" s="38" t="s">
        <v>413</v>
      </c>
      <c r="C338" s="24"/>
      <c r="D338" s="10" t="s">
        <v>42</v>
      </c>
      <c r="E338" s="62" t="str">
        <f t="shared" si="38"/>
        <v>Brick Mesa de Centro - 1x1x0.275 - Acabamentos CustomizadosTampo: Espelho Bronze, Fume, Prata, Vidro Fosco ou Clear
Corpo: Laca ou Lamina</v>
      </c>
      <c r="F338" s="44" t="s">
        <v>463</v>
      </c>
      <c r="G338" s="57" t="s">
        <v>481</v>
      </c>
      <c r="H338" s="30">
        <v>3561.4489962798734</v>
      </c>
      <c r="I338" s="86"/>
      <c r="J338" s="42"/>
      <c r="N338" s="42">
        <v>9784.3200000000015</v>
      </c>
      <c r="P338">
        <v>2997.6470588235293</v>
      </c>
      <c r="S338" s="194">
        <v>2839.8761609907119</v>
      </c>
      <c r="T338" s="194">
        <f t="shared" si="39"/>
        <v>2697.8823529411761</v>
      </c>
      <c r="U338" s="194">
        <f t="shared" si="40"/>
        <v>2900.9487666034156</v>
      </c>
      <c r="V338" s="194">
        <f t="shared" si="41"/>
        <v>3383.3765464895632</v>
      </c>
      <c r="W338" s="194">
        <f t="shared" si="42"/>
        <v>3561.4489962798734</v>
      </c>
    </row>
    <row r="339" spans="1:23" ht="69.75" x14ac:dyDescent="0.35">
      <c r="A339" s="5"/>
      <c r="B339" s="38" t="s">
        <v>413</v>
      </c>
      <c r="C339" s="24"/>
      <c r="D339" s="10" t="s">
        <v>41</v>
      </c>
      <c r="E339" s="62" t="str">
        <f t="shared" si="38"/>
        <v>Brick Mesa de Centro - 1x1x0.275 - Acabamentos CustomizadosTampo: Laca ou Lamina com ou sem Vidro Normal Pintado
Corpo: Laca ou Lamina</v>
      </c>
      <c r="F339" s="44" t="s">
        <v>463</v>
      </c>
      <c r="G339" s="57" t="s">
        <v>482</v>
      </c>
      <c r="H339" s="30">
        <v>2904.3979977825261</v>
      </c>
      <c r="I339" s="86"/>
      <c r="J339" s="42"/>
      <c r="N339" s="42">
        <v>8805.887999999999</v>
      </c>
      <c r="P339">
        <v>2444.6117647058827</v>
      </c>
      <c r="S339" s="194">
        <v>2315.9479876160995</v>
      </c>
      <c r="T339" s="194">
        <f t="shared" si="39"/>
        <v>2200.1505882352944</v>
      </c>
      <c r="U339" s="194">
        <f t="shared" si="40"/>
        <v>2365.7533206831126</v>
      </c>
      <c r="V339" s="194">
        <f t="shared" si="41"/>
        <v>2759.1780979127138</v>
      </c>
      <c r="W339" s="194">
        <f t="shared" si="42"/>
        <v>2904.3979977825261</v>
      </c>
    </row>
    <row r="340" spans="1:23" ht="69.75" x14ac:dyDescent="0.35">
      <c r="A340" s="5"/>
      <c r="B340" s="38" t="s">
        <v>413</v>
      </c>
      <c r="C340" s="24"/>
      <c r="D340" s="10" t="s">
        <v>43</v>
      </c>
      <c r="E340" s="62" t="str">
        <f t="shared" si="38"/>
        <v>Brick Mesa de Centro - 1x1x0.275 - Acabamentos CustomizadosTampo: Mármore ou Porcelana Especial
Corpo: Laca ou Lamina</v>
      </c>
      <c r="F340" s="44" t="s">
        <v>463</v>
      </c>
      <c r="G340" s="81" t="s">
        <v>626</v>
      </c>
      <c r="H340" s="30">
        <v>7825.49677413877</v>
      </c>
      <c r="I340" s="86"/>
      <c r="J340" s="42"/>
      <c r="N340" s="42">
        <v>6115.2</v>
      </c>
      <c r="P340" t="e">
        <v>#N/A</v>
      </c>
      <c r="S340" s="194">
        <v>6240</v>
      </c>
      <c r="T340" s="194">
        <f t="shared" si="39"/>
        <v>5928</v>
      </c>
      <c r="U340" s="194">
        <f t="shared" si="40"/>
        <v>6374.1935483870975</v>
      </c>
      <c r="V340" s="194">
        <f t="shared" si="41"/>
        <v>7434.2219354838708</v>
      </c>
      <c r="W340" s="194">
        <f t="shared" si="42"/>
        <v>7825.49677413877</v>
      </c>
    </row>
    <row r="341" spans="1:23" ht="69.75" x14ac:dyDescent="0.35">
      <c r="A341" s="5"/>
      <c r="B341" s="38"/>
      <c r="C341" s="24"/>
      <c r="D341" s="10"/>
      <c r="E341" s="62" t="str">
        <f t="shared" si="38"/>
        <v>Dune Mesa de Centro - Øx0.9x0.26 - Acabamentos CustomizadosTampo: Espelho Bronze, Fume, Prata, Vidro Fosco ou Clear
Corpo: Laca ou Lamina</v>
      </c>
      <c r="F341" s="44" t="s">
        <v>604</v>
      </c>
      <c r="G341" s="57" t="s">
        <v>481</v>
      </c>
      <c r="H341" s="30">
        <v>3611.0311313838911</v>
      </c>
      <c r="I341" s="86"/>
      <c r="J341" s="42"/>
      <c r="N341" s="42">
        <v>2980.5176470588235</v>
      </c>
      <c r="P341">
        <v>2980.5176470588235</v>
      </c>
      <c r="S341" s="194">
        <v>2879.4126315789476</v>
      </c>
      <c r="T341" s="194">
        <f t="shared" si="39"/>
        <v>2735.442</v>
      </c>
      <c r="U341" s="194">
        <f t="shared" si="40"/>
        <v>2941.3354838709679</v>
      </c>
      <c r="V341" s="194">
        <f t="shared" si="41"/>
        <v>3430.4795748387096</v>
      </c>
      <c r="W341" s="194">
        <f t="shared" si="42"/>
        <v>3611.0311313838911</v>
      </c>
    </row>
    <row r="342" spans="1:23" ht="69.75" x14ac:dyDescent="0.35">
      <c r="A342" s="5"/>
      <c r="B342" s="38"/>
      <c r="C342" s="24"/>
      <c r="D342" s="10"/>
      <c r="E342" s="62" t="str">
        <f t="shared" si="38"/>
        <v>Dune Mesa de Centro - Øx0.9x0.26 - Acabamentos CustomizadosTampo: Laca ou Lamina com ou sem Vidro Normal Pintado
Corpo: Laca ou Lamina</v>
      </c>
      <c r="F342" s="44" t="s">
        <v>604</v>
      </c>
      <c r="G342" s="57" t="s">
        <v>482</v>
      </c>
      <c r="H342" s="30">
        <v>2944.957003374971</v>
      </c>
      <c r="I342" s="86"/>
      <c r="J342" s="42"/>
      <c r="N342" s="42">
        <v>3947.105882352942</v>
      </c>
      <c r="P342">
        <v>3947.105882352942</v>
      </c>
      <c r="S342" s="194">
        <v>2348.2894736842109</v>
      </c>
      <c r="T342" s="194">
        <f t="shared" si="39"/>
        <v>2230.875</v>
      </c>
      <c r="U342" s="194">
        <f t="shared" si="40"/>
        <v>2398.7903225806454</v>
      </c>
      <c r="V342" s="194">
        <f t="shared" si="41"/>
        <v>2797.7091532258064</v>
      </c>
      <c r="W342" s="194">
        <f t="shared" si="42"/>
        <v>2944.957003374971</v>
      </c>
    </row>
    <row r="343" spans="1:23" ht="69.75" x14ac:dyDescent="0.35">
      <c r="A343" s="5"/>
      <c r="B343" s="38"/>
      <c r="C343" s="24"/>
      <c r="D343" s="10"/>
      <c r="E343" s="62" t="str">
        <f t="shared" si="38"/>
        <v>Dune Mesa de Centro - Øx0.9x0.26 - Acabamentos CustomizadosTampo: Mármore ou Porcelana Especial
Corpo: Laca ou Lamina</v>
      </c>
      <c r="F343" s="44" t="s">
        <v>604</v>
      </c>
      <c r="G343" s="81" t="s">
        <v>626</v>
      </c>
      <c r="H343" s="30">
        <v>7346.5547220764738</v>
      </c>
      <c r="I343" s="86"/>
      <c r="J343" s="42"/>
      <c r="N343" s="42">
        <v>4697.3822070977139</v>
      </c>
      <c r="P343">
        <v>4697.3822070977139</v>
      </c>
      <c r="S343" s="194">
        <v>5858.0947368421048</v>
      </c>
      <c r="T343" s="194">
        <f t="shared" si="39"/>
        <v>5565.19</v>
      </c>
      <c r="U343" s="194">
        <f t="shared" si="40"/>
        <v>5984.0752688172042</v>
      </c>
      <c r="V343" s="194">
        <f t="shared" si="41"/>
        <v>6979.2269860215047</v>
      </c>
      <c r="W343" s="194">
        <f t="shared" si="42"/>
        <v>7346.5547220764738</v>
      </c>
    </row>
    <row r="344" spans="1:23" ht="69.75" x14ac:dyDescent="0.35">
      <c r="A344" s="5"/>
      <c r="B344" s="38" t="s">
        <v>413</v>
      </c>
      <c r="C344" s="24"/>
      <c r="D344" s="32" t="s">
        <v>9</v>
      </c>
      <c r="E344" s="62" t="str">
        <f t="shared" si="38"/>
        <v>Dune Mesa de Centro - Øx0.9x0.275 - Acabamentos CustomizadosTampo: Espelho Bronze, Fume, Prata, Vidro Fosco ou Clear
Corpo: Laca ou Lamina</v>
      </c>
      <c r="F344" s="43" t="s">
        <v>464</v>
      </c>
      <c r="G344" s="57" t="s">
        <v>481</v>
      </c>
      <c r="H344" s="30">
        <v>3727.4714306929204</v>
      </c>
      <c r="I344" s="86"/>
      <c r="J344" s="42">
        <f>H344/0.95</f>
        <v>3923.6541375714955</v>
      </c>
      <c r="N344" s="42">
        <v>3456.4705882352941</v>
      </c>
      <c r="P344">
        <v>3456.4705882352941</v>
      </c>
      <c r="S344" s="194">
        <v>2972.2613654880238</v>
      </c>
      <c r="T344" s="194">
        <f t="shared" si="39"/>
        <v>2823.6482972136223</v>
      </c>
      <c r="U344" s="194">
        <f t="shared" si="40"/>
        <v>3036.1809647458308</v>
      </c>
      <c r="V344" s="194">
        <f t="shared" si="41"/>
        <v>3541.0978591830622</v>
      </c>
      <c r="W344" s="194">
        <f t="shared" si="42"/>
        <v>3727.4714306929204</v>
      </c>
    </row>
    <row r="345" spans="1:23" ht="69.75" x14ac:dyDescent="0.35">
      <c r="A345" s="5"/>
      <c r="B345" s="38" t="s">
        <v>413</v>
      </c>
      <c r="C345" s="24"/>
      <c r="D345" s="10" t="s">
        <v>8</v>
      </c>
      <c r="E345" s="62" t="str">
        <f t="shared" si="38"/>
        <v>Dune Mesa de Centro - Øx0.9x0.275 - Acabamentos CustomizadosTampo: Laca ou Lamina com ou sem Vidro Normal Pintado
Corpo: Laca ou Lamina</v>
      </c>
      <c r="F345" s="44" t="s">
        <v>464</v>
      </c>
      <c r="G345" s="57" t="s">
        <v>482</v>
      </c>
      <c r="H345" s="30">
        <v>3061.3924841491494</v>
      </c>
      <c r="I345" s="86"/>
      <c r="J345" s="42">
        <f>H345/0.95</f>
        <v>3222.5184043675258</v>
      </c>
      <c r="N345" s="42">
        <v>2576.7529411764708</v>
      </c>
      <c r="P345">
        <v>2447.9152941176471</v>
      </c>
      <c r="S345" s="194">
        <v>2441.1343653250779</v>
      </c>
      <c r="T345" s="194">
        <f t="shared" si="39"/>
        <v>2319.0776470588239</v>
      </c>
      <c r="U345" s="194">
        <f t="shared" si="40"/>
        <v>2493.6318785578756</v>
      </c>
      <c r="V345" s="194">
        <f t="shared" si="41"/>
        <v>2908.3228599620502</v>
      </c>
      <c r="W345" s="194">
        <f t="shared" si="42"/>
        <v>3061.3924841491494</v>
      </c>
    </row>
    <row r="346" spans="1:23" ht="69.75" x14ac:dyDescent="0.35">
      <c r="A346" s="5"/>
      <c r="B346" s="38" t="s">
        <v>413</v>
      </c>
      <c r="C346" s="24"/>
      <c r="D346" s="10" t="s">
        <v>10</v>
      </c>
      <c r="E346" s="62" t="str">
        <f t="shared" si="38"/>
        <v>Dune Mesa de Centro - Øx0.9x0.275 - Acabamentos CustomizadosTampo: Mármore ou Porcelana Especial
Corpo: Laca ou Lamina</v>
      </c>
      <c r="F346" s="44" t="s">
        <v>464</v>
      </c>
      <c r="G346" s="81" t="s">
        <v>626</v>
      </c>
      <c r="H346" s="30">
        <v>7475.9279222201449</v>
      </c>
      <c r="I346" s="86"/>
      <c r="J346" s="42"/>
      <c r="N346" s="42">
        <v>3303.5294117647059</v>
      </c>
      <c r="P346">
        <v>3138.3529411764703</v>
      </c>
      <c r="S346" s="194">
        <v>5961.2560813799219</v>
      </c>
      <c r="T346" s="194">
        <f t="shared" si="39"/>
        <v>5663.1932773109256</v>
      </c>
      <c r="U346" s="194">
        <f t="shared" si="40"/>
        <v>6089.455136893469</v>
      </c>
      <c r="V346" s="194">
        <f t="shared" si="41"/>
        <v>7102.1315261588525</v>
      </c>
      <c r="W346" s="194">
        <f t="shared" si="42"/>
        <v>7475.9279222201449</v>
      </c>
    </row>
    <row r="347" spans="1:23" ht="69.75" x14ac:dyDescent="0.35">
      <c r="A347" s="5"/>
      <c r="B347" s="38"/>
      <c r="C347" s="24"/>
      <c r="D347" s="10"/>
      <c r="E347" s="62" t="str">
        <f t="shared" si="38"/>
        <v>Dune Mesa de Centro - Øx1.1x0.26 - Acabamentos CustomizadosTampo: Espelho Bronze, Fume, Prata, Vidro Fosco ou Clear
Corpo: Laca ou Lamina</v>
      </c>
      <c r="F347" s="44" t="s">
        <v>606</v>
      </c>
      <c r="G347" s="57" t="s">
        <v>481</v>
      </c>
      <c r="H347" s="30">
        <v>4819.868409134343</v>
      </c>
      <c r="I347" s="86"/>
      <c r="J347" s="42"/>
      <c r="N347" s="42">
        <v>3931.4730189596489</v>
      </c>
      <c r="P347">
        <v>3734.8993680116664</v>
      </c>
      <c r="S347" s="194">
        <v>3843.3315789473686</v>
      </c>
      <c r="T347" s="194">
        <f t="shared" si="39"/>
        <v>3651.165</v>
      </c>
      <c r="U347" s="194">
        <f t="shared" si="40"/>
        <v>3925.983870967742</v>
      </c>
      <c r="V347" s="194">
        <f t="shared" si="41"/>
        <v>4578.8749887096774</v>
      </c>
      <c r="W347" s="194">
        <f t="shared" si="42"/>
        <v>4819.868409134343</v>
      </c>
    </row>
    <row r="348" spans="1:23" ht="69.75" x14ac:dyDescent="0.35">
      <c r="A348" s="5"/>
      <c r="B348" s="38"/>
      <c r="C348" s="24"/>
      <c r="D348" s="10"/>
      <c r="E348" s="62" t="str">
        <f t="shared" si="38"/>
        <v>Dune Mesa de Centro - Øx1.1x0.26 - Acabamentos CustomizadosTampo: Laca ou Lamina com ou sem Vidro Normal Pintado
Corpo: Laca ou Lamina</v>
      </c>
      <c r="F348" s="44" t="s">
        <v>606</v>
      </c>
      <c r="G348" s="57" t="s">
        <v>482</v>
      </c>
      <c r="H348" s="30">
        <v>3808.4308716201999</v>
      </c>
      <c r="I348" s="86"/>
      <c r="J348" s="42"/>
      <c r="N348" s="42">
        <v>2940.1411764705886</v>
      </c>
      <c r="P348">
        <v>2793.1341176470592</v>
      </c>
      <c r="S348" s="194">
        <v>3036.8178947368424</v>
      </c>
      <c r="T348" s="194">
        <f t="shared" si="39"/>
        <v>2884.9770000000003</v>
      </c>
      <c r="U348" s="194">
        <f t="shared" si="40"/>
        <v>3102.1258064516132</v>
      </c>
      <c r="V348" s="194">
        <f t="shared" si="41"/>
        <v>3618.009328064516</v>
      </c>
      <c r="W348" s="194">
        <f t="shared" si="42"/>
        <v>3808.4308716201999</v>
      </c>
    </row>
    <row r="349" spans="1:23" ht="69.75" x14ac:dyDescent="0.35">
      <c r="A349" s="5"/>
      <c r="B349" s="38"/>
      <c r="C349" s="24"/>
      <c r="D349" s="10"/>
      <c r="E349" s="62" t="str">
        <f t="shared" si="38"/>
        <v>Dune Mesa de Centro - Øx1.1x0.26 - Acabamentos CustomizadosTampo: Mármore ou Porcelana Especial
Corpo: Laca ou Lamina</v>
      </c>
      <c r="F349" s="44" t="s">
        <v>606</v>
      </c>
      <c r="G349" s="81" t="s">
        <v>626</v>
      </c>
      <c r="H349" s="30">
        <v>9781.6729540911219</v>
      </c>
      <c r="I349" s="86"/>
      <c r="J349" s="42"/>
      <c r="N349" s="42">
        <v>5549.9294117647069</v>
      </c>
      <c r="P349" t="e">
        <v>#N/A</v>
      </c>
      <c r="S349" s="194">
        <v>7799.8421052631575</v>
      </c>
      <c r="T349" s="194">
        <f t="shared" si="39"/>
        <v>7409.8499999999995</v>
      </c>
      <c r="U349" s="194">
        <f t="shared" si="40"/>
        <v>7967.5806451612907</v>
      </c>
      <c r="V349" s="194">
        <f t="shared" si="41"/>
        <v>9292.5893064516131</v>
      </c>
      <c r="W349" s="194">
        <f t="shared" si="42"/>
        <v>9781.6729540911219</v>
      </c>
    </row>
    <row r="350" spans="1:23" ht="69.75" x14ac:dyDescent="0.35">
      <c r="A350" s="5"/>
      <c r="B350" s="38" t="s">
        <v>413</v>
      </c>
      <c r="C350" s="24"/>
      <c r="D350" s="32" t="s">
        <v>15</v>
      </c>
      <c r="E350" s="62" t="str">
        <f t="shared" si="38"/>
        <v>Dune Mesa de Centro - Øx1.1x0.275 - Acabamentos CustomizadosTampo: Espelho Bronze, Fume, Prata, Vidro Fosco ou Clear
Corpo: Laca ou Lamina</v>
      </c>
      <c r="F350" s="43" t="s">
        <v>465</v>
      </c>
      <c r="G350" s="57" t="s">
        <v>481</v>
      </c>
      <c r="H350" s="30">
        <v>4936.2983725022032</v>
      </c>
      <c r="I350" s="86"/>
      <c r="J350" s="42">
        <f>H350/0.95</f>
        <v>5196.103550002319</v>
      </c>
      <c r="N350" s="42">
        <v>7744.9411764705883</v>
      </c>
      <c r="P350" t="e">
        <v>#N/A</v>
      </c>
      <c r="S350" s="194">
        <v>3936.1720710444861</v>
      </c>
      <c r="T350" s="194">
        <f t="shared" si="39"/>
        <v>3739.3634674922614</v>
      </c>
      <c r="U350" s="194">
        <f t="shared" si="40"/>
        <v>4020.8209327873783</v>
      </c>
      <c r="V350" s="194">
        <f t="shared" si="41"/>
        <v>4689.4834539099193</v>
      </c>
      <c r="W350" s="194">
        <f t="shared" si="42"/>
        <v>4936.2983725022032</v>
      </c>
    </row>
    <row r="351" spans="1:23" ht="70.5" thickBot="1" x14ac:dyDescent="0.4">
      <c r="A351" s="100"/>
      <c r="B351" s="38" t="s">
        <v>413</v>
      </c>
      <c r="C351" s="24"/>
      <c r="D351" s="28" t="s">
        <v>14</v>
      </c>
      <c r="E351" s="62" t="str">
        <f t="shared" si="38"/>
        <v>Dune Mesa de Centro - Øx1.1x0.275 - Acabamentos CustomizadosTampo: Laca ou Lamina com ou sem Vidro Normal Pintado
Corpo: Laca ou Lamina</v>
      </c>
      <c r="F351" s="44" t="s">
        <v>465</v>
      </c>
      <c r="G351" s="57" t="s">
        <v>482</v>
      </c>
      <c r="H351" s="30">
        <v>3924.8621591655751</v>
      </c>
      <c r="I351" s="86"/>
      <c r="J351" s="42">
        <f>H351/0.95</f>
        <v>4131.4338517532369</v>
      </c>
      <c r="N351" s="42">
        <v>9217.1200777831782</v>
      </c>
      <c r="P351" t="e">
        <v>#N/A</v>
      </c>
      <c r="S351" s="194">
        <v>3129.6594427244581</v>
      </c>
      <c r="T351" s="194">
        <f t="shared" si="39"/>
        <v>2973.1764705882351</v>
      </c>
      <c r="U351" s="194">
        <f t="shared" si="40"/>
        <v>3196.9639468690702</v>
      </c>
      <c r="V351" s="194">
        <f t="shared" si="41"/>
        <v>3728.6190512333965</v>
      </c>
      <c r="W351" s="194">
        <f t="shared" si="42"/>
        <v>3924.8621591655751</v>
      </c>
    </row>
    <row r="352" spans="1:23" ht="70.5" thickTop="1" x14ac:dyDescent="0.35">
      <c r="A352" s="5"/>
      <c r="B352" s="38" t="s">
        <v>413</v>
      </c>
      <c r="C352" s="24"/>
      <c r="D352" s="10" t="s">
        <v>16</v>
      </c>
      <c r="E352" s="62" t="str">
        <f t="shared" si="38"/>
        <v>Dune Mesa de Centro - Øx1.1x0.275 - Acabamentos CustomizadosTampo: Mármore ou Porcelana Especial
Corpo: Laca ou Lamina</v>
      </c>
      <c r="F352" s="44" t="s">
        <v>465</v>
      </c>
      <c r="G352" s="81" t="s">
        <v>626</v>
      </c>
      <c r="H352" s="30">
        <v>9911.0433333930396</v>
      </c>
      <c r="I352" s="86"/>
      <c r="J352" s="42"/>
      <c r="N352" s="42">
        <v>6610.7294117647061</v>
      </c>
      <c r="P352" t="e">
        <v>#N/A</v>
      </c>
      <c r="S352" s="194">
        <v>7903.001200480192</v>
      </c>
      <c r="T352" s="194">
        <f t="shared" si="39"/>
        <v>7507.8511404561823</v>
      </c>
      <c r="U352" s="194">
        <f t="shared" si="40"/>
        <v>8072.9582155442822</v>
      </c>
      <c r="V352" s="194">
        <f t="shared" si="41"/>
        <v>9415.4911667892957</v>
      </c>
      <c r="W352" s="194">
        <f t="shared" si="42"/>
        <v>9911.0433333930396</v>
      </c>
    </row>
    <row r="353" spans="1:23" ht="69.75" x14ac:dyDescent="0.35">
      <c r="A353" s="5"/>
      <c r="B353" s="38"/>
      <c r="C353" s="24"/>
      <c r="D353" s="10"/>
      <c r="E353" s="62" t="str">
        <f t="shared" si="38"/>
        <v>Dune Mesa de Centro - Øx1.2x0.26 - Acabamentos CustomizadosTampo: Espelho Bronze, Fume, Prata, Vidro Fosco ou Clear
Corpo: Laca ou Lamina</v>
      </c>
      <c r="F353" s="44" t="s">
        <v>607</v>
      </c>
      <c r="G353" s="57" t="s">
        <v>481</v>
      </c>
      <c r="H353" s="30">
        <v>5758.1676498748029</v>
      </c>
      <c r="I353" s="86"/>
      <c r="J353" s="42"/>
      <c r="N353" s="42"/>
      <c r="S353" s="194">
        <v>4591.5252631578942</v>
      </c>
      <c r="T353" s="194">
        <f t="shared" si="39"/>
        <v>4361.9489999999996</v>
      </c>
      <c r="U353" s="194">
        <f t="shared" si="40"/>
        <v>4690.2677419354841</v>
      </c>
      <c r="V353" s="194">
        <f t="shared" si="41"/>
        <v>5470.2592674193547</v>
      </c>
      <c r="W353" s="194">
        <f t="shared" si="42"/>
        <v>5758.1676498748029</v>
      </c>
    </row>
    <row r="354" spans="1:23" ht="69.75" x14ac:dyDescent="0.35">
      <c r="A354" s="5"/>
      <c r="B354" s="38"/>
      <c r="C354" s="24"/>
      <c r="D354" s="10"/>
      <c r="E354" s="62" t="str">
        <f t="shared" si="38"/>
        <v>Dune Mesa de Centro - Øx1.2x0.26 - Acabamentos CustomizadosTampo: Laca ou Lamina com ou sem Vidro Normal Pintado
Corpo: Laca ou Lamina</v>
      </c>
      <c r="F354" s="44" t="s">
        <v>607</v>
      </c>
      <c r="G354" s="57" t="s">
        <v>482</v>
      </c>
      <c r="H354" s="30">
        <v>4554.4747649935862</v>
      </c>
      <c r="I354" s="86"/>
      <c r="J354" s="42"/>
      <c r="N354" s="42"/>
      <c r="S354" s="194">
        <v>3631.7084210526318</v>
      </c>
      <c r="T354" s="194">
        <f t="shared" si="39"/>
        <v>3450.123</v>
      </c>
      <c r="U354" s="194">
        <f t="shared" si="40"/>
        <v>3709.809677419355</v>
      </c>
      <c r="V354" s="194">
        <f t="shared" si="41"/>
        <v>4326.7510267741936</v>
      </c>
      <c r="W354" s="194">
        <f t="shared" si="42"/>
        <v>4554.4747649935862</v>
      </c>
    </row>
    <row r="355" spans="1:23" ht="69.75" x14ac:dyDescent="0.35">
      <c r="A355" s="5"/>
      <c r="B355" s="38"/>
      <c r="C355" s="24"/>
      <c r="D355" s="10"/>
      <c r="E355" s="62" t="str">
        <f t="shared" si="38"/>
        <v>Dune Mesa de Centro - Øx1.2x0.26 - Acabamentos CustomizadosTampo: Mármore ou Porcelana Especial
Corpo: Laca ou Lamina</v>
      </c>
      <c r="F355" s="44" t="s">
        <v>607</v>
      </c>
      <c r="G355" s="81" t="s">
        <v>626</v>
      </c>
      <c r="H355" s="30">
        <v>11665.587377394288</v>
      </c>
      <c r="I355" s="86"/>
      <c r="J355" s="42"/>
      <c r="N355" s="42"/>
      <c r="S355" s="194">
        <v>9302.0631578947359</v>
      </c>
      <c r="T355" s="194">
        <f t="shared" si="39"/>
        <v>8836.9599999999991</v>
      </c>
      <c r="U355" s="194">
        <f t="shared" si="40"/>
        <v>9502.1075268817203</v>
      </c>
      <c r="V355" s="194">
        <f t="shared" si="41"/>
        <v>11082.308008602149</v>
      </c>
      <c r="W355" s="194">
        <f t="shared" si="42"/>
        <v>11665.587377394288</v>
      </c>
    </row>
    <row r="356" spans="1:23" ht="69.75" x14ac:dyDescent="0.35">
      <c r="A356" s="5"/>
      <c r="B356" s="38" t="s">
        <v>413</v>
      </c>
      <c r="C356" s="24"/>
      <c r="D356" s="10" t="s">
        <v>18</v>
      </c>
      <c r="E356" s="62" t="str">
        <f t="shared" si="38"/>
        <v>Dune Mesa de Centro - Øx1.2x0.275 - Acabamentos CustomizadosTampo: Espelho Bronze, Fume, Prata, Vidro Fosco ou Clear
Corpo: Laca ou Lamina</v>
      </c>
      <c r="F356" s="44" t="s">
        <v>466</v>
      </c>
      <c r="G356" s="57" t="s">
        <v>481</v>
      </c>
      <c r="H356" s="30">
        <v>5874.6030218207998</v>
      </c>
      <c r="I356" s="86"/>
      <c r="J356" s="42">
        <f>H356/0.95</f>
        <v>6183.7926545482105</v>
      </c>
      <c r="N356" s="42"/>
      <c r="S356" s="194">
        <v>4684.3700680198817</v>
      </c>
      <c r="T356" s="194">
        <f t="shared" si="39"/>
        <v>4450.1515646188873</v>
      </c>
      <c r="U356" s="194">
        <f t="shared" si="40"/>
        <v>4785.1092092676208</v>
      </c>
      <c r="V356" s="194">
        <f t="shared" si="41"/>
        <v>5580.872870768826</v>
      </c>
      <c r="W356" s="194">
        <f t="shared" si="42"/>
        <v>5874.6030218207998</v>
      </c>
    </row>
    <row r="357" spans="1:23" ht="69.75" x14ac:dyDescent="0.35">
      <c r="A357" s="5"/>
      <c r="B357" s="38" t="s">
        <v>413</v>
      </c>
      <c r="C357" s="24"/>
      <c r="D357" s="10" t="s">
        <v>17</v>
      </c>
      <c r="E357" s="62" t="str">
        <f t="shared" si="38"/>
        <v>Dune Mesa de Centro - Øx1.2x0.275 - Acabamentos CustomizadosTampo: Laca ou Lamina com ou sem Vidro Normal Pintado
Corpo: Laca ou Lamina</v>
      </c>
      <c r="F357" s="44" t="s">
        <v>466</v>
      </c>
      <c r="G357" s="57" t="s">
        <v>482</v>
      </c>
      <c r="H357" s="30">
        <v>4670.910338180518</v>
      </c>
      <c r="I357" s="86"/>
      <c r="J357" s="42">
        <f>H357/0.95</f>
        <v>4916.7477244005458</v>
      </c>
      <c r="N357" s="42"/>
      <c r="S357" s="194">
        <v>3724.5533863828255</v>
      </c>
      <c r="T357" s="194">
        <f t="shared" si="39"/>
        <v>3538.3257170636839</v>
      </c>
      <c r="U357" s="194">
        <f t="shared" si="40"/>
        <v>3804.6513086706282</v>
      </c>
      <c r="V357" s="194">
        <f t="shared" si="41"/>
        <v>4437.3648213025535</v>
      </c>
      <c r="W357" s="194">
        <f t="shared" si="42"/>
        <v>4670.910338180518</v>
      </c>
    </row>
    <row r="358" spans="1:23" ht="69.75" x14ac:dyDescent="0.35">
      <c r="A358" s="5"/>
      <c r="B358" s="38" t="s">
        <v>413</v>
      </c>
      <c r="C358" s="24"/>
      <c r="D358" s="10" t="s">
        <v>19</v>
      </c>
      <c r="E358" s="62" t="str">
        <f t="shared" si="38"/>
        <v>Dune Mesa de Centro - Øx1.2x0.275 - Acabamentos CustomizadosTampo: Mármore ou Porcelana Especial
Corpo: Laca ou Lamina</v>
      </c>
      <c r="F358" s="44" t="s">
        <v>466</v>
      </c>
      <c r="G358" s="81" t="s">
        <v>626</v>
      </c>
      <c r="H358" s="30">
        <v>11794.960661228079</v>
      </c>
      <c r="I358" s="86"/>
      <c r="J358" s="42"/>
      <c r="N358" s="42"/>
      <c r="S358" s="194">
        <v>9405.2245691665084</v>
      </c>
      <c r="T358" s="194">
        <f t="shared" si="39"/>
        <v>8934.9633407081819</v>
      </c>
      <c r="U358" s="194">
        <f t="shared" si="40"/>
        <v>9607.4874631270777</v>
      </c>
      <c r="V358" s="194">
        <f t="shared" si="41"/>
        <v>11205.21262824511</v>
      </c>
      <c r="W358" s="194">
        <f t="shared" si="42"/>
        <v>11794.960661228079</v>
      </c>
    </row>
    <row r="359" spans="1:23" ht="69.75" x14ac:dyDescent="0.35">
      <c r="A359" s="5"/>
      <c r="B359" s="38"/>
      <c r="C359" s="24"/>
      <c r="D359" s="10"/>
      <c r="E359" s="62" t="str">
        <f t="shared" si="38"/>
        <v>Dune Mesa de Centro - Øx1x0.26 - Acabamentos CustomizadosTampo: Espelho Bronze, Fume, Prata, Vidro Fosco ou Clear
Corpo: Laca ou Lamina</v>
      </c>
      <c r="F359" s="44" t="s">
        <v>605</v>
      </c>
      <c r="G359" s="57" t="s">
        <v>481</v>
      </c>
      <c r="H359" s="30">
        <v>4206.2718407175853</v>
      </c>
      <c r="I359" s="86"/>
      <c r="J359" s="42"/>
      <c r="N359" s="42"/>
      <c r="S359" s="194">
        <v>3354.0536842105266</v>
      </c>
      <c r="T359" s="194">
        <f t="shared" si="39"/>
        <v>3186.3510000000001</v>
      </c>
      <c r="U359" s="194">
        <f t="shared" si="40"/>
        <v>3426.1838709677422</v>
      </c>
      <c r="V359" s="194">
        <f t="shared" si="41"/>
        <v>3995.9582487096773</v>
      </c>
      <c r="W359" s="194">
        <f t="shared" si="42"/>
        <v>4206.2718407175853</v>
      </c>
    </row>
    <row r="360" spans="1:23" ht="69.75" x14ac:dyDescent="0.35">
      <c r="A360" s="5"/>
      <c r="B360" s="38"/>
      <c r="C360" s="24"/>
      <c r="D360" s="10"/>
      <c r="E360" s="62" t="str">
        <f t="shared" si="38"/>
        <v>Dune Mesa de Centro - Øx1x0.26 - Acabamentos CustomizadosTampo: Laca ou Lamina com ou sem Vidro Normal Pintado
Corpo: Laca ou Lamina</v>
      </c>
      <c r="F360" s="44" t="s">
        <v>605</v>
      </c>
      <c r="G360" s="57" t="s">
        <v>482</v>
      </c>
      <c r="H360" s="30">
        <v>3376.6939374975855</v>
      </c>
      <c r="I360" s="86"/>
      <c r="J360" s="42"/>
      <c r="N360" s="42"/>
      <c r="S360" s="194">
        <v>2692.5536842105262</v>
      </c>
      <c r="T360" s="194">
        <f t="shared" si="39"/>
        <v>2557.9259999999999</v>
      </c>
      <c r="U360" s="194">
        <f t="shared" si="40"/>
        <v>2750.4580645161291</v>
      </c>
      <c r="V360" s="194">
        <f t="shared" si="41"/>
        <v>3207.8592406451612</v>
      </c>
      <c r="W360" s="194">
        <f t="shared" si="42"/>
        <v>3376.6939374975855</v>
      </c>
    </row>
    <row r="361" spans="1:23" ht="69.75" x14ac:dyDescent="0.35">
      <c r="A361" s="5"/>
      <c r="B361" s="38"/>
      <c r="C361" s="24"/>
      <c r="D361" s="10"/>
      <c r="E361" s="62" t="str">
        <f t="shared" si="38"/>
        <v>Dune Mesa de Centro - Øx1x0.26 - Acabamentos CustomizadosTampo: Mármore ou Porcelana Especial
Corpo: Laca ou Lamina</v>
      </c>
      <c r="F361" s="44" t="s">
        <v>605</v>
      </c>
      <c r="G361" s="81" t="s">
        <v>626</v>
      </c>
      <c r="H361" s="30">
        <v>8775.4867367806783</v>
      </c>
      <c r="I361" s="86"/>
      <c r="J361" s="42"/>
      <c r="N361" s="42"/>
      <c r="S361" s="194">
        <v>6997.5157894736849</v>
      </c>
      <c r="T361" s="194">
        <f t="shared" si="39"/>
        <v>6647.64</v>
      </c>
      <c r="U361" s="194">
        <f t="shared" si="40"/>
        <v>7148.0000000000009</v>
      </c>
      <c r="V361" s="194">
        <f t="shared" si="41"/>
        <v>8336.7124000000003</v>
      </c>
      <c r="W361" s="194">
        <f t="shared" si="42"/>
        <v>8775.4867367806783</v>
      </c>
    </row>
    <row r="362" spans="1:23" ht="69.75" x14ac:dyDescent="0.35">
      <c r="A362" s="5"/>
      <c r="B362" s="38" t="s">
        <v>413</v>
      </c>
      <c r="C362" s="24"/>
      <c r="D362" s="32" t="s">
        <v>12</v>
      </c>
      <c r="E362" s="62" t="str">
        <f t="shared" si="38"/>
        <v>Dune Mesa de Centro - Øx1x0.275 - Acabamentos CustomizadosTampo: Espelho Bronze, Fume, Prata, Vidro Fosco ou Clear
Corpo: Laca ou Lamina</v>
      </c>
      <c r="F362" s="43" t="s">
        <v>467</v>
      </c>
      <c r="G362" s="57" t="s">
        <v>481</v>
      </c>
      <c r="H362" s="30">
        <v>4322.7039374825536</v>
      </c>
      <c r="I362" s="86"/>
      <c r="J362" s="42"/>
      <c r="N362" s="42"/>
      <c r="S362" s="194">
        <v>3446.8958774645598</v>
      </c>
      <c r="T362" s="194">
        <f t="shared" si="39"/>
        <v>3274.5510835913315</v>
      </c>
      <c r="U362" s="194">
        <f t="shared" si="40"/>
        <v>3521.0226705283135</v>
      </c>
      <c r="V362" s="194">
        <f t="shared" si="41"/>
        <v>4106.5687406371717</v>
      </c>
      <c r="W362" s="194">
        <f t="shared" si="42"/>
        <v>4322.7039374825536</v>
      </c>
    </row>
    <row r="363" spans="1:23" ht="69.75" x14ac:dyDescent="0.35">
      <c r="A363" s="5"/>
      <c r="B363" s="38" t="s">
        <v>413</v>
      </c>
      <c r="C363" s="24"/>
      <c r="D363" s="10" t="s">
        <v>11</v>
      </c>
      <c r="E363" s="62" t="str">
        <f t="shared" si="38"/>
        <v>Dune Mesa de Centro - Øx1x0.275 - Acabamentos CustomizadosTampo: Laca ou Lamina com ou sem Vidro Normal Pintado
Corpo: Laca ou Lamina</v>
      </c>
      <c r="F363" s="44" t="s">
        <v>467</v>
      </c>
      <c r="G363" s="57" t="s">
        <v>482</v>
      </c>
      <c r="H363" s="30">
        <v>3493.1273216573622</v>
      </c>
      <c r="I363" s="86"/>
      <c r="J363" s="42"/>
      <c r="N363" s="42"/>
      <c r="S363" s="194">
        <v>2785.3969040247684</v>
      </c>
      <c r="T363" s="194">
        <f t="shared" si="39"/>
        <v>2646.1270588235298</v>
      </c>
      <c r="U363" s="194">
        <f t="shared" si="40"/>
        <v>2845.2979127134731</v>
      </c>
      <c r="V363" s="194">
        <f t="shared" si="41"/>
        <v>3318.4709555977233</v>
      </c>
      <c r="W363" s="194">
        <f t="shared" si="42"/>
        <v>3493.1273216573622</v>
      </c>
    </row>
    <row r="364" spans="1:23" ht="69.75" x14ac:dyDescent="0.35">
      <c r="A364" s="5"/>
      <c r="B364" s="38" t="s">
        <v>413</v>
      </c>
      <c r="C364" s="24"/>
      <c r="D364" s="10" t="s">
        <v>13</v>
      </c>
      <c r="E364" s="62" t="str">
        <f t="shared" si="38"/>
        <v>Dune Mesa de Centro - Øx1x0.275 - Acabamentos CustomizadosTampo: Mármore ou Porcelana Especial
Corpo: Laca ou Lamina</v>
      </c>
      <c r="F364" s="44" t="s">
        <v>467</v>
      </c>
      <c r="G364" s="81" t="s">
        <v>626</v>
      </c>
      <c r="H364" s="30">
        <v>8904.8585898931742</v>
      </c>
      <c r="I364" s="86"/>
      <c r="J364" s="42"/>
      <c r="N364" s="42"/>
      <c r="S364" s="194">
        <v>7100.6760598976443</v>
      </c>
      <c r="T364" s="194">
        <f t="shared" si="39"/>
        <v>6745.6422569027618</v>
      </c>
      <c r="U364" s="194">
        <f t="shared" si="40"/>
        <v>7253.3787708631853</v>
      </c>
      <c r="V364" s="194">
        <f t="shared" si="41"/>
        <v>8459.6156604577318</v>
      </c>
      <c r="W364" s="194">
        <f t="shared" si="42"/>
        <v>8904.8585898931742</v>
      </c>
    </row>
    <row r="365" spans="1:23" ht="93" x14ac:dyDescent="0.25">
      <c r="C365" s="60"/>
      <c r="E365" s="78" t="str">
        <f t="shared" si="38"/>
        <v>Eclipse Mesa de Centro - 0.9x+70x0.35 - (Comp. Total 1.25x0.9x0.35) Acabamentos CustomizadosTampo: Espelho Bronze, Fume, Prata, Vidro Fosco ou Clear
Corpo: Laca ou Lamina</v>
      </c>
      <c r="F365" s="103" t="s">
        <v>837</v>
      </c>
      <c r="G365" s="57" t="s">
        <v>481</v>
      </c>
      <c r="H365" s="30">
        <v>4943.4589205819439</v>
      </c>
      <c r="I365" s="86"/>
      <c r="N365" s="42">
        <v>5324.7819966386542</v>
      </c>
      <c r="P365" t="e">
        <v>#N/A</v>
      </c>
      <c r="S365" s="194">
        <v>3941.8818452999994</v>
      </c>
      <c r="T365" s="194">
        <f t="shared" si="39"/>
        <v>3744.7877530349992</v>
      </c>
      <c r="U365" s="194">
        <f t="shared" si="40"/>
        <v>4026.6534978870964</v>
      </c>
      <c r="V365" s="194">
        <f t="shared" si="41"/>
        <v>4696.2859745857204</v>
      </c>
      <c r="W365" s="194">
        <f t="shared" si="42"/>
        <v>4943.4589205819439</v>
      </c>
    </row>
    <row r="366" spans="1:23" ht="93" x14ac:dyDescent="0.25">
      <c r="C366" s="60"/>
      <c r="D366" s="14"/>
      <c r="E366" s="78" t="str">
        <f t="shared" si="38"/>
        <v>Eclipse Mesa de Centro - 0.9x+70x0.35 - (Comp. Total 1.25x0.9x0.35) Acabamentos CustomizadosTampo: Laca ou Lamina com ou sem Vidro Normal Pintado
Corpo: Laca ou Lamina</v>
      </c>
      <c r="F366" s="103" t="s">
        <v>837</v>
      </c>
      <c r="G366" s="57" t="s">
        <v>482</v>
      </c>
      <c r="H366" s="30">
        <v>3770.1497783226569</v>
      </c>
      <c r="I366" s="86"/>
      <c r="N366" s="42">
        <v>6038.0428588235291</v>
      </c>
      <c r="P366" t="e">
        <v>#N/A</v>
      </c>
      <c r="S366" s="194">
        <v>3006.29280105</v>
      </c>
      <c r="T366" s="194">
        <f t="shared" si="39"/>
        <v>2855.9781609974998</v>
      </c>
      <c r="U366" s="194">
        <f t="shared" si="40"/>
        <v>3070.9442591370967</v>
      </c>
      <c r="V366" s="194">
        <f t="shared" si="41"/>
        <v>3581.6422894315956</v>
      </c>
      <c r="W366" s="194">
        <f t="shared" si="42"/>
        <v>3770.1497783226569</v>
      </c>
    </row>
    <row r="367" spans="1:23" ht="70.5" thickBot="1" x14ac:dyDescent="0.3">
      <c r="A367" s="101"/>
      <c r="C367" s="60"/>
      <c r="D367" s="102"/>
      <c r="E367" s="78" t="str">
        <f t="shared" si="38"/>
        <v>Eclipse Mesa de Centro - 0.9x+70x0.35 - (Comp. Total 1.25x0.9x0.35) Acabamentos CustomizadosTampo: Mármore ou Porcelana Especial
Corpo: Laca ou Lamina</v>
      </c>
      <c r="F367" s="103" t="s">
        <v>837</v>
      </c>
      <c r="G367" s="81" t="s">
        <v>626</v>
      </c>
      <c r="H367" s="30">
        <v>9514.7839395736537</v>
      </c>
      <c r="I367" s="86"/>
      <c r="N367" s="42">
        <v>8679.1513277310914</v>
      </c>
      <c r="P367" t="e">
        <v>#N/A</v>
      </c>
      <c r="S367" s="194">
        <v>7587.0265487999986</v>
      </c>
      <c r="T367" s="194">
        <f t="shared" si="39"/>
        <v>7207.6752213599984</v>
      </c>
      <c r="U367" s="194">
        <f t="shared" si="40"/>
        <v>7750.1884100645148</v>
      </c>
      <c r="V367" s="194">
        <f t="shared" si="41"/>
        <v>9039.0447426582432</v>
      </c>
      <c r="W367" s="194">
        <f t="shared" si="42"/>
        <v>9514.7839395736537</v>
      </c>
    </row>
    <row r="368" spans="1:23" ht="93.75" thickTop="1" x14ac:dyDescent="0.35">
      <c r="A368" s="5"/>
      <c r="B368" s="38" t="s">
        <v>413</v>
      </c>
      <c r="C368" s="24"/>
      <c r="D368" s="32" t="s">
        <v>115</v>
      </c>
      <c r="E368" s="62" t="str">
        <f t="shared" si="38"/>
        <v>Eclipse Mesa de Centro - 1.1x+80x0.35 - (Comp. Total 1.5x1.1x0.35) Acabamentos CustomizadosTampo: Espelho Bronze, Fume, Prata, Vidro Fosco ou Clear
Corpo: Laca ou Lamina</v>
      </c>
      <c r="F368" s="83" t="s">
        <v>838</v>
      </c>
      <c r="G368" s="57" t="s">
        <v>481</v>
      </c>
      <c r="H368" s="30">
        <v>6659.2367895303623</v>
      </c>
      <c r="I368" s="86"/>
      <c r="J368" s="42"/>
      <c r="N368" s="42">
        <v>9943.8345882352933</v>
      </c>
      <c r="P368" t="e">
        <v>#N/A</v>
      </c>
      <c r="S368" s="194">
        <v>5310.0319080053068</v>
      </c>
      <c r="T368" s="194">
        <f t="shared" si="39"/>
        <v>5044.5303126050412</v>
      </c>
      <c r="U368" s="194">
        <f t="shared" si="40"/>
        <v>5424.2261425860661</v>
      </c>
      <c r="V368" s="194">
        <f t="shared" si="41"/>
        <v>6326.2749500981281</v>
      </c>
      <c r="W368" s="194">
        <f t="shared" si="42"/>
        <v>6659.2367895303623</v>
      </c>
    </row>
    <row r="369" spans="1:23" ht="93" x14ac:dyDescent="0.35">
      <c r="A369" s="5"/>
      <c r="B369" s="38" t="s">
        <v>413</v>
      </c>
      <c r="C369" s="24"/>
      <c r="D369" s="7" t="s">
        <v>113</v>
      </c>
      <c r="E369" s="62" t="str">
        <f t="shared" si="38"/>
        <v>Eclipse Mesa de Centro - 1.1x+80x0.35 - (Comp. Total 1.5x1.1x0.35) Acabamentos CustomizadosTampo: Laca ou Lamina com ou sem Vidro Normal Pintado
Corpo: Laca ou Lamina</v>
      </c>
      <c r="F369" s="83" t="s">
        <v>838</v>
      </c>
      <c r="G369" s="57" t="s">
        <v>482</v>
      </c>
      <c r="H369" s="30">
        <v>5034.7799514312783</v>
      </c>
      <c r="I369" s="86"/>
      <c r="J369" s="42"/>
      <c r="N369" s="42">
        <v>4237.7395630252095</v>
      </c>
      <c r="P369" t="e">
        <v>#N/A</v>
      </c>
      <c r="S369" s="194">
        <v>4014.7006386554622</v>
      </c>
      <c r="T369" s="194">
        <f t="shared" si="39"/>
        <v>3813.9656067226888</v>
      </c>
      <c r="U369" s="194">
        <f t="shared" si="40"/>
        <v>4101.03828679859</v>
      </c>
      <c r="V369" s="194">
        <f t="shared" si="41"/>
        <v>4783.0409538931954</v>
      </c>
      <c r="W369" s="194">
        <f t="shared" si="42"/>
        <v>5034.7799514312783</v>
      </c>
    </row>
    <row r="370" spans="1:23" ht="70.5" thickBot="1" x14ac:dyDescent="0.4">
      <c r="A370" s="21"/>
      <c r="B370" s="38" t="s">
        <v>413</v>
      </c>
      <c r="C370" s="24"/>
      <c r="D370" s="26" t="s">
        <v>117</v>
      </c>
      <c r="E370" s="62" t="str">
        <f t="shared" si="38"/>
        <v>Eclipse Mesa de Centro - 1.1x+80x0.35 - (Comp. Total 1.5x1.1x0.35) Acabamentos CustomizadosTampo: Mármore ou Porcelana Especial
Corpo: Laca ou Lamina</v>
      </c>
      <c r="F370" s="83" t="s">
        <v>838</v>
      </c>
      <c r="G370" s="81" t="s">
        <v>626</v>
      </c>
      <c r="H370" s="30">
        <v>12373.846891837999</v>
      </c>
      <c r="I370" s="86"/>
      <c r="J370" s="42"/>
      <c r="N370" s="42">
        <v>4658.1875294117635</v>
      </c>
      <c r="P370" t="e">
        <v>#N/A</v>
      </c>
      <c r="S370" s="194">
        <v>9866.8246673153481</v>
      </c>
      <c r="T370" s="194">
        <f t="shared" si="39"/>
        <v>9373.483433949581</v>
      </c>
      <c r="U370" s="194">
        <f t="shared" si="40"/>
        <v>10079.014445107077</v>
      </c>
      <c r="V370" s="194">
        <f t="shared" si="41"/>
        <v>11755.154547328384</v>
      </c>
      <c r="W370" s="194">
        <f t="shared" si="42"/>
        <v>12373.846891837999</v>
      </c>
    </row>
    <row r="371" spans="1:23" ht="70.5" thickTop="1" x14ac:dyDescent="0.35">
      <c r="A371" s="5"/>
      <c r="B371" s="38" t="s">
        <v>413</v>
      </c>
      <c r="C371" s="24"/>
      <c r="D371" s="10" t="s">
        <v>62</v>
      </c>
      <c r="E371" s="62" t="str">
        <f t="shared" ref="E371:E382" si="43">F371&amp;G371</f>
        <v>Gem Mesa de Centro - 0.9x0.9x0.26 - Acabamentos CustomizadosTampo: Espelho Bronze, Fume, Prata, Vidro Fosco ou Clear
Corpo: Laca ou Lamina</v>
      </c>
      <c r="F371" s="95" t="s">
        <v>844</v>
      </c>
      <c r="G371" s="57" t="s">
        <v>481</v>
      </c>
      <c r="H371" s="30">
        <v>4649.353499474827</v>
      </c>
      <c r="I371" s="86"/>
      <c r="J371" s="42"/>
      <c r="N371" s="42">
        <v>2112.5733493397365</v>
      </c>
      <c r="P371" t="e">
        <v>#N/A</v>
      </c>
      <c r="S371" s="194">
        <v>3707.3641040400039</v>
      </c>
      <c r="T371" s="194">
        <f t="shared" si="39"/>
        <v>3521.9958988380035</v>
      </c>
      <c r="U371" s="194">
        <f t="shared" si="40"/>
        <v>3787.0923643419396</v>
      </c>
      <c r="V371" s="194">
        <f t="shared" si="41"/>
        <v>4416.8858245320034</v>
      </c>
      <c r="W371" s="194">
        <f t="shared" si="42"/>
        <v>4649.353499474827</v>
      </c>
    </row>
    <row r="372" spans="1:23" ht="69.75" x14ac:dyDescent="0.35">
      <c r="A372" s="5"/>
      <c r="B372" s="38" t="s">
        <v>413</v>
      </c>
      <c r="C372" s="24"/>
      <c r="D372" s="10" t="s">
        <v>56</v>
      </c>
      <c r="E372" s="62" t="str">
        <f t="shared" si="43"/>
        <v>Gem Mesa de Centro - 0.9x0.9x0.26 - Acabamentos CustomizadosTampo: Laca ou Lamina com ou sem Vidro Normal Pintado
Corpo: Laca ou Lamina</v>
      </c>
      <c r="F372" s="95" t="s">
        <v>844</v>
      </c>
      <c r="G372" s="57" t="s">
        <v>482</v>
      </c>
      <c r="H372" s="30">
        <v>3719.4827995798623</v>
      </c>
      <c r="I372" s="86"/>
      <c r="J372" s="42"/>
      <c r="N372" s="42">
        <v>2290.9963985594236</v>
      </c>
      <c r="P372" t="e">
        <v>#N/A</v>
      </c>
      <c r="S372" s="194">
        <v>2965.8912832320038</v>
      </c>
      <c r="T372" s="194">
        <f t="shared" si="39"/>
        <v>2817.5967190704037</v>
      </c>
      <c r="U372" s="194">
        <f t="shared" si="40"/>
        <v>3029.6738914735524</v>
      </c>
      <c r="V372" s="194">
        <f t="shared" si="41"/>
        <v>3533.5086596256037</v>
      </c>
      <c r="W372" s="194">
        <f t="shared" si="42"/>
        <v>3719.4827995798623</v>
      </c>
    </row>
    <row r="373" spans="1:23" ht="69.75" x14ac:dyDescent="0.35">
      <c r="A373" s="5"/>
      <c r="B373" s="38" t="s">
        <v>413</v>
      </c>
      <c r="C373" s="24"/>
      <c r="D373" s="10" t="s">
        <v>65</v>
      </c>
      <c r="E373" s="62" t="str">
        <f t="shared" si="43"/>
        <v>Gem Mesa de Centro - 1.2x0.6x0.26 - Acabamentos CustomizadosTampo: Espelho Bronze, Fume, Prata, Vidro Fosco ou Clear
Corpo: Laca ou Lamina</v>
      </c>
      <c r="F373" s="95" t="s">
        <v>841</v>
      </c>
      <c r="G373" s="57" t="s">
        <v>481</v>
      </c>
      <c r="H373" s="30">
        <v>5114.2888494223107</v>
      </c>
      <c r="I373" s="86"/>
      <c r="J373" s="42"/>
      <c r="N373" s="42">
        <v>2555.9529411764706</v>
      </c>
      <c r="P373" t="e">
        <v>#N/A</v>
      </c>
      <c r="S373" s="194">
        <v>4078.1005144440046</v>
      </c>
      <c r="T373" s="194">
        <f t="shared" si="39"/>
        <v>3874.1954887218044</v>
      </c>
      <c r="U373" s="194">
        <f t="shared" si="40"/>
        <v>4165.8016007761344</v>
      </c>
      <c r="V373" s="194">
        <f t="shared" si="41"/>
        <v>4858.5744069852053</v>
      </c>
      <c r="W373" s="194">
        <f t="shared" si="42"/>
        <v>5114.2888494223107</v>
      </c>
    </row>
    <row r="374" spans="1:23" ht="69.75" x14ac:dyDescent="0.35">
      <c r="A374" s="5"/>
      <c r="B374" s="38" t="s">
        <v>413</v>
      </c>
      <c r="C374" s="24"/>
      <c r="D374" s="10" t="s">
        <v>59</v>
      </c>
      <c r="E374" s="62" t="str">
        <f t="shared" si="43"/>
        <v>Gem Mesa de Centro - 1.2x0.6x0.26 - Acabamentos CustomizadosTampo: Laca ou Lamina com ou sem Vidro Normal Pintado
Corpo: Laca ou Lamina</v>
      </c>
      <c r="F374" s="95" t="s">
        <v>841</v>
      </c>
      <c r="G374" s="57" t="s">
        <v>482</v>
      </c>
      <c r="H374" s="30">
        <v>4091.4310795378497</v>
      </c>
      <c r="I374" s="86"/>
      <c r="J374" s="42"/>
      <c r="N374" s="42">
        <v>3877.2842470321452</v>
      </c>
      <c r="P374" t="e">
        <v>#N/A</v>
      </c>
      <c r="S374" s="194">
        <v>3262.4804115552047</v>
      </c>
      <c r="T374" s="194">
        <f t="shared" si="39"/>
        <v>3099.3563909774443</v>
      </c>
      <c r="U374" s="194">
        <f t="shared" si="40"/>
        <v>3332.6412806209082</v>
      </c>
      <c r="V374" s="194">
        <f t="shared" si="41"/>
        <v>3886.8595255881651</v>
      </c>
      <c r="W374" s="194">
        <f t="shared" si="42"/>
        <v>4091.4310795378497</v>
      </c>
    </row>
    <row r="375" spans="1:23" ht="69.75" x14ac:dyDescent="0.35">
      <c r="A375" s="5"/>
      <c r="B375" s="38" t="s">
        <v>413</v>
      </c>
      <c r="C375" s="24"/>
      <c r="D375" s="10" t="s">
        <v>64</v>
      </c>
      <c r="E375" s="62" t="str">
        <f t="shared" si="43"/>
        <v>Gem Mesa de Centro - 1.4x0.7x0.26 - Acabamentos CustomizadosTampo: Espelho Bronze, Fume, Prata, Vidro Fosco ou Clear
Corpo: Laca ou Lamina</v>
      </c>
      <c r="F375" s="95" t="s">
        <v>845</v>
      </c>
      <c r="G375" s="57" t="s">
        <v>481</v>
      </c>
      <c r="H375" s="30">
        <v>5680.5183075808227</v>
      </c>
      <c r="I375" s="86"/>
      <c r="J375" s="42"/>
      <c r="N375" s="42">
        <v>3489.5558223289313</v>
      </c>
      <c r="P375" t="e">
        <v>#N/A</v>
      </c>
      <c r="S375" s="194">
        <v>4529.6081849328175</v>
      </c>
      <c r="T375" s="194">
        <f t="shared" si="39"/>
        <v>4303.1277756861764</v>
      </c>
      <c r="U375" s="194">
        <f t="shared" si="40"/>
        <v>4627.0191136410504</v>
      </c>
      <c r="V375" s="194">
        <f t="shared" si="41"/>
        <v>5396.4923922395565</v>
      </c>
      <c r="W375" s="194">
        <f t="shared" si="42"/>
        <v>5680.5183075808227</v>
      </c>
    </row>
    <row r="376" spans="1:23" ht="69.75" x14ac:dyDescent="0.35">
      <c r="A376" s="5"/>
      <c r="B376" s="38" t="s">
        <v>413</v>
      </c>
      <c r="C376" s="24"/>
      <c r="D376" s="10" t="s">
        <v>58</v>
      </c>
      <c r="E376" s="62" t="str">
        <f t="shared" si="43"/>
        <v>Gem Mesa de Centro - 1.4x0.7x0.26 - Acabamentos CustomizadosTampo: Laca ou Lamina com ou sem Vidro Normal Pintado
Corpo: Laca ou Lamina</v>
      </c>
      <c r="F376" s="95" t="s">
        <v>845</v>
      </c>
      <c r="G376" s="57" t="s">
        <v>482</v>
      </c>
      <c r="H376" s="30">
        <v>4241.4536696603473</v>
      </c>
      <c r="I376" s="86"/>
      <c r="J376" s="42"/>
      <c r="N376" s="42">
        <v>2608.115246098439</v>
      </c>
      <c r="P376" t="e">
        <v>#N/A</v>
      </c>
      <c r="S376" s="194">
        <v>3382.1074447498368</v>
      </c>
      <c r="T376" s="194">
        <f t="shared" si="39"/>
        <v>3213.002072512345</v>
      </c>
      <c r="U376" s="194">
        <f t="shared" si="40"/>
        <v>3454.8409381853176</v>
      </c>
      <c r="V376" s="194">
        <f t="shared" si="41"/>
        <v>4029.3809862055355</v>
      </c>
      <c r="W376" s="194">
        <f t="shared" si="42"/>
        <v>4241.4536696603473</v>
      </c>
    </row>
    <row r="377" spans="1:23" ht="69.75" x14ac:dyDescent="0.35">
      <c r="A377" s="5"/>
      <c r="B377" s="38" t="s">
        <v>413</v>
      </c>
      <c r="C377" s="24"/>
      <c r="D377" s="10" t="s">
        <v>66</v>
      </c>
      <c r="E377" s="62" t="str">
        <f t="shared" si="43"/>
        <v>Gem Mesa de Centro - 1.6x1x0.26 - Acabamentos CustomizadosTampo: Espelho Bronze, Fume, Prata, Vidro Fosco ou Clear
Corpo: Laca ou Lamina</v>
      </c>
      <c r="F377" s="95" t="s">
        <v>842</v>
      </c>
      <c r="G377" s="57" t="s">
        <v>481</v>
      </c>
      <c r="H377" s="30">
        <v>6248.5701383389051</v>
      </c>
      <c r="I377" s="86"/>
      <c r="J377" s="42"/>
      <c r="N377" s="42">
        <v>1690.058679471789</v>
      </c>
      <c r="P377" t="e">
        <v>#N/A</v>
      </c>
      <c r="S377" s="194">
        <v>4982.5690034260997</v>
      </c>
      <c r="T377" s="194">
        <f t="shared" si="39"/>
        <v>4733.4405532547944</v>
      </c>
      <c r="U377" s="194">
        <f t="shared" si="40"/>
        <v>5089.7210250051558</v>
      </c>
      <c r="V377" s="194">
        <f t="shared" si="41"/>
        <v>5936.1416314635126</v>
      </c>
      <c r="W377" s="194">
        <f t="shared" si="42"/>
        <v>6248.5701383389051</v>
      </c>
    </row>
    <row r="378" spans="1:23" ht="69.75" x14ac:dyDescent="0.35">
      <c r="A378" s="5"/>
      <c r="B378" s="38" t="s">
        <v>413</v>
      </c>
      <c r="C378" s="24"/>
      <c r="D378" s="29" t="s">
        <v>60</v>
      </c>
      <c r="E378" s="62" t="str">
        <f t="shared" si="43"/>
        <v>Gem Mesa de Centro - 1.6x1x0.26 - Acabamentos CustomizadosTampo: Laca ou Lamina com ou sem Vidro Normal Pintado
Corpo: Laca ou Lamina</v>
      </c>
      <c r="F378" s="95" t="s">
        <v>842</v>
      </c>
      <c r="G378" s="57" t="s">
        <v>482</v>
      </c>
      <c r="H378" s="30">
        <v>4665.5990366263823</v>
      </c>
      <c r="I378" s="86"/>
      <c r="J378" s="42"/>
      <c r="N378" s="42">
        <v>1832.7971188475392</v>
      </c>
      <c r="P378" t="e">
        <v>#N/A</v>
      </c>
      <c r="S378" s="194">
        <v>3720.3181892248213</v>
      </c>
      <c r="T378" s="194">
        <f t="shared" si="39"/>
        <v>3534.3022797635799</v>
      </c>
      <c r="U378" s="194">
        <f t="shared" si="40"/>
        <v>3800.3250320038496</v>
      </c>
      <c r="V378" s="194">
        <f t="shared" si="41"/>
        <v>4432.3190848260892</v>
      </c>
      <c r="W378" s="194">
        <f t="shared" si="42"/>
        <v>4665.5990366263823</v>
      </c>
    </row>
    <row r="379" spans="1:23" ht="70.5" thickBot="1" x14ac:dyDescent="0.4">
      <c r="A379" s="21"/>
      <c r="B379" s="38" t="s">
        <v>413</v>
      </c>
      <c r="C379" s="24"/>
      <c r="D379" s="28" t="s">
        <v>67</v>
      </c>
      <c r="E379" s="62" t="str">
        <f t="shared" si="43"/>
        <v>Gem Mesa de Centro - 1.8x0.8x0.26 - Acabamentos CustomizadosTampo: Espelho Bronze, Fume, Prata, Vidro Fosco ou Clear
Corpo: Laca ou Lamina</v>
      </c>
      <c r="F379" s="95" t="s">
        <v>843</v>
      </c>
      <c r="G379" s="57" t="s">
        <v>481</v>
      </c>
      <c r="H379" s="30">
        <v>6873.427152172796</v>
      </c>
      <c r="I379" s="86"/>
      <c r="J379" s="42"/>
      <c r="N379" s="42">
        <v>2044.7623529411765</v>
      </c>
      <c r="P379" t="e">
        <v>#N/A</v>
      </c>
      <c r="S379" s="194">
        <v>5480.8259037687094</v>
      </c>
      <c r="T379" s="194">
        <f t="shared" si="39"/>
        <v>5206.7846085802739</v>
      </c>
      <c r="U379" s="194">
        <f t="shared" si="40"/>
        <v>5598.6931275056713</v>
      </c>
      <c r="V379" s="194">
        <f t="shared" si="41"/>
        <v>6529.7557946098641</v>
      </c>
      <c r="W379" s="194">
        <f t="shared" si="42"/>
        <v>6873.427152172796</v>
      </c>
    </row>
    <row r="380" spans="1:23" ht="70.5" thickTop="1" x14ac:dyDescent="0.35">
      <c r="A380" s="5"/>
      <c r="B380" s="38" t="s">
        <v>413</v>
      </c>
      <c r="C380" s="24"/>
      <c r="D380" s="10" t="s">
        <v>61</v>
      </c>
      <c r="E380" s="62" t="str">
        <f t="shared" si="43"/>
        <v>Gem Mesa de Centro - 1.8x0.8x0.26 - Acabamentos CustomizadosTampo: Laca ou Lamina com ou sem Vidro Normal Pintado
Corpo: Laca ou Lamina</v>
      </c>
      <c r="F380" s="95" t="s">
        <v>843</v>
      </c>
      <c r="G380" s="57" t="s">
        <v>482</v>
      </c>
      <c r="H380" s="30">
        <v>5132.1589402890222</v>
      </c>
      <c r="I380" s="86"/>
      <c r="J380" s="42"/>
      <c r="N380" s="42">
        <v>3101.8273976257165</v>
      </c>
      <c r="P380" t="e">
        <v>#N/A</v>
      </c>
      <c r="S380" s="194">
        <v>4092.3500081473035</v>
      </c>
      <c r="T380" s="194">
        <f t="shared" si="39"/>
        <v>3887.7325077399382</v>
      </c>
      <c r="U380" s="194">
        <f t="shared" si="40"/>
        <v>4180.3575352042353</v>
      </c>
      <c r="V380" s="194">
        <f t="shared" si="41"/>
        <v>4875.5509933086996</v>
      </c>
      <c r="W380" s="194">
        <f t="shared" si="42"/>
        <v>5132.1589402890222</v>
      </c>
    </row>
    <row r="381" spans="1:23" ht="69.75" x14ac:dyDescent="0.35">
      <c r="A381" s="5"/>
      <c r="B381" s="38" t="s">
        <v>413</v>
      </c>
      <c r="C381" s="24"/>
      <c r="D381" s="10" t="s">
        <v>63</v>
      </c>
      <c r="E381" s="62" t="str">
        <f t="shared" si="43"/>
        <v>Gem Mesa de Centro - 1x1x0.26 - Acabamentos CustomizadosTampo: Espelho Bronze, Fume, Prata, Vidro Fosco ou Clear
Corpo: Laca ou Lamina</v>
      </c>
      <c r="F381" s="95" t="s">
        <v>840</v>
      </c>
      <c r="G381" s="57" t="s">
        <v>481</v>
      </c>
      <c r="H381" s="30">
        <v>5479.7240103571512</v>
      </c>
      <c r="I381" s="86"/>
      <c r="J381" s="42"/>
      <c r="N381" s="42">
        <v>2791.6446578631453</v>
      </c>
      <c r="P381" t="e">
        <v>#N/A</v>
      </c>
      <c r="S381" s="194">
        <v>4369.4961242114578</v>
      </c>
      <c r="T381" s="194">
        <f t="shared" si="39"/>
        <v>4151.021318000885</v>
      </c>
      <c r="U381" s="194">
        <f t="shared" si="40"/>
        <v>4463.4637827966508</v>
      </c>
      <c r="V381" s="194">
        <f t="shared" si="41"/>
        <v>5205.7378098757335</v>
      </c>
      <c r="W381" s="194">
        <f t="shared" si="42"/>
        <v>5479.7240103571512</v>
      </c>
    </row>
    <row r="382" spans="1:23" ht="69.75" x14ac:dyDescent="0.35">
      <c r="A382" s="5"/>
      <c r="B382" s="38" t="s">
        <v>413</v>
      </c>
      <c r="C382" s="24"/>
      <c r="D382" s="10" t="s">
        <v>57</v>
      </c>
      <c r="E382" s="62" t="str">
        <f t="shared" si="43"/>
        <v>Gem Mesa de Centro - 1x1x0.26 - Acabamentos CustomizadosTampo: Laca ou Lamina com ou sem Vidro Normal Pintado
Corpo: Laca ou Lamina</v>
      </c>
      <c r="F382" s="95" t="s">
        <v>840</v>
      </c>
      <c r="G382" s="57" t="s">
        <v>482</v>
      </c>
      <c r="H382" s="30">
        <v>4175.0278174149726</v>
      </c>
      <c r="J382" s="42"/>
      <c r="N382" s="42">
        <v>2086.4921968787517</v>
      </c>
      <c r="P382" t="e">
        <v>#N/A</v>
      </c>
      <c r="S382" s="194">
        <v>3329.1399041611112</v>
      </c>
      <c r="T382" s="194">
        <f t="shared" si="39"/>
        <v>3162.6829089530556</v>
      </c>
      <c r="U382" s="194">
        <f t="shared" si="40"/>
        <v>3400.7343107022107</v>
      </c>
      <c r="V382" s="194">
        <f t="shared" si="41"/>
        <v>3966.2764265719879</v>
      </c>
      <c r="W382" s="194">
        <f t="shared" si="42"/>
        <v>4175.0278174149726</v>
      </c>
    </row>
    <row r="383" spans="1:23" ht="69.75" x14ac:dyDescent="0.35">
      <c r="A383" s="5"/>
      <c r="B383" s="38" t="s">
        <v>413</v>
      </c>
      <c r="C383" s="24"/>
      <c r="D383" s="32" t="s">
        <v>171</v>
      </c>
      <c r="E383" s="62" t="str">
        <f t="shared" si="38"/>
        <v>Metro Mesa de Centro - 1.8x0.8x0.26 - Acabamentos CustomizadosTampo: Espelho Bronze, Fume, Prata, Vidro Fosco ou Clear
Corpo: Laca ou Lamina</v>
      </c>
      <c r="F383" s="83" t="s">
        <v>850</v>
      </c>
      <c r="G383" s="57" t="s">
        <v>481</v>
      </c>
      <c r="H383" s="30">
        <v>5128.4865546430183</v>
      </c>
      <c r="I383" s="86"/>
      <c r="J383" s="42">
        <f>H383/0.95</f>
        <v>5398.4068996242304</v>
      </c>
      <c r="N383" s="42">
        <v>4316.6117647058827</v>
      </c>
      <c r="P383" t="e">
        <v>#N/A</v>
      </c>
      <c r="S383" s="194">
        <v>4089.4216718266262</v>
      </c>
      <c r="T383" s="194">
        <f t="shared" si="39"/>
        <v>3884.9505882352946</v>
      </c>
      <c r="U383" s="194">
        <f t="shared" si="40"/>
        <v>4177.366223908919</v>
      </c>
      <c r="V383" s="194">
        <f t="shared" si="41"/>
        <v>4872.0622269449714</v>
      </c>
      <c r="W383" s="194">
        <f t="shared" si="42"/>
        <v>5128.4865546430183</v>
      </c>
    </row>
    <row r="384" spans="1:23" ht="69.75" x14ac:dyDescent="0.35">
      <c r="A384" s="5"/>
      <c r="B384" s="38" t="s">
        <v>413</v>
      </c>
      <c r="C384" s="24"/>
      <c r="D384" s="32" t="s">
        <v>170</v>
      </c>
      <c r="E384" s="62" t="str">
        <f t="shared" si="38"/>
        <v>Metro Mesa de Centro - 1.8x0.8x0.26 - Acabamentos CustomizadosTampo: Laca ou Lamina com ou sem Vidro Normal Pintado
Corpo: Laca ou Lamina</v>
      </c>
      <c r="F384" s="83" t="s">
        <v>850</v>
      </c>
      <c r="G384" s="57" t="s">
        <v>482</v>
      </c>
      <c r="H384" s="30">
        <v>3973.2164609664947</v>
      </c>
      <c r="I384" s="86"/>
      <c r="J384" s="42">
        <f>H384/0.95</f>
        <v>4182.3331168068371</v>
      </c>
      <c r="N384" s="42">
        <v>3520.2409411764706</v>
      </c>
      <c r="P384" t="e">
        <v>#N/A</v>
      </c>
      <c r="S384" s="194">
        <v>3168.2168470588235</v>
      </c>
      <c r="T384" s="194">
        <f t="shared" si="39"/>
        <v>3009.8060047058821</v>
      </c>
      <c r="U384" s="194">
        <f t="shared" si="40"/>
        <v>3236.3505426944971</v>
      </c>
      <c r="V384" s="194">
        <f t="shared" si="41"/>
        <v>3774.5556379445916</v>
      </c>
      <c r="W384" s="194">
        <f t="shared" si="42"/>
        <v>3973.2164609664947</v>
      </c>
    </row>
    <row r="385" spans="1:23" ht="69.75" x14ac:dyDescent="0.35">
      <c r="A385" s="5"/>
      <c r="B385" s="38" t="s">
        <v>413</v>
      </c>
      <c r="C385" s="24"/>
      <c r="D385" s="32" t="s">
        <v>172</v>
      </c>
      <c r="E385" s="62" t="str">
        <f t="shared" si="38"/>
        <v>Metro Mesa de Centro - 1.8x0.8x0.26 - Acabamentos CustomizadosTampo: Mármore ou Porcelana Especial
Corpo: Laca ou Lamina</v>
      </c>
      <c r="F385" s="83" t="s">
        <v>850</v>
      </c>
      <c r="G385" s="81" t="s">
        <v>626</v>
      </c>
      <c r="H385" s="30">
        <v>11268.715354759828</v>
      </c>
      <c r="I385" s="86"/>
      <c r="J385" s="42"/>
      <c r="N385" s="42">
        <v>8805.887999999999</v>
      </c>
      <c r="P385" t="e">
        <v>#N/A</v>
      </c>
      <c r="S385" s="194">
        <v>8985.5999999999985</v>
      </c>
      <c r="T385" s="194">
        <f t="shared" si="39"/>
        <v>8536.3199999999979</v>
      </c>
      <c r="U385" s="194">
        <f t="shared" si="40"/>
        <v>9178.8387096774186</v>
      </c>
      <c r="V385" s="194">
        <f t="shared" si="41"/>
        <v>10705.279587096773</v>
      </c>
      <c r="W385" s="194">
        <f t="shared" si="42"/>
        <v>11268.715354759828</v>
      </c>
    </row>
    <row r="386" spans="1:23" ht="69.75" x14ac:dyDescent="0.35">
      <c r="A386" s="5"/>
      <c r="B386" s="38"/>
      <c r="C386" s="24"/>
      <c r="D386" s="32"/>
      <c r="E386" s="62" t="str">
        <f t="shared" si="38"/>
        <v>Metro Mesa de Centro - 1.6x1.0x0.26 - Acabamentos CustomizadosTampo: Espelho Bronze, Fume, Prata, Vidro Fosco ou Clear
Corpo: Laca ou Lamina</v>
      </c>
      <c r="F386" s="83" t="s">
        <v>851</v>
      </c>
      <c r="G386" s="57" t="s">
        <v>481</v>
      </c>
      <c r="H386" s="30">
        <v>5698.3183940477984</v>
      </c>
      <c r="I386" s="86"/>
      <c r="J386" s="42"/>
      <c r="N386" s="42"/>
      <c r="S386" s="194">
        <v>4543.8018575851411</v>
      </c>
      <c r="T386" s="194">
        <f t="shared" si="39"/>
        <v>4316.6117647058836</v>
      </c>
      <c r="U386" s="194">
        <f t="shared" si="40"/>
        <v>4641.5180265654662</v>
      </c>
      <c r="V386" s="194">
        <f t="shared" si="41"/>
        <v>5413.4024743833024</v>
      </c>
      <c r="W386" s="194">
        <f t="shared" si="42"/>
        <v>5698.3183940477984</v>
      </c>
    </row>
    <row r="387" spans="1:23" ht="69.75" x14ac:dyDescent="0.35">
      <c r="A387" s="5"/>
      <c r="B387" s="38"/>
      <c r="C387" s="24"/>
      <c r="D387" s="32"/>
      <c r="E387" s="62" t="str">
        <f t="shared" ref="E387:E450" si="44">F387&amp;G387</f>
        <v>Metro Mesa de Centro - 1.6x1.0x0.26 - Acabamentos CustomizadosTampo: Laca ou Lamina com ou sem Vidro Normal Pintado
Corpo: Laca ou Lamina</v>
      </c>
      <c r="F387" s="83" t="s">
        <v>851</v>
      </c>
      <c r="G387" s="57" t="s">
        <v>482</v>
      </c>
      <c r="H387" s="30">
        <v>4414.6849566294395</v>
      </c>
      <c r="I387" s="86"/>
      <c r="J387" s="42"/>
      <c r="N387" s="42"/>
      <c r="S387" s="194">
        <v>3520.2409411764711</v>
      </c>
      <c r="T387" s="194">
        <f t="shared" ref="T387:T450" si="45">IF(S387,S387*(1-0.05))</f>
        <v>3344.2288941176475</v>
      </c>
      <c r="U387" s="194">
        <f t="shared" ref="U387:U450" si="46">IF(T387,T387/(1-0.07))</f>
        <v>3595.9450474383311</v>
      </c>
      <c r="V387" s="194">
        <f t="shared" ref="V387:V450" si="47">U387*1.1663</f>
        <v>4193.9507088273249</v>
      </c>
      <c r="W387" s="194">
        <f t="shared" ref="W387:W450" si="48">V387*1.05263157894</f>
        <v>4414.6849566294395</v>
      </c>
    </row>
    <row r="388" spans="1:23" ht="69.75" x14ac:dyDescent="0.35">
      <c r="A388" s="5"/>
      <c r="B388" s="38"/>
      <c r="C388" s="24"/>
      <c r="D388" s="32"/>
      <c r="E388" s="62" t="str">
        <f t="shared" si="44"/>
        <v>Metro Mesa de Centro - 1.6x1.0x0.26 - Acabamentos CustomizadosTampo: Mármore ou Porcelana Especial
Corpo: Laca ou Lamina</v>
      </c>
      <c r="F388" s="83" t="s">
        <v>851</v>
      </c>
      <c r="G388" s="81" t="s">
        <v>626</v>
      </c>
      <c r="H388" s="30">
        <v>12520.794838622031</v>
      </c>
      <c r="I388" s="86"/>
      <c r="J388" s="42"/>
      <c r="N388" s="42"/>
      <c r="S388" s="194">
        <v>9984</v>
      </c>
      <c r="T388" s="194">
        <f t="shared" si="45"/>
        <v>9484.7999999999993</v>
      </c>
      <c r="U388" s="194">
        <f t="shared" si="46"/>
        <v>10198.709677419354</v>
      </c>
      <c r="V388" s="194">
        <f t="shared" si="47"/>
        <v>11894.755096774192</v>
      </c>
      <c r="W388" s="194">
        <f t="shared" si="48"/>
        <v>12520.794838622031</v>
      </c>
    </row>
    <row r="389" spans="1:23" ht="69.75" x14ac:dyDescent="0.35">
      <c r="A389" s="5"/>
      <c r="B389" s="38" t="s">
        <v>413</v>
      </c>
      <c r="C389" s="24"/>
      <c r="D389" s="10" t="s">
        <v>84</v>
      </c>
      <c r="E389" s="62" t="str">
        <f t="shared" si="44"/>
        <v>Minos Mesa de Centro - 0.9x0.9x0.26 - Acabamentos CustomizadosTampo: Espelho Bronze, Fume, Prata, Vidro Fosco ou Clear
Corpo: Laca ou Lamina</v>
      </c>
      <c r="F389" s="95" t="s">
        <v>852</v>
      </c>
      <c r="G389" s="57" t="s">
        <v>481</v>
      </c>
      <c r="H389" s="30">
        <v>4403.9504674519712</v>
      </c>
      <c r="I389" s="86"/>
      <c r="J389" s="42"/>
      <c r="N389" s="42">
        <v>2794.7858823529414</v>
      </c>
      <c r="P389" t="e">
        <v>#N/A</v>
      </c>
      <c r="S389" s="194">
        <v>3511.68132963989</v>
      </c>
      <c r="T389" s="194">
        <f t="shared" si="45"/>
        <v>3336.0972631578952</v>
      </c>
      <c r="U389" s="194">
        <f t="shared" si="46"/>
        <v>3587.2013582342961</v>
      </c>
      <c r="V389" s="194">
        <f t="shared" si="47"/>
        <v>4183.752944108659</v>
      </c>
      <c r="W389" s="194">
        <f t="shared" si="48"/>
        <v>4403.9504674519712</v>
      </c>
    </row>
    <row r="390" spans="1:23" ht="69.75" x14ac:dyDescent="0.35">
      <c r="A390" s="5"/>
      <c r="B390" s="38" t="s">
        <v>413</v>
      </c>
      <c r="C390" s="24"/>
      <c r="D390" s="10" t="s">
        <v>83</v>
      </c>
      <c r="E390" s="62" t="str">
        <f t="shared" si="44"/>
        <v>Minos Mesa de Centro - 0.9x0.9x0.26 - Acabamentos CustomizadosTampo: Laca ou Lamina com ou sem Vidro Normal Pintado
Corpo: Laca ou Lamina</v>
      </c>
      <c r="F390" s="95" t="s">
        <v>852</v>
      </c>
      <c r="G390" s="57" t="s">
        <v>482</v>
      </c>
      <c r="H390" s="30">
        <v>3565.989289066883</v>
      </c>
      <c r="I390" s="86"/>
      <c r="J390" s="42"/>
      <c r="N390" s="42">
        <v>3381.3458823529409</v>
      </c>
      <c r="P390" t="e">
        <v>#N/A</v>
      </c>
      <c r="S390" s="194">
        <v>2843.4965607951776</v>
      </c>
      <c r="T390" s="194">
        <f t="shared" si="45"/>
        <v>2701.3217327554185</v>
      </c>
      <c r="U390" s="194">
        <f t="shared" si="46"/>
        <v>2904.6470244681923</v>
      </c>
      <c r="V390" s="194">
        <f t="shared" si="47"/>
        <v>3387.6898246372525</v>
      </c>
      <c r="W390" s="194">
        <f t="shared" si="48"/>
        <v>3565.989289066883</v>
      </c>
    </row>
    <row r="391" spans="1:23" ht="69.75" x14ac:dyDescent="0.35">
      <c r="A391" s="5"/>
      <c r="B391" s="38" t="s">
        <v>413</v>
      </c>
      <c r="C391" s="24"/>
      <c r="D391" s="10" t="s">
        <v>85</v>
      </c>
      <c r="E391" s="62" t="str">
        <f t="shared" si="44"/>
        <v>Minos Mesa de Centro - 0.9x0.9x0.26 - Acabamentos CustomizadosTampo: Mármore ou Porcelana Especial
Corpo: Laca ou Lamina</v>
      </c>
      <c r="F391" s="95" t="s">
        <v>852</v>
      </c>
      <c r="G391" s="81" t="s">
        <v>626</v>
      </c>
      <c r="H391" s="30">
        <v>7286.0703780966296</v>
      </c>
      <c r="I391" s="86"/>
      <c r="J391" s="42"/>
      <c r="N391" s="42">
        <v>4845.1764705882351</v>
      </c>
      <c r="P391" t="e">
        <v>#N/A</v>
      </c>
      <c r="S391" s="194">
        <v>5809.8649161256089</v>
      </c>
      <c r="T391" s="194">
        <f t="shared" si="45"/>
        <v>5519.3716703193286</v>
      </c>
      <c r="U391" s="194">
        <f t="shared" si="46"/>
        <v>5934.8082476551926</v>
      </c>
      <c r="V391" s="194">
        <f t="shared" si="47"/>
        <v>6921.7668592402506</v>
      </c>
      <c r="W391" s="194">
        <f t="shared" si="48"/>
        <v>7286.0703780966296</v>
      </c>
    </row>
    <row r="392" spans="1:23" ht="69.75" x14ac:dyDescent="0.35">
      <c r="A392" s="5"/>
      <c r="B392" s="38" t="s">
        <v>413</v>
      </c>
      <c r="C392" s="24"/>
      <c r="D392" s="10" t="s">
        <v>90</v>
      </c>
      <c r="E392" s="62" t="str">
        <f t="shared" si="44"/>
        <v>Minos Mesa de Centro - 1.4x0.7x0.26 - Acabamentos CustomizadosTampo: Espelho Bronze, Fume, Prata, Vidro Fosco ou Clear
Corpo: Laca ou Lamina</v>
      </c>
      <c r="F392" s="95" t="s">
        <v>854</v>
      </c>
      <c r="G392" s="57" t="s">
        <v>481</v>
      </c>
      <c r="H392" s="30">
        <v>4863.0648820781598</v>
      </c>
      <c r="I392" s="86"/>
      <c r="J392" s="42"/>
      <c r="N392" s="42">
        <v>4360.6588235294121</v>
      </c>
      <c r="P392" t="e">
        <v>#N/A</v>
      </c>
      <c r="S392" s="194">
        <v>3877.776164249633</v>
      </c>
      <c r="T392" s="194">
        <f t="shared" si="45"/>
        <v>3683.8873560371512</v>
      </c>
      <c r="U392" s="194">
        <f t="shared" si="46"/>
        <v>3961.169200039948</v>
      </c>
      <c r="V392" s="194">
        <f t="shared" si="47"/>
        <v>4619.9116380065907</v>
      </c>
      <c r="W392" s="194">
        <f t="shared" si="48"/>
        <v>4863.0648820781598</v>
      </c>
    </row>
    <row r="393" spans="1:23" ht="69.75" x14ac:dyDescent="0.35">
      <c r="A393" s="5"/>
      <c r="B393" s="38" t="s">
        <v>413</v>
      </c>
      <c r="C393" s="24"/>
      <c r="D393" s="10" t="s">
        <v>89</v>
      </c>
      <c r="E393" s="62" t="str">
        <f t="shared" si="44"/>
        <v>Minos Mesa de Centro - 1.4x0.7x0.26 - Acabamentos CustomizadosTampo: Laca ou Lamina com ou sem Vidro Normal Pintado
Corpo: Laca ou Lamina</v>
      </c>
      <c r="F393" s="95" t="s">
        <v>854</v>
      </c>
      <c r="G393" s="57" t="s">
        <v>482</v>
      </c>
      <c r="H393" s="30">
        <v>3775.105944907225</v>
      </c>
      <c r="I393" s="86"/>
      <c r="J393" s="42"/>
      <c r="N393" s="42">
        <v>3450.3529411764707</v>
      </c>
      <c r="P393" t="e">
        <v>#N/A</v>
      </c>
      <c r="S393" s="194">
        <v>3010.2448159035371</v>
      </c>
      <c r="T393" s="194">
        <f t="shared" si="45"/>
        <v>2859.7325751083599</v>
      </c>
      <c r="U393" s="194">
        <f t="shared" si="46"/>
        <v>3074.9812635573767</v>
      </c>
      <c r="V393" s="194">
        <f t="shared" si="47"/>
        <v>3586.3506476869679</v>
      </c>
      <c r="W393" s="194">
        <f t="shared" si="48"/>
        <v>3775.105944907225</v>
      </c>
    </row>
    <row r="394" spans="1:23" ht="69.75" x14ac:dyDescent="0.35">
      <c r="A394" s="5"/>
      <c r="B394" s="38" t="s">
        <v>413</v>
      </c>
      <c r="C394" s="24"/>
      <c r="D394" s="10" t="s">
        <v>91</v>
      </c>
      <c r="E394" s="62" t="str">
        <f t="shared" si="44"/>
        <v>Minos Mesa de Centro - 1.4x0.7x0.26 - Acabamentos CustomizadosTampo: Mármore ou Porcelana Especial
Corpo: Laca ou Lamina</v>
      </c>
      <c r="F394" s="95" t="s">
        <v>854</v>
      </c>
      <c r="G394" s="81" t="s">
        <v>626</v>
      </c>
      <c r="H394" s="30">
        <v>8650.4746960441098</v>
      </c>
      <c r="I394" s="86"/>
      <c r="J394" s="42"/>
      <c r="N394" s="42">
        <v>2376.162635294118</v>
      </c>
      <c r="P394" t="e">
        <v>#N/A</v>
      </c>
      <c r="S394" s="194">
        <v>6897.8320049535605</v>
      </c>
      <c r="T394" s="194">
        <f t="shared" si="45"/>
        <v>6552.9404047058824</v>
      </c>
      <c r="U394" s="194">
        <f t="shared" si="46"/>
        <v>7046.1724781783687</v>
      </c>
      <c r="V394" s="194">
        <f t="shared" si="47"/>
        <v>8217.9509612994298</v>
      </c>
      <c r="W394" s="194">
        <f t="shared" si="48"/>
        <v>8650.4746960441098</v>
      </c>
    </row>
    <row r="395" spans="1:23" ht="69.75" x14ac:dyDescent="0.35">
      <c r="A395" s="5"/>
      <c r="B395" s="38" t="s">
        <v>413</v>
      </c>
      <c r="C395" s="24"/>
      <c r="D395" s="10" t="s">
        <v>93</v>
      </c>
      <c r="E395" s="62" t="str">
        <f t="shared" si="44"/>
        <v>Minos Mesa de Centro - 1.6x1x0.26 - Acabamentos CustomizadosTampo: Espelho Bronze, Fume, Prata, Vidro Fosco ou Clear
Corpo: Laca ou Lamina</v>
      </c>
      <c r="F395" s="95" t="s">
        <v>855</v>
      </c>
      <c r="G395" s="57" t="s">
        <v>481</v>
      </c>
      <c r="H395" s="30">
        <v>6059.436315904748</v>
      </c>
      <c r="I395" s="86"/>
      <c r="J395" s="42"/>
      <c r="N395" s="42">
        <v>2874.8634352941176</v>
      </c>
      <c r="P395" t="e">
        <v>#N/A</v>
      </c>
      <c r="S395" s="194">
        <v>4831.7549291184623</v>
      </c>
      <c r="T395" s="194">
        <f t="shared" si="45"/>
        <v>4590.1671826625388</v>
      </c>
      <c r="U395" s="194">
        <f t="shared" si="46"/>
        <v>4935.6636372715475</v>
      </c>
      <c r="V395" s="194">
        <f t="shared" si="47"/>
        <v>5756.4645001498056</v>
      </c>
      <c r="W395" s="194">
        <f t="shared" si="48"/>
        <v>6059.436315904748</v>
      </c>
    </row>
    <row r="396" spans="1:23" ht="69.75" x14ac:dyDescent="0.35">
      <c r="A396" s="5"/>
      <c r="B396" s="38" t="s">
        <v>413</v>
      </c>
      <c r="C396" s="24"/>
      <c r="D396" s="10" t="s">
        <v>92</v>
      </c>
      <c r="E396" s="62" t="str">
        <f t="shared" si="44"/>
        <v>Minos Mesa de Centro - 1.6x1x0.26 - Acabamentos CustomizadosTampo: Laca ou Lamina com ou sem Vidro Normal Pintado
Corpo: Laca ou Lamina</v>
      </c>
      <c r="F396" s="95" t="s">
        <v>855</v>
      </c>
      <c r="G396" s="57" t="s">
        <v>482</v>
      </c>
      <c r="H396" s="30">
        <v>4461.9485598934953</v>
      </c>
      <c r="I396" s="86"/>
      <c r="J396" s="42"/>
      <c r="N396" s="42">
        <v>3964.2352941176468</v>
      </c>
      <c r="P396" t="e">
        <v>#N/A</v>
      </c>
      <c r="S396" s="194">
        <v>3557.928629623595</v>
      </c>
      <c r="T396" s="194">
        <f t="shared" si="45"/>
        <v>3380.0321981424149</v>
      </c>
      <c r="U396" s="194">
        <f t="shared" si="46"/>
        <v>3634.4432238090485</v>
      </c>
      <c r="V396" s="194">
        <f t="shared" si="47"/>
        <v>4238.8511319284926</v>
      </c>
      <c r="W396" s="194">
        <f t="shared" si="48"/>
        <v>4461.9485598934953</v>
      </c>
    </row>
    <row r="397" spans="1:23" ht="69.75" x14ac:dyDescent="0.35">
      <c r="A397" s="5"/>
      <c r="B397" s="38" t="s">
        <v>413</v>
      </c>
      <c r="C397" s="24"/>
      <c r="D397" s="10" t="s">
        <v>94</v>
      </c>
      <c r="E397" s="62" t="str">
        <f t="shared" si="44"/>
        <v>Minos Mesa de Centro - 1.6x1x0.26 - Acabamentos CustomizadosTampo: Mármore ou Porcelana Especial
Corpo: Laca ou Lamina</v>
      </c>
      <c r="F397" s="95" t="s">
        <v>855</v>
      </c>
      <c r="G397" s="81" t="s">
        <v>626</v>
      </c>
      <c r="H397" s="30">
        <v>11568.108468216362</v>
      </c>
      <c r="I397" s="86"/>
      <c r="J397" s="42"/>
      <c r="N397" s="42">
        <v>3567.811764705883</v>
      </c>
      <c r="P397" t="e">
        <v>#N/A</v>
      </c>
      <c r="S397" s="194">
        <v>9224.3341125924071</v>
      </c>
      <c r="T397" s="194">
        <f t="shared" si="45"/>
        <v>8763.1174069627868</v>
      </c>
      <c r="U397" s="194">
        <f t="shared" si="46"/>
        <v>9422.7068892072984</v>
      </c>
      <c r="V397" s="194">
        <f t="shared" si="47"/>
        <v>10989.703044882472</v>
      </c>
      <c r="W397" s="194">
        <f t="shared" si="48"/>
        <v>11568.108468216362</v>
      </c>
    </row>
    <row r="398" spans="1:23" ht="69.75" x14ac:dyDescent="0.35">
      <c r="A398" s="5"/>
      <c r="B398" s="38" t="s">
        <v>413</v>
      </c>
      <c r="C398" s="24"/>
      <c r="D398" s="29" t="s">
        <v>96</v>
      </c>
      <c r="E398" s="62" t="str">
        <f t="shared" si="44"/>
        <v>Minos Mesa de Centro - 1.8x0.8x0.26 - Acabamentos CustomizadosTampo: Espelho Bronze, Fume, Prata, Vidro Fosco ou Clear
Corpo: Laca ou Lamina</v>
      </c>
      <c r="F398" s="95" t="s">
        <v>856</v>
      </c>
      <c r="G398" s="57" t="s">
        <v>481</v>
      </c>
      <c r="H398" s="30">
        <v>5453.492684314273</v>
      </c>
      <c r="I398" s="86"/>
      <c r="J398" s="42"/>
      <c r="N398" s="42">
        <v>2933.5341176470592</v>
      </c>
      <c r="P398" t="e">
        <v>#N/A</v>
      </c>
      <c r="S398" s="194">
        <v>4348.5794362066163</v>
      </c>
      <c r="T398" s="194">
        <f t="shared" si="45"/>
        <v>4131.1504643962853</v>
      </c>
      <c r="U398" s="194">
        <f t="shared" si="46"/>
        <v>4442.0972735443929</v>
      </c>
      <c r="V398" s="194">
        <f t="shared" si="47"/>
        <v>5180.8180501348252</v>
      </c>
      <c r="W398" s="194">
        <f t="shared" si="48"/>
        <v>5453.492684314273</v>
      </c>
    </row>
    <row r="399" spans="1:23" ht="70.5" thickBot="1" x14ac:dyDescent="0.4">
      <c r="A399" s="21"/>
      <c r="B399" s="38" t="s">
        <v>413</v>
      </c>
      <c r="C399" s="24"/>
      <c r="D399" s="28" t="s">
        <v>95</v>
      </c>
      <c r="E399" s="62" t="str">
        <f t="shared" si="44"/>
        <v>Minos Mesa de Centro - 1.8x0.8x0.26 - Acabamentos CustomizadosTampo: Laca ou Lamina com ou sem Vidro Normal Pintado
Corpo: Laca ou Lamina</v>
      </c>
      <c r="F399" s="95" t="s">
        <v>856</v>
      </c>
      <c r="G399" s="57" t="s">
        <v>482</v>
      </c>
      <c r="H399" s="30">
        <v>4461.9485598934962</v>
      </c>
      <c r="I399" s="86"/>
      <c r="J399" s="42"/>
      <c r="N399" s="42">
        <v>5349.3391058823536</v>
      </c>
      <c r="P399" t="e">
        <v>#N/A</v>
      </c>
      <c r="S399" s="194">
        <v>3557.9286296235955</v>
      </c>
      <c r="T399" s="194">
        <f t="shared" si="45"/>
        <v>3380.0321981424154</v>
      </c>
      <c r="U399" s="194">
        <f t="shared" si="46"/>
        <v>3634.443223809049</v>
      </c>
      <c r="V399" s="194">
        <f t="shared" si="47"/>
        <v>4238.8511319284935</v>
      </c>
      <c r="W399" s="194">
        <f t="shared" si="48"/>
        <v>4461.9485598934962</v>
      </c>
    </row>
    <row r="400" spans="1:23" ht="70.5" thickTop="1" x14ac:dyDescent="0.35">
      <c r="A400" s="5"/>
      <c r="B400" s="38" t="s">
        <v>413</v>
      </c>
      <c r="C400" s="24"/>
      <c r="D400" s="10" t="s">
        <v>97</v>
      </c>
      <c r="E400" s="62" t="str">
        <f t="shared" si="44"/>
        <v>Minos Mesa de Centro - 1.8x0.8x0.26 - Acabamentos CustomizadosTampo: Mármore ou Porcelana Especial
Corpo: Laca ou Lamina</v>
      </c>
      <c r="F400" s="95" t="s">
        <v>856</v>
      </c>
      <c r="G400" s="81" t="s">
        <v>626</v>
      </c>
      <c r="H400" s="30">
        <v>11329.590767840766</v>
      </c>
      <c r="I400" s="86"/>
      <c r="J400" s="42"/>
      <c r="N400" s="42">
        <v>6472.0399058823523</v>
      </c>
      <c r="P400" t="e">
        <v>#N/A</v>
      </c>
      <c r="S400" s="194">
        <v>9034.1416566626667</v>
      </c>
      <c r="T400" s="194">
        <f t="shared" si="45"/>
        <v>8582.4345738295324</v>
      </c>
      <c r="U400" s="194">
        <f t="shared" si="46"/>
        <v>9228.4242729349826</v>
      </c>
      <c r="V400" s="194">
        <f t="shared" si="47"/>
        <v>10763.111229524069</v>
      </c>
      <c r="W400" s="194">
        <f t="shared" si="48"/>
        <v>11329.590767840766</v>
      </c>
    </row>
    <row r="401" spans="1:23" ht="69.75" x14ac:dyDescent="0.35">
      <c r="A401" s="5"/>
      <c r="B401" s="38" t="s">
        <v>413</v>
      </c>
      <c r="C401" s="24"/>
      <c r="D401" s="10" t="s">
        <v>87</v>
      </c>
      <c r="E401" s="62" t="str">
        <f t="shared" si="44"/>
        <v>Minos Mesa de Centro - 1x1x0.26 - Acabamentos CustomizadosTampo: Espelho Bronze, Fume, Prata, Vidro Fosco ou Clear
Corpo: Laca ou Lamina</v>
      </c>
      <c r="F401" s="95" t="s">
        <v>853</v>
      </c>
      <c r="G401" s="57" t="s">
        <v>481</v>
      </c>
      <c r="H401" s="30">
        <v>4962.3111041613874</v>
      </c>
      <c r="I401" s="86"/>
      <c r="J401" s="42"/>
      <c r="N401" s="42">
        <v>9837.176470588236</v>
      </c>
      <c r="P401" t="e">
        <v>#N/A</v>
      </c>
      <c r="S401" s="194">
        <v>3956.9144533159524</v>
      </c>
      <c r="T401" s="194">
        <f t="shared" si="45"/>
        <v>3759.0687306501545</v>
      </c>
      <c r="U401" s="194">
        <f t="shared" si="46"/>
        <v>4042.0093877958652</v>
      </c>
      <c r="V401" s="194">
        <f t="shared" si="47"/>
        <v>4714.1955489863176</v>
      </c>
      <c r="W401" s="194">
        <f t="shared" si="48"/>
        <v>4962.3111041613874</v>
      </c>
    </row>
    <row r="402" spans="1:23" ht="69.75" x14ac:dyDescent="0.35">
      <c r="A402" s="5"/>
      <c r="B402" s="38" t="s">
        <v>413</v>
      </c>
      <c r="C402" s="24"/>
      <c r="D402" s="10" t="s">
        <v>86</v>
      </c>
      <c r="E402" s="62" t="str">
        <f t="shared" si="44"/>
        <v>Minos Mesa de Centro - 1x1x0.26 - Acabamentos CustomizadosTampo: Laca ou Lamina com ou sem Vidro Normal Pintado
Corpo: Laca ou Lamina</v>
      </c>
      <c r="F402" s="95" t="s">
        <v>853</v>
      </c>
      <c r="G402" s="57" t="s">
        <v>482</v>
      </c>
      <c r="H402" s="30">
        <v>3852.1489233747193</v>
      </c>
      <c r="I402" s="86"/>
      <c r="J402" s="42"/>
      <c r="N402" s="42">
        <v>8853.4588235294141</v>
      </c>
      <c r="P402" t="e">
        <v>#N/A</v>
      </c>
      <c r="S402" s="194">
        <v>3071.678383575038</v>
      </c>
      <c r="T402" s="194">
        <f t="shared" si="45"/>
        <v>2918.0944643962857</v>
      </c>
      <c r="U402" s="194">
        <f t="shared" si="46"/>
        <v>3137.7359832218126</v>
      </c>
      <c r="V402" s="194">
        <f t="shared" si="47"/>
        <v>3659.5414772315999</v>
      </c>
      <c r="W402" s="194">
        <f t="shared" si="48"/>
        <v>3852.1489233747193</v>
      </c>
    </row>
    <row r="403" spans="1:23" ht="69.75" x14ac:dyDescent="0.35">
      <c r="A403" s="5"/>
      <c r="B403" s="38" t="s">
        <v>413</v>
      </c>
      <c r="C403" s="24"/>
      <c r="D403" s="10" t="s">
        <v>88</v>
      </c>
      <c r="E403" s="62" t="str">
        <f t="shared" si="44"/>
        <v>Minos Mesa de Centro - 1x1x0.26 - Acabamentos CustomizadosTampo: Mármore ou Porcelana Especial
Corpo: Laca ou Lamina</v>
      </c>
      <c r="F403" s="95" t="s">
        <v>853</v>
      </c>
      <c r="G403" s="81" t="s">
        <v>626</v>
      </c>
      <c r="H403" s="30">
        <v>8194.2967556905842</v>
      </c>
      <c r="I403" s="86"/>
      <c r="J403" s="42"/>
      <c r="N403" s="42">
        <v>5040.9411764705883</v>
      </c>
      <c r="P403" t="e">
        <v>#N/A</v>
      </c>
      <c r="S403" s="194">
        <v>6534.078695743452</v>
      </c>
      <c r="T403" s="194">
        <f t="shared" si="45"/>
        <v>6207.3747609562788</v>
      </c>
      <c r="U403" s="194">
        <f t="shared" si="46"/>
        <v>6674.5965171572898</v>
      </c>
      <c r="V403" s="194">
        <f t="shared" si="47"/>
        <v>7784.581917960546</v>
      </c>
      <c r="W403" s="194">
        <f t="shared" si="48"/>
        <v>8194.2967556905842</v>
      </c>
    </row>
    <row r="404" spans="1:23" ht="69.75" x14ac:dyDescent="0.35">
      <c r="A404" s="5"/>
      <c r="B404" s="38" t="s">
        <v>413</v>
      </c>
      <c r="C404" s="24"/>
      <c r="D404" s="10" t="s">
        <v>27</v>
      </c>
      <c r="E404" s="62" t="str">
        <f t="shared" si="44"/>
        <v>Moon Mesa de Centro - Øx0.9x0.26 - Acabamentos CustomizadosTampo: Espelho Bronze, Fume, Prata, Vidro Fosco ou Clear
Corpo: Laca ou Lamina</v>
      </c>
      <c r="F404" s="95" t="s">
        <v>857</v>
      </c>
      <c r="G404" s="57" t="s">
        <v>481</v>
      </c>
      <c r="H404" s="30">
        <v>4154.7469427738442</v>
      </c>
      <c r="I404" s="86"/>
      <c r="J404" s="42">
        <f t="shared" ref="J404:J411" si="49">H404/0.95</f>
        <v>4373.417834498784</v>
      </c>
      <c r="N404" s="42">
        <v>3497.0218487394955</v>
      </c>
      <c r="P404" t="e">
        <v>#N/A</v>
      </c>
      <c r="S404" s="194">
        <v>3312.968067226891</v>
      </c>
      <c r="T404" s="194">
        <f t="shared" si="45"/>
        <v>3147.3196638655463</v>
      </c>
      <c r="U404" s="194">
        <f t="shared" si="46"/>
        <v>3384.2146923285445</v>
      </c>
      <c r="V404" s="194">
        <f t="shared" si="47"/>
        <v>3947.0095956627811</v>
      </c>
      <c r="W404" s="194">
        <f t="shared" si="48"/>
        <v>4154.7469427738442</v>
      </c>
    </row>
    <row r="405" spans="1:23" ht="69.75" x14ac:dyDescent="0.35">
      <c r="A405" s="5"/>
      <c r="B405" s="38" t="s">
        <v>413</v>
      </c>
      <c r="C405" s="24"/>
      <c r="D405" s="10" t="s">
        <v>33</v>
      </c>
      <c r="E405" s="62" t="str">
        <f t="shared" si="44"/>
        <v>Moon Mesa de Centro - Øx1.1x0.26 - Acabamentos CustomizadosTampo: Espelho Bronze, Fume, Prata, Vidro Fosco ou Clear
Corpo: Laca ou Lamina</v>
      </c>
      <c r="F405" s="95" t="s">
        <v>859</v>
      </c>
      <c r="G405" s="57" t="s">
        <v>481</v>
      </c>
      <c r="H405" s="30">
        <v>5800.0740796557948</v>
      </c>
      <c r="I405" s="86"/>
      <c r="J405" s="42">
        <f t="shared" si="49"/>
        <v>6105.3411364797839</v>
      </c>
      <c r="N405" s="42">
        <v>4881.8823529411766</v>
      </c>
      <c r="P405" t="e">
        <v>#N/A</v>
      </c>
      <c r="S405" s="194">
        <v>4624.9411764705883</v>
      </c>
      <c r="T405" s="194">
        <f t="shared" si="45"/>
        <v>4393.6941176470591</v>
      </c>
      <c r="U405" s="194">
        <f t="shared" si="46"/>
        <v>4724.4022770398487</v>
      </c>
      <c r="V405" s="194">
        <f t="shared" si="47"/>
        <v>5510.0703757115753</v>
      </c>
      <c r="W405" s="194">
        <f t="shared" si="48"/>
        <v>5800.0740796557948</v>
      </c>
    </row>
    <row r="406" spans="1:23" ht="69.75" x14ac:dyDescent="0.35">
      <c r="A406" s="5"/>
      <c r="B406" s="38" t="s">
        <v>413</v>
      </c>
      <c r="C406" s="24"/>
      <c r="D406" s="10" t="s">
        <v>36</v>
      </c>
      <c r="E406" s="62" t="str">
        <f t="shared" si="44"/>
        <v>Moon Mesa de Centro - Øx1.2x0.26 - Acabamentos CustomizadosTampo: Espelho Bronze, Fume, Prata, Vidro Fosco ou Clear
Corpo: Laca ou Lamina</v>
      </c>
      <c r="F406" s="95" t="s">
        <v>860</v>
      </c>
      <c r="G406" s="57" t="s">
        <v>481</v>
      </c>
      <c r="H406" s="30">
        <v>6902.5674997556544</v>
      </c>
      <c r="I406" s="86"/>
      <c r="J406" s="42">
        <f t="shared" si="49"/>
        <v>7265.8605260585837</v>
      </c>
      <c r="N406" s="42">
        <v>5809.8434613514819</v>
      </c>
      <c r="P406" t="e">
        <v>#N/A</v>
      </c>
      <c r="S406" s="194">
        <v>5504.0622265435095</v>
      </c>
      <c r="T406" s="194">
        <f t="shared" si="45"/>
        <v>5228.8591152163335</v>
      </c>
      <c r="U406" s="194">
        <f t="shared" si="46"/>
        <v>5622.4291561465952</v>
      </c>
      <c r="V406" s="194">
        <f t="shared" si="47"/>
        <v>6557.4391248137736</v>
      </c>
      <c r="W406" s="194">
        <f t="shared" si="48"/>
        <v>6902.5674997556544</v>
      </c>
    </row>
    <row r="407" spans="1:23" ht="69.75" x14ac:dyDescent="0.35">
      <c r="A407" s="5"/>
      <c r="B407" s="38" t="s">
        <v>413</v>
      </c>
      <c r="C407" s="24"/>
      <c r="D407" s="10" t="s">
        <v>30</v>
      </c>
      <c r="E407" s="62" t="str">
        <f t="shared" si="44"/>
        <v>Moon Mesa de Centro - Øx1x0.26 - Acabamentos CustomizadosTampo: Espelho Bronze, Fume, Prata, Vidro Fosco ou Clear
Corpo: Laca ou Lamina</v>
      </c>
      <c r="F407" s="95" t="s">
        <v>858</v>
      </c>
      <c r="G407" s="57" t="s">
        <v>481</v>
      </c>
      <c r="H407" s="30">
        <v>5129.317213301043</v>
      </c>
      <c r="I407" s="86"/>
      <c r="J407" s="42">
        <f t="shared" si="49"/>
        <v>5399.2812771589925</v>
      </c>
      <c r="N407" s="42">
        <v>4317.3109243697481</v>
      </c>
      <c r="P407" t="e">
        <v>#N/A</v>
      </c>
      <c r="S407" s="194">
        <v>4090.0840336134461</v>
      </c>
      <c r="T407" s="194">
        <f t="shared" si="45"/>
        <v>3885.5798319327737</v>
      </c>
      <c r="U407" s="194">
        <f t="shared" si="46"/>
        <v>4178.0428300352405</v>
      </c>
      <c r="V407" s="194">
        <f t="shared" si="47"/>
        <v>4872.8513526701008</v>
      </c>
      <c r="W407" s="194">
        <f t="shared" si="48"/>
        <v>5129.317213301043</v>
      </c>
    </row>
    <row r="408" spans="1:23" ht="69.75" x14ac:dyDescent="0.35">
      <c r="A408" s="5"/>
      <c r="B408" s="38" t="s">
        <v>413</v>
      </c>
      <c r="C408" s="24"/>
      <c r="D408" s="10" t="s">
        <v>26</v>
      </c>
      <c r="E408" s="62" t="str">
        <f t="shared" si="44"/>
        <v>Moon Mesa de Centro - Øx0.9x0.26 - Acabamentos CustomizadosTampo: Laca ou Lamina com ou sem Vidro Normal Pintado
Corpo: Laca ou Lamina</v>
      </c>
      <c r="F408" s="95" t="s">
        <v>857</v>
      </c>
      <c r="G408" s="57" t="s">
        <v>482</v>
      </c>
      <c r="H408" s="30">
        <v>2388.5589711493358</v>
      </c>
      <c r="I408" s="86"/>
      <c r="J408" s="42">
        <f t="shared" si="49"/>
        <v>2514.2726012098274</v>
      </c>
      <c r="N408" s="42">
        <v>2010.4336134453783</v>
      </c>
      <c r="P408" t="e">
        <v>#N/A</v>
      </c>
      <c r="S408" s="194">
        <v>1904.6213180008851</v>
      </c>
      <c r="T408" s="194">
        <f t="shared" si="45"/>
        <v>1809.3902521008408</v>
      </c>
      <c r="U408" s="194">
        <f t="shared" si="46"/>
        <v>1945.5809162374633</v>
      </c>
      <c r="V408" s="194">
        <f t="shared" si="47"/>
        <v>2269.131022607753</v>
      </c>
      <c r="W408" s="194">
        <f t="shared" si="48"/>
        <v>2388.5589711493358</v>
      </c>
    </row>
    <row r="409" spans="1:23" ht="69.75" x14ac:dyDescent="0.35">
      <c r="A409" s="5"/>
      <c r="B409" s="38" t="s">
        <v>413</v>
      </c>
      <c r="C409" s="24"/>
      <c r="D409" s="10" t="s">
        <v>32</v>
      </c>
      <c r="E409" s="62" t="str">
        <f t="shared" si="44"/>
        <v>Moon Mesa de Centro - Øx1.1x0.26 - Acabamentos CustomizadosTampo: Laca ou Lamina com ou sem Vidro Normal Pintado
Corpo: Laca ou Lamina</v>
      </c>
      <c r="F409" s="95" t="s">
        <v>859</v>
      </c>
      <c r="G409" s="57" t="s">
        <v>482</v>
      </c>
      <c r="H409" s="30">
        <v>3125.3532008170318</v>
      </c>
      <c r="I409" s="86"/>
      <c r="J409" s="42">
        <f t="shared" si="49"/>
        <v>3289.8454745442441</v>
      </c>
      <c r="N409" s="42">
        <v>2630.5882352941176</v>
      </c>
      <c r="P409" t="e">
        <v>#N/A</v>
      </c>
      <c r="S409" s="194">
        <v>2492.1362229102169</v>
      </c>
      <c r="T409" s="194">
        <f t="shared" si="45"/>
        <v>2367.5294117647059</v>
      </c>
      <c r="U409" s="194">
        <f t="shared" si="46"/>
        <v>2545.7305502846302</v>
      </c>
      <c r="V409" s="194">
        <f t="shared" si="47"/>
        <v>2969.0855407969639</v>
      </c>
      <c r="W409" s="194">
        <f t="shared" si="48"/>
        <v>3125.3532008170318</v>
      </c>
    </row>
    <row r="410" spans="1:23" ht="69.75" x14ac:dyDescent="0.35">
      <c r="A410" s="5"/>
      <c r="B410" s="38" t="s">
        <v>413</v>
      </c>
      <c r="C410" s="24"/>
      <c r="D410" s="10" t="s">
        <v>35</v>
      </c>
      <c r="E410" s="62" t="str">
        <f t="shared" si="44"/>
        <v>Moon Mesa de Centro - Øx1.2x0.26 - Acabamentos CustomizadosTampo: Laca ou Lamina com ou sem Vidro Normal Pintado
Corpo: Laca ou Lamina</v>
      </c>
      <c r="F410" s="95" t="s">
        <v>860</v>
      </c>
      <c r="G410" s="57" t="s">
        <v>482</v>
      </c>
      <c r="H410" s="30">
        <v>3762.6777724231956</v>
      </c>
      <c r="I410" s="86"/>
      <c r="J410" s="42">
        <f t="shared" si="49"/>
        <v>3960.7134446559958</v>
      </c>
      <c r="N410" s="42">
        <v>3167.0199319397179</v>
      </c>
      <c r="P410" t="e">
        <v>#N/A</v>
      </c>
      <c r="S410" s="194">
        <v>3000.3346723639434</v>
      </c>
      <c r="T410" s="194">
        <f t="shared" si="45"/>
        <v>2850.3179387457462</v>
      </c>
      <c r="U410" s="194">
        <f t="shared" si="46"/>
        <v>3064.85799865134</v>
      </c>
      <c r="V410" s="194">
        <f t="shared" si="47"/>
        <v>3574.5438838270575</v>
      </c>
      <c r="W410" s="194">
        <f t="shared" si="48"/>
        <v>3762.6777724231956</v>
      </c>
    </row>
    <row r="411" spans="1:23" ht="69.75" x14ac:dyDescent="0.35">
      <c r="A411" s="5"/>
      <c r="B411" s="38" t="s">
        <v>413</v>
      </c>
      <c r="C411" s="24"/>
      <c r="D411" s="10" t="s">
        <v>29</v>
      </c>
      <c r="E411" s="62" t="str">
        <f t="shared" si="44"/>
        <v>Moon Mesa de Centro - Øx1x0.26 - Acabamentos CustomizadosTampo: Laca ou Lamina com ou sem Vidro Normal Pintado
Corpo: Laca ou Lamina</v>
      </c>
      <c r="F411" s="95" t="s">
        <v>858</v>
      </c>
      <c r="G411" s="57" t="s">
        <v>482</v>
      </c>
      <c r="H411" s="30">
        <v>2948.8382359868342</v>
      </c>
      <c r="I411" s="86"/>
      <c r="J411" s="42">
        <f t="shared" si="49"/>
        <v>3104.0402484071942</v>
      </c>
      <c r="N411" s="42">
        <v>2482.0168067226887</v>
      </c>
      <c r="P411" t="e">
        <v>#N/A</v>
      </c>
      <c r="S411" s="194">
        <v>2351.3843432109684</v>
      </c>
      <c r="T411" s="194">
        <f t="shared" si="45"/>
        <v>2233.8151260504201</v>
      </c>
      <c r="U411" s="194">
        <f t="shared" si="46"/>
        <v>2401.9517484413122</v>
      </c>
      <c r="V411" s="194">
        <f t="shared" si="47"/>
        <v>2801.3963242071022</v>
      </c>
      <c r="W411" s="194">
        <f t="shared" si="48"/>
        <v>2948.8382359868342</v>
      </c>
    </row>
    <row r="412" spans="1:23" ht="69.75" x14ac:dyDescent="0.35">
      <c r="A412" s="5"/>
      <c r="B412" s="38" t="s">
        <v>413</v>
      </c>
      <c r="C412" s="24"/>
      <c r="D412" s="10" t="s">
        <v>28</v>
      </c>
      <c r="E412" s="62" t="str">
        <f t="shared" si="44"/>
        <v>Moon Mesa de Centro - Øx0.9x0.26 - Acabamentos CustomizadosTampo: Mármore ou Porcelana Especial
Corpo: Laca ou Lamina</v>
      </c>
      <c r="F412" s="95" t="s">
        <v>857</v>
      </c>
      <c r="G412" s="81" t="s">
        <v>626</v>
      </c>
      <c r="H412" s="30">
        <v>6377.4242275265706</v>
      </c>
      <c r="I412" s="86"/>
      <c r="J412" s="42"/>
      <c r="N412" s="42">
        <v>4983.6100840336139</v>
      </c>
      <c r="P412" t="e">
        <v>#N/A</v>
      </c>
      <c r="S412" s="194">
        <v>5085.3164122791977</v>
      </c>
      <c r="T412" s="194">
        <f t="shared" si="45"/>
        <v>4831.0505916652373</v>
      </c>
      <c r="U412" s="194">
        <f t="shared" si="46"/>
        <v>5194.678055554019</v>
      </c>
      <c r="V412" s="194">
        <f t="shared" si="47"/>
        <v>6058.5530161926517</v>
      </c>
      <c r="W412" s="194">
        <f t="shared" si="48"/>
        <v>6377.4242275265706</v>
      </c>
    </row>
    <row r="413" spans="1:23" ht="69.75" x14ac:dyDescent="0.35">
      <c r="A413" s="5"/>
      <c r="B413" s="38" t="s">
        <v>413</v>
      </c>
      <c r="C413" s="24"/>
      <c r="D413" s="29" t="s">
        <v>34</v>
      </c>
      <c r="E413" s="62" t="str">
        <f t="shared" si="44"/>
        <v>Moon Mesa de Centro - Øx1.1x0.26 - Acabamentos CustomizadosTampo: Mármore ou Porcelana Especial
Corpo: Laca ou Lamina</v>
      </c>
      <c r="F413" s="95" t="s">
        <v>859</v>
      </c>
      <c r="G413" s="81" t="s">
        <v>626</v>
      </c>
      <c r="H413" s="30">
        <v>9089.0373697230025</v>
      </c>
      <c r="I413" s="86"/>
      <c r="J413" s="42"/>
      <c r="N413" s="42">
        <v>7102.588235294118</v>
      </c>
      <c r="P413" t="e">
        <v>#N/A</v>
      </c>
      <c r="S413" s="194">
        <v>7247.5390156062431</v>
      </c>
      <c r="T413" s="194">
        <f t="shared" si="45"/>
        <v>6885.1620648259304</v>
      </c>
      <c r="U413" s="194">
        <f t="shared" si="46"/>
        <v>7403.4000697053025</v>
      </c>
      <c r="V413" s="194">
        <f t="shared" si="47"/>
        <v>8634.5855012972934</v>
      </c>
      <c r="W413" s="194">
        <f t="shared" si="48"/>
        <v>9089.0373697230025</v>
      </c>
    </row>
    <row r="414" spans="1:23" ht="70.5" thickBot="1" x14ac:dyDescent="0.4">
      <c r="A414" s="21"/>
      <c r="B414" s="38" t="s">
        <v>413</v>
      </c>
      <c r="C414" s="24"/>
      <c r="D414" s="28" t="s">
        <v>37</v>
      </c>
      <c r="E414" s="62" t="str">
        <f t="shared" si="44"/>
        <v>Moon Mesa de Centro - Øx1.2x0.26 - Acabamentos CustomizadosTampo: Mármore ou Porcelana Especial
Corpo: Laca ou Lamina</v>
      </c>
      <c r="F414" s="95" t="s">
        <v>860</v>
      </c>
      <c r="G414" s="81" t="s">
        <v>626</v>
      </c>
      <c r="H414" s="30">
        <v>10816.705630083572</v>
      </c>
      <c r="I414" s="86"/>
      <c r="J414" s="42"/>
      <c r="N414" s="42">
        <v>8452.6669907632477</v>
      </c>
      <c r="P414" t="e">
        <v>#N/A</v>
      </c>
      <c r="S414" s="194">
        <v>8625.1703987380079</v>
      </c>
      <c r="T414" s="194">
        <f t="shared" si="45"/>
        <v>8193.9118788011074</v>
      </c>
      <c r="U414" s="194">
        <f t="shared" si="46"/>
        <v>8810.6579341947399</v>
      </c>
      <c r="V414" s="194">
        <f t="shared" si="47"/>
        <v>10275.870348651324</v>
      </c>
      <c r="W414" s="194">
        <f t="shared" si="48"/>
        <v>10816.705630083572</v>
      </c>
    </row>
    <row r="415" spans="1:23" ht="70.5" thickTop="1" x14ac:dyDescent="0.35">
      <c r="A415" s="5"/>
      <c r="B415" s="38" t="s">
        <v>413</v>
      </c>
      <c r="C415" s="24"/>
      <c r="D415" s="10" t="s">
        <v>31</v>
      </c>
      <c r="E415" s="62" t="str">
        <f t="shared" si="44"/>
        <v>Moon Mesa de Centro - Øx1x0.26 - Acabamentos CustomizadosTampo: Mármore ou Porcelana Especial
Corpo: Laca ou Lamina</v>
      </c>
      <c r="F415" s="95" t="s">
        <v>858</v>
      </c>
      <c r="G415" s="81" t="s">
        <v>626</v>
      </c>
      <c r="H415" s="30">
        <v>7873.3632438599625</v>
      </c>
      <c r="I415" s="86"/>
      <c r="J415" s="42"/>
      <c r="N415" s="42">
        <v>6152.6050420168067</v>
      </c>
      <c r="P415" t="e">
        <v>#N/A</v>
      </c>
      <c r="S415" s="194">
        <v>6278.1684102212312</v>
      </c>
      <c r="T415" s="194">
        <f t="shared" si="45"/>
        <v>5964.2599897101691</v>
      </c>
      <c r="U415" s="194">
        <f t="shared" si="46"/>
        <v>6413.1827846345905</v>
      </c>
      <c r="V415" s="194">
        <f t="shared" si="47"/>
        <v>7479.6950817193219</v>
      </c>
      <c r="W415" s="194">
        <f t="shared" si="48"/>
        <v>7873.3632438599625</v>
      </c>
    </row>
    <row r="416" spans="1:23" ht="69.75" x14ac:dyDescent="0.35">
      <c r="A416" s="5"/>
      <c r="B416" s="38" t="s">
        <v>413</v>
      </c>
      <c r="C416" s="24"/>
      <c r="D416" s="32" t="s">
        <v>120</v>
      </c>
      <c r="E416" s="62" t="str">
        <f t="shared" si="44"/>
        <v>Mush Mesa de Centro - Øx0.8x0.33 - Acabamentos CustomizadosTampo: Espelho Bronze, Fume, Prata, Vidro Fosco ou Clear
Corpo: Laca ou Lamina</v>
      </c>
      <c r="F416" s="83" t="s">
        <v>861</v>
      </c>
      <c r="G416" s="57" t="s">
        <v>481</v>
      </c>
      <c r="H416" s="30">
        <v>3685.6954208370339</v>
      </c>
      <c r="I416" s="74"/>
      <c r="J416" s="42"/>
      <c r="N416" s="42">
        <v>2813.1535058823533</v>
      </c>
      <c r="P416" t="e">
        <v>#N/A</v>
      </c>
      <c r="S416" s="194">
        <v>2938.9494481715133</v>
      </c>
      <c r="T416" s="194">
        <f t="shared" si="45"/>
        <v>2792.0019757629375</v>
      </c>
      <c r="U416" s="194">
        <f t="shared" si="46"/>
        <v>3002.1526621106855</v>
      </c>
      <c r="V416" s="194">
        <f t="shared" si="47"/>
        <v>3501.410649819692</v>
      </c>
      <c r="W416" s="194">
        <f t="shared" si="48"/>
        <v>3685.6954208370339</v>
      </c>
    </row>
    <row r="417" spans="1:23" ht="69.75" x14ac:dyDescent="0.35">
      <c r="A417" s="5"/>
      <c r="B417" s="38" t="s">
        <v>413</v>
      </c>
      <c r="C417" s="24"/>
      <c r="D417" s="32" t="s">
        <v>119</v>
      </c>
      <c r="E417" s="62" t="str">
        <f t="shared" si="44"/>
        <v>Mush Mesa de Centro - Øx0.8x0.33 - Acabamentos CustomizadosTampo: Laca ou Lamina com ou sem Vidro Normal Pintado
Corpo: Laca ou Lamina</v>
      </c>
      <c r="F417" s="83" t="s">
        <v>861</v>
      </c>
      <c r="G417" s="57" t="s">
        <v>482</v>
      </c>
      <c r="H417" s="30">
        <v>2883.5755711696902</v>
      </c>
      <c r="I417" s="74"/>
      <c r="J417" s="42"/>
      <c r="N417" s="42"/>
      <c r="S417" s="194">
        <v>2299.3443206778561</v>
      </c>
      <c r="T417" s="194">
        <f t="shared" si="45"/>
        <v>2184.3771046439633</v>
      </c>
      <c r="U417" s="194">
        <f t="shared" si="46"/>
        <v>2348.7925856386705</v>
      </c>
      <c r="V417" s="194">
        <f t="shared" si="47"/>
        <v>2739.3967926303812</v>
      </c>
      <c r="W417" s="194">
        <f t="shared" si="48"/>
        <v>2883.5755711696902</v>
      </c>
    </row>
    <row r="418" spans="1:23" ht="69.75" x14ac:dyDescent="0.35">
      <c r="A418" s="5"/>
      <c r="B418" s="38" t="s">
        <v>413</v>
      </c>
      <c r="C418" s="24"/>
      <c r="D418" s="32" t="s">
        <v>121</v>
      </c>
      <c r="E418" s="62" t="str">
        <f t="shared" si="44"/>
        <v>Mush Mesa de Centro - Øx0.8x0.33 - Acabamentos CustomizadosTampo: Mármore ou Porcelana Especial
Corpo: Laca ou Lamina</v>
      </c>
      <c r="F418" s="83" t="s">
        <v>861</v>
      </c>
      <c r="G418" s="81" t="s">
        <v>626</v>
      </c>
      <c r="H418" s="30">
        <v>5960.4166289807836</v>
      </c>
      <c r="I418" s="74"/>
      <c r="J418" s="42"/>
      <c r="N418" s="42"/>
      <c r="S418" s="194">
        <v>4752.7972777080777</v>
      </c>
      <c r="T418" s="194">
        <f t="shared" si="45"/>
        <v>4515.1574138226733</v>
      </c>
      <c r="U418" s="194">
        <f t="shared" si="46"/>
        <v>4855.0079718523375</v>
      </c>
      <c r="V418" s="194">
        <f t="shared" si="47"/>
        <v>5662.3957975713811</v>
      </c>
      <c r="W418" s="194">
        <f t="shared" si="48"/>
        <v>5960.4166289807836</v>
      </c>
    </row>
    <row r="419" spans="1:23" ht="69.75" x14ac:dyDescent="0.35">
      <c r="A419" s="5"/>
      <c r="B419" s="38"/>
      <c r="C419" s="24"/>
      <c r="D419" s="32"/>
      <c r="E419" s="62" t="str">
        <f t="shared" si="44"/>
        <v>Mush Mesa de Centro - Øx0.8x0.4 - Acabamentos CustomizadosTampo: Espelho Bronze, Fume, Prata, Vidro Fosco ou Clear
Corpo: Laca ou Lamina</v>
      </c>
      <c r="F419" s="43" t="s">
        <v>588</v>
      </c>
      <c r="G419" s="57" t="s">
        <v>481</v>
      </c>
      <c r="H419" s="30">
        <v>3869.9801918788862</v>
      </c>
      <c r="I419" s="86"/>
      <c r="J419" s="42"/>
      <c r="N419" s="42"/>
      <c r="S419" s="194">
        <v>3085.896920580089</v>
      </c>
      <c r="T419" s="194">
        <f t="shared" si="45"/>
        <v>2931.6020745510846</v>
      </c>
      <c r="U419" s="194">
        <f t="shared" si="46"/>
        <v>3152.2602952162201</v>
      </c>
      <c r="V419" s="194">
        <f t="shared" si="47"/>
        <v>3676.481182310677</v>
      </c>
      <c r="W419" s="194">
        <f t="shared" si="48"/>
        <v>3869.9801918788862</v>
      </c>
    </row>
    <row r="420" spans="1:23" ht="69.75" x14ac:dyDescent="0.35">
      <c r="A420" s="5"/>
      <c r="B420" s="38"/>
      <c r="C420" s="24"/>
      <c r="D420" s="32"/>
      <c r="E420" s="62" t="str">
        <f t="shared" si="44"/>
        <v>Mush Mesa de Centro - Øx0.8x0.4 - Acabamentos CustomizadosTampo: Laca ou Lamina com ou sem Vidro Normal Pintado
Corpo: Laca ou Lamina</v>
      </c>
      <c r="F420" s="43" t="s">
        <v>588</v>
      </c>
      <c r="G420" s="57" t="s">
        <v>482</v>
      </c>
      <c r="H420" s="30">
        <v>3027.7543497281745</v>
      </c>
      <c r="I420" s="86"/>
      <c r="J420" s="42"/>
      <c r="N420" s="42">
        <v>3167.6430240000009</v>
      </c>
      <c r="P420" t="e">
        <v>#N/A</v>
      </c>
      <c r="S420" s="194">
        <v>2414.3115367117489</v>
      </c>
      <c r="T420" s="194">
        <f t="shared" si="45"/>
        <v>2293.5959598761615</v>
      </c>
      <c r="U420" s="194">
        <f t="shared" si="46"/>
        <v>2466.2322149206038</v>
      </c>
      <c r="V420" s="194">
        <f t="shared" si="47"/>
        <v>2876.3666322619001</v>
      </c>
      <c r="W420" s="194">
        <f t="shared" si="48"/>
        <v>3027.7543497281745</v>
      </c>
    </row>
    <row r="421" spans="1:23" ht="69.75" x14ac:dyDescent="0.35">
      <c r="A421" s="5"/>
      <c r="B421" s="38"/>
      <c r="C421" s="24"/>
      <c r="D421" s="32"/>
      <c r="E421" s="62" t="str">
        <f t="shared" si="44"/>
        <v>Mush Mesa de Centro - Øx0.8x0.4 - Acabamentos CustomizadosTampo: Mármore ou Porcelana Especial
Corpo: Laca ou Lamina</v>
      </c>
      <c r="F421" s="43" t="s">
        <v>588</v>
      </c>
      <c r="G421" s="81" t="s">
        <v>626</v>
      </c>
      <c r="H421" s="30">
        <v>6258.4374604298227</v>
      </c>
      <c r="I421" s="86"/>
      <c r="J421" s="42"/>
      <c r="N421" s="42">
        <v>3935.1764705882356</v>
      </c>
      <c r="P421" t="e">
        <v>#N/A</v>
      </c>
      <c r="S421" s="194">
        <v>4990.4371415934811</v>
      </c>
      <c r="T421" s="194">
        <f t="shared" si="45"/>
        <v>4740.9152845138069</v>
      </c>
      <c r="U421" s="194">
        <f t="shared" si="46"/>
        <v>5097.7583704449544</v>
      </c>
      <c r="V421" s="194">
        <f t="shared" si="47"/>
        <v>5945.5155874499496</v>
      </c>
      <c r="W421" s="194">
        <f t="shared" si="48"/>
        <v>6258.4374604298227</v>
      </c>
    </row>
    <row r="422" spans="1:23" ht="69.75" x14ac:dyDescent="0.35">
      <c r="A422" s="5"/>
      <c r="B422" s="38"/>
      <c r="C422" s="24"/>
      <c r="D422" s="7"/>
      <c r="E422" s="62" t="str">
        <f t="shared" si="44"/>
        <v>Mush Mesa de Centro - Øx0.9x0.26 - Acabamentos CustomizadosTampo: Espelho Bronze, Fume, Prata, Vidro Fosco ou Clear
Corpo: Laca ou Lamina</v>
      </c>
      <c r="F422" s="83" t="s">
        <v>862</v>
      </c>
      <c r="G422" s="57" t="s">
        <v>481</v>
      </c>
      <c r="H422" s="30">
        <v>3593.1906495468261</v>
      </c>
      <c r="I422" s="86"/>
      <c r="J422" s="42"/>
      <c r="N422" s="42">
        <v>3607.2470588235292</v>
      </c>
      <c r="P422" t="e">
        <v>#N/A</v>
      </c>
      <c r="S422" s="194">
        <v>2865.1867479224384</v>
      </c>
      <c r="T422" s="194">
        <f t="shared" si="45"/>
        <v>2721.9274105263162</v>
      </c>
      <c r="U422" s="194">
        <f t="shared" si="46"/>
        <v>2926.8036672325984</v>
      </c>
      <c r="V422" s="194">
        <f t="shared" si="47"/>
        <v>3413.5311170933792</v>
      </c>
      <c r="W422" s="194">
        <f t="shared" si="48"/>
        <v>3593.1906495468261</v>
      </c>
    </row>
    <row r="423" spans="1:23" ht="70.5" thickBot="1" x14ac:dyDescent="0.4">
      <c r="A423" s="21"/>
      <c r="B423" s="38"/>
      <c r="C423" s="24"/>
      <c r="D423" s="26"/>
      <c r="E423" s="62" t="str">
        <f t="shared" si="44"/>
        <v>Mush Mesa de Centro - Øx0.9x0.26 - Acabamentos CustomizadosTampo: Laca ou Lamina com ou sem Vidro Normal Pintado
Corpo: Laca ou Lamina</v>
      </c>
      <c r="F423" s="83" t="s">
        <v>862</v>
      </c>
      <c r="G423" s="57" t="s">
        <v>482</v>
      </c>
      <c r="H423" s="30">
        <v>2812.9870727883058</v>
      </c>
      <c r="I423" s="86"/>
      <c r="J423" s="42"/>
      <c r="N423" s="42">
        <v>3200.6305882352945</v>
      </c>
      <c r="P423" t="e">
        <v>#N/A</v>
      </c>
      <c r="S423" s="194">
        <v>2243.057513256827</v>
      </c>
      <c r="T423" s="194">
        <f t="shared" si="45"/>
        <v>2130.9046375939856</v>
      </c>
      <c r="U423" s="194">
        <f t="shared" si="46"/>
        <v>2291.2953092408447</v>
      </c>
      <c r="V423" s="194">
        <f t="shared" si="47"/>
        <v>2672.3377191675968</v>
      </c>
      <c r="W423" s="194">
        <f t="shared" si="48"/>
        <v>2812.9870727883058</v>
      </c>
    </row>
    <row r="424" spans="1:23" ht="70.5" thickTop="1" x14ac:dyDescent="0.35">
      <c r="A424" s="5"/>
      <c r="B424" s="38"/>
      <c r="C424" s="24"/>
      <c r="D424" s="32"/>
      <c r="E424" s="62" t="str">
        <f t="shared" si="44"/>
        <v>Mush Mesa de Centro - Øx0.9x0.26 - Acabamentos CustomizadosTampo: Mármore ou Porcelana Especial
Corpo: Laca ou Lamina</v>
      </c>
      <c r="F424" s="83" t="s">
        <v>862</v>
      </c>
      <c r="G424" s="81" t="s">
        <v>626</v>
      </c>
      <c r="H424" s="30">
        <v>6176.1184015632298</v>
      </c>
      <c r="I424" s="86"/>
      <c r="J424" s="42"/>
      <c r="N424" s="42">
        <v>2305.7313882352946</v>
      </c>
      <c r="P424" t="e">
        <v>#N/A</v>
      </c>
      <c r="S424" s="194">
        <v>4924.7964618828855</v>
      </c>
      <c r="T424" s="194">
        <f t="shared" si="45"/>
        <v>4678.5566387887411</v>
      </c>
      <c r="U424" s="194">
        <f t="shared" si="46"/>
        <v>5030.7060632137009</v>
      </c>
      <c r="V424" s="194">
        <f t="shared" si="47"/>
        <v>5867.312481526139</v>
      </c>
      <c r="W424" s="194">
        <f t="shared" si="48"/>
        <v>6176.1184015632298</v>
      </c>
    </row>
    <row r="425" spans="1:23" ht="69.75" x14ac:dyDescent="0.35">
      <c r="A425" s="5"/>
      <c r="B425" s="38" t="s">
        <v>413</v>
      </c>
      <c r="C425" s="24"/>
      <c r="D425" s="32" t="s">
        <v>123</v>
      </c>
      <c r="E425" s="62" t="str">
        <f t="shared" si="44"/>
        <v>Mush Mesa de Centro - Øx0.9x0.33 - Acabamentos CustomizadosTampo: Espelho Bronze, Fume, Prata, Vidro Fosco ou Clear
Corpo: Laca ou Lamina</v>
      </c>
      <c r="F425" s="83" t="s">
        <v>863</v>
      </c>
      <c r="G425" s="57" t="s">
        <v>481</v>
      </c>
      <c r="H425" s="30">
        <v>3772.8501820241672</v>
      </c>
      <c r="I425" s="86"/>
      <c r="J425" s="42"/>
      <c r="N425" s="42">
        <v>2479.8402720000004</v>
      </c>
      <c r="P425" t="e">
        <v>#N/A</v>
      </c>
      <c r="S425" s="194">
        <v>3008.4460853185606</v>
      </c>
      <c r="T425" s="194">
        <f t="shared" si="45"/>
        <v>2858.0237810526323</v>
      </c>
      <c r="U425" s="194">
        <f t="shared" si="46"/>
        <v>3073.1438505942283</v>
      </c>
      <c r="V425" s="194">
        <f t="shared" si="47"/>
        <v>3584.2076729480482</v>
      </c>
      <c r="W425" s="194">
        <f t="shared" si="48"/>
        <v>3772.8501820241672</v>
      </c>
    </row>
    <row r="426" spans="1:23" ht="69.75" x14ac:dyDescent="0.35">
      <c r="A426" s="5"/>
      <c r="B426" s="38" t="s">
        <v>413</v>
      </c>
      <c r="C426" s="24"/>
      <c r="D426" s="32" t="s">
        <v>122</v>
      </c>
      <c r="E426" s="62" t="str">
        <f t="shared" si="44"/>
        <v>Mush Mesa de Centro - Øx0.9x0.33 - Acabamentos CustomizadosTampo: Laca ou Lamina com ou sem Vidro Normal Pintado
Corpo: Laca ou Lamina</v>
      </c>
      <c r="F426" s="83" t="s">
        <v>863</v>
      </c>
      <c r="G426" s="57" t="s">
        <v>482</v>
      </c>
      <c r="H426" s="30">
        <v>2953.6364264277217</v>
      </c>
      <c r="I426" s="86"/>
      <c r="J426" s="42"/>
      <c r="N426" s="42">
        <v>3108.2908235294117</v>
      </c>
      <c r="P426" t="e">
        <v>#N/A</v>
      </c>
      <c r="S426" s="194">
        <v>2355.2103889196683</v>
      </c>
      <c r="T426" s="194">
        <f t="shared" si="45"/>
        <v>2237.4498694736849</v>
      </c>
      <c r="U426" s="194">
        <f t="shared" si="46"/>
        <v>2405.8600747028872</v>
      </c>
      <c r="V426" s="194">
        <f t="shared" si="47"/>
        <v>2805.9546051259772</v>
      </c>
      <c r="W426" s="194">
        <f t="shared" si="48"/>
        <v>2953.6364264277217</v>
      </c>
    </row>
    <row r="427" spans="1:23" ht="69.75" x14ac:dyDescent="0.35">
      <c r="A427" s="5"/>
      <c r="B427" s="38" t="s">
        <v>413</v>
      </c>
      <c r="C427" s="24"/>
      <c r="D427" s="32" t="s">
        <v>124</v>
      </c>
      <c r="E427" s="62" t="str">
        <f t="shared" si="44"/>
        <v>Mush Mesa de Centro - Øx0.9x0.33 - Acabamentos CustomizadosTampo: Mármore ou Porcelana Especial
Corpo: Laca ou Lamina</v>
      </c>
      <c r="F427" s="83" t="s">
        <v>863</v>
      </c>
      <c r="G427" s="81" t="s">
        <v>626</v>
      </c>
      <c r="H427" s="30">
        <v>6484.9243216413906</v>
      </c>
      <c r="I427" s="86"/>
      <c r="J427" s="42"/>
      <c r="N427" s="42">
        <v>2849.2705882352943</v>
      </c>
      <c r="P427" t="e">
        <v>#N/A</v>
      </c>
      <c r="S427" s="194">
        <v>5171.0362849770299</v>
      </c>
      <c r="T427" s="194">
        <f t="shared" si="45"/>
        <v>4912.4844707281782</v>
      </c>
      <c r="U427" s="194">
        <f t="shared" si="46"/>
        <v>5282.2413663743855</v>
      </c>
      <c r="V427" s="194">
        <f t="shared" si="47"/>
        <v>6160.6781056024456</v>
      </c>
      <c r="W427" s="194">
        <f t="shared" si="48"/>
        <v>6484.9243216413906</v>
      </c>
    </row>
    <row r="428" spans="1:23" ht="69.75" x14ac:dyDescent="0.35">
      <c r="A428" s="5"/>
      <c r="B428" s="38"/>
      <c r="C428" s="24"/>
      <c r="D428" s="32"/>
      <c r="E428" s="62" t="str">
        <f t="shared" si="44"/>
        <v>Mush Mesa de Centro - Øx0.9x0.4 - Acabamentos CustomizadosTampo: Espelho Bronze, Fume, Prata, Vidro Fosco ou Clear
Corpo: Laca ou Lamina</v>
      </c>
      <c r="F428" s="43" t="s">
        <v>589</v>
      </c>
      <c r="G428" s="57" t="s">
        <v>481</v>
      </c>
      <c r="H428" s="30">
        <v>3961.4926911253756</v>
      </c>
      <c r="I428" s="86"/>
      <c r="J428" s="42"/>
      <c r="N428" s="42">
        <v>2663.8339764705888</v>
      </c>
      <c r="P428" t="e">
        <v>#N/A</v>
      </c>
      <c r="S428" s="194">
        <v>3158.8683895844888</v>
      </c>
      <c r="T428" s="194">
        <f t="shared" si="45"/>
        <v>3000.924970105264</v>
      </c>
      <c r="U428" s="194">
        <f t="shared" si="46"/>
        <v>3226.80104312394</v>
      </c>
      <c r="V428" s="194">
        <f t="shared" si="47"/>
        <v>3763.4180565954507</v>
      </c>
      <c r="W428" s="194">
        <f t="shared" si="48"/>
        <v>3961.4926911253756</v>
      </c>
    </row>
    <row r="429" spans="1:23" ht="69.75" x14ac:dyDescent="0.35">
      <c r="A429" s="5"/>
      <c r="B429" s="38"/>
      <c r="C429" s="24"/>
      <c r="D429" s="32"/>
      <c r="E429" s="62" t="str">
        <f t="shared" si="44"/>
        <v>Mush Mesa de Centro - Øx0.9x0.4 - Acabamentos CustomizadosTampo: Laca ou Lamina com ou sem Vidro Normal Pintado
Corpo: Laca ou Lamina</v>
      </c>
      <c r="F429" s="43" t="s">
        <v>589</v>
      </c>
      <c r="G429" s="57" t="s">
        <v>482</v>
      </c>
      <c r="H429" s="30">
        <v>3101.3182477491073</v>
      </c>
      <c r="I429" s="86"/>
      <c r="J429" s="42"/>
      <c r="N429" s="42">
        <v>5162.3299764705898</v>
      </c>
      <c r="P429" t="e">
        <v>#N/A</v>
      </c>
      <c r="S429" s="194">
        <v>2472.9709083656517</v>
      </c>
      <c r="T429" s="194">
        <f t="shared" si="45"/>
        <v>2349.3223629473691</v>
      </c>
      <c r="U429" s="194">
        <f t="shared" si="46"/>
        <v>2526.1530784380316</v>
      </c>
      <c r="V429" s="194">
        <f t="shared" si="47"/>
        <v>2946.2523353822758</v>
      </c>
      <c r="W429" s="194">
        <f t="shared" si="48"/>
        <v>3101.3182477491073</v>
      </c>
    </row>
    <row r="430" spans="1:23" ht="69.75" x14ac:dyDescent="0.35">
      <c r="A430" s="5"/>
      <c r="B430" s="38"/>
      <c r="C430" s="24"/>
      <c r="D430" s="32"/>
      <c r="E430" s="62" t="str">
        <f t="shared" si="44"/>
        <v>Mush Mesa de Centro - Øx0.9x0.4 - Acabamentos CustomizadosTampo: Mármore ou Porcelana Especial
Corpo: Laca ou Lamina</v>
      </c>
      <c r="F430" s="43" t="s">
        <v>589</v>
      </c>
      <c r="G430" s="81" t="s">
        <v>626</v>
      </c>
      <c r="H430" s="30">
        <v>6809.1705377234593</v>
      </c>
      <c r="I430" s="86"/>
      <c r="J430" s="42"/>
      <c r="N430" s="42">
        <v>5453.0167425882355</v>
      </c>
      <c r="P430" t="e">
        <v>#N/A</v>
      </c>
      <c r="S430" s="194">
        <v>5429.5880992258817</v>
      </c>
      <c r="T430" s="194">
        <f t="shared" si="45"/>
        <v>5158.108694264587</v>
      </c>
      <c r="U430" s="194">
        <f t="shared" si="46"/>
        <v>5546.3534346931046</v>
      </c>
      <c r="V430" s="194">
        <f t="shared" si="47"/>
        <v>6468.7120108825675</v>
      </c>
      <c r="W430" s="194">
        <f t="shared" si="48"/>
        <v>6809.1705377234593</v>
      </c>
    </row>
    <row r="431" spans="1:23" ht="69.75" x14ac:dyDescent="0.35">
      <c r="A431" s="5"/>
      <c r="B431" s="38" t="s">
        <v>413</v>
      </c>
      <c r="C431" s="24"/>
      <c r="D431" s="32" t="s">
        <v>126</v>
      </c>
      <c r="E431" s="62" t="str">
        <f t="shared" si="44"/>
        <v>Mush Mesa de Centro - Øx1.1x0.26 - Acabamentos CustomizadosTampo: Espelho Bronze, Fume, Prata, Vidro Fosco ou Clear
Corpo: Laca ou Lamina</v>
      </c>
      <c r="F431" s="83" t="s">
        <v>591</v>
      </c>
      <c r="G431" s="57" t="s">
        <v>481</v>
      </c>
      <c r="H431" s="30">
        <v>4511.266815844624</v>
      </c>
      <c r="I431" s="86"/>
      <c r="J431" s="42"/>
      <c r="N431" s="42">
        <v>8393.9378823529423</v>
      </c>
      <c r="P431" t="e">
        <v>#N/A</v>
      </c>
      <c r="S431" s="194">
        <v>3597.2546846993646</v>
      </c>
      <c r="T431" s="194">
        <f t="shared" si="45"/>
        <v>3417.3919504643964</v>
      </c>
      <c r="U431" s="194">
        <f t="shared" si="46"/>
        <v>3674.615000499351</v>
      </c>
      <c r="V431" s="194">
        <f t="shared" si="47"/>
        <v>4285.7034750823923</v>
      </c>
      <c r="W431" s="194">
        <f t="shared" si="48"/>
        <v>4511.266815844624</v>
      </c>
    </row>
    <row r="432" spans="1:23" ht="69.75" x14ac:dyDescent="0.35">
      <c r="A432" s="5"/>
      <c r="B432" s="38" t="s">
        <v>413</v>
      </c>
      <c r="C432" s="24"/>
      <c r="D432" s="32" t="s">
        <v>125</v>
      </c>
      <c r="E432" s="62" t="str">
        <f t="shared" si="44"/>
        <v>Mush Mesa de Centro - Øx1.1x0.26 - Acabamentos CustomizadosTampo: Laca ou Lamina com ou sem Vidro Normal Pintado
Corpo: Laca ou Lamina</v>
      </c>
      <c r="F432" s="83" t="s">
        <v>591</v>
      </c>
      <c r="G432" s="57" t="s">
        <v>482</v>
      </c>
      <c r="H432" s="30">
        <v>3385.1656574216263</v>
      </c>
      <c r="I432" s="86"/>
      <c r="J432" s="42"/>
      <c r="N432" s="42">
        <v>7694.447058823529</v>
      </c>
      <c r="P432" t="e">
        <v>#N/A</v>
      </c>
      <c r="S432" s="194">
        <v>2699.3089783281739</v>
      </c>
      <c r="T432" s="194">
        <f t="shared" si="45"/>
        <v>2564.3435294117653</v>
      </c>
      <c r="U432" s="194">
        <f t="shared" si="46"/>
        <v>2757.3586337760921</v>
      </c>
      <c r="V432" s="194">
        <f t="shared" si="47"/>
        <v>3215.9073745730561</v>
      </c>
      <c r="W432" s="194">
        <f t="shared" si="48"/>
        <v>3385.1656574216263</v>
      </c>
    </row>
    <row r="433" spans="1:23" ht="69.75" x14ac:dyDescent="0.35">
      <c r="A433" s="5"/>
      <c r="B433" s="38" t="s">
        <v>413</v>
      </c>
      <c r="C433" s="24"/>
      <c r="D433" s="32" t="s">
        <v>127</v>
      </c>
      <c r="E433" s="62" t="str">
        <f t="shared" si="44"/>
        <v>Mush Mesa de Centro - Øx1.1x0.26 - Acabamentos CustomizadosTampo: Mármore ou Porcelana Especial
Corpo: Laca ou Lamina</v>
      </c>
      <c r="F433" s="83" t="s">
        <v>591</v>
      </c>
      <c r="G433" s="81" t="s">
        <v>626</v>
      </c>
      <c r="H433" s="30">
        <v>9328.1940382970752</v>
      </c>
      <c r="I433" s="86"/>
      <c r="J433" s="42"/>
      <c r="N433" s="42">
        <v>6334.4222117647068</v>
      </c>
      <c r="P433" t="e">
        <v>#N/A</v>
      </c>
      <c r="S433" s="194">
        <v>7438.2409806027672</v>
      </c>
      <c r="T433" s="194">
        <f t="shared" si="45"/>
        <v>7066.3289315726288</v>
      </c>
      <c r="U433" s="194">
        <f t="shared" si="46"/>
        <v>7598.2031522286334</v>
      </c>
      <c r="V433" s="194">
        <f t="shared" si="47"/>
        <v>8861.7843364442542</v>
      </c>
      <c r="W433" s="194">
        <f t="shared" si="48"/>
        <v>9328.1940382970752</v>
      </c>
    </row>
    <row r="434" spans="1:23" ht="69.75" x14ac:dyDescent="0.35">
      <c r="A434" s="5"/>
      <c r="B434" s="38"/>
      <c r="C434" s="24"/>
      <c r="D434" s="32"/>
      <c r="E434" s="62" t="str">
        <f t="shared" si="44"/>
        <v>Mush Mesa de Centro - Øx1.1x0.33 - Acabamentos CustomizadosTampo: Espelho Bronze, Fume, Prata, Vidro Fosco ou Clear
Corpo: Laca ou Lamina</v>
      </c>
      <c r="F434" s="83" t="s">
        <v>865</v>
      </c>
      <c r="G434" s="57" t="s">
        <v>481</v>
      </c>
      <c r="H434" s="30">
        <v>4748.7019114153936</v>
      </c>
      <c r="I434" s="86"/>
      <c r="J434" s="42"/>
      <c r="N434" s="42"/>
      <c r="S434" s="194">
        <v>3786.5838786309105</v>
      </c>
      <c r="T434" s="194">
        <f t="shared" si="45"/>
        <v>3597.2546846993646</v>
      </c>
      <c r="U434" s="194">
        <f t="shared" si="46"/>
        <v>3868.0157899993169</v>
      </c>
      <c r="V434" s="194">
        <f t="shared" si="47"/>
        <v>4511.2668158762026</v>
      </c>
      <c r="W434" s="194">
        <f t="shared" si="48"/>
        <v>4748.7019114153936</v>
      </c>
    </row>
    <row r="435" spans="1:23" ht="69.75" x14ac:dyDescent="0.35">
      <c r="A435" s="5"/>
      <c r="B435" s="38"/>
      <c r="C435" s="24"/>
      <c r="D435" s="32"/>
      <c r="E435" s="62" t="str">
        <f t="shared" si="44"/>
        <v>Mush Mesa de Centro - Øx1.1x0.33 - Acabamentos CustomizadosTampo: Laca ou Lamina com ou sem Vidro Normal Pintado
Corpo: Laca ou Lamina</v>
      </c>
      <c r="F435" s="83" t="s">
        <v>865</v>
      </c>
      <c r="G435" s="57" t="s">
        <v>482</v>
      </c>
      <c r="H435" s="30">
        <v>3563.3322709701324</v>
      </c>
      <c r="I435" s="86"/>
      <c r="J435" s="42"/>
      <c r="N435" s="42"/>
      <c r="S435" s="194">
        <v>2841.3778719243937</v>
      </c>
      <c r="T435" s="194">
        <f t="shared" si="45"/>
        <v>2699.3089783281739</v>
      </c>
      <c r="U435" s="194">
        <f t="shared" si="46"/>
        <v>2902.4827723958861</v>
      </c>
      <c r="V435" s="194">
        <f t="shared" si="47"/>
        <v>3385.1656574453218</v>
      </c>
      <c r="W435" s="194">
        <f t="shared" si="48"/>
        <v>3563.3322709701324</v>
      </c>
    </row>
    <row r="436" spans="1:23" ht="69.75" x14ac:dyDescent="0.35">
      <c r="A436" s="5"/>
      <c r="B436" s="38"/>
      <c r="C436" s="24"/>
      <c r="D436" s="32"/>
      <c r="E436" s="62" t="str">
        <f t="shared" si="44"/>
        <v>Mush Mesa de Centro - Øx1.1x0.33 - Acabamentos CustomizadosTampo: Mármore ou Porcelana Especial
Corpo: Laca ou Lamina</v>
      </c>
      <c r="F436" s="83" t="s">
        <v>865</v>
      </c>
      <c r="G436" s="81" t="s">
        <v>626</v>
      </c>
      <c r="H436" s="30">
        <v>9819.1516192600793</v>
      </c>
      <c r="I436" s="86"/>
      <c r="J436" s="42"/>
      <c r="N436" s="42"/>
      <c r="S436" s="194">
        <v>7829.7273480029135</v>
      </c>
      <c r="T436" s="194">
        <f t="shared" si="45"/>
        <v>7438.2409806027672</v>
      </c>
      <c r="U436" s="194">
        <f t="shared" si="46"/>
        <v>7998.1085812932988</v>
      </c>
      <c r="V436" s="194">
        <f t="shared" si="47"/>
        <v>9328.1940383623732</v>
      </c>
      <c r="W436" s="194">
        <f t="shared" si="48"/>
        <v>9819.1516192600793</v>
      </c>
    </row>
    <row r="437" spans="1:23" ht="69.75" x14ac:dyDescent="0.35">
      <c r="A437" s="5"/>
      <c r="B437" s="38" t="s">
        <v>413</v>
      </c>
      <c r="C437" s="24"/>
      <c r="D437" s="32" t="s">
        <v>132</v>
      </c>
      <c r="E437" s="62" t="str">
        <f t="shared" si="44"/>
        <v>Mush Mesa de Centro - Øx1.2x0.26 - Acabamentos CustomizadosTampo: Espelho Bronze, Fume, Prata, Vidro Fosco ou Clear
Corpo: Laca ou Lamina</v>
      </c>
      <c r="F437" s="83" t="s">
        <v>592</v>
      </c>
      <c r="G437" s="57" t="s">
        <v>481</v>
      </c>
      <c r="H437" s="30">
        <v>5038.2853110003853</v>
      </c>
      <c r="I437" s="86"/>
      <c r="J437" s="42"/>
      <c r="N437" s="42"/>
      <c r="S437" s="194">
        <v>4017.495789473684</v>
      </c>
      <c r="T437" s="194">
        <f t="shared" si="45"/>
        <v>3816.6209999999996</v>
      </c>
      <c r="U437" s="194">
        <f t="shared" si="46"/>
        <v>4103.8935483870964</v>
      </c>
      <c r="V437" s="194">
        <f t="shared" si="47"/>
        <v>4786.3710454838701</v>
      </c>
      <c r="W437" s="194">
        <f t="shared" si="48"/>
        <v>5038.2853110003853</v>
      </c>
    </row>
    <row r="438" spans="1:23" ht="69.75" x14ac:dyDescent="0.35">
      <c r="A438" s="5"/>
      <c r="B438" s="38" t="s">
        <v>413</v>
      </c>
      <c r="C438" s="24"/>
      <c r="D438" s="32" t="s">
        <v>131</v>
      </c>
      <c r="E438" s="62" t="str">
        <f t="shared" si="44"/>
        <v>Mush Mesa de Centro - Øx1.2x0.26 - Acabamentos CustomizadosTampo: Laca ou Lamina com ou sem Vidro Normal Pintado
Corpo: Laca ou Lamina</v>
      </c>
      <c r="F438" s="83" t="s">
        <v>592</v>
      </c>
      <c r="G438" s="57" t="s">
        <v>482</v>
      </c>
      <c r="H438" s="30">
        <v>3723.875586921301</v>
      </c>
      <c r="I438" s="86"/>
      <c r="J438" s="42"/>
      <c r="N438" s="42"/>
      <c r="S438" s="194">
        <v>2969.3940631578948</v>
      </c>
      <c r="T438" s="194">
        <f t="shared" si="45"/>
        <v>2820.92436</v>
      </c>
      <c r="U438" s="194">
        <f t="shared" si="46"/>
        <v>3033.252</v>
      </c>
      <c r="V438" s="194">
        <f t="shared" si="47"/>
        <v>3537.6818075999995</v>
      </c>
      <c r="W438" s="194">
        <f t="shared" si="48"/>
        <v>3723.875586921301</v>
      </c>
    </row>
    <row r="439" spans="1:23" ht="69.75" x14ac:dyDescent="0.35">
      <c r="A439" s="5"/>
      <c r="B439" s="38" t="s">
        <v>413</v>
      </c>
      <c r="C439" s="24"/>
      <c r="D439" s="32" t="s">
        <v>133</v>
      </c>
      <c r="E439" s="62" t="str">
        <f t="shared" si="44"/>
        <v>Mush Mesa de Centro - Øx1.2x0.26 - Acabamentos CustomizadosTampo: Mármore ou Porcelana Especial
Corpo: Laca ou Lamina</v>
      </c>
      <c r="F439" s="83" t="s">
        <v>592</v>
      </c>
      <c r="G439" s="81" t="s">
        <v>626</v>
      </c>
      <c r="H439" s="30">
        <v>10293.110355106217</v>
      </c>
      <c r="I439" s="86"/>
      <c r="J439" s="42"/>
      <c r="N439" s="42"/>
      <c r="S439" s="194">
        <v>8207.6589473684217</v>
      </c>
      <c r="T439" s="194">
        <f t="shared" si="45"/>
        <v>7797.2759999999998</v>
      </c>
      <c r="U439" s="194">
        <f t="shared" si="46"/>
        <v>8384.1677419354837</v>
      </c>
      <c r="V439" s="194">
        <f t="shared" si="47"/>
        <v>9778.4548374193546</v>
      </c>
      <c r="W439" s="194">
        <f t="shared" si="48"/>
        <v>10293.110355106217</v>
      </c>
    </row>
    <row r="440" spans="1:23" ht="69.75" x14ac:dyDescent="0.35">
      <c r="A440" s="5"/>
      <c r="B440" s="38"/>
      <c r="C440" s="24"/>
      <c r="D440" s="32"/>
      <c r="E440" s="62" t="str">
        <f t="shared" si="44"/>
        <v>Mush Mesa de Centro - Øx1.2x0.33 - Acabamentos CustomizadosTampo: Espelho Bronze, Fume, Prata, Vidro Fosco ou Clear
Corpo: Laca ou Lamina</v>
      </c>
      <c r="F440" s="83" t="s">
        <v>866</v>
      </c>
      <c r="G440" s="57" t="s">
        <v>481</v>
      </c>
      <c r="H440" s="30">
        <v>5303.458222105668</v>
      </c>
      <c r="I440" s="86"/>
      <c r="J440" s="42"/>
      <c r="N440" s="42"/>
      <c r="S440" s="194">
        <v>4228.9429362880883</v>
      </c>
      <c r="T440" s="194">
        <f t="shared" si="45"/>
        <v>4017.4957894736835</v>
      </c>
      <c r="U440" s="194">
        <f t="shared" si="46"/>
        <v>4319.8879456706281</v>
      </c>
      <c r="V440" s="194">
        <f t="shared" si="47"/>
        <v>5038.2853110356527</v>
      </c>
      <c r="W440" s="194">
        <f t="shared" si="48"/>
        <v>5303.458222105668</v>
      </c>
    </row>
    <row r="441" spans="1:23" ht="69.75" x14ac:dyDescent="0.35">
      <c r="A441" s="5"/>
      <c r="B441" s="38"/>
      <c r="C441" s="24"/>
      <c r="D441" s="32"/>
      <c r="E441" s="62" t="str">
        <f t="shared" si="44"/>
        <v>Mush Mesa de Centro - Øx1.2x0.33 - Acabamentos CustomizadosTampo: Laca ou Lamina com ou sem Vidro Normal Pintado
Corpo: Laca ou Lamina</v>
      </c>
      <c r="F441" s="83" t="s">
        <v>866</v>
      </c>
      <c r="G441" s="57" t="s">
        <v>482</v>
      </c>
      <c r="H441" s="30">
        <v>3919.8690388645277</v>
      </c>
      <c r="I441" s="86"/>
      <c r="J441" s="42"/>
      <c r="N441" s="42"/>
      <c r="S441" s="194">
        <v>3125.677961218837</v>
      </c>
      <c r="T441" s="194">
        <f t="shared" si="45"/>
        <v>2969.3940631578948</v>
      </c>
      <c r="U441" s="194">
        <f t="shared" si="46"/>
        <v>3192.8968421052637</v>
      </c>
      <c r="V441" s="194">
        <f t="shared" si="47"/>
        <v>3723.8755869473684</v>
      </c>
      <c r="W441" s="194">
        <f t="shared" si="48"/>
        <v>3919.8690388645277</v>
      </c>
    </row>
    <row r="442" spans="1:23" ht="69.75" x14ac:dyDescent="0.35">
      <c r="A442" s="5"/>
      <c r="B442" s="38"/>
      <c r="C442" s="24"/>
      <c r="D442" s="32"/>
      <c r="E442" s="62" t="str">
        <f t="shared" si="44"/>
        <v>Mush Mesa de Centro - Øx1.2x0.33 - Acabamentos CustomizadosTampo: Mármore ou Porcelana Especial
Corpo: Laca ou Lamina</v>
      </c>
      <c r="F442" s="83" t="s">
        <v>866</v>
      </c>
      <c r="G442" s="81" t="s">
        <v>626</v>
      </c>
      <c r="H442" s="30">
        <v>10834.853005374966</v>
      </c>
      <c r="I442" s="86"/>
      <c r="J442" s="42"/>
      <c r="N442" s="42"/>
      <c r="S442" s="194">
        <v>8639.640997229917</v>
      </c>
      <c r="T442" s="194">
        <f t="shared" si="45"/>
        <v>8207.6589473684217</v>
      </c>
      <c r="U442" s="194">
        <f t="shared" si="46"/>
        <v>8825.4397283531416</v>
      </c>
      <c r="V442" s="194">
        <f t="shared" si="47"/>
        <v>10293.110355178269</v>
      </c>
      <c r="W442" s="194">
        <f t="shared" si="48"/>
        <v>10834.853005374966</v>
      </c>
    </row>
    <row r="443" spans="1:23" ht="69.75" x14ac:dyDescent="0.35">
      <c r="A443" s="5"/>
      <c r="B443" s="38" t="s">
        <v>413</v>
      </c>
      <c r="C443" s="24"/>
      <c r="D443" s="32" t="s">
        <v>129</v>
      </c>
      <c r="E443" s="62" t="str">
        <f t="shared" si="44"/>
        <v>Mush Mesa de Centro - Øx1x0.26 - Acabamentos CustomizadosTampo: Espelho Bronze, Fume, Prata, Vidro Fosco ou Clear
Corpo: Laca ou Lamina</v>
      </c>
      <c r="F443" s="83" t="s">
        <v>864</v>
      </c>
      <c r="G443" s="57" t="s">
        <v>481</v>
      </c>
      <c r="H443" s="30">
        <v>4122.8297582167897</v>
      </c>
      <c r="I443" s="86"/>
      <c r="J443" s="42"/>
      <c r="N443" s="42"/>
      <c r="S443" s="194">
        <v>3287.5175127912671</v>
      </c>
      <c r="T443" s="194">
        <f t="shared" si="45"/>
        <v>3123.1416371517034</v>
      </c>
      <c r="U443" s="194">
        <f t="shared" si="46"/>
        <v>3358.2168141416169</v>
      </c>
      <c r="V443" s="194">
        <f t="shared" si="47"/>
        <v>3916.6882703333672</v>
      </c>
      <c r="W443" s="194">
        <f t="shared" si="48"/>
        <v>4122.8297582167897</v>
      </c>
    </row>
    <row r="444" spans="1:23" ht="69.75" x14ac:dyDescent="0.35">
      <c r="A444" s="5"/>
      <c r="B444" s="38" t="s">
        <v>413</v>
      </c>
      <c r="C444" s="24"/>
      <c r="D444" s="32" t="s">
        <v>128</v>
      </c>
      <c r="E444" s="62" t="str">
        <f t="shared" si="44"/>
        <v>Mush Mesa de Centro - Øx1x0.26 - Acabamentos CustomizadosTampo: Laca ou Lamina com ou sem Vidro Normal Pintado
Corpo: Laca ou Lamina</v>
      </c>
      <c r="F444" s="83" t="s">
        <v>864</v>
      </c>
      <c r="G444" s="57" t="s">
        <v>482</v>
      </c>
      <c r="H444" s="30">
        <v>3164.8518506647538</v>
      </c>
      <c r="I444" s="86"/>
      <c r="J444" s="42"/>
      <c r="N444" s="42"/>
      <c r="S444" s="194">
        <v>2523.632188235295</v>
      </c>
      <c r="T444" s="194">
        <f t="shared" si="45"/>
        <v>2397.4505788235301</v>
      </c>
      <c r="U444" s="194">
        <f t="shared" si="46"/>
        <v>2577.9038481973444</v>
      </c>
      <c r="V444" s="194">
        <f t="shared" si="47"/>
        <v>3006.6092581525622</v>
      </c>
      <c r="W444" s="194">
        <f t="shared" si="48"/>
        <v>3164.8518506647538</v>
      </c>
    </row>
    <row r="445" spans="1:23" ht="69.75" x14ac:dyDescent="0.35">
      <c r="A445" s="5"/>
      <c r="B445" s="38" t="s">
        <v>413</v>
      </c>
      <c r="C445" s="24"/>
      <c r="D445" s="32" t="s">
        <v>130</v>
      </c>
      <c r="E445" s="62" t="str">
        <f t="shared" si="44"/>
        <v>Mush Mesa de Centro - Øx1x0.26 - Acabamentos CustomizadosTampo: Mármore ou Porcelana Especial
Corpo: Laca ou Lamina</v>
      </c>
      <c r="F445" s="83" t="s">
        <v>864</v>
      </c>
      <c r="G445" s="81" t="s">
        <v>626</v>
      </c>
      <c r="H445" s="30">
        <v>7679.3977605032351</v>
      </c>
      <c r="I445" s="86"/>
      <c r="J445" s="42"/>
      <c r="N445" s="42"/>
      <c r="S445" s="194">
        <v>6123.5016010614781</v>
      </c>
      <c r="T445" s="194">
        <f t="shared" si="45"/>
        <v>5817.3265210084037</v>
      </c>
      <c r="U445" s="194">
        <f t="shared" si="46"/>
        <v>6255.1898075359186</v>
      </c>
      <c r="V445" s="194">
        <f t="shared" si="47"/>
        <v>7295.4278725291415</v>
      </c>
      <c r="W445" s="194">
        <f t="shared" si="48"/>
        <v>7679.3977605032351</v>
      </c>
    </row>
    <row r="446" spans="1:23" ht="69.75" x14ac:dyDescent="0.35">
      <c r="A446" s="5"/>
      <c r="B446" s="38"/>
      <c r="C446" s="24"/>
      <c r="D446" s="32"/>
      <c r="E446" s="62" t="str">
        <f t="shared" si="44"/>
        <v>Mush Mesa de Centro - Øx1x0.33 - Acabamentos CustomizadosTampo: Espelho Bronze, Fume, Prata, Vidro Fosco ou Clear
Corpo: Laca ou Lamina</v>
      </c>
      <c r="F446" s="43" t="s">
        <v>590</v>
      </c>
      <c r="G446" s="57" t="s">
        <v>481</v>
      </c>
      <c r="H446" s="30">
        <v>4339.820798122937</v>
      </c>
      <c r="I446" s="86"/>
      <c r="J446" s="42"/>
      <c r="N446" s="42"/>
      <c r="S446" s="194">
        <v>3460.5447503065971</v>
      </c>
      <c r="T446" s="194">
        <f t="shared" si="45"/>
        <v>3287.5175127912671</v>
      </c>
      <c r="U446" s="194">
        <f t="shared" si="46"/>
        <v>3534.9650675174917</v>
      </c>
      <c r="V446" s="194">
        <f t="shared" si="47"/>
        <v>4122.8297582456498</v>
      </c>
      <c r="W446" s="194">
        <f t="shared" si="48"/>
        <v>4339.820798122937</v>
      </c>
    </row>
    <row r="447" spans="1:23" ht="69.75" x14ac:dyDescent="0.35">
      <c r="A447" s="5"/>
      <c r="B447" s="38"/>
      <c r="C447" s="24"/>
      <c r="D447" s="32"/>
      <c r="E447" s="62" t="str">
        <f t="shared" si="44"/>
        <v>Mush Mesa de Centro - Øx1x0.33 - Acabamentos CustomizadosTampo: Laca ou Lamina com ou sem Vidro Normal Pintado
Corpo: Laca ou Lamina</v>
      </c>
      <c r="F447" s="43" t="s">
        <v>590</v>
      </c>
      <c r="G447" s="57" t="s">
        <v>482</v>
      </c>
      <c r="H447" s="30">
        <v>3331.4230006997414</v>
      </c>
      <c r="I447" s="86"/>
      <c r="J447" s="42"/>
      <c r="N447" s="42"/>
      <c r="S447" s="194">
        <v>2656.4549349845211</v>
      </c>
      <c r="T447" s="194">
        <f t="shared" si="45"/>
        <v>2523.632188235295</v>
      </c>
      <c r="U447" s="194">
        <f t="shared" si="46"/>
        <v>2713.5829981024681</v>
      </c>
      <c r="V447" s="194">
        <f t="shared" si="47"/>
        <v>3164.8518506869082</v>
      </c>
      <c r="W447" s="194">
        <f t="shared" si="48"/>
        <v>3331.4230006997414</v>
      </c>
    </row>
    <row r="448" spans="1:23" ht="69.75" x14ac:dyDescent="0.35">
      <c r="A448" s="5"/>
      <c r="B448" s="38"/>
      <c r="C448" s="24"/>
      <c r="D448" s="32"/>
      <c r="E448" s="62" t="str">
        <f t="shared" si="44"/>
        <v>Mush Mesa de Centro - Øx1x0.33 - Acabamentos CustomizadosTampo: Mármore ou Porcelana Especial
Corpo: Laca ou Lamina</v>
      </c>
      <c r="F448" s="43" t="s">
        <v>590</v>
      </c>
      <c r="G448" s="81" t="s">
        <v>626</v>
      </c>
      <c r="H448" s="30">
        <v>8083.5765900034057</v>
      </c>
      <c r="I448" s="86"/>
      <c r="J448" s="42"/>
      <c r="N448" s="42"/>
      <c r="S448" s="194">
        <v>6445.791159012083</v>
      </c>
      <c r="T448" s="194">
        <f t="shared" si="45"/>
        <v>6123.5016010614781</v>
      </c>
      <c r="U448" s="194">
        <f t="shared" si="46"/>
        <v>6584.4103237220197</v>
      </c>
      <c r="V448" s="194">
        <f t="shared" si="47"/>
        <v>7679.3977605569908</v>
      </c>
      <c r="W448" s="194">
        <f t="shared" si="48"/>
        <v>8083.5765900034057</v>
      </c>
    </row>
    <row r="449" spans="1:23" ht="69.75" x14ac:dyDescent="0.35">
      <c r="A449" s="5"/>
      <c r="B449" s="38" t="s">
        <v>413</v>
      </c>
      <c r="C449" s="24"/>
      <c r="D449" s="32" t="s">
        <v>150</v>
      </c>
      <c r="E449" s="62" t="str">
        <f t="shared" si="44"/>
        <v>Orbit Mesa de Centro - Øx0.6x0.4 - Acabamentos CustomizadosTampo: Espelho Bronze, Fume, Prata, Vidro Fosco ou Clear
Corpo: Laca ou Lamina</v>
      </c>
      <c r="F449" s="43" t="s">
        <v>468</v>
      </c>
      <c r="G449" s="57" t="s">
        <v>481</v>
      </c>
      <c r="H449" s="30">
        <v>3695.3380562903958</v>
      </c>
      <c r="I449" s="86"/>
      <c r="J449" s="42"/>
      <c r="N449" s="42">
        <v>1969.8823529411766</v>
      </c>
      <c r="P449">
        <v>1969.8823529411766</v>
      </c>
      <c r="S449" s="194">
        <v>2946.6384226820928</v>
      </c>
      <c r="T449" s="194">
        <f t="shared" si="45"/>
        <v>2799.3065015479879</v>
      </c>
      <c r="U449" s="194">
        <f t="shared" si="46"/>
        <v>3010.0069909118151</v>
      </c>
      <c r="V449" s="194">
        <f t="shared" si="47"/>
        <v>3510.5711535004498</v>
      </c>
      <c r="W449" s="194">
        <f t="shared" si="48"/>
        <v>3695.3380562903958</v>
      </c>
    </row>
    <row r="450" spans="1:23" ht="69.75" x14ac:dyDescent="0.35">
      <c r="A450" s="5"/>
      <c r="B450" s="38" t="s">
        <v>413</v>
      </c>
      <c r="C450" s="24"/>
      <c r="D450" s="32" t="s">
        <v>149</v>
      </c>
      <c r="E450" s="62" t="str">
        <f t="shared" si="44"/>
        <v>Orbit Mesa de Centro - Øx0.6x0.4 - Acabamentos CustomizadosTampo: Laca ou Lamina com ou sem Vidro Normal Pintado
Corpo: Laca ou Lamina</v>
      </c>
      <c r="F450" s="43" t="s">
        <v>468</v>
      </c>
      <c r="G450" s="57" t="s">
        <v>482</v>
      </c>
      <c r="H450" s="30">
        <v>2879.6093946720066</v>
      </c>
      <c r="I450" s="86"/>
      <c r="J450" s="42"/>
      <c r="N450" s="42"/>
      <c r="S450" s="194">
        <v>2296.1817174515245</v>
      </c>
      <c r="T450" s="194">
        <f t="shared" si="45"/>
        <v>2181.3726315789481</v>
      </c>
      <c r="U450" s="194">
        <f t="shared" si="46"/>
        <v>2345.5619694397292</v>
      </c>
      <c r="V450" s="194">
        <f t="shared" si="47"/>
        <v>2735.6289249575557</v>
      </c>
      <c r="W450" s="194">
        <f t="shared" si="48"/>
        <v>2879.6093946720066</v>
      </c>
    </row>
    <row r="451" spans="1:23" ht="69.75" x14ac:dyDescent="0.35">
      <c r="A451" s="5"/>
      <c r="B451" s="38" t="s">
        <v>413</v>
      </c>
      <c r="C451" s="24"/>
      <c r="D451" s="32" t="s">
        <v>151</v>
      </c>
      <c r="E451" s="62" t="str">
        <f t="shared" ref="E451:E514" si="50">F451&amp;G451</f>
        <v>Orbit Mesa de Centro - Øx0.6x0.4 - Acabamentos CustomizadosTampo: Mármore ou Porcelana Especial
Corpo: Laca ou Lamina</v>
      </c>
      <c r="F451" s="43" t="s">
        <v>468</v>
      </c>
      <c r="G451" s="81" t="s">
        <v>626</v>
      </c>
      <c r="H451" s="30">
        <v>4985.6963313286142</v>
      </c>
      <c r="I451" s="86"/>
      <c r="J451" s="42"/>
      <c r="N451" s="42"/>
      <c r="S451" s="194">
        <v>3975.5616806722692</v>
      </c>
      <c r="T451" s="194">
        <f t="shared" ref="T451:T514" si="51">IF(S451,S451*(1-0.05))</f>
        <v>3776.7835966386556</v>
      </c>
      <c r="U451" s="194">
        <f t="shared" ref="U451:U514" si="52">IF(T451,T451/(1-0.07))</f>
        <v>4061.0576307942538</v>
      </c>
      <c r="V451" s="194">
        <f t="shared" ref="V451:V514" si="53">U451*1.1663</f>
        <v>4736.411514795338</v>
      </c>
      <c r="W451" s="194">
        <f t="shared" ref="W451:W514" si="54">V451*1.05263157894</f>
        <v>4985.6963313286142</v>
      </c>
    </row>
    <row r="452" spans="1:23" ht="69.75" x14ac:dyDescent="0.35">
      <c r="A452" s="5"/>
      <c r="B452" s="38"/>
      <c r="C452" s="24"/>
      <c r="D452" s="32"/>
      <c r="E452" s="62" t="str">
        <f t="shared" si="50"/>
        <v>Orbit Mesa de Centro - Øx0.8x0.33 - Acabamentos CustomizadosTampo: Espelho Bronze, Fume, Prata, Vidro Fosco ou Clear
Corpo: Laca ou Lamina</v>
      </c>
      <c r="F452" s="43" t="s">
        <v>593</v>
      </c>
      <c r="G452" s="57" t="s">
        <v>481</v>
      </c>
      <c r="H452" s="30">
        <v>4397.5779367188106</v>
      </c>
      <c r="I452" s="86"/>
      <c r="J452" s="42"/>
      <c r="N452" s="42"/>
      <c r="S452" s="194">
        <v>3506.5999152680465</v>
      </c>
      <c r="T452" s="194">
        <f t="shared" si="51"/>
        <v>3331.2699195046439</v>
      </c>
      <c r="U452" s="194">
        <f t="shared" si="52"/>
        <v>3582.010666134026</v>
      </c>
      <c r="V452" s="194">
        <f t="shared" si="53"/>
        <v>4177.6990399121141</v>
      </c>
      <c r="W452" s="194">
        <f t="shared" si="54"/>
        <v>4397.5779367188106</v>
      </c>
    </row>
    <row r="453" spans="1:23" ht="69.75" x14ac:dyDescent="0.35">
      <c r="A453" s="5"/>
      <c r="B453" s="38"/>
      <c r="C453" s="24"/>
      <c r="D453" s="32"/>
      <c r="E453" s="62" t="str">
        <f t="shared" si="50"/>
        <v>Orbit Mesa de Centro - Øx0.8x0.33 - Acabamentos CustomizadosTampo: Laca ou Lamina com ou sem Vidro Normal Pintado
Corpo: Laca ou Lamina</v>
      </c>
      <c r="F453" s="43" t="s">
        <v>593</v>
      </c>
      <c r="G453" s="57" t="s">
        <v>482</v>
      </c>
      <c r="H453" s="30">
        <v>3458.9294809410608</v>
      </c>
      <c r="I453" s="86"/>
      <c r="J453" s="42"/>
      <c r="N453" s="42"/>
      <c r="S453" s="194">
        <v>2758.1277692683734</v>
      </c>
      <c r="T453" s="194">
        <f t="shared" si="51"/>
        <v>2620.2213808049546</v>
      </c>
      <c r="U453" s="194">
        <f t="shared" si="52"/>
        <v>2817.4423449515643</v>
      </c>
      <c r="V453" s="194">
        <f t="shared" si="53"/>
        <v>3285.9830069170093</v>
      </c>
      <c r="W453" s="194">
        <f t="shared" si="54"/>
        <v>3458.9294809410608</v>
      </c>
    </row>
    <row r="454" spans="1:23" ht="69.75" x14ac:dyDescent="0.35">
      <c r="A454" s="5"/>
      <c r="B454" s="38"/>
      <c r="C454" s="24"/>
      <c r="D454" s="32"/>
      <c r="E454" s="62" t="str">
        <f t="shared" si="50"/>
        <v>Orbit Mesa de Centro - Øx0.8x0.33 - Acabamentos CustomizadosTampo: Mármore ou Porcelana Especial
Corpo: Laca ou Lamina</v>
      </c>
      <c r="F454" s="43" t="s">
        <v>593</v>
      </c>
      <c r="G454" s="81" t="s">
        <v>626</v>
      </c>
      <c r="H454" s="30">
        <v>6632.2120859814941</v>
      </c>
      <c r="I454" s="86"/>
      <c r="J454" s="42"/>
      <c r="N454" s="42"/>
      <c r="S454" s="194">
        <v>5288.4825859606999</v>
      </c>
      <c r="T454" s="194">
        <f t="shared" si="51"/>
        <v>5024.0584566626649</v>
      </c>
      <c r="U454" s="194">
        <f t="shared" si="52"/>
        <v>5402.2133942609307</v>
      </c>
      <c r="V454" s="194">
        <f t="shared" si="53"/>
        <v>6300.6014817265232</v>
      </c>
      <c r="W454" s="194">
        <f t="shared" si="54"/>
        <v>6632.2120859814941</v>
      </c>
    </row>
    <row r="455" spans="1:23" ht="69.75" x14ac:dyDescent="0.35">
      <c r="A455" s="5"/>
      <c r="B455" s="38" t="s">
        <v>413</v>
      </c>
      <c r="C455" s="24"/>
      <c r="D455" s="32" t="s">
        <v>153</v>
      </c>
      <c r="E455" s="62" t="str">
        <f t="shared" si="50"/>
        <v>Orbit Mesa de Centro - Øx0.8x0.35 - Acabamentos CustomizadosTampo: Espelho Bronze, Fume, Prata, Vidro Fosco ou Clear
Corpo: Laca ou Lamina</v>
      </c>
      <c r="F455" s="43" t="s">
        <v>469</v>
      </c>
      <c r="G455" s="57" t="s">
        <v>481</v>
      </c>
      <c r="H455" s="30">
        <v>4580.8103507487613</v>
      </c>
      <c r="I455" s="86"/>
      <c r="J455" s="42"/>
      <c r="N455" s="42"/>
      <c r="S455" s="194">
        <v>3652.7082450708822</v>
      </c>
      <c r="T455" s="194">
        <f t="shared" si="51"/>
        <v>3470.0728328173377</v>
      </c>
      <c r="U455" s="194">
        <f t="shared" si="52"/>
        <v>3731.2611105562773</v>
      </c>
      <c r="V455" s="194">
        <f t="shared" si="53"/>
        <v>4351.7698332417858</v>
      </c>
      <c r="W455" s="194">
        <f t="shared" si="54"/>
        <v>4580.8103507487613</v>
      </c>
    </row>
    <row r="456" spans="1:23" ht="69.75" x14ac:dyDescent="0.35">
      <c r="A456" s="5"/>
      <c r="B456" s="38" t="s">
        <v>413</v>
      </c>
      <c r="C456" s="24"/>
      <c r="D456" s="32" t="s">
        <v>152</v>
      </c>
      <c r="E456" s="62" t="str">
        <f t="shared" si="50"/>
        <v>Orbit Mesa de Centro - Øx0.8x0.35 - Acabamentos CustomizadosTampo: Laca ou Lamina com ou sem Vidro Normal Pintado
Corpo: Laca ou Lamina</v>
      </c>
      <c r="F456" s="43" t="s">
        <v>469</v>
      </c>
      <c r="G456" s="57" t="s">
        <v>482</v>
      </c>
      <c r="H456" s="30">
        <v>3603.0515426469378</v>
      </c>
      <c r="I456" s="86"/>
      <c r="J456" s="42"/>
      <c r="N456" s="42">
        <v>2604.7717647058826</v>
      </c>
      <c r="P456">
        <v>2604.7717647058826</v>
      </c>
      <c r="S456" s="194">
        <v>2873.0497596545556</v>
      </c>
      <c r="T456" s="194">
        <f t="shared" si="51"/>
        <v>2729.3972716718276</v>
      </c>
      <c r="U456" s="194">
        <f t="shared" si="52"/>
        <v>2934.8357759912128</v>
      </c>
      <c r="V456" s="194">
        <f t="shared" si="53"/>
        <v>3422.8989655385512</v>
      </c>
      <c r="W456" s="194">
        <f t="shared" si="54"/>
        <v>3603.0515426469378</v>
      </c>
    </row>
    <row r="457" spans="1:23" ht="69.75" x14ac:dyDescent="0.35">
      <c r="A457" s="5"/>
      <c r="B457" s="38" t="s">
        <v>413</v>
      </c>
      <c r="C457" s="24"/>
      <c r="D457" s="32" t="s">
        <v>154</v>
      </c>
      <c r="E457" s="62" t="str">
        <f t="shared" si="50"/>
        <v>Orbit Mesa de Centro - Øx0.8x0.35 - Acabamentos CustomizadosTampo: Mármore ou Porcelana Especial
Corpo: Laca ou Lamina</v>
      </c>
      <c r="F457" s="43" t="s">
        <v>469</v>
      </c>
      <c r="G457" s="81" t="s">
        <v>626</v>
      </c>
      <c r="H457" s="30">
        <v>6908.5542562307228</v>
      </c>
      <c r="I457" s="86"/>
      <c r="J457" s="42"/>
      <c r="N457" s="42">
        <v>2929.3129411764708</v>
      </c>
      <c r="P457" t="e">
        <v>#N/A</v>
      </c>
      <c r="S457" s="194">
        <v>5508.8360270423964</v>
      </c>
      <c r="T457" s="194">
        <f t="shared" si="51"/>
        <v>5233.3942256902765</v>
      </c>
      <c r="U457" s="194">
        <f t="shared" si="52"/>
        <v>5627.3056190218031</v>
      </c>
      <c r="V457" s="194">
        <f t="shared" si="53"/>
        <v>6563.1265434651286</v>
      </c>
      <c r="W457" s="194">
        <f t="shared" si="54"/>
        <v>6908.5542562307228</v>
      </c>
    </row>
    <row r="458" spans="1:23" ht="69.75" x14ac:dyDescent="0.35">
      <c r="A458" s="5"/>
      <c r="B458" s="38"/>
      <c r="C458" s="24"/>
      <c r="D458" s="32"/>
      <c r="E458" s="62" t="str">
        <f t="shared" si="50"/>
        <v>Orbit Mesa de Centro - Øx0.8x0.4 - Acabamentos CustomizadosTampo: Espelho Bronze, Fume, Prata, Vidro Fosco ou Clear
Corpo: Laca ou Lamina</v>
      </c>
      <c r="F458" s="83" t="s">
        <v>867</v>
      </c>
      <c r="G458" s="57" t="s">
        <v>481</v>
      </c>
      <c r="H458" s="30">
        <v>4771.6774486966269</v>
      </c>
      <c r="I458" s="86"/>
      <c r="J458" s="42"/>
      <c r="N458" s="42">
        <v>2987.8992000000003</v>
      </c>
      <c r="P458" t="e">
        <v>#N/A</v>
      </c>
      <c r="S458" s="194">
        <v>3804.9044219488355</v>
      </c>
      <c r="T458" s="194">
        <f t="shared" si="51"/>
        <v>3614.6592008513935</v>
      </c>
      <c r="U458" s="194">
        <f t="shared" si="52"/>
        <v>3886.7303234961223</v>
      </c>
      <c r="V458" s="194">
        <f t="shared" si="53"/>
        <v>4533.0935762935269</v>
      </c>
      <c r="W458" s="194">
        <f t="shared" si="54"/>
        <v>4771.6774486966269</v>
      </c>
    </row>
    <row r="459" spans="1:23" ht="69.75" x14ac:dyDescent="0.35">
      <c r="A459" s="5"/>
      <c r="B459" s="38"/>
      <c r="C459" s="24"/>
      <c r="D459" s="32"/>
      <c r="E459" s="62" t="str">
        <f t="shared" si="50"/>
        <v>Orbit Mesa de Centro - Øx0.8x0.4 - Acabamentos CustomizadosTampo: Laca ou Lamina com ou sem Vidro Normal Pintado
Corpo: Laca ou Lamina</v>
      </c>
      <c r="F459" s="83" t="s">
        <v>867</v>
      </c>
      <c r="G459" s="57" t="s">
        <v>482</v>
      </c>
      <c r="H459" s="30">
        <v>3753.1786902572271</v>
      </c>
      <c r="I459" s="86"/>
      <c r="J459" s="42"/>
      <c r="N459" s="42"/>
      <c r="S459" s="194">
        <v>2992.760166306829</v>
      </c>
      <c r="T459" s="194">
        <f t="shared" si="51"/>
        <v>2843.1221579914873</v>
      </c>
      <c r="U459" s="194">
        <f t="shared" si="52"/>
        <v>3057.1205999908466</v>
      </c>
      <c r="V459" s="194">
        <f t="shared" si="53"/>
        <v>3565.5197557693241</v>
      </c>
      <c r="W459" s="194">
        <f t="shared" si="54"/>
        <v>3753.1786902572271</v>
      </c>
    </row>
    <row r="460" spans="1:23" ht="69.75" x14ac:dyDescent="0.35">
      <c r="A460" s="5"/>
      <c r="B460" s="38"/>
      <c r="C460" s="24"/>
      <c r="D460" s="32"/>
      <c r="E460" s="62" t="str">
        <f t="shared" si="50"/>
        <v>Orbit Mesa de Centro - Øx0.8x0.4 - Acabamentos CustomizadosTampo: Mármore ou Porcelana Especial
Corpo: Laca ou Lamina</v>
      </c>
      <c r="F460" s="83" t="s">
        <v>867</v>
      </c>
      <c r="G460" s="81" t="s">
        <v>626</v>
      </c>
      <c r="H460" s="30">
        <v>7196.4106835736693</v>
      </c>
      <c r="I460" s="86"/>
      <c r="J460" s="42"/>
      <c r="N460" s="42"/>
      <c r="S460" s="194">
        <v>5738.3708615024962</v>
      </c>
      <c r="T460" s="194">
        <f t="shared" si="51"/>
        <v>5451.4523184273712</v>
      </c>
      <c r="U460" s="194">
        <f t="shared" si="52"/>
        <v>5861.7766864810446</v>
      </c>
      <c r="V460" s="194">
        <f t="shared" si="53"/>
        <v>6836.5901494428417</v>
      </c>
      <c r="W460" s="194">
        <f t="shared" si="54"/>
        <v>7196.4106835736693</v>
      </c>
    </row>
    <row r="461" spans="1:23" ht="69.75" x14ac:dyDescent="0.35">
      <c r="A461" s="5"/>
      <c r="B461" s="38" t="s">
        <v>413</v>
      </c>
      <c r="C461" s="24"/>
      <c r="D461" s="32" t="s">
        <v>156</v>
      </c>
      <c r="E461" s="62" t="str">
        <f t="shared" si="50"/>
        <v>Orbit Mesa de Centro - Øx0.9x0.26 - Acabamentos CustomizadosTampo: Espelho Bronze, Fume, Prata, Vidro Fosco ou Clear
Corpo: Laca ou Lamina</v>
      </c>
      <c r="F461" s="83" t="s">
        <v>868</v>
      </c>
      <c r="G461" s="57" t="s">
        <v>481</v>
      </c>
      <c r="H461" s="30">
        <v>4212.9493368893563</v>
      </c>
      <c r="I461" s="86"/>
      <c r="J461" s="42"/>
      <c r="N461" s="42"/>
      <c r="S461" s="194">
        <v>3359.378276030634</v>
      </c>
      <c r="T461" s="194">
        <f t="shared" si="51"/>
        <v>3191.409362229102</v>
      </c>
      <c r="U461" s="194">
        <f t="shared" si="52"/>
        <v>3431.6229701388197</v>
      </c>
      <c r="V461" s="194">
        <f t="shared" si="53"/>
        <v>4002.3018700729049</v>
      </c>
      <c r="W461" s="194">
        <f t="shared" si="54"/>
        <v>4212.9493368893563</v>
      </c>
    </row>
    <row r="462" spans="1:23" ht="69.75" x14ac:dyDescent="0.35">
      <c r="A462" s="5"/>
      <c r="B462" s="38" t="s">
        <v>413</v>
      </c>
      <c r="C462" s="24"/>
      <c r="D462" s="32" t="s">
        <v>155</v>
      </c>
      <c r="E462" s="62" t="str">
        <f t="shared" si="50"/>
        <v>Orbit Mesa de Centro - Øx0.9x0.26 - Acabamentos CustomizadosTampo: Laca ou Lamina com ou sem Vidro Normal Pintado
Corpo: Laca ou Lamina</v>
      </c>
      <c r="F462" s="83" t="s">
        <v>868</v>
      </c>
      <c r="G462" s="57" t="s">
        <v>482</v>
      </c>
      <c r="H462" s="30">
        <v>3295.2593207651889</v>
      </c>
      <c r="I462" s="86"/>
      <c r="J462" s="42"/>
      <c r="N462" s="42">
        <v>4333.5920527058834</v>
      </c>
      <c r="P462" t="e">
        <v>#N/A</v>
      </c>
      <c r="S462" s="194">
        <v>2627.6182528792574</v>
      </c>
      <c r="T462" s="194">
        <f t="shared" si="51"/>
        <v>2496.2373402352946</v>
      </c>
      <c r="U462" s="194">
        <f t="shared" si="52"/>
        <v>2684.1261722960157</v>
      </c>
      <c r="V462" s="194">
        <f t="shared" si="53"/>
        <v>3130.4963547488428</v>
      </c>
      <c r="W462" s="194">
        <f t="shared" si="54"/>
        <v>3295.2593207651889</v>
      </c>
    </row>
    <row r="463" spans="1:23" ht="69.75" x14ac:dyDescent="0.35">
      <c r="A463" s="5"/>
      <c r="B463" s="38" t="s">
        <v>413</v>
      </c>
      <c r="C463" s="24"/>
      <c r="D463" s="32" t="s">
        <v>157</v>
      </c>
      <c r="E463" s="62" t="str">
        <f t="shared" si="50"/>
        <v>Orbit Mesa de Centro - Øx0.9x0.26 - Acabamentos CustomizadosTampo: Mármore ou Porcelana Especial
Corpo: Laca ou Lamina</v>
      </c>
      <c r="F463" s="83" t="s">
        <v>868</v>
      </c>
      <c r="G463" s="81" t="s">
        <v>626</v>
      </c>
      <c r="H463" s="30">
        <v>7327.4212840194987</v>
      </c>
      <c r="I463" s="86"/>
      <c r="J463" s="42"/>
      <c r="N463" s="42"/>
      <c r="S463" s="194">
        <v>5842.8378583433387</v>
      </c>
      <c r="T463" s="194">
        <f t="shared" si="51"/>
        <v>5550.6959654261718</v>
      </c>
      <c r="U463" s="194">
        <f t="shared" si="52"/>
        <v>5968.4902854044858</v>
      </c>
      <c r="V463" s="194">
        <f t="shared" si="53"/>
        <v>6961.0502198672511</v>
      </c>
      <c r="W463" s="194">
        <f t="shared" si="54"/>
        <v>7327.4212840194987</v>
      </c>
    </row>
    <row r="464" spans="1:23" ht="69.75" x14ac:dyDescent="0.35">
      <c r="A464" s="5"/>
      <c r="B464" s="38" t="s">
        <v>413</v>
      </c>
      <c r="C464" s="24"/>
      <c r="D464" s="32" t="s">
        <v>159</v>
      </c>
      <c r="E464" s="62" t="str">
        <f t="shared" si="50"/>
        <v>Orbit Mesa de Centro - Øx0.9x0.33 - Acabamentos CustomizadosTampo: Espelho Bronze, Fume, Prata, Vidro Fosco ou Clear
Corpo: Laca ou Lamina</v>
      </c>
      <c r="F464" s="83" t="s">
        <v>869</v>
      </c>
      <c r="G464" s="57" t="s">
        <v>481</v>
      </c>
      <c r="H464" s="30">
        <v>4388.48889259308</v>
      </c>
      <c r="I464" s="86"/>
      <c r="J464" s="42"/>
      <c r="N464" s="42"/>
      <c r="S464" s="194">
        <v>3499.3523708652438</v>
      </c>
      <c r="T464" s="194">
        <f t="shared" si="51"/>
        <v>3324.3847523219815</v>
      </c>
      <c r="U464" s="194">
        <f t="shared" si="52"/>
        <v>3574.6072605612708</v>
      </c>
      <c r="V464" s="194">
        <f t="shared" si="53"/>
        <v>4169.0644479926095</v>
      </c>
      <c r="W464" s="194">
        <f t="shared" si="54"/>
        <v>4388.48889259308</v>
      </c>
    </row>
    <row r="465" spans="1:23" ht="69.75" x14ac:dyDescent="0.35">
      <c r="A465" s="5"/>
      <c r="B465" s="38" t="s">
        <v>413</v>
      </c>
      <c r="C465" s="24"/>
      <c r="D465" s="32" t="s">
        <v>158</v>
      </c>
      <c r="E465" s="62" t="str">
        <f t="shared" si="50"/>
        <v>Orbit Mesa de Centro - Øx0.9x0.33 - Acabamentos CustomizadosTampo: Laca ou Lamina com ou sem Vidro Normal Pintado
Corpo: Laca ou Lamina</v>
      </c>
      <c r="F465" s="83" t="s">
        <v>869</v>
      </c>
      <c r="G465" s="57" t="s">
        <v>482</v>
      </c>
      <c r="H465" s="30">
        <v>3432.5617924637386</v>
      </c>
      <c r="I465" s="86"/>
      <c r="J465" s="42"/>
      <c r="N465" s="42"/>
      <c r="S465" s="194">
        <v>2737.1023467492264</v>
      </c>
      <c r="T465" s="194">
        <f t="shared" si="51"/>
        <v>2600.2472294117651</v>
      </c>
      <c r="U465" s="194">
        <f t="shared" si="52"/>
        <v>2795.9647628083499</v>
      </c>
      <c r="V465" s="194">
        <f t="shared" si="53"/>
        <v>3260.9337028633781</v>
      </c>
      <c r="W465" s="194">
        <f t="shared" si="54"/>
        <v>3432.5617924637386</v>
      </c>
    </row>
    <row r="466" spans="1:23" ht="69.75" x14ac:dyDescent="0.35">
      <c r="A466" s="5"/>
      <c r="B466" s="38" t="s">
        <v>413</v>
      </c>
      <c r="C466" s="24"/>
      <c r="D466" s="32" t="s">
        <v>160</v>
      </c>
      <c r="E466" s="62" t="str">
        <f t="shared" si="50"/>
        <v>Orbit Mesa de Centro - Øx0.9x0.33 - Acabamentos CustomizadosTampo: Mármore ou Porcelana Especial
Corpo: Laca ou Lamina</v>
      </c>
      <c r="F466" s="83" t="s">
        <v>869</v>
      </c>
      <c r="G466" s="81" t="s">
        <v>626</v>
      </c>
      <c r="H466" s="30">
        <v>7632.7305041869786</v>
      </c>
      <c r="I466" s="86"/>
      <c r="J466" s="42"/>
      <c r="N466" s="42">
        <v>3200.6305882352949</v>
      </c>
      <c r="P466" t="e">
        <v>#N/A</v>
      </c>
      <c r="S466" s="194">
        <v>6086.2894357743116</v>
      </c>
      <c r="T466" s="194">
        <f t="shared" si="51"/>
        <v>5781.9749639855954</v>
      </c>
      <c r="U466" s="194">
        <f t="shared" si="52"/>
        <v>6217.1773806296733</v>
      </c>
      <c r="V466" s="194">
        <f t="shared" si="53"/>
        <v>7251.0939790283874</v>
      </c>
      <c r="W466" s="194">
        <f t="shared" si="54"/>
        <v>7632.7305041869786</v>
      </c>
    </row>
    <row r="467" spans="1:23" ht="69.75" x14ac:dyDescent="0.35">
      <c r="A467" s="5"/>
      <c r="B467" s="38"/>
      <c r="C467" s="24"/>
      <c r="D467" s="32"/>
      <c r="E467" s="62" t="str">
        <f t="shared" si="50"/>
        <v>Orbit Mesa de Centro - Øx0.9x0.4 - Acabamentos CustomizadosTampo: Espelho Bronze, Fume, Prata, Vidro Fosco ou Clear
Corpo: Laca ou Lamina</v>
      </c>
      <c r="F467" s="83" t="s">
        <v>870</v>
      </c>
      <c r="G467" s="57" t="s">
        <v>481</v>
      </c>
      <c r="H467" s="30">
        <v>4571.3425964511252</v>
      </c>
      <c r="I467" s="86"/>
      <c r="J467" s="42"/>
      <c r="N467" s="42">
        <v>3264.6432000000009</v>
      </c>
      <c r="P467" t="e">
        <v>#N/A</v>
      </c>
      <c r="S467" s="194">
        <v>3645.158719651296</v>
      </c>
      <c r="T467" s="194">
        <f t="shared" si="51"/>
        <v>3462.900783668731</v>
      </c>
      <c r="U467" s="194">
        <f t="shared" si="52"/>
        <v>3723.5492297513238</v>
      </c>
      <c r="V467" s="194">
        <f t="shared" si="53"/>
        <v>4342.7754666589681</v>
      </c>
      <c r="W467" s="194">
        <f t="shared" si="54"/>
        <v>4571.3425964511252</v>
      </c>
    </row>
    <row r="468" spans="1:23" ht="69.75" x14ac:dyDescent="0.35">
      <c r="A468" s="5"/>
      <c r="B468" s="38"/>
      <c r="C468" s="24"/>
      <c r="D468" s="32"/>
      <c r="E468" s="62" t="str">
        <f t="shared" si="50"/>
        <v>Orbit Mesa de Centro - Øx0.9x0.4 - Acabamentos CustomizadosTampo: Laca ou Lamina com ou sem Vidro Normal Pintado
Corpo: Laca ou Lamina</v>
      </c>
      <c r="F468" s="83" t="s">
        <v>870</v>
      </c>
      <c r="G468" s="57" t="s">
        <v>482</v>
      </c>
      <c r="H468" s="30">
        <v>3575.5852004830613</v>
      </c>
      <c r="I468" s="86"/>
      <c r="J468" s="42"/>
      <c r="N468" s="42">
        <v>1842.0480000000005</v>
      </c>
      <c r="P468">
        <v>1842.0480000000005</v>
      </c>
      <c r="S468" s="194">
        <v>2851.1482778637778</v>
      </c>
      <c r="T468" s="194">
        <f t="shared" si="51"/>
        <v>2708.590863970589</v>
      </c>
      <c r="U468" s="194">
        <f t="shared" si="52"/>
        <v>2912.4632945920312</v>
      </c>
      <c r="V468" s="194">
        <f t="shared" si="53"/>
        <v>3396.8059404826859</v>
      </c>
      <c r="W468" s="194">
        <f t="shared" si="54"/>
        <v>3575.5852004830613</v>
      </c>
    </row>
    <row r="469" spans="1:23" ht="69.75" x14ac:dyDescent="0.35">
      <c r="A469" s="5"/>
      <c r="B469" s="38"/>
      <c r="C469" s="24"/>
      <c r="D469" s="32"/>
      <c r="E469" s="62" t="str">
        <f t="shared" si="50"/>
        <v>Orbit Mesa de Centro - Øx0.9x0.4 - Acabamentos CustomizadosTampo: Mármore ou Porcelana Especial
Corpo: Laca ou Lamina</v>
      </c>
      <c r="F469" s="83" t="s">
        <v>870</v>
      </c>
      <c r="G469" s="81" t="s">
        <v>626</v>
      </c>
      <c r="H469" s="30">
        <v>7950.7609418614356</v>
      </c>
      <c r="I469" s="86"/>
      <c r="J469" s="42"/>
      <c r="N469" s="42">
        <v>2305.7313882352946</v>
      </c>
      <c r="P469">
        <v>2305.7313882352946</v>
      </c>
      <c r="S469" s="194">
        <v>6339.8848289315738</v>
      </c>
      <c r="T469" s="194">
        <f t="shared" si="51"/>
        <v>6022.8905874849952</v>
      </c>
      <c r="U469" s="194">
        <f t="shared" si="52"/>
        <v>6476.2264381559089</v>
      </c>
      <c r="V469" s="194">
        <f t="shared" si="53"/>
        <v>7553.222894821236</v>
      </c>
      <c r="W469" s="194">
        <f t="shared" si="54"/>
        <v>7950.7609418614356</v>
      </c>
    </row>
    <row r="470" spans="1:23" ht="69.75" x14ac:dyDescent="0.35">
      <c r="A470" s="5"/>
      <c r="B470" s="38" t="s">
        <v>413</v>
      </c>
      <c r="C470" s="24"/>
      <c r="D470" s="7" t="s">
        <v>168</v>
      </c>
      <c r="E470" s="62" t="str">
        <f t="shared" si="50"/>
        <v>Orbit Mesa de Centro - Øx1.1x0.26 - Acabamentos CustomizadosTampo: Espelho Bronze, Fume, Prata, Vidro Fosco ou Clear
Corpo: Laca ou Lamina</v>
      </c>
      <c r="F470" s="83" t="s">
        <v>594</v>
      </c>
      <c r="G470" s="57" t="s">
        <v>481</v>
      </c>
      <c r="H470" s="30">
        <v>5148.6605205794485</v>
      </c>
      <c r="I470" s="86"/>
      <c r="J470" s="42"/>
      <c r="N470" s="42">
        <v>2521.4518588235296</v>
      </c>
      <c r="P470" t="e">
        <v>#N/A</v>
      </c>
      <c r="S470" s="194">
        <v>4105.5082604582058</v>
      </c>
      <c r="T470" s="194">
        <f t="shared" si="51"/>
        <v>3900.2328474352953</v>
      </c>
      <c r="U470" s="194">
        <f t="shared" si="52"/>
        <v>4193.7987606831139</v>
      </c>
      <c r="V470" s="194">
        <f t="shared" si="53"/>
        <v>4891.2274945847148</v>
      </c>
      <c r="W470" s="194">
        <f t="shared" si="54"/>
        <v>5148.6605205794485</v>
      </c>
    </row>
    <row r="471" spans="1:23" ht="70.5" thickBot="1" x14ac:dyDescent="0.4">
      <c r="A471" s="21"/>
      <c r="B471" s="38" t="s">
        <v>413</v>
      </c>
      <c r="C471" s="24"/>
      <c r="D471" s="26" t="s">
        <v>167</v>
      </c>
      <c r="E471" s="62" t="str">
        <f t="shared" si="50"/>
        <v>Orbit Mesa de Centro - Øx1.1x0.26 - Acabamentos CustomizadosTampo: Laca ou Lamina com ou sem Vidro Normal Pintado
Corpo: Laca ou Lamina</v>
      </c>
      <c r="F471" s="83" t="s">
        <v>594</v>
      </c>
      <c r="G471" s="57" t="s">
        <v>482</v>
      </c>
      <c r="H471" s="30">
        <v>3714.5866171252219</v>
      </c>
      <c r="I471" s="86"/>
      <c r="J471" s="42"/>
      <c r="N471" s="42">
        <v>2571.8808960000001</v>
      </c>
      <c r="P471" t="e">
        <v>#N/A</v>
      </c>
      <c r="S471" s="194">
        <v>2961.9870993317659</v>
      </c>
      <c r="T471" s="194">
        <f t="shared" si="51"/>
        <v>2813.8877443651772</v>
      </c>
      <c r="U471" s="194">
        <f t="shared" si="52"/>
        <v>3025.6857466292231</v>
      </c>
      <c r="V471" s="194">
        <f t="shared" si="53"/>
        <v>3528.8572862936626</v>
      </c>
      <c r="W471" s="194">
        <f t="shared" si="54"/>
        <v>3714.5866171252219</v>
      </c>
    </row>
    <row r="472" spans="1:23" ht="70.5" thickTop="1" x14ac:dyDescent="0.35">
      <c r="A472" s="5"/>
      <c r="B472" s="38" t="s">
        <v>413</v>
      </c>
      <c r="C472" s="24"/>
      <c r="D472" s="32" t="s">
        <v>169</v>
      </c>
      <c r="E472" s="62" t="str">
        <f t="shared" si="50"/>
        <v>Orbit Mesa de Centro - Øx1.1x0.26 - Acabamentos CustomizadosTampo: Mármore ou Porcelana Especial
Corpo: Laca ou Lamina</v>
      </c>
      <c r="F472" s="83" t="s">
        <v>594</v>
      </c>
      <c r="G472" s="81" t="s">
        <v>626</v>
      </c>
      <c r="H472" s="30">
        <v>9570.8334289151862</v>
      </c>
      <c r="I472" s="86"/>
      <c r="J472" s="42"/>
      <c r="N472" s="42">
        <v>3223.2391115294126</v>
      </c>
      <c r="P472" t="e">
        <v>#N/A</v>
      </c>
      <c r="S472" s="194">
        <v>7631.7200454029226</v>
      </c>
      <c r="T472" s="194">
        <f t="shared" si="51"/>
        <v>7250.1340431327762</v>
      </c>
      <c r="U472" s="194">
        <f t="shared" si="52"/>
        <v>7795.8430571320177</v>
      </c>
      <c r="V472" s="194">
        <f t="shared" si="53"/>
        <v>9092.2917575330721</v>
      </c>
      <c r="W472" s="194">
        <f t="shared" si="54"/>
        <v>9570.8334289151862</v>
      </c>
    </row>
    <row r="473" spans="1:23" ht="69.75" x14ac:dyDescent="0.35">
      <c r="A473" s="5"/>
      <c r="B473" s="38"/>
      <c r="C473" s="24"/>
      <c r="D473" s="32"/>
      <c r="E473" s="62" t="str">
        <f t="shared" si="50"/>
        <v>Orbit Mesa de Centro - Øx1.1x0.33 - Acabamentos CustomizadosTampo: Espelho Bronze, Fume, Prata, Vidro Fosco ou Clear
Corpo: Laca ou Lamina</v>
      </c>
      <c r="F473" s="83" t="s">
        <v>873</v>
      </c>
      <c r="G473" s="57" t="s">
        <v>481</v>
      </c>
      <c r="H473" s="30">
        <v>5363.1880422702588</v>
      </c>
      <c r="I473" s="86"/>
      <c r="J473" s="42"/>
      <c r="N473" s="42">
        <v>2663.8339764705888</v>
      </c>
      <c r="P473" t="e">
        <v>#N/A</v>
      </c>
      <c r="S473" s="194">
        <v>4276.5711046439646</v>
      </c>
      <c r="T473" s="194">
        <f t="shared" si="51"/>
        <v>4062.742549411766</v>
      </c>
      <c r="U473" s="194">
        <f t="shared" si="52"/>
        <v>4368.5403757115764</v>
      </c>
      <c r="V473" s="194">
        <f t="shared" si="53"/>
        <v>5095.0286401924113</v>
      </c>
      <c r="W473" s="194">
        <f t="shared" si="54"/>
        <v>5363.1880422702588</v>
      </c>
    </row>
    <row r="474" spans="1:23" ht="69.75" x14ac:dyDescent="0.35">
      <c r="A474" s="5"/>
      <c r="B474" s="38"/>
      <c r="C474" s="24"/>
      <c r="D474" s="32"/>
      <c r="E474" s="62" t="str">
        <f t="shared" si="50"/>
        <v>Orbit Mesa de Centro - Øx1.1x0.33 - Acabamentos CustomizadosTampo: Laca ou Lamina com ou sem Vidro Normal Pintado
Corpo: Laca ou Lamina</v>
      </c>
      <c r="F474" s="83" t="s">
        <v>873</v>
      </c>
      <c r="G474" s="57" t="s">
        <v>482</v>
      </c>
      <c r="H474" s="30">
        <v>3869.3610595054397</v>
      </c>
      <c r="I474" s="86"/>
      <c r="J474" s="42"/>
      <c r="N474" s="42">
        <v>2717.1106560000003</v>
      </c>
      <c r="P474" t="e">
        <v>#N/A</v>
      </c>
      <c r="S474" s="194">
        <v>3085.4032284705895</v>
      </c>
      <c r="T474" s="194">
        <f t="shared" si="51"/>
        <v>2931.1330670470597</v>
      </c>
      <c r="U474" s="194">
        <f t="shared" si="52"/>
        <v>3151.7559860721076</v>
      </c>
      <c r="V474" s="194">
        <f t="shared" si="53"/>
        <v>3675.8930065558989</v>
      </c>
      <c r="W474" s="194">
        <f t="shared" si="54"/>
        <v>3869.3610595054397</v>
      </c>
    </row>
    <row r="475" spans="1:23" ht="69.75" x14ac:dyDescent="0.35">
      <c r="A475" s="5"/>
      <c r="B475" s="38"/>
      <c r="C475" s="24"/>
      <c r="D475" s="32"/>
      <c r="E475" s="62" t="str">
        <f t="shared" si="50"/>
        <v>Orbit Mesa de Centro - Øx1.1x0.33 - Acabamentos CustomizadosTampo: Mármore ou Porcelana Especial
Corpo: Laca ou Lamina</v>
      </c>
      <c r="F475" s="83" t="s">
        <v>873</v>
      </c>
      <c r="G475" s="81" t="s">
        <v>626</v>
      </c>
      <c r="H475" s="30">
        <v>9969.6181551199861</v>
      </c>
      <c r="I475" s="86"/>
      <c r="J475" s="42"/>
      <c r="N475" s="42">
        <v>3163.4597647058827</v>
      </c>
      <c r="P475" t="e">
        <v>#N/A</v>
      </c>
      <c r="S475" s="194">
        <v>7949.7083806280452</v>
      </c>
      <c r="T475" s="194">
        <f t="shared" si="51"/>
        <v>7552.2229615966426</v>
      </c>
      <c r="U475" s="194">
        <f t="shared" si="52"/>
        <v>8120.6698511791865</v>
      </c>
      <c r="V475" s="194">
        <f t="shared" si="53"/>
        <v>9471.1372474302843</v>
      </c>
      <c r="W475" s="194">
        <f t="shared" si="54"/>
        <v>9969.6181551199861</v>
      </c>
    </row>
    <row r="476" spans="1:23" ht="69.75" x14ac:dyDescent="0.35">
      <c r="A476" s="5"/>
      <c r="B476" s="38" t="s">
        <v>413</v>
      </c>
      <c r="C476" s="24"/>
      <c r="D476" s="32" t="s">
        <v>162</v>
      </c>
      <c r="E476" s="62" t="str">
        <f t="shared" si="50"/>
        <v>Orbit Mesa de Centro - Øx1x0.26 - Acabamentos CustomizadosTampo: Espelho Bronze, Fume, Prata, Vidro Fosco ou Clear
Corpo: Laca ou Lamina</v>
      </c>
      <c r="F476" s="83" t="s">
        <v>871</v>
      </c>
      <c r="G476" s="57" t="s">
        <v>481</v>
      </c>
      <c r="H476" s="30">
        <v>4282.9396517397727</v>
      </c>
      <c r="I476" s="86"/>
      <c r="J476" s="42"/>
      <c r="N476" s="42">
        <v>4654.9078588235298</v>
      </c>
      <c r="P476" t="e">
        <v>#N/A</v>
      </c>
      <c r="S476" s="194">
        <v>3415.1880958122874</v>
      </c>
      <c r="T476" s="194">
        <f t="shared" si="51"/>
        <v>3244.4286910216729</v>
      </c>
      <c r="U476" s="194">
        <f t="shared" si="52"/>
        <v>3488.633001098573</v>
      </c>
      <c r="V476" s="194">
        <f t="shared" si="53"/>
        <v>4068.7926691812654</v>
      </c>
      <c r="W476" s="194">
        <f t="shared" si="54"/>
        <v>4282.9396517397727</v>
      </c>
    </row>
    <row r="477" spans="1:23" ht="69.75" x14ac:dyDescent="0.35">
      <c r="A477" s="5"/>
      <c r="B477" s="38" t="s">
        <v>413</v>
      </c>
      <c r="C477" s="24"/>
      <c r="D477" s="32" t="s">
        <v>161</v>
      </c>
      <c r="E477" s="62" t="str">
        <f t="shared" si="50"/>
        <v>Orbit Mesa de Centro - Øx1x0.26 - Acabamentos CustomizadosTampo: Laca ou Lamina com ou sem Vidro Normal Pintado
Corpo: Laca ou Lamina</v>
      </c>
      <c r="F477" s="83" t="s">
        <v>871</v>
      </c>
      <c r="G477" s="57" t="s">
        <v>482</v>
      </c>
      <c r="H477" s="30">
        <v>3323.0944431979915</v>
      </c>
      <c r="I477" s="86"/>
      <c r="J477" s="42"/>
      <c r="N477" s="42">
        <v>5494.6283294117657</v>
      </c>
      <c r="P477" t="e">
        <v>#N/A</v>
      </c>
      <c r="S477" s="194">
        <v>2649.8137976470603</v>
      </c>
      <c r="T477" s="194">
        <f t="shared" si="51"/>
        <v>2517.3231077647069</v>
      </c>
      <c r="U477" s="194">
        <f t="shared" si="52"/>
        <v>2706.7990406072117</v>
      </c>
      <c r="V477" s="194">
        <f t="shared" si="53"/>
        <v>3156.9397210601905</v>
      </c>
      <c r="W477" s="194">
        <f t="shared" si="54"/>
        <v>3323.0944431979915</v>
      </c>
    </row>
    <row r="478" spans="1:23" ht="69.75" x14ac:dyDescent="0.35">
      <c r="A478" s="5"/>
      <c r="B478" s="38" t="s">
        <v>413</v>
      </c>
      <c r="C478" s="24"/>
      <c r="D478" s="32" t="s">
        <v>163</v>
      </c>
      <c r="E478" s="62" t="str">
        <f t="shared" si="50"/>
        <v>Orbit Mesa de Centro - Øx1x0.26 - Acabamentos CustomizadosTampo: Mármore ou Porcelana Especial
Corpo: Laca ou Lamina</v>
      </c>
      <c r="F478" s="83" t="s">
        <v>871</v>
      </c>
      <c r="G478" s="81" t="s">
        <v>626</v>
      </c>
      <c r="H478" s="30">
        <v>8063.3676485283986</v>
      </c>
      <c r="I478" s="98"/>
      <c r="J478" s="42"/>
      <c r="N478" s="42">
        <v>5545.0573665882366</v>
      </c>
      <c r="P478" t="e">
        <v>#N/A</v>
      </c>
      <c r="S478" s="194">
        <v>6429.6766811145526</v>
      </c>
      <c r="T478" s="194">
        <f t="shared" si="51"/>
        <v>6108.1928470588246</v>
      </c>
      <c r="U478" s="194">
        <f t="shared" si="52"/>
        <v>6567.9492979127153</v>
      </c>
      <c r="V478" s="194">
        <f t="shared" si="53"/>
        <v>7660.1992661555996</v>
      </c>
      <c r="W478" s="194">
        <f t="shared" si="54"/>
        <v>8063.3676485283986</v>
      </c>
    </row>
    <row r="479" spans="1:23" ht="69.75" x14ac:dyDescent="0.35">
      <c r="A479" s="5"/>
      <c r="B479" s="38" t="s">
        <v>413</v>
      </c>
      <c r="C479" s="24"/>
      <c r="D479" s="32" t="s">
        <v>165</v>
      </c>
      <c r="E479" s="62" t="str">
        <f t="shared" si="50"/>
        <v>Orbit Mesa de Centro - Øx1x0.33 - Acabamentos CustomizadosTampo: Espelho Bronze, Fume, Prata, Vidro Fosco ou Clear
Corpo: Laca ou Lamina</v>
      </c>
      <c r="F479" s="83" t="s">
        <v>872</v>
      </c>
      <c r="G479" s="57" t="s">
        <v>481</v>
      </c>
      <c r="H479" s="30">
        <v>4461.3954705622637</v>
      </c>
      <c r="I479" s="86"/>
      <c r="J479" s="42"/>
      <c r="N479" s="42">
        <v>7664.6508762352969</v>
      </c>
      <c r="P479" t="e">
        <v>#N/A</v>
      </c>
      <c r="S479" s="194">
        <v>3557.4875998044663</v>
      </c>
      <c r="T479" s="194">
        <f t="shared" si="51"/>
        <v>3379.6132198142427</v>
      </c>
      <c r="U479" s="194">
        <f t="shared" si="52"/>
        <v>3633.9927094776804</v>
      </c>
      <c r="V479" s="194">
        <f t="shared" si="53"/>
        <v>4238.3256970638186</v>
      </c>
      <c r="W479" s="194">
        <f t="shared" si="54"/>
        <v>4461.3954705622637</v>
      </c>
    </row>
    <row r="480" spans="1:23" ht="69.75" x14ac:dyDescent="0.35">
      <c r="A480" s="5"/>
      <c r="B480" s="38" t="s">
        <v>413</v>
      </c>
      <c r="C480" s="24"/>
      <c r="D480" s="32" t="s">
        <v>164</v>
      </c>
      <c r="E480" s="62" t="str">
        <f t="shared" si="50"/>
        <v>Orbit Mesa de Centro - Øx1x0.33 - Acabamentos CustomizadosTampo: Laca ou Lamina com ou sem Vidro Normal Pintado
Corpo: Laca ou Lamina</v>
      </c>
      <c r="F480" s="83" t="s">
        <v>872</v>
      </c>
      <c r="G480" s="57" t="s">
        <v>482</v>
      </c>
      <c r="H480" s="30">
        <v>3461.5567116645757</v>
      </c>
      <c r="I480" s="86"/>
      <c r="J480" s="42"/>
      <c r="N480" s="42">
        <v>6334.4222117647068</v>
      </c>
      <c r="P480" t="e">
        <v>#N/A</v>
      </c>
      <c r="S480" s="194">
        <v>2760.2227058823546</v>
      </c>
      <c r="T480" s="194">
        <f t="shared" si="51"/>
        <v>2622.2115705882366</v>
      </c>
      <c r="U480" s="194">
        <f t="shared" si="52"/>
        <v>2819.5823339658459</v>
      </c>
      <c r="V480" s="194">
        <f t="shared" si="53"/>
        <v>3288.478876104366</v>
      </c>
      <c r="W480" s="194">
        <f t="shared" si="54"/>
        <v>3461.5567116645757</v>
      </c>
    </row>
    <row r="481" spans="1:23" ht="69.75" x14ac:dyDescent="0.35">
      <c r="A481" s="5"/>
      <c r="B481" s="38" t="s">
        <v>413</v>
      </c>
      <c r="C481" s="24"/>
      <c r="D481" s="32" t="s">
        <v>166</v>
      </c>
      <c r="E481" s="62" t="str">
        <f t="shared" si="50"/>
        <v>Orbit Mesa de Centro - Øx1x0.33 - Acabamentos CustomizadosTampo: Mármore ou Porcelana Especial
Corpo: Laca ou Lamina</v>
      </c>
      <c r="F481" s="83" t="s">
        <v>872</v>
      </c>
      <c r="G481" s="81" t="s">
        <v>626</v>
      </c>
      <c r="H481" s="30">
        <v>8399.3413005504135</v>
      </c>
      <c r="I481" s="86"/>
      <c r="J481" s="42"/>
      <c r="N481" s="42">
        <v>6387.6988912941179</v>
      </c>
      <c r="P481" t="e">
        <v>#N/A</v>
      </c>
      <c r="S481" s="194">
        <v>6697.5798761609922</v>
      </c>
      <c r="T481" s="194">
        <f t="shared" si="51"/>
        <v>6362.7008823529422</v>
      </c>
      <c r="U481" s="194">
        <f t="shared" si="52"/>
        <v>6841.6138519924116</v>
      </c>
      <c r="V481" s="194">
        <f t="shared" si="53"/>
        <v>7979.374235578749</v>
      </c>
      <c r="W481" s="194">
        <f t="shared" si="54"/>
        <v>8399.3413005504135</v>
      </c>
    </row>
    <row r="482" spans="1:23" ht="69.75" x14ac:dyDescent="0.35">
      <c r="A482" s="5"/>
      <c r="B482" s="38"/>
      <c r="C482" s="41"/>
      <c r="D482" s="32"/>
      <c r="E482" s="62" t="str">
        <f t="shared" si="50"/>
        <v>Picasso Mesa de Centro - 1.65x0.75x0.26 - Acabamentos CustomizadosTampo: Espelho Bronze, Fume, Prata, Vidro Fosco ou Clear
Corpo: Laca ou Lamina</v>
      </c>
      <c r="F482" s="79" t="s">
        <v>878</v>
      </c>
      <c r="G482" s="57" t="s">
        <v>481</v>
      </c>
      <c r="H482" s="30">
        <v>5210.0162111852178</v>
      </c>
      <c r="I482" s="86"/>
      <c r="J482" s="42"/>
      <c r="N482" s="42">
        <v>6235.2941176470586</v>
      </c>
      <c r="P482" t="e">
        <v>#N/A</v>
      </c>
      <c r="S482" s="194">
        <v>4154.4328872812912</v>
      </c>
      <c r="T482" s="194">
        <f t="shared" si="51"/>
        <v>3946.7112429172266</v>
      </c>
      <c r="U482" s="194">
        <f t="shared" si="52"/>
        <v>4243.7755300185236</v>
      </c>
      <c r="V482" s="194">
        <f t="shared" si="53"/>
        <v>4949.5154006606035</v>
      </c>
      <c r="W482" s="194">
        <f t="shared" si="54"/>
        <v>5210.0162111852178</v>
      </c>
    </row>
    <row r="483" spans="1:23" ht="69.75" x14ac:dyDescent="0.35">
      <c r="A483" s="5"/>
      <c r="B483" s="38"/>
      <c r="C483" s="41"/>
      <c r="D483" s="32"/>
      <c r="E483" s="62" t="str">
        <f t="shared" si="50"/>
        <v>Picasso Mesa de Centro - 1.65x0.75x0.26 - Acabamentos CustomizadosTampo: Laca ou Lamina com ou sem Vidro Normal Pintado
Corpo: Laca ou Lamina</v>
      </c>
      <c r="F483" s="79" t="s">
        <v>878</v>
      </c>
      <c r="G483" s="57" t="s">
        <v>482</v>
      </c>
      <c r="H483" s="30">
        <v>3804.2992819624442</v>
      </c>
      <c r="I483" s="86"/>
      <c r="J483" s="42"/>
      <c r="N483" s="42">
        <v>4042.3529411764707</v>
      </c>
      <c r="P483" t="e">
        <v>#N/A</v>
      </c>
      <c r="S483" s="194">
        <v>3033.5233921373911</v>
      </c>
      <c r="T483" s="194">
        <f t="shared" si="51"/>
        <v>2881.8472225305213</v>
      </c>
      <c r="U483" s="194">
        <f t="shared" si="52"/>
        <v>3098.7604543338939</v>
      </c>
      <c r="V483" s="194">
        <f t="shared" si="53"/>
        <v>3614.0843178896203</v>
      </c>
      <c r="W483" s="194">
        <f t="shared" si="54"/>
        <v>3804.2992819624442</v>
      </c>
    </row>
    <row r="484" spans="1:23" ht="69.75" x14ac:dyDescent="0.35">
      <c r="A484" s="5"/>
      <c r="B484" s="38"/>
      <c r="C484" s="41"/>
      <c r="D484" s="32"/>
      <c r="E484" s="62" t="str">
        <f t="shared" si="50"/>
        <v>Picasso Mesa de Centro - 1.65x0.75x0.26 - Acabamentos CustomizadosTampo: Mármore ou Porcelana Especial
Corpo: Laca ou Lamina</v>
      </c>
      <c r="F484" s="79" t="s">
        <v>878</v>
      </c>
      <c r="G484" s="81" t="s">
        <v>626</v>
      </c>
      <c r="H484" s="30">
        <v>8831.2289997092339</v>
      </c>
      <c r="I484" s="86"/>
      <c r="J484" s="42"/>
      <c r="N484" s="42">
        <v>2517.6470588235293</v>
      </c>
      <c r="P484" t="e">
        <v>#N/A</v>
      </c>
      <c r="S484" s="194">
        <v>7041.964305742159</v>
      </c>
      <c r="T484" s="194">
        <f t="shared" si="51"/>
        <v>6689.8660904550507</v>
      </c>
      <c r="U484" s="194">
        <f t="shared" si="52"/>
        <v>7193.4043983387646</v>
      </c>
      <c r="V484" s="194">
        <f t="shared" si="53"/>
        <v>8389.6675497824999</v>
      </c>
      <c r="W484" s="194">
        <f t="shared" si="54"/>
        <v>8831.2289997092339</v>
      </c>
    </row>
    <row r="485" spans="1:23" ht="69.75" x14ac:dyDescent="0.35">
      <c r="A485" s="5"/>
      <c r="B485" s="38"/>
      <c r="C485" s="41"/>
      <c r="D485" s="32"/>
      <c r="E485" s="62" t="str">
        <f t="shared" si="50"/>
        <v>Picasso Mesa de Centro - 1.65x0.75x0.33 - Acabamentos CustomizadosTampo: Espelho Bronze, Fume, Prata, Vidro Fosco ou Clear
Corpo: Laca ou Lamina</v>
      </c>
      <c r="F485" s="79" t="s">
        <v>879</v>
      </c>
      <c r="G485" s="57" t="s">
        <v>481</v>
      </c>
      <c r="H485" s="30">
        <v>5522.6171838563314</v>
      </c>
      <c r="I485" s="86"/>
      <c r="J485" s="42"/>
      <c r="N485" s="42"/>
      <c r="S485" s="194">
        <v>4403.6988605181696</v>
      </c>
      <c r="T485" s="194">
        <f t="shared" si="51"/>
        <v>4183.5139174922606</v>
      </c>
      <c r="U485" s="194">
        <f t="shared" si="52"/>
        <v>4498.4020618196355</v>
      </c>
      <c r="V485" s="194">
        <f t="shared" si="53"/>
        <v>5246.4863247002404</v>
      </c>
      <c r="W485" s="194">
        <f t="shared" si="54"/>
        <v>5522.6171838563314</v>
      </c>
    </row>
    <row r="486" spans="1:23" ht="69.75" x14ac:dyDescent="0.35">
      <c r="A486" s="5"/>
      <c r="B486" s="38"/>
      <c r="C486" s="41"/>
      <c r="D486" s="32"/>
      <c r="E486" s="62" t="str">
        <f t="shared" si="50"/>
        <v>Picasso Mesa de Centro - 1.65x0.75x0.33 - Acabamentos CustomizadosTampo: Laca ou Lamina com ou sem Vidro Normal Pintado
Corpo: Laca ou Lamina</v>
      </c>
      <c r="F486" s="79" t="s">
        <v>879</v>
      </c>
      <c r="G486" s="57" t="s">
        <v>482</v>
      </c>
      <c r="H486" s="30">
        <v>4032.5572388801911</v>
      </c>
      <c r="I486" s="86"/>
      <c r="J486" s="42"/>
      <c r="N486" s="42"/>
      <c r="S486" s="194">
        <v>3215.5347956656346</v>
      </c>
      <c r="T486" s="194">
        <f t="shared" si="51"/>
        <v>3054.7580558823529</v>
      </c>
      <c r="U486" s="194">
        <f t="shared" si="52"/>
        <v>3284.6860815939281</v>
      </c>
      <c r="V486" s="194">
        <f t="shared" si="53"/>
        <v>3830.929376962998</v>
      </c>
      <c r="W486" s="194">
        <f t="shared" si="54"/>
        <v>4032.5572388801911</v>
      </c>
    </row>
    <row r="487" spans="1:23" ht="69.75" x14ac:dyDescent="0.35">
      <c r="A487" s="5"/>
      <c r="B487" s="38"/>
      <c r="C487" s="41"/>
      <c r="D487" s="32"/>
      <c r="E487" s="62" t="str">
        <f t="shared" si="50"/>
        <v>Picasso Mesa de Centro - 1.65x0.75x0.33 - Acabamentos CustomizadosTampo: Mármore ou Porcelana Especial
Corpo: Laca ou Lamina</v>
      </c>
      <c r="F487" s="79" t="s">
        <v>879</v>
      </c>
      <c r="G487" s="81" t="s">
        <v>626</v>
      </c>
      <c r="H487" s="30">
        <v>9361.1027396917889</v>
      </c>
      <c r="I487" s="86"/>
      <c r="J487" s="42"/>
      <c r="N487" s="42"/>
      <c r="S487" s="194">
        <v>7464.4821640866885</v>
      </c>
      <c r="T487" s="194">
        <f t="shared" si="51"/>
        <v>7091.2580558823538</v>
      </c>
      <c r="U487" s="194">
        <f t="shared" si="52"/>
        <v>7625.0086622390909</v>
      </c>
      <c r="V487" s="194">
        <f t="shared" si="53"/>
        <v>8893.0476027694513</v>
      </c>
      <c r="W487" s="194">
        <f t="shared" si="54"/>
        <v>9361.1027396917889</v>
      </c>
    </row>
    <row r="488" spans="1:23" ht="69.75" x14ac:dyDescent="0.35">
      <c r="A488" s="5"/>
      <c r="B488" s="38"/>
      <c r="C488" s="41"/>
      <c r="D488" s="32"/>
      <c r="E488" s="62" t="str">
        <f t="shared" si="50"/>
        <v>Picasso Mesa de Centro - 1.6x0.9x0.26 - Acabamentos CustomizadosTampo: Espelho Bronze, Fume, Prata, Vidro Fosco ou Clear
Corpo: Laca ou Lamina</v>
      </c>
      <c r="F488" s="79" t="s">
        <v>874</v>
      </c>
      <c r="G488" s="57" t="s">
        <v>481</v>
      </c>
      <c r="H488" s="30">
        <v>5377.6204408790873</v>
      </c>
      <c r="I488" s="86"/>
      <c r="J488" s="42"/>
      <c r="N488" s="42"/>
      <c r="S488" s="194">
        <v>4288.079405000909</v>
      </c>
      <c r="T488" s="194">
        <f t="shared" si="51"/>
        <v>4073.6754347508631</v>
      </c>
      <c r="U488" s="194">
        <f t="shared" si="52"/>
        <v>4380.296166398778</v>
      </c>
      <c r="V488" s="194">
        <f t="shared" si="53"/>
        <v>5108.739418870894</v>
      </c>
      <c r="W488" s="194">
        <f t="shared" si="54"/>
        <v>5377.6204408790873</v>
      </c>
    </row>
    <row r="489" spans="1:23" ht="69.75" x14ac:dyDescent="0.35">
      <c r="A489" s="5"/>
      <c r="B489" s="38"/>
      <c r="C489" s="41"/>
      <c r="D489" s="32"/>
      <c r="E489" s="62" t="str">
        <f t="shared" si="50"/>
        <v>Picasso Mesa de Centro - 1.6x0.9x0.26 - Acabamentos CustomizadosTampo: Laca ou Lamina com ou sem Vidro Normal Pintado
Corpo: Laca ou Lamina</v>
      </c>
      <c r="F489" s="79" t="s">
        <v>874</v>
      </c>
      <c r="G489" s="57" t="s">
        <v>482</v>
      </c>
      <c r="H489" s="30">
        <v>3821.0597049318308</v>
      </c>
      <c r="I489" s="86"/>
      <c r="J489" s="42"/>
      <c r="N489" s="42"/>
      <c r="S489" s="194">
        <v>3046.8880439093527</v>
      </c>
      <c r="T489" s="194">
        <f t="shared" si="51"/>
        <v>2894.5436417138849</v>
      </c>
      <c r="U489" s="194">
        <f t="shared" si="52"/>
        <v>3112.4125179719194</v>
      </c>
      <c r="V489" s="194">
        <f t="shared" si="53"/>
        <v>3630.0067197106491</v>
      </c>
      <c r="W489" s="194">
        <f t="shared" si="54"/>
        <v>3821.0597049318308</v>
      </c>
    </row>
    <row r="490" spans="1:23" ht="69.75" x14ac:dyDescent="0.35">
      <c r="A490" s="5"/>
      <c r="B490" s="38"/>
      <c r="C490" s="41"/>
      <c r="D490" s="32"/>
      <c r="E490" s="62" t="str">
        <f t="shared" si="50"/>
        <v>Picasso Mesa de Centro - 1.6x0.9x0.26 - Acabamentos CustomizadosTampo: Mármore ou Porcelana Especial
Corpo: Laca ou Lamina</v>
      </c>
      <c r="F490" s="79" t="s">
        <v>874</v>
      </c>
      <c r="G490" s="81" t="s">
        <v>626</v>
      </c>
      <c r="H490" s="30">
        <v>9410.1636635197174</v>
      </c>
      <c r="I490" s="86"/>
      <c r="J490" s="42"/>
      <c r="N490" s="42"/>
      <c r="S490" s="194">
        <v>7503.6030242086917</v>
      </c>
      <c r="T490" s="194">
        <f t="shared" si="51"/>
        <v>7128.4228729982569</v>
      </c>
      <c r="U490" s="194">
        <f t="shared" si="52"/>
        <v>7664.9708311809218</v>
      </c>
      <c r="V490" s="194">
        <f t="shared" si="53"/>
        <v>8939.6554804063089</v>
      </c>
      <c r="W490" s="194">
        <f t="shared" si="54"/>
        <v>9410.1636635197174</v>
      </c>
    </row>
    <row r="491" spans="1:23" ht="69.75" x14ac:dyDescent="0.35">
      <c r="A491" s="5"/>
      <c r="B491" s="38"/>
      <c r="C491" s="41"/>
      <c r="D491" s="32"/>
      <c r="E491" s="62" t="str">
        <f t="shared" si="50"/>
        <v>Picasso Mesa de Centro - 1.6x0.9x0.33 - Acabamentos CustomizadosTampo: Espelho Bronze, Fume, Prata, Vidro Fosco ou Clear
Corpo: Laca ou Lamina</v>
      </c>
      <c r="F491" s="34" t="s">
        <v>603</v>
      </c>
      <c r="G491" s="57" t="s">
        <v>481</v>
      </c>
      <c r="H491" s="30">
        <v>5700.2776673318331</v>
      </c>
      <c r="I491" s="86"/>
      <c r="J491" s="42"/>
      <c r="N491" s="42">
        <v>6311.7647058823532</v>
      </c>
      <c r="P491" t="e">
        <v>#N/A</v>
      </c>
      <c r="S491" s="194">
        <v>4545.364169300964</v>
      </c>
      <c r="T491" s="194">
        <f t="shared" si="51"/>
        <v>4318.0959608359153</v>
      </c>
      <c r="U491" s="194">
        <f t="shared" si="52"/>
        <v>4643.1139363827051</v>
      </c>
      <c r="V491" s="194">
        <f t="shared" si="53"/>
        <v>5415.2637840031484</v>
      </c>
      <c r="W491" s="194">
        <f t="shared" si="54"/>
        <v>5700.2776673318331</v>
      </c>
    </row>
    <row r="492" spans="1:23" ht="69.75" x14ac:dyDescent="0.35">
      <c r="A492" s="5"/>
      <c r="B492" s="38"/>
      <c r="C492" s="41"/>
      <c r="D492" s="32"/>
      <c r="E492" s="62" t="str">
        <f t="shared" si="50"/>
        <v>Picasso Mesa de Centro - 1.6x0.9x0.33 - Acabamentos CustomizadosTampo: Laca ou Lamina com ou sem Vidro Normal Pintado
Corpo: Laca ou Lamina</v>
      </c>
      <c r="F492" s="34" t="s">
        <v>603</v>
      </c>
      <c r="G492" s="57" t="s">
        <v>482</v>
      </c>
      <c r="H492" s="30">
        <v>4050.3232872277413</v>
      </c>
      <c r="I492" s="86"/>
      <c r="J492" s="42"/>
      <c r="N492" s="42">
        <v>4118.8235294117649</v>
      </c>
      <c r="P492" t="e">
        <v>#N/A</v>
      </c>
      <c r="S492" s="194">
        <v>3229.7013265439141</v>
      </c>
      <c r="T492" s="194">
        <f t="shared" si="51"/>
        <v>3068.2162602167182</v>
      </c>
      <c r="U492" s="194">
        <f t="shared" si="52"/>
        <v>3299.1572690502348</v>
      </c>
      <c r="V492" s="194">
        <f t="shared" si="53"/>
        <v>3847.8071228932886</v>
      </c>
      <c r="W492" s="194">
        <f t="shared" si="54"/>
        <v>4050.3232872277413</v>
      </c>
    </row>
    <row r="493" spans="1:23" ht="69.75" x14ac:dyDescent="0.35">
      <c r="A493" s="5"/>
      <c r="B493" s="38"/>
      <c r="C493" s="41"/>
      <c r="D493" s="32"/>
      <c r="E493" s="62" t="str">
        <f t="shared" si="50"/>
        <v>Picasso Mesa de Centro - 1.6x0.9x0.33 - Acabamentos CustomizadosTampo: Mármore ou Porcelana Especial
Corpo: Laca ou Lamina</v>
      </c>
      <c r="F493" s="34" t="s">
        <v>603</v>
      </c>
      <c r="G493" s="81" t="s">
        <v>626</v>
      </c>
      <c r="H493" s="30">
        <v>9974.7734833309005</v>
      </c>
      <c r="I493" s="86"/>
      <c r="J493" s="42"/>
      <c r="N493" s="42">
        <v>2594.1176470588234</v>
      </c>
      <c r="P493" t="e">
        <v>#N/A</v>
      </c>
      <c r="S493" s="194">
        <v>7953.8192056612133</v>
      </c>
      <c r="T493" s="194">
        <f t="shared" si="51"/>
        <v>7556.1282453781523</v>
      </c>
      <c r="U493" s="194">
        <f t="shared" si="52"/>
        <v>8124.8690810517774</v>
      </c>
      <c r="V493" s="194">
        <f t="shared" si="53"/>
        <v>9476.0348092306867</v>
      </c>
      <c r="W493" s="194">
        <f t="shared" si="54"/>
        <v>9974.7734833309005</v>
      </c>
    </row>
    <row r="494" spans="1:23" ht="69.75" x14ac:dyDescent="0.35">
      <c r="A494" s="5"/>
      <c r="B494" s="38"/>
      <c r="C494" s="41"/>
      <c r="D494" s="32"/>
      <c r="E494" s="62" t="str">
        <f t="shared" si="50"/>
        <v>Picasso Mesa de Centro - 1.6x0.9x0.4 - Acabamentos CustomizadosTampo: Espelho Bronze, Fume, Prata, Vidro Fosco ou Clear
Corpo: Laca ou Lamina</v>
      </c>
      <c r="F494" s="79" t="s">
        <v>875</v>
      </c>
      <c r="G494" s="57" t="s">
        <v>481</v>
      </c>
      <c r="H494" s="30">
        <v>5937.7892368039929</v>
      </c>
      <c r="I494" s="86"/>
      <c r="J494" s="42"/>
      <c r="N494" s="42"/>
      <c r="S494" s="194">
        <v>4734.7543430218375</v>
      </c>
      <c r="T494" s="194">
        <f t="shared" si="51"/>
        <v>4498.016625870745</v>
      </c>
      <c r="U494" s="194">
        <f t="shared" si="52"/>
        <v>4836.5770170653177</v>
      </c>
      <c r="V494" s="194">
        <f t="shared" si="53"/>
        <v>5640.8997750032795</v>
      </c>
      <c r="W494" s="194">
        <f t="shared" si="54"/>
        <v>5937.7892368039929</v>
      </c>
    </row>
    <row r="495" spans="1:23" ht="69.75" x14ac:dyDescent="0.35">
      <c r="A495" s="5"/>
      <c r="B495" s="38"/>
      <c r="C495" s="41"/>
      <c r="D495" s="32"/>
      <c r="E495" s="62" t="str">
        <f t="shared" si="50"/>
        <v>Picasso Mesa de Centro - 1.6x0.9x0.4 - Acabamentos CustomizadosTampo: Laca ou Lamina com ou sem Vidro Normal Pintado
Corpo: Laca ou Lamina</v>
      </c>
      <c r="F495" s="79" t="s">
        <v>875</v>
      </c>
      <c r="G495" s="57" t="s">
        <v>482</v>
      </c>
      <c r="H495" s="30">
        <v>4219.0867575288976</v>
      </c>
      <c r="I495" s="86"/>
      <c r="J495" s="42"/>
      <c r="N495" s="42"/>
      <c r="S495" s="194">
        <v>3364.2722151499106</v>
      </c>
      <c r="T495" s="194">
        <f t="shared" si="51"/>
        <v>3196.058604392415</v>
      </c>
      <c r="U495" s="194">
        <f t="shared" si="52"/>
        <v>3436.6221552606617</v>
      </c>
      <c r="V495" s="194">
        <f t="shared" si="53"/>
        <v>4008.1324196805094</v>
      </c>
      <c r="W495" s="194">
        <f t="shared" si="54"/>
        <v>4219.0867575288976</v>
      </c>
    </row>
    <row r="496" spans="1:23" ht="69.75" x14ac:dyDescent="0.35">
      <c r="A496" s="5"/>
      <c r="B496" s="38"/>
      <c r="C496" s="41"/>
      <c r="D496" s="32"/>
      <c r="E496" s="62" t="str">
        <f t="shared" si="50"/>
        <v>Picasso Mesa de Centro - 1.6x0.9x0.4 - Acabamentos CustomizadosTampo: Mármore ou Porcelana Especial
Corpo: Laca ou Lamina</v>
      </c>
      <c r="F496" s="79" t="s">
        <v>875</v>
      </c>
      <c r="G496" s="81" t="s">
        <v>626</v>
      </c>
      <c r="H496" s="30">
        <v>10390.389045136355</v>
      </c>
      <c r="I496" s="86"/>
      <c r="J496" s="42"/>
      <c r="N496" s="42"/>
      <c r="S496" s="194">
        <v>8285.2283392304307</v>
      </c>
      <c r="T496" s="194">
        <f t="shared" si="51"/>
        <v>7870.966922268909</v>
      </c>
      <c r="U496" s="194">
        <f t="shared" si="52"/>
        <v>8463.4052927622688</v>
      </c>
      <c r="V496" s="194">
        <f t="shared" si="53"/>
        <v>9870.869592948633</v>
      </c>
      <c r="W496" s="194">
        <f t="shared" si="54"/>
        <v>10390.389045136355</v>
      </c>
    </row>
    <row r="497" spans="1:23" ht="69.75" x14ac:dyDescent="0.35">
      <c r="A497" s="5"/>
      <c r="B497" s="38"/>
      <c r="C497" s="41"/>
      <c r="D497" s="32"/>
      <c r="E497" s="62" t="str">
        <f t="shared" si="50"/>
        <v>Picasso Mesa de Centro - Øx1.2x0.26 - Acabamentos CustomizadosTampo: Espelho Bronze, Fume, Prata, Vidro Fosco ou Clear
Corpo: Laca ou Lamina</v>
      </c>
      <c r="F497" s="79" t="s">
        <v>602</v>
      </c>
      <c r="G497" s="57" t="s">
        <v>481</v>
      </c>
      <c r="H497" s="30">
        <v>5384.4816080037881</v>
      </c>
      <c r="I497" s="86"/>
      <c r="J497" s="42"/>
      <c r="N497" s="42"/>
      <c r="S497" s="194">
        <v>4293.5504548388717</v>
      </c>
      <c r="T497" s="194">
        <f t="shared" si="51"/>
        <v>4078.8729320969278</v>
      </c>
      <c r="U497" s="194">
        <f t="shared" si="52"/>
        <v>4385.8848732225033</v>
      </c>
      <c r="V497" s="194">
        <f t="shared" si="53"/>
        <v>5115.2575276394055</v>
      </c>
      <c r="W497" s="194">
        <f t="shared" si="54"/>
        <v>5384.4816080037881</v>
      </c>
    </row>
    <row r="498" spans="1:23" ht="69.75" x14ac:dyDescent="0.35">
      <c r="A498" s="5"/>
      <c r="B498" s="38"/>
      <c r="C498" s="41"/>
      <c r="D498" s="32"/>
      <c r="E498" s="62" t="str">
        <f t="shared" si="50"/>
        <v>Picasso Mesa de Centro - Øx1.2x0.26 - Acabamentos CustomizadosTampo: Laca ou Lamina com ou sem Vidro Normal Pintado
Corpo: Laca ou Lamina</v>
      </c>
      <c r="F498" s="79" t="s">
        <v>602</v>
      </c>
      <c r="G498" s="57" t="s">
        <v>482</v>
      </c>
      <c r="H498" s="30">
        <v>3788.7913345513307</v>
      </c>
      <c r="I498" s="86"/>
      <c r="J498" s="42"/>
      <c r="N498" s="42"/>
      <c r="S498" s="194">
        <v>3021.1574561925768</v>
      </c>
      <c r="T498" s="194">
        <f t="shared" si="51"/>
        <v>2870.0995833829479</v>
      </c>
      <c r="U498" s="194">
        <f t="shared" si="52"/>
        <v>3086.1285842827401</v>
      </c>
      <c r="V498" s="194">
        <f t="shared" si="53"/>
        <v>3599.3517678489593</v>
      </c>
      <c r="W498" s="194">
        <f t="shared" si="54"/>
        <v>3788.7913345513307</v>
      </c>
    </row>
    <row r="499" spans="1:23" ht="69.75" x14ac:dyDescent="0.35">
      <c r="A499" s="5"/>
      <c r="B499" s="38" t="s">
        <v>413</v>
      </c>
      <c r="C499" s="41"/>
      <c r="D499" s="32"/>
      <c r="E499" s="62" t="str">
        <f t="shared" si="50"/>
        <v>Picasso Mesa de Centro - Øx1.2x0.26 - Acabamentos CustomizadosTampo: Mármore ou Porcelana Especial
Corpo: Laca ou Lamina</v>
      </c>
      <c r="F499" s="79" t="s">
        <v>602</v>
      </c>
      <c r="G499" s="81" t="s">
        <v>626</v>
      </c>
      <c r="H499" s="30">
        <v>9873.7601257474053</v>
      </c>
      <c r="I499" s="86"/>
      <c r="J499" s="42"/>
      <c r="N499" s="42"/>
      <c r="S499" s="194">
        <v>7873.2718142925196</v>
      </c>
      <c r="T499" s="194">
        <f t="shared" si="51"/>
        <v>7479.6082235778931</v>
      </c>
      <c r="U499" s="194">
        <f t="shared" si="52"/>
        <v>8042.5894877181654</v>
      </c>
      <c r="V499" s="194">
        <f t="shared" si="53"/>
        <v>9380.0721195256956</v>
      </c>
      <c r="W499" s="194">
        <f t="shared" si="54"/>
        <v>9873.7601257474053</v>
      </c>
    </row>
    <row r="500" spans="1:23" ht="69.75" x14ac:dyDescent="0.35">
      <c r="A500" s="5"/>
      <c r="B500" s="38"/>
      <c r="C500" s="41"/>
      <c r="D500" s="32"/>
      <c r="E500" s="62" t="str">
        <f t="shared" si="50"/>
        <v>Picasso Mesa de Centro - Øx1.2x0.33 - Acabamentos CustomizadosTampo: Espelho Bronze, Fume, Prata, Vidro Fosco ou Clear
Corpo: Laca ou Lamina</v>
      </c>
      <c r="F500" s="79" t="s">
        <v>877</v>
      </c>
      <c r="G500" s="57" t="s">
        <v>481</v>
      </c>
      <c r="H500" s="30">
        <v>5599.8608723239404</v>
      </c>
      <c r="I500" s="86"/>
      <c r="J500" s="42"/>
      <c r="N500" s="42">
        <v>6176.4705882352946</v>
      </c>
      <c r="P500" t="e">
        <v>#N/A</v>
      </c>
      <c r="S500" s="194">
        <v>4465.2924730324266</v>
      </c>
      <c r="T500" s="194">
        <f t="shared" si="51"/>
        <v>4242.0278493808055</v>
      </c>
      <c r="U500" s="194">
        <f t="shared" si="52"/>
        <v>4561.320268151404</v>
      </c>
      <c r="V500" s="194">
        <f t="shared" si="53"/>
        <v>5319.867828744982</v>
      </c>
      <c r="W500" s="194">
        <f t="shared" si="54"/>
        <v>5599.8608723239404</v>
      </c>
    </row>
    <row r="501" spans="1:23" ht="69.75" x14ac:dyDescent="0.35">
      <c r="A501" s="5"/>
      <c r="B501" s="38"/>
      <c r="C501" s="41"/>
      <c r="D501" s="32"/>
      <c r="E501" s="62" t="str">
        <f t="shared" si="50"/>
        <v>Picasso Mesa de Centro - Øx1.2x0.33 - Acabamentos CustomizadosTampo: Laca ou Lamina com ou sem Vidro Normal Pintado
Corpo: Laca ou Lamina</v>
      </c>
      <c r="F501" s="79" t="s">
        <v>877</v>
      </c>
      <c r="G501" s="57" t="s">
        <v>482</v>
      </c>
      <c r="H501" s="30">
        <v>3940.3429879333839</v>
      </c>
      <c r="I501" s="86"/>
      <c r="J501" s="42"/>
      <c r="N501" s="42">
        <v>3983.5294117647059</v>
      </c>
      <c r="P501" t="e">
        <v>#N/A</v>
      </c>
      <c r="S501" s="194">
        <v>3142.0037544402803</v>
      </c>
      <c r="T501" s="194">
        <f t="shared" si="51"/>
        <v>2984.9035667182661</v>
      </c>
      <c r="U501" s="194">
        <f t="shared" si="52"/>
        <v>3209.5737276540499</v>
      </c>
      <c r="V501" s="194">
        <f t="shared" si="53"/>
        <v>3743.3258385629179</v>
      </c>
      <c r="W501" s="194">
        <f t="shared" si="54"/>
        <v>3940.3429879333839</v>
      </c>
    </row>
    <row r="502" spans="1:23" ht="69.75" x14ac:dyDescent="0.35">
      <c r="A502" s="5"/>
      <c r="B502" s="38"/>
      <c r="C502" s="41"/>
      <c r="D502" s="32"/>
      <c r="E502" s="62" t="str">
        <f t="shared" si="50"/>
        <v>Picasso Mesa de Centro - Øx1.2x0.33 - Acabamentos CustomizadosTampo: Mármore ou Porcelana Especial
Corpo: Laca ou Lamina</v>
      </c>
      <c r="F502" s="79" t="s">
        <v>877</v>
      </c>
      <c r="G502" s="81" t="s">
        <v>626</v>
      </c>
      <c r="H502" s="30">
        <v>10268.710530777302</v>
      </c>
      <c r="I502" s="86"/>
      <c r="J502" s="42"/>
      <c r="N502" s="42">
        <v>2458.8235294117649</v>
      </c>
      <c r="P502" t="e">
        <v>#N/A</v>
      </c>
      <c r="S502" s="194">
        <v>8188.2026868642206</v>
      </c>
      <c r="T502" s="194">
        <f t="shared" si="51"/>
        <v>7778.7925525210094</v>
      </c>
      <c r="U502" s="194">
        <f t="shared" si="52"/>
        <v>8364.2930672268922</v>
      </c>
      <c r="V502" s="194">
        <f t="shared" si="53"/>
        <v>9755.2750043067226</v>
      </c>
      <c r="W502" s="194">
        <f t="shared" si="54"/>
        <v>10268.710530777302</v>
      </c>
    </row>
    <row r="503" spans="1:23" ht="69.75" x14ac:dyDescent="0.35">
      <c r="A503" s="5"/>
      <c r="B503" s="38"/>
      <c r="C503" s="41"/>
      <c r="D503" s="32"/>
      <c r="E503" s="62" t="str">
        <f t="shared" si="50"/>
        <v>Picasso Mesa de Centro - Øx1.2x0.4 - Acabamentos CustomizadosTampo: Espelho Bronze, Fume, Prata, Vidro Fosco ou Clear
Corpo: Laca ou Lamina</v>
      </c>
      <c r="F503" s="79" t="s">
        <v>876</v>
      </c>
      <c r="G503" s="57" t="s">
        <v>481</v>
      </c>
      <c r="H503" s="30">
        <v>5833.1884086707714</v>
      </c>
      <c r="I503" s="86"/>
      <c r="J503" s="42"/>
      <c r="N503" s="42"/>
      <c r="S503" s="194">
        <v>4651.3463260754452</v>
      </c>
      <c r="T503" s="194">
        <f t="shared" si="51"/>
        <v>4418.7790097716725</v>
      </c>
      <c r="U503" s="194">
        <f t="shared" si="52"/>
        <v>4751.3752793243793</v>
      </c>
      <c r="V503" s="194">
        <f t="shared" si="53"/>
        <v>5541.5289882760235</v>
      </c>
      <c r="W503" s="194">
        <f t="shared" si="54"/>
        <v>5833.1884086707714</v>
      </c>
    </row>
    <row r="504" spans="1:23" ht="69.75" x14ac:dyDescent="0.35">
      <c r="A504" s="5"/>
      <c r="B504" s="38"/>
      <c r="C504" s="41"/>
      <c r="D504" s="32"/>
      <c r="E504" s="62" t="str">
        <f t="shared" si="50"/>
        <v>Picasso Mesa de Centro - Øx1.2x0.4 - Acabamentos CustomizadosTampo: Laca ou Lamina com ou sem Vidro Normal Pintado
Corpo: Laca ou Lamina</v>
      </c>
      <c r="F504" s="79" t="s">
        <v>876</v>
      </c>
      <c r="G504" s="57" t="s">
        <v>482</v>
      </c>
      <c r="H504" s="30">
        <v>4104.5239457639409</v>
      </c>
      <c r="I504" s="86"/>
      <c r="J504" s="42"/>
      <c r="N504" s="42"/>
      <c r="S504" s="194">
        <v>3272.9205775419587</v>
      </c>
      <c r="T504" s="194">
        <f t="shared" si="51"/>
        <v>3109.2745486648605</v>
      </c>
      <c r="U504" s="194">
        <f t="shared" si="52"/>
        <v>3343.3059663063018</v>
      </c>
      <c r="V504" s="194">
        <f t="shared" si="53"/>
        <v>3899.2977485030392</v>
      </c>
      <c r="W504" s="194">
        <f t="shared" si="54"/>
        <v>4104.5239457639409</v>
      </c>
    </row>
    <row r="505" spans="1:23" ht="69.75" x14ac:dyDescent="0.35">
      <c r="A505" s="5"/>
      <c r="B505" s="38"/>
      <c r="C505" s="41"/>
      <c r="D505" s="32"/>
      <c r="E505" s="62" t="str">
        <f t="shared" si="50"/>
        <v>Picasso Mesa de Centro - Øx1.2x0.4 - Acabamentos CustomizadosTampo: Mármore ou Porcelana Especial
Corpo: Laca ou Lamina</v>
      </c>
      <c r="F505" s="79" t="s">
        <v>876</v>
      </c>
      <c r="G505" s="81" t="s">
        <v>626</v>
      </c>
      <c r="H505" s="30">
        <v>10696.573469559689</v>
      </c>
      <c r="I505" s="86"/>
      <c r="J505" s="42"/>
      <c r="N505" s="42"/>
      <c r="S505" s="194">
        <v>8529.3777988168968</v>
      </c>
      <c r="T505" s="194">
        <f t="shared" si="51"/>
        <v>8102.9089088760511</v>
      </c>
      <c r="U505" s="194">
        <f t="shared" si="52"/>
        <v>8712.8052783613457</v>
      </c>
      <c r="V505" s="194">
        <f t="shared" si="53"/>
        <v>10161.744796152836</v>
      </c>
      <c r="W505" s="194">
        <f t="shared" si="54"/>
        <v>10696.573469559689</v>
      </c>
    </row>
    <row r="506" spans="1:23" ht="69.75" x14ac:dyDescent="0.35">
      <c r="A506" s="5"/>
      <c r="B506" s="38"/>
      <c r="C506" s="41"/>
      <c r="D506" s="32" t="s">
        <v>135</v>
      </c>
      <c r="E506" s="62" t="str">
        <f t="shared" si="50"/>
        <v>Platform Mesa de Centro - 0.8x0.8x0.37 - Acabamentos CustomizadosTampo: Espelho Bronze, Fume, Prata, Vidro Fosco ou Clear
Corpo: Laca ou Lamina</v>
      </c>
      <c r="F506" s="43" t="s">
        <v>470</v>
      </c>
      <c r="G506" s="57" t="s">
        <v>481</v>
      </c>
      <c r="H506" s="30">
        <v>2893.0230712967814</v>
      </c>
      <c r="I506" s="86"/>
      <c r="J506" s="42">
        <f t="shared" ref="J506:J515" si="55">H506/0.95</f>
        <v>3045.2874434702962</v>
      </c>
      <c r="N506" s="42">
        <v>2435.0375675294122</v>
      </c>
      <c r="P506">
        <v>2435.0375675294122</v>
      </c>
      <c r="S506" s="194">
        <v>2306.8776955541803</v>
      </c>
      <c r="T506" s="194">
        <f t="shared" si="51"/>
        <v>2191.533810776471</v>
      </c>
      <c r="U506" s="194">
        <f t="shared" si="52"/>
        <v>2356.4879685768506</v>
      </c>
      <c r="V506" s="194">
        <f t="shared" si="53"/>
        <v>2748.3719177511807</v>
      </c>
      <c r="W506" s="194">
        <f t="shared" si="54"/>
        <v>2893.0230712967814</v>
      </c>
    </row>
    <row r="507" spans="1:23" ht="69.75" x14ac:dyDescent="0.35">
      <c r="A507" s="5"/>
      <c r="B507" s="38" t="s">
        <v>413</v>
      </c>
      <c r="C507" s="24"/>
      <c r="D507" s="26" t="s">
        <v>144</v>
      </c>
      <c r="E507" s="62" t="str">
        <f t="shared" si="50"/>
        <v>Platform Mesa de Centro - 1.1x1.1x0.24 - Acabamentos CustomizadosTampo: Espelho Bronze, Fume, Prata, Vidro Fosco ou Clear
Corpo: Laca ou Lamina</v>
      </c>
      <c r="F507" s="43" t="s">
        <v>471</v>
      </c>
      <c r="G507" s="57" t="s">
        <v>481</v>
      </c>
      <c r="H507" s="30">
        <v>5181.315744425131</v>
      </c>
      <c r="I507" s="86"/>
      <c r="J507" s="42">
        <f t="shared" si="55"/>
        <v>5454.0165730790859</v>
      </c>
      <c r="N507" s="42">
        <v>4361.0777294117652</v>
      </c>
      <c r="P507">
        <v>4361.0777294117652</v>
      </c>
      <c r="S507" s="194">
        <v>4131.5473226006197</v>
      </c>
      <c r="T507" s="194">
        <f t="shared" si="51"/>
        <v>3924.9699564705884</v>
      </c>
      <c r="U507" s="194">
        <f t="shared" si="52"/>
        <v>4220.3978026565474</v>
      </c>
      <c r="V507" s="194">
        <f t="shared" si="53"/>
        <v>4922.2499572383304</v>
      </c>
      <c r="W507" s="194">
        <f t="shared" si="54"/>
        <v>5181.315744425131</v>
      </c>
    </row>
    <row r="508" spans="1:23" ht="69.75" x14ac:dyDescent="0.35">
      <c r="A508" s="5"/>
      <c r="B508" s="38" t="s">
        <v>413</v>
      </c>
      <c r="C508" s="24"/>
      <c r="D508" s="32" t="s">
        <v>147</v>
      </c>
      <c r="E508" s="62" t="str">
        <f t="shared" si="50"/>
        <v>Platform Mesa de Centro - 1.2x1.2x0.24 - Acabamentos CustomizadosTampo: Espelho Bronze, Fume, Prata, Vidro Fosco ou Clear
Corpo: Laca ou Lamina</v>
      </c>
      <c r="F508" s="43" t="s">
        <v>472</v>
      </c>
      <c r="G508" s="57" t="s">
        <v>481</v>
      </c>
      <c r="H508" s="30">
        <v>6291.7895328719669</v>
      </c>
      <c r="I508" s="86"/>
      <c r="J508" s="42">
        <f t="shared" si="55"/>
        <v>6622.9363503915447</v>
      </c>
      <c r="N508" s="42">
        <v>5295.7558588235297</v>
      </c>
      <c r="P508">
        <v>5295.7558588235297</v>
      </c>
      <c r="S508" s="194">
        <v>5017.0318662538702</v>
      </c>
      <c r="T508" s="194">
        <f t="shared" si="51"/>
        <v>4766.1802729411766</v>
      </c>
      <c r="U508" s="194">
        <f t="shared" si="52"/>
        <v>5124.9250246679321</v>
      </c>
      <c r="V508" s="194">
        <f t="shared" si="53"/>
        <v>5977.2000562702087</v>
      </c>
      <c r="W508" s="194">
        <f t="shared" si="54"/>
        <v>6291.7895328719669</v>
      </c>
    </row>
    <row r="509" spans="1:23" ht="69.75" x14ac:dyDescent="0.35">
      <c r="A509" s="5"/>
      <c r="B509" s="38" t="s">
        <v>413</v>
      </c>
      <c r="C509" s="24"/>
      <c r="D509" s="32" t="s">
        <v>141</v>
      </c>
      <c r="E509" s="62" t="str">
        <f t="shared" si="50"/>
        <v>Platform Mesa de Centro - 1x1x0.31 - Acabamentos CustomizadosTampo: Espelho Bronze, Fume, Prata, Vidro Fosco ou Clear
Corpo: Laca ou Lamina</v>
      </c>
      <c r="F509" s="43" t="s">
        <v>473</v>
      </c>
      <c r="G509" s="57" t="s">
        <v>481</v>
      </c>
      <c r="H509" s="30">
        <v>3827.5764554610728</v>
      </c>
      <c r="I509" s="86"/>
      <c r="J509" s="42">
        <f t="shared" si="55"/>
        <v>4029.0278478537612</v>
      </c>
      <c r="N509" s="42">
        <v>3221.6447058823533</v>
      </c>
      <c r="P509">
        <v>3221.6447058823533</v>
      </c>
      <c r="S509" s="194">
        <v>3052.0844582043346</v>
      </c>
      <c r="T509" s="194">
        <f t="shared" si="51"/>
        <v>2899.4802352941178</v>
      </c>
      <c r="U509" s="194">
        <f t="shared" si="52"/>
        <v>3117.7206831119547</v>
      </c>
      <c r="V509" s="194">
        <f t="shared" si="53"/>
        <v>3636.1976327134726</v>
      </c>
      <c r="W509" s="194">
        <f t="shared" si="54"/>
        <v>3827.5764554610728</v>
      </c>
    </row>
    <row r="510" spans="1:23" ht="69.75" x14ac:dyDescent="0.35">
      <c r="A510" s="5"/>
      <c r="B510" s="38" t="s">
        <v>413</v>
      </c>
      <c r="C510" s="24"/>
      <c r="D510" s="32" t="s">
        <v>138</v>
      </c>
      <c r="E510" s="62" t="str">
        <f t="shared" si="50"/>
        <v>Platform Mesa de Centro - 0.9x0.9x0.37 - Acabamentos CustomizadosTampo: Espelho Bronze, Fume, Prata, Vidro Fosco ou Clear
Corpo: Laca ou Lamina</v>
      </c>
      <c r="F510" s="43" t="s">
        <v>474</v>
      </c>
      <c r="G510" s="57" t="s">
        <v>481</v>
      </c>
      <c r="H510" s="30">
        <v>3366.3215667316545</v>
      </c>
      <c r="I510" s="86"/>
      <c r="J510" s="42">
        <f t="shared" si="55"/>
        <v>3543.4963860333205</v>
      </c>
      <c r="N510" s="42">
        <v>2833.4096470588238</v>
      </c>
      <c r="P510">
        <v>2833.4096470588238</v>
      </c>
      <c r="S510" s="194">
        <v>2684.2828235294123</v>
      </c>
      <c r="T510" s="194">
        <f t="shared" si="51"/>
        <v>2550.0686823529418</v>
      </c>
      <c r="U510" s="194">
        <f t="shared" si="52"/>
        <v>2742.0093358633785</v>
      </c>
      <c r="V510" s="194">
        <f t="shared" si="53"/>
        <v>3198.0054884174579</v>
      </c>
      <c r="W510" s="194">
        <f t="shared" si="54"/>
        <v>3366.3215667316545</v>
      </c>
    </row>
    <row r="511" spans="1:23" ht="69.75" x14ac:dyDescent="0.35">
      <c r="A511" s="5"/>
      <c r="B511" s="38" t="s">
        <v>413</v>
      </c>
      <c r="C511" s="24"/>
      <c r="D511" s="32" t="s">
        <v>134</v>
      </c>
      <c r="E511" s="62" t="str">
        <f t="shared" si="50"/>
        <v>Platform Mesa de Centro - 0.8x0.8x0.37 - Acabamentos CustomizadosTampo: Laca ou Lamina com ou sem Vidro Normal Pintado
Corpo: Laca ou Lamina</v>
      </c>
      <c r="F511" s="43" t="s">
        <v>470</v>
      </c>
      <c r="G511" s="57" t="s">
        <v>482</v>
      </c>
      <c r="H511" s="30">
        <v>2533.6632659056486</v>
      </c>
      <c r="I511" s="86"/>
      <c r="J511" s="42">
        <f t="shared" si="55"/>
        <v>2667.0139641112091</v>
      </c>
      <c r="N511" s="42">
        <v>2132.5668976376473</v>
      </c>
      <c r="P511">
        <v>2132.5668976376473</v>
      </c>
      <c r="S511" s="194">
        <v>2020.3265346040873</v>
      </c>
      <c r="T511" s="194">
        <f t="shared" si="51"/>
        <v>1919.310207873883</v>
      </c>
      <c r="U511" s="194">
        <f t="shared" si="52"/>
        <v>2063.7744170686915</v>
      </c>
      <c r="V511" s="194">
        <f t="shared" si="53"/>
        <v>2406.9801026272148</v>
      </c>
      <c r="W511" s="194">
        <f t="shared" si="54"/>
        <v>2533.6632659056486</v>
      </c>
    </row>
    <row r="512" spans="1:23" ht="69.75" x14ac:dyDescent="0.35">
      <c r="A512" s="5"/>
      <c r="B512" s="38" t="s">
        <v>413</v>
      </c>
      <c r="C512" s="24"/>
      <c r="D512" s="32" t="s">
        <v>137</v>
      </c>
      <c r="E512" s="62" t="str">
        <f t="shared" si="50"/>
        <v>Platform Mesa de Centro - 0.9x0.9x0.37 - Acabamentos CustomizadosTampo: Laca ou Lamina com ou sem Vidro Normal Pintado
Corpo: Laca ou Lamina</v>
      </c>
      <c r="F512" s="43" t="s">
        <v>474</v>
      </c>
      <c r="G512" s="57" t="s">
        <v>482</v>
      </c>
      <c r="H512" s="30">
        <v>2872.6340883283997</v>
      </c>
      <c r="I512" s="86"/>
      <c r="J512" s="42">
        <f t="shared" si="55"/>
        <v>3023.8253561351576</v>
      </c>
      <c r="N512" s="42">
        <v>2417.8763011764713</v>
      </c>
      <c r="P512">
        <v>2417.8763011764713</v>
      </c>
      <c r="S512" s="194">
        <v>2290.619653746131</v>
      </c>
      <c r="T512" s="194">
        <f t="shared" si="51"/>
        <v>2176.0886710588243</v>
      </c>
      <c r="U512" s="194">
        <f t="shared" si="52"/>
        <v>2339.8802914611015</v>
      </c>
      <c r="V512" s="194">
        <f t="shared" si="53"/>
        <v>2729.0023839310825</v>
      </c>
      <c r="W512" s="194">
        <f t="shared" si="54"/>
        <v>2872.6340883283997</v>
      </c>
    </row>
    <row r="513" spans="1:23" ht="69.75" x14ac:dyDescent="0.35">
      <c r="A513" s="5"/>
      <c r="B513" s="38" t="s">
        <v>413</v>
      </c>
      <c r="C513" s="24"/>
      <c r="D513" s="32" t="s">
        <v>143</v>
      </c>
      <c r="E513" s="62" t="str">
        <f t="shared" si="50"/>
        <v>Platform Mesa de Centro - 1.1x1.1x0.24 - Acabamentos CustomizadosTampo: Laca ou Lamina com ou sem Vidro Normal Pintado
Corpo: Laca ou Lamina</v>
      </c>
      <c r="F513" s="43" t="s">
        <v>471</v>
      </c>
      <c r="G513" s="57" t="s">
        <v>482</v>
      </c>
      <c r="H513" s="30">
        <v>3862.1259631500357</v>
      </c>
      <c r="I513" s="86"/>
      <c r="J513" s="42">
        <f t="shared" si="55"/>
        <v>4065.3957506842485</v>
      </c>
      <c r="N513" s="42">
        <v>3250.7247882352945</v>
      </c>
      <c r="P513">
        <v>3250.7247882352945</v>
      </c>
      <c r="S513" s="194">
        <v>3079.6340099071213</v>
      </c>
      <c r="T513" s="194">
        <f t="shared" si="51"/>
        <v>2925.6523094117651</v>
      </c>
      <c r="U513" s="194">
        <f t="shared" si="52"/>
        <v>3145.862698292221</v>
      </c>
      <c r="V513" s="194">
        <f t="shared" si="53"/>
        <v>3669.019665018217</v>
      </c>
      <c r="W513" s="194">
        <f t="shared" si="54"/>
        <v>3862.1259631500357</v>
      </c>
    </row>
    <row r="514" spans="1:23" ht="69.75" x14ac:dyDescent="0.35">
      <c r="A514" s="5"/>
      <c r="B514" s="38" t="s">
        <v>413</v>
      </c>
      <c r="C514" s="24"/>
      <c r="D514" s="7" t="s">
        <v>146</v>
      </c>
      <c r="E514" s="62" t="str">
        <f t="shared" si="50"/>
        <v>Platform Mesa de Centro - 1.2x1.2x0.24 - Acabamentos CustomizadosTampo: Laca ou Lamina com ou sem Vidro Normal Pintado
Corpo: Laca ou Lamina</v>
      </c>
      <c r="F514" s="43" t="s">
        <v>472</v>
      </c>
      <c r="G514" s="57" t="s">
        <v>482</v>
      </c>
      <c r="H514" s="30">
        <v>4366.4366261068162</v>
      </c>
      <c r="I514" s="86"/>
      <c r="J514" s="42">
        <f t="shared" si="55"/>
        <v>4596.2490801124386</v>
      </c>
      <c r="N514" s="42">
        <v>3868.6311529411764</v>
      </c>
      <c r="P514">
        <v>3675.1995952941174</v>
      </c>
      <c r="S514" s="194">
        <v>3481.7680376470589</v>
      </c>
      <c r="T514" s="194">
        <f t="shared" si="51"/>
        <v>3307.6796357647058</v>
      </c>
      <c r="U514" s="194">
        <f t="shared" si="52"/>
        <v>3556.6447696394689</v>
      </c>
      <c r="V514" s="194">
        <f t="shared" si="53"/>
        <v>4148.1147948305124</v>
      </c>
      <c r="W514" s="194">
        <f t="shared" si="54"/>
        <v>4366.4366261068162</v>
      </c>
    </row>
    <row r="515" spans="1:23" ht="70.5" thickBot="1" x14ac:dyDescent="0.4">
      <c r="A515" s="21"/>
      <c r="B515" s="38" t="s">
        <v>413</v>
      </c>
      <c r="C515" s="24"/>
      <c r="D515" s="32" t="s">
        <v>140</v>
      </c>
      <c r="E515" s="62" t="str">
        <f t="shared" ref="E515:E578" si="56">F515&amp;G515</f>
        <v>Platform Mesa de Centro - 1x1x0.31 - Acabamentos CustomizadosTampo: Laca ou Lamina com ou sem Vidro Normal Pintado
Corpo: Laca ou Lamina</v>
      </c>
      <c r="F515" s="43" t="s">
        <v>473</v>
      </c>
      <c r="G515" s="57" t="s">
        <v>482</v>
      </c>
      <c r="H515" s="30">
        <v>3191.8156536982201</v>
      </c>
      <c r="I515" s="86"/>
      <c r="J515" s="42">
        <f t="shared" si="55"/>
        <v>3359.8059512612845</v>
      </c>
      <c r="N515" s="42">
        <v>2686.5292235294119</v>
      </c>
      <c r="P515">
        <v>2686.5292235294119</v>
      </c>
      <c r="S515" s="194">
        <v>2545.1329486068112</v>
      </c>
      <c r="T515" s="194">
        <f t="shared" ref="T515:T578" si="57">IF(S515,S515*(1-0.05))</f>
        <v>2417.8763011764704</v>
      </c>
      <c r="U515" s="194">
        <f t="shared" ref="U515:U578" si="58">IF(T515,T515/(1-0.07))</f>
        <v>2599.8669905123338</v>
      </c>
      <c r="V515" s="194">
        <f t="shared" ref="V515:V578" si="59">U515*1.1663</f>
        <v>3032.2248710345348</v>
      </c>
      <c r="W515" s="194">
        <f t="shared" ref="W515:W578" si="60">V515*1.05263157894</f>
        <v>3191.8156536982201</v>
      </c>
    </row>
    <row r="516" spans="1:23" ht="70.5" thickTop="1" x14ac:dyDescent="0.35">
      <c r="A516" s="5"/>
      <c r="B516" s="38" t="s">
        <v>413</v>
      </c>
      <c r="C516" s="24"/>
      <c r="D516" s="32" t="s">
        <v>136</v>
      </c>
      <c r="E516" s="62" t="str">
        <f t="shared" si="56"/>
        <v>Platform Mesa de Centro - 0.8x0.8x0.37 - Acabamentos CustomizadosTampo: Mármore ou Porcelana Especial
Corpo: Laca ou Lamina</v>
      </c>
      <c r="F516" s="43" t="s">
        <v>470</v>
      </c>
      <c r="G516" s="81" t="s">
        <v>626</v>
      </c>
      <c r="H516" s="30">
        <v>5790.8895486789788</v>
      </c>
      <c r="I516" s="86"/>
      <c r="J516" s="42"/>
      <c r="N516" s="42">
        <v>4525.2651416470599</v>
      </c>
      <c r="P516" t="e">
        <v>#N/A</v>
      </c>
      <c r="S516" s="194">
        <v>4617.6174914765916</v>
      </c>
      <c r="T516" s="194">
        <f t="shared" si="57"/>
        <v>4386.7366169027619</v>
      </c>
      <c r="U516" s="194">
        <f t="shared" si="58"/>
        <v>4716.9210934438306</v>
      </c>
      <c r="V516" s="194">
        <f t="shared" si="59"/>
        <v>5501.3450712835393</v>
      </c>
      <c r="W516" s="194">
        <f t="shared" si="60"/>
        <v>5790.8895486789788</v>
      </c>
    </row>
    <row r="517" spans="1:23" ht="69.75" x14ac:dyDescent="0.35">
      <c r="A517" s="5"/>
      <c r="B517" s="38" t="s">
        <v>413</v>
      </c>
      <c r="C517" s="24"/>
      <c r="D517" s="32" t="s">
        <v>139</v>
      </c>
      <c r="E517" s="62" t="str">
        <f t="shared" si="56"/>
        <v>Platform Mesa de Centro - 0.9x0.9x0.37 - Acabamentos CustomizadosTampo: Mármore ou Porcelana Especial
Corpo: Laca ou Lamina</v>
      </c>
      <c r="F517" s="43" t="s">
        <v>474</v>
      </c>
      <c r="G517" s="81" t="s">
        <v>626</v>
      </c>
      <c r="H517" s="30">
        <v>6898.8203287965371</v>
      </c>
      <c r="I517" s="86"/>
      <c r="J517" s="42"/>
      <c r="N517" s="42">
        <v>5391.0527717647074</v>
      </c>
      <c r="P517" t="e">
        <v>#N/A</v>
      </c>
      <c r="S517" s="194">
        <v>5501.0742569027625</v>
      </c>
      <c r="T517" s="194">
        <f t="shared" si="57"/>
        <v>5226.0205440576237</v>
      </c>
      <c r="U517" s="194">
        <f t="shared" si="58"/>
        <v>5619.3769290942191</v>
      </c>
      <c r="V517" s="194">
        <f t="shared" si="59"/>
        <v>6553.8793124025869</v>
      </c>
      <c r="W517" s="194">
        <f t="shared" si="60"/>
        <v>6898.8203287965371</v>
      </c>
    </row>
    <row r="518" spans="1:23" ht="69.75" x14ac:dyDescent="0.35">
      <c r="A518" s="5"/>
      <c r="B518" s="38" t="s">
        <v>413</v>
      </c>
      <c r="C518" s="24"/>
      <c r="D518" s="32" t="s">
        <v>145</v>
      </c>
      <c r="E518" s="62" t="str">
        <f t="shared" si="56"/>
        <v>Platform Mesa de Centro - 1.1x1.1x0.24 - Acabamentos CustomizadosTampo: Mármore ou Porcelana Especial
Corpo: Laca ou Lamina</v>
      </c>
      <c r="F518" s="43" t="s">
        <v>471</v>
      </c>
      <c r="G518" s="81" t="s">
        <v>626</v>
      </c>
      <c r="H518" s="30">
        <v>9843.4703331495475</v>
      </c>
      <c r="I518" s="86"/>
      <c r="J518" s="42"/>
      <c r="N518" s="42">
        <v>7692.1365529411787</v>
      </c>
      <c r="P518" t="e">
        <v>#N/A</v>
      </c>
      <c r="S518" s="194">
        <v>7849.1189315726315</v>
      </c>
      <c r="T518" s="194">
        <f t="shared" si="57"/>
        <v>7456.662984994</v>
      </c>
      <c r="U518" s="194">
        <f t="shared" si="58"/>
        <v>8017.9171881655921</v>
      </c>
      <c r="V518" s="194">
        <f t="shared" si="59"/>
        <v>9351.2968165575294</v>
      </c>
      <c r="W518" s="194">
        <f t="shared" si="60"/>
        <v>9843.4703331495475</v>
      </c>
    </row>
    <row r="519" spans="1:23" ht="69.75" x14ac:dyDescent="0.35">
      <c r="A519" s="5"/>
      <c r="B519" s="38" t="s">
        <v>413</v>
      </c>
      <c r="C519" s="24"/>
      <c r="D519" s="32" t="s">
        <v>148</v>
      </c>
      <c r="E519" s="62" t="str">
        <f t="shared" si="56"/>
        <v>Platform Mesa de Centro - 1.2x1.2x0.24 - Acabamentos CustomizadosTampo: Mármore ou Porcelana Especial
Corpo: Laca ou Lamina</v>
      </c>
      <c r="F519" s="43" t="s">
        <v>472</v>
      </c>
      <c r="G519" s="81" t="s">
        <v>626</v>
      </c>
      <c r="H519" s="30">
        <v>11714.543206392846</v>
      </c>
      <c r="I519" s="86"/>
      <c r="J519" s="42"/>
      <c r="N519" s="42">
        <v>9154.2782117647057</v>
      </c>
      <c r="P519" t="e">
        <v>#N/A</v>
      </c>
      <c r="S519" s="194">
        <v>9341.1002160864355</v>
      </c>
      <c r="T519" s="194">
        <f t="shared" si="57"/>
        <v>8874.0452052821129</v>
      </c>
      <c r="U519" s="194">
        <f t="shared" si="58"/>
        <v>9541.984091701197</v>
      </c>
      <c r="V519" s="194">
        <f t="shared" si="59"/>
        <v>11128.816046151105</v>
      </c>
      <c r="W519" s="194">
        <f t="shared" si="60"/>
        <v>11714.543206392846</v>
      </c>
    </row>
    <row r="520" spans="1:23" ht="69.75" x14ac:dyDescent="0.35">
      <c r="A520" s="5"/>
      <c r="B520" s="38" t="s">
        <v>413</v>
      </c>
      <c r="C520" s="24"/>
      <c r="D520" s="32" t="s">
        <v>142</v>
      </c>
      <c r="E520" s="62" t="str">
        <f t="shared" si="56"/>
        <v>Platform Mesa de Centro - 1x1x0.31 - Acabamentos CustomizadosTampo: Mármore ou Porcelana Especial
Corpo: Laca ou Lamina</v>
      </c>
      <c r="F520" s="43" t="s">
        <v>473</v>
      </c>
      <c r="G520" s="81" t="s">
        <v>626</v>
      </c>
      <c r="H520" s="30">
        <v>8135.0736144107768</v>
      </c>
      <c r="I520" s="86"/>
      <c r="J520" s="42"/>
      <c r="N520" s="42">
        <v>6357.117458823529</v>
      </c>
      <c r="P520" t="e">
        <v>#N/A</v>
      </c>
      <c r="S520" s="194">
        <v>6486.8545498199273</v>
      </c>
      <c r="T520" s="194">
        <f t="shared" si="57"/>
        <v>6162.511822328931</v>
      </c>
      <c r="U520" s="194">
        <f t="shared" si="58"/>
        <v>6626.3567982031518</v>
      </c>
      <c r="V520" s="194">
        <f t="shared" si="59"/>
        <v>7728.3199337443357</v>
      </c>
      <c r="W520" s="194">
        <f t="shared" si="60"/>
        <v>8135.0736144107768</v>
      </c>
    </row>
    <row r="521" spans="1:23" ht="69.75" x14ac:dyDescent="0.35">
      <c r="A521" s="5"/>
      <c r="B521" s="38" t="s">
        <v>413</v>
      </c>
      <c r="C521" s="24"/>
      <c r="D521" s="32"/>
      <c r="E521" s="62" t="str">
        <f t="shared" si="56"/>
        <v>Rome Mesa de Centro - 1.4x0.8x0.32 - Acabamentos CustomizadosTampo: Laca ou Lamina com ou sem Vidro Normal Pintado
Corpo: Laca ou Lamina</v>
      </c>
      <c r="F521" s="35" t="s">
        <v>507</v>
      </c>
      <c r="G521" s="57" t="s">
        <v>482</v>
      </c>
      <c r="H521" s="30">
        <v>4151.945067223508</v>
      </c>
      <c r="I521" s="86"/>
      <c r="J521" s="42">
        <f>H521/0.95</f>
        <v>4370.4684918142193</v>
      </c>
      <c r="N521" s="42">
        <v>3494.6635294117646</v>
      </c>
      <c r="P521" t="e">
        <v>#N/A</v>
      </c>
      <c r="S521" s="194">
        <v>3310.7338699690404</v>
      </c>
      <c r="T521" s="194">
        <f t="shared" si="57"/>
        <v>3145.1971764705881</v>
      </c>
      <c r="U521" s="194">
        <f t="shared" si="58"/>
        <v>3381.9324478178369</v>
      </c>
      <c r="V521" s="194">
        <f t="shared" si="59"/>
        <v>3944.3478138899427</v>
      </c>
      <c r="W521" s="194">
        <f t="shared" si="60"/>
        <v>4151.945067223508</v>
      </c>
    </row>
    <row r="522" spans="1:23" ht="69.75" x14ac:dyDescent="0.35">
      <c r="A522" s="5"/>
      <c r="B522" s="38"/>
      <c r="C522" s="24"/>
      <c r="D522" s="32"/>
      <c r="E522" s="62" t="str">
        <f t="shared" si="56"/>
        <v>Rome Mesa de Centro - 1.4x0.8x0.32 - Acabamentos CustomizadosTampo: Mármore ou Porcelana Especial
Corpo: Laca ou Lamina</v>
      </c>
      <c r="F522" s="35" t="s">
        <v>507</v>
      </c>
      <c r="G522" s="81" t="s">
        <v>626</v>
      </c>
      <c r="H522" s="30">
        <v>10716.765750354185</v>
      </c>
      <c r="I522" s="86"/>
      <c r="J522" s="42"/>
      <c r="N522" s="42">
        <v>8374.5694117647054</v>
      </c>
      <c r="P522" t="e">
        <v>#N/A</v>
      </c>
      <c r="S522" s="194">
        <v>8545.4789915966376</v>
      </c>
      <c r="T522" s="194">
        <f t="shared" si="57"/>
        <v>8118.2050420168052</v>
      </c>
      <c r="U522" s="194">
        <f t="shared" si="58"/>
        <v>8729.2527333514045</v>
      </c>
      <c r="V522" s="194">
        <f t="shared" si="59"/>
        <v>10180.927462907743</v>
      </c>
      <c r="W522" s="194">
        <f t="shared" si="60"/>
        <v>10716.765750354185</v>
      </c>
    </row>
    <row r="523" spans="1:23" ht="69.75" x14ac:dyDescent="0.35">
      <c r="A523" s="5"/>
      <c r="B523" s="38"/>
      <c r="C523" s="24"/>
      <c r="D523" s="32"/>
      <c r="E523" s="62" t="str">
        <f t="shared" si="56"/>
        <v>Rome Mesa de Centro - 1.6x0.8x0.32 - Acabamentos CustomizadosTampo: Laca ou Lamina com ou sem Vidro Normal Pintado
Corpo: Laca ou Lamina</v>
      </c>
      <c r="F523" s="35" t="s">
        <v>508</v>
      </c>
      <c r="G523" s="57" t="s">
        <v>482</v>
      </c>
      <c r="H523" s="30">
        <v>4745.0800768268673</v>
      </c>
      <c r="I523" s="86"/>
      <c r="J523" s="42">
        <f>H523/0.95</f>
        <v>4994.821133501966</v>
      </c>
      <c r="N523" s="42">
        <v>3993.9011764705897</v>
      </c>
      <c r="P523" t="e">
        <v>#N/A</v>
      </c>
      <c r="S523" s="194">
        <v>3783.69585139319</v>
      </c>
      <c r="T523" s="194">
        <f t="shared" si="57"/>
        <v>3594.5110588235302</v>
      </c>
      <c r="U523" s="194">
        <f t="shared" si="58"/>
        <v>3865.0656546489577</v>
      </c>
      <c r="V523" s="194">
        <f t="shared" si="59"/>
        <v>4507.8260730170787</v>
      </c>
      <c r="W523" s="194">
        <f t="shared" si="60"/>
        <v>4745.0800768268673</v>
      </c>
    </row>
    <row r="524" spans="1:23" ht="69.75" x14ac:dyDescent="0.35">
      <c r="A524" s="5"/>
      <c r="B524" s="38"/>
      <c r="C524" s="24"/>
      <c r="D524" s="32"/>
      <c r="E524" s="62" t="str">
        <f t="shared" si="56"/>
        <v>Rome Mesa de Centro - 1.6x0.8x0.32 - Acabamentos CustomizadosTampo: Mármore ou Porcelana Especial
Corpo: Laca ou Lamina</v>
      </c>
      <c r="F524" s="35" t="s">
        <v>508</v>
      </c>
      <c r="G524" s="81" t="s">
        <v>626</v>
      </c>
      <c r="H524" s="30">
        <v>12247.732286119071</v>
      </c>
      <c r="I524" s="86"/>
      <c r="J524" s="42"/>
      <c r="N524" s="42">
        <v>9570.9364705882381</v>
      </c>
      <c r="P524" t="e">
        <v>#N/A</v>
      </c>
      <c r="S524" s="194">
        <v>9766.2617046818759</v>
      </c>
      <c r="T524" s="194">
        <f t="shared" si="57"/>
        <v>9277.9486194477813</v>
      </c>
      <c r="U524" s="194">
        <f t="shared" si="58"/>
        <v>9976.2888381158937</v>
      </c>
      <c r="V524" s="194">
        <f t="shared" si="59"/>
        <v>11635.345671894565</v>
      </c>
      <c r="W524" s="194">
        <f t="shared" si="60"/>
        <v>12247.732286119071</v>
      </c>
    </row>
    <row r="525" spans="1:23" ht="69.75" x14ac:dyDescent="0.35">
      <c r="A525" s="5"/>
      <c r="B525" s="38"/>
      <c r="C525" s="24"/>
      <c r="D525" s="32"/>
      <c r="E525" s="62" t="str">
        <f t="shared" si="56"/>
        <v>Rome Mesa de Centro - 1.8x0.8x0.32 - Acabamentos CustomizadosTampo: Laca ou Lamina com ou sem Vidro Normal Pintado
Corpo: Laca ou Lamina</v>
      </c>
      <c r="F525" s="35" t="s">
        <v>509</v>
      </c>
      <c r="G525" s="57" t="s">
        <v>482</v>
      </c>
      <c r="H525" s="30">
        <v>5338.2150864302248</v>
      </c>
      <c r="I525" s="86"/>
      <c r="J525" s="42">
        <f>H525/0.95</f>
        <v>5619.1737751897108</v>
      </c>
      <c r="N525" s="42">
        <v>4493.1388235294125</v>
      </c>
      <c r="P525" t="e">
        <v>#N/A</v>
      </c>
      <c r="S525" s="194">
        <v>4256.6578328173382</v>
      </c>
      <c r="T525" s="194">
        <f t="shared" si="57"/>
        <v>4043.8249411764709</v>
      </c>
      <c r="U525" s="194">
        <f t="shared" si="58"/>
        <v>4348.1988614800766</v>
      </c>
      <c r="V525" s="194">
        <f t="shared" si="59"/>
        <v>5071.3043321442128</v>
      </c>
      <c r="W525" s="194">
        <f t="shared" si="60"/>
        <v>5338.2150864302248</v>
      </c>
    </row>
    <row r="526" spans="1:23" ht="69.75" x14ac:dyDescent="0.35">
      <c r="A526" s="5"/>
      <c r="B526" s="38"/>
      <c r="C526" s="24"/>
      <c r="D526" s="32"/>
      <c r="E526" s="62" t="str">
        <f t="shared" si="56"/>
        <v>Rome Mesa de Centro - 1.8x0.8x0.32 - Acabamentos CustomizadosTampo: Mármore ou Porcelana Especial
Corpo: Laca ou Lamina</v>
      </c>
      <c r="F526" s="35" t="s">
        <v>509</v>
      </c>
      <c r="G526" s="81" t="s">
        <v>626</v>
      </c>
      <c r="H526" s="30">
        <v>13778.698821883958</v>
      </c>
      <c r="I526" s="86"/>
      <c r="J526" s="42"/>
      <c r="N526" s="42">
        <v>10767.303529411767</v>
      </c>
      <c r="P526" t="e">
        <v>#N/A</v>
      </c>
      <c r="S526" s="194">
        <v>10987.044417767109</v>
      </c>
      <c r="T526" s="194">
        <f t="shared" si="57"/>
        <v>10437.692196878754</v>
      </c>
      <c r="U526" s="194">
        <f t="shared" si="58"/>
        <v>11223.324942880381</v>
      </c>
      <c r="V526" s="194">
        <f t="shared" si="59"/>
        <v>13089.763880881388</v>
      </c>
      <c r="W526" s="194">
        <f t="shared" si="60"/>
        <v>13778.698821883958</v>
      </c>
    </row>
    <row r="527" spans="1:23" ht="69.75" x14ac:dyDescent="0.35">
      <c r="A527" s="5"/>
      <c r="B527" s="38"/>
      <c r="C527" s="24"/>
      <c r="D527" s="32"/>
      <c r="E527" s="62" t="str">
        <f t="shared" si="56"/>
        <v>Petra Mesa Lateral - Øx0.45x0.5 - Acabamentos CustomizadosTampo: Espelho Bronze, Fume, Prata, Vidro Fosco ou Clear
Corpo: Laca ou Lamina</v>
      </c>
      <c r="F527" s="79" t="s">
        <v>888</v>
      </c>
      <c r="G527" s="57" t="s">
        <v>481</v>
      </c>
      <c r="H527" s="30">
        <v>2653.9154752635568</v>
      </c>
      <c r="I527" s="86"/>
      <c r="J527" s="42"/>
      <c r="N527" s="42"/>
      <c r="S527" s="194">
        <v>2116.2148606811152</v>
      </c>
      <c r="T527" s="194">
        <f t="shared" si="57"/>
        <v>2010.4041176470594</v>
      </c>
      <c r="U527" s="194">
        <f t="shared" si="58"/>
        <v>2161.7248576850102</v>
      </c>
      <c r="V527" s="194">
        <f t="shared" si="59"/>
        <v>2521.2197015180273</v>
      </c>
      <c r="W527" s="194">
        <f t="shared" si="60"/>
        <v>2653.9154752635568</v>
      </c>
    </row>
    <row r="528" spans="1:23" ht="69.75" x14ac:dyDescent="0.35">
      <c r="A528" s="5"/>
      <c r="B528" s="38"/>
      <c r="C528" s="24"/>
      <c r="D528" s="32"/>
      <c r="E528" s="62" t="str">
        <f t="shared" si="56"/>
        <v>Petra Mesa Lateral - Øx0.45x0.5 - Acabamentos CustomizadosTampo: Laca ou Lamina com ou sem Vidro Normal Pintado
Corpo: Laca ou Lamina</v>
      </c>
      <c r="F528" s="79" t="s">
        <v>888</v>
      </c>
      <c r="G528" s="57" t="s">
        <v>482</v>
      </c>
      <c r="H528" s="30">
        <v>2331.1041698260456</v>
      </c>
      <c r="I528" s="86"/>
      <c r="J528" s="42"/>
      <c r="N528" s="42"/>
      <c r="S528" s="194">
        <v>1858.8072348052797</v>
      </c>
      <c r="T528" s="194">
        <f t="shared" si="57"/>
        <v>1765.8668730650156</v>
      </c>
      <c r="U528" s="194">
        <f t="shared" si="58"/>
        <v>1898.7815839408772</v>
      </c>
      <c r="V528" s="194">
        <f t="shared" si="59"/>
        <v>2214.548961350245</v>
      </c>
      <c r="W528" s="194">
        <f t="shared" si="60"/>
        <v>2331.1041698260456</v>
      </c>
    </row>
    <row r="529" spans="1:23" ht="69.75" x14ac:dyDescent="0.35">
      <c r="A529" s="5"/>
      <c r="B529" s="38"/>
      <c r="C529" s="24"/>
      <c r="D529" s="32"/>
      <c r="E529" s="62" t="str">
        <f t="shared" si="56"/>
        <v>Petra Mesa Lateral - Øx0.45x0.5 - Acabamentos CustomizadosTampo: Mármore ou Porcelana Especial
Corpo: Laca ou Lamina</v>
      </c>
      <c r="F529" s="79" t="s">
        <v>888</v>
      </c>
      <c r="G529" s="81" t="s">
        <v>626</v>
      </c>
      <c r="H529" s="30">
        <v>3172.5086334910679</v>
      </c>
      <c r="I529" s="86"/>
      <c r="J529" s="42"/>
      <c r="N529" s="42"/>
      <c r="S529" s="194">
        <v>2529.7376568355876</v>
      </c>
      <c r="T529" s="194">
        <f t="shared" si="57"/>
        <v>2403.2507739938083</v>
      </c>
      <c r="U529" s="194">
        <f t="shared" si="58"/>
        <v>2584.1406171976437</v>
      </c>
      <c r="V529" s="194">
        <f t="shared" si="59"/>
        <v>3013.8832018376115</v>
      </c>
      <c r="W529" s="194">
        <f t="shared" si="60"/>
        <v>3172.5086334910679</v>
      </c>
    </row>
    <row r="530" spans="1:23" ht="69.75" x14ac:dyDescent="0.35">
      <c r="A530" s="5"/>
      <c r="B530" s="38"/>
      <c r="C530" s="24"/>
      <c r="D530" s="32"/>
      <c r="E530" s="62" t="str">
        <f t="shared" si="56"/>
        <v>Petra Mesa Lateral - Øx0.4x0.5 - Acabamentos CustomizadosTampo: Espelho Bronze, Fume, Prata, Vidro Fosco ou Clear
Corpo: Laca ou Lamina</v>
      </c>
      <c r="F530" s="34" t="s">
        <v>517</v>
      </c>
      <c r="G530" s="57" t="s">
        <v>481</v>
      </c>
      <c r="H530" s="30">
        <v>2521.2197015003785</v>
      </c>
      <c r="I530" s="86"/>
      <c r="J530" s="42"/>
      <c r="N530" s="42">
        <v>2502.705882352941</v>
      </c>
      <c r="P530" t="e">
        <v>#N/A</v>
      </c>
      <c r="S530" s="194">
        <v>2010.4041176470594</v>
      </c>
      <c r="T530" s="194">
        <f t="shared" si="57"/>
        <v>1909.8839117647062</v>
      </c>
      <c r="U530" s="194">
        <f t="shared" si="58"/>
        <v>2053.6386148007596</v>
      </c>
      <c r="V530" s="194">
        <f t="shared" si="59"/>
        <v>2395.1587164421258</v>
      </c>
      <c r="W530" s="194">
        <f t="shared" si="60"/>
        <v>2521.2197015003785</v>
      </c>
    </row>
    <row r="531" spans="1:23" ht="69.75" x14ac:dyDescent="0.35">
      <c r="A531" s="5"/>
      <c r="B531" s="38"/>
      <c r="C531" s="24"/>
      <c r="D531" s="32"/>
      <c r="E531" s="62" t="str">
        <f t="shared" si="56"/>
        <v>Petra Mesa Lateral - Øx0.4x0.5 - Acabamentos CustomizadosTampo: Laca ou Lamina com ou sem Vidro Normal Pintado
Corpo: Laca ou Lamina</v>
      </c>
      <c r="F531" s="34" t="s">
        <v>517</v>
      </c>
      <c r="G531" s="57" t="s">
        <v>482</v>
      </c>
      <c r="H531" s="30">
        <v>2214.5489613347431</v>
      </c>
      <c r="I531" s="86"/>
      <c r="J531" s="42"/>
      <c r="N531" s="42">
        <v>2627.8411764705884</v>
      </c>
      <c r="P531" t="e">
        <v>#N/A</v>
      </c>
      <c r="S531" s="194">
        <v>1765.8668730650156</v>
      </c>
      <c r="T531" s="194">
        <f t="shared" si="57"/>
        <v>1677.5735294117649</v>
      </c>
      <c r="U531" s="194">
        <f t="shared" si="58"/>
        <v>1803.8425047438334</v>
      </c>
      <c r="V531" s="194">
        <f t="shared" si="59"/>
        <v>2103.8215132827327</v>
      </c>
      <c r="W531" s="194">
        <f t="shared" si="60"/>
        <v>2214.5489613347431</v>
      </c>
    </row>
    <row r="532" spans="1:23" ht="69.75" x14ac:dyDescent="0.35">
      <c r="A532" s="5"/>
      <c r="B532" s="38"/>
      <c r="C532" s="24"/>
      <c r="D532" s="32"/>
      <c r="E532" s="62" t="str">
        <f t="shared" si="56"/>
        <v>Petra Mesa Lateral - Øx0.4x0.5 - Acabamentos CustomizadosTampo: Mármore ou Porcelana Especial
Corpo: Laca ou Lamina</v>
      </c>
      <c r="F532" s="34" t="s">
        <v>517</v>
      </c>
      <c r="G532" s="81" t="s">
        <v>626</v>
      </c>
      <c r="H532" s="30">
        <v>3013.8832018165135</v>
      </c>
      <c r="I532" s="86"/>
      <c r="J532" s="42"/>
      <c r="N532" s="42">
        <v>2205.8823529411766</v>
      </c>
      <c r="P532" t="e">
        <v>#N/A</v>
      </c>
      <c r="S532" s="194">
        <v>2403.2507739938083</v>
      </c>
      <c r="T532" s="194">
        <f t="shared" si="57"/>
        <v>2283.0882352941176</v>
      </c>
      <c r="U532" s="194">
        <f t="shared" si="58"/>
        <v>2454.933586337761</v>
      </c>
      <c r="V532" s="194">
        <f t="shared" si="59"/>
        <v>2863.1890417457303</v>
      </c>
      <c r="W532" s="194">
        <f t="shared" si="60"/>
        <v>3013.8832018165135</v>
      </c>
    </row>
    <row r="533" spans="1:23" ht="69.75" x14ac:dyDescent="0.35">
      <c r="A533" s="5"/>
      <c r="B533" s="38"/>
      <c r="C533" s="24"/>
      <c r="D533" s="32"/>
      <c r="E533" s="62" t="str">
        <f t="shared" si="56"/>
        <v>Petra Mesa Lateral - Øx0.5x0.4 - Acabamentos CustomizadosTampo: Espelho Bronze, Fume, Prata, Vidro Fosco ou Clear
Corpo: Laca ou Lamina</v>
      </c>
      <c r="F533" s="34" t="s">
        <v>515</v>
      </c>
      <c r="G533" s="57" t="s">
        <v>481</v>
      </c>
      <c r="H533" s="30">
        <v>2663.0555569592684</v>
      </c>
      <c r="I533" s="86"/>
      <c r="J533" s="42"/>
      <c r="N533" s="42">
        <v>2752.9764705882349</v>
      </c>
      <c r="P533" t="e">
        <v>#N/A</v>
      </c>
      <c r="S533" s="194">
        <v>2123.503102108768</v>
      </c>
      <c r="T533" s="194">
        <f t="shared" si="57"/>
        <v>2017.3279470033294</v>
      </c>
      <c r="U533" s="194">
        <f t="shared" si="58"/>
        <v>2169.1698354874511</v>
      </c>
      <c r="V533" s="194">
        <f t="shared" si="59"/>
        <v>2529.9027791290141</v>
      </c>
      <c r="W533" s="194">
        <f t="shared" si="60"/>
        <v>2663.0555569592684</v>
      </c>
    </row>
    <row r="534" spans="1:23" ht="69.75" x14ac:dyDescent="0.35">
      <c r="A534" s="5"/>
      <c r="B534" s="38"/>
      <c r="C534" s="24"/>
      <c r="D534" s="32"/>
      <c r="E534" s="62" t="str">
        <f t="shared" si="56"/>
        <v>Petra Mesa Lateral - Øx0.5x0.4 - Acabamentos CustomizadosTampo: Laca ou Lamina com ou sem Vidro Normal Pintado
Corpo: Laca ou Lamina</v>
      </c>
      <c r="F534" s="34" t="s">
        <v>515</v>
      </c>
      <c r="G534" s="57" t="s">
        <v>482</v>
      </c>
      <c r="H534" s="30">
        <v>2231.1314011044351</v>
      </c>
      <c r="I534" s="86"/>
      <c r="J534" s="42"/>
      <c r="N534" s="42">
        <v>1620.3529411764705</v>
      </c>
      <c r="P534" t="e">
        <v>#N/A</v>
      </c>
      <c r="S534" s="194">
        <v>1779.0896021963897</v>
      </c>
      <c r="T534" s="194">
        <f t="shared" si="57"/>
        <v>1690.1351220865702</v>
      </c>
      <c r="U534" s="194">
        <f t="shared" si="58"/>
        <v>1817.3495936414733</v>
      </c>
      <c r="V534" s="194">
        <f t="shared" si="59"/>
        <v>2119.5748310640502</v>
      </c>
      <c r="W534" s="194">
        <f t="shared" si="60"/>
        <v>2231.1314011044351</v>
      </c>
    </row>
    <row r="535" spans="1:23" ht="69.75" x14ac:dyDescent="0.35">
      <c r="A535" s="5"/>
      <c r="B535" s="38"/>
      <c r="C535" s="24"/>
      <c r="D535" s="32"/>
      <c r="E535" s="62" t="str">
        <f t="shared" si="56"/>
        <v>Petra Mesa Lateral - Øx0.5x0.4 - Acabamentos CustomizadosTampo: Mármore ou Porcelana Especial
Corpo: Laca ou Lamina</v>
      </c>
      <c r="F535" s="34" t="s">
        <v>515</v>
      </c>
      <c r="G535" s="81" t="s">
        <v>626</v>
      </c>
      <c r="H535" s="30">
        <v>3298.8115165977542</v>
      </c>
      <c r="I535" s="86"/>
      <c r="J535" s="42"/>
      <c r="N535" s="42">
        <v>1701.370588235294</v>
      </c>
      <c r="P535" t="e">
        <v>#N/A</v>
      </c>
      <c r="S535" s="194">
        <v>2630.4507506279574</v>
      </c>
      <c r="T535" s="194">
        <f t="shared" si="57"/>
        <v>2498.9282130965594</v>
      </c>
      <c r="U535" s="194">
        <f t="shared" si="58"/>
        <v>2687.0195839747953</v>
      </c>
      <c r="V535" s="194">
        <f t="shared" si="59"/>
        <v>3133.8709407898036</v>
      </c>
      <c r="W535" s="194">
        <f t="shared" si="60"/>
        <v>3298.8115165977542</v>
      </c>
    </row>
    <row r="536" spans="1:23" ht="69.75" x14ac:dyDescent="0.35">
      <c r="A536" s="5"/>
      <c r="B536" s="38"/>
      <c r="C536" s="24"/>
      <c r="D536" s="32"/>
      <c r="E536" s="62" t="str">
        <f t="shared" si="56"/>
        <v>Petra Mesa Lateral - Øx0.5x0.5 - Acabamentos CustomizadosTampo: Espelho Bronze, Fume, Prata, Vidro Fosco ou Clear
Corpo: Laca ou Lamina</v>
      </c>
      <c r="F536" s="34" t="s">
        <v>516</v>
      </c>
      <c r="G536" s="57" t="s">
        <v>481</v>
      </c>
      <c r="H536" s="30">
        <v>2822.8388903768241</v>
      </c>
      <c r="I536" s="86"/>
      <c r="J536" s="42"/>
      <c r="N536" s="42">
        <v>1491.1764705882354</v>
      </c>
      <c r="P536" t="e">
        <v>#N/A</v>
      </c>
      <c r="S536" s="194">
        <v>2250.9132882352942</v>
      </c>
      <c r="T536" s="194">
        <f t="shared" si="57"/>
        <v>2138.3676238235294</v>
      </c>
      <c r="U536" s="194">
        <f t="shared" si="58"/>
        <v>2299.3200256166983</v>
      </c>
      <c r="V536" s="194">
        <f t="shared" si="59"/>
        <v>2681.6969458767549</v>
      </c>
      <c r="W536" s="194">
        <f t="shared" si="60"/>
        <v>2822.8388903768241</v>
      </c>
    </row>
    <row r="537" spans="1:23" ht="69.75" x14ac:dyDescent="0.35">
      <c r="A537" s="5"/>
      <c r="B537" s="38"/>
      <c r="C537" s="24"/>
      <c r="D537" s="32"/>
      <c r="E537" s="62" t="str">
        <f t="shared" si="56"/>
        <v>Petra Mesa Lateral - Øx0.5x0.5 - Acabamentos CustomizadosTampo: Laca ou Lamina com ou sem Vidro Normal Pintado
Corpo: Laca ou Lamina</v>
      </c>
      <c r="F537" s="34" t="s">
        <v>516</v>
      </c>
      <c r="G537" s="57" t="s">
        <v>482</v>
      </c>
      <c r="H537" s="30">
        <v>2364.9992851707011</v>
      </c>
      <c r="I537" s="86"/>
      <c r="J537" s="42"/>
      <c r="N537" s="42">
        <v>1782.3882352941177</v>
      </c>
      <c r="P537" t="e">
        <v>#N/A</v>
      </c>
      <c r="S537" s="194">
        <v>1885.8349783281733</v>
      </c>
      <c r="T537" s="194">
        <f t="shared" si="57"/>
        <v>1791.5432294117645</v>
      </c>
      <c r="U537" s="194">
        <f t="shared" si="58"/>
        <v>1926.3905692599619</v>
      </c>
      <c r="V537" s="194">
        <f t="shared" si="59"/>
        <v>2246.7493209278932</v>
      </c>
      <c r="W537" s="194">
        <f t="shared" si="60"/>
        <v>2364.9992851707011</v>
      </c>
    </row>
    <row r="538" spans="1:23" ht="69.75" x14ac:dyDescent="0.35">
      <c r="A538" s="5"/>
      <c r="B538" s="38"/>
      <c r="C538" s="24"/>
      <c r="D538" s="32"/>
      <c r="E538" s="62" t="str">
        <f t="shared" si="56"/>
        <v>Petra Mesa Lateral - Øx0.5x0.5 - Acabamentos CustomizadosTampo: Mármore ou Porcelana Especial
Corpo: Laca ou Lamina</v>
      </c>
      <c r="F538" s="34" t="s">
        <v>516</v>
      </c>
      <c r="G538" s="81" t="s">
        <v>626</v>
      </c>
      <c r="H538" s="30">
        <v>3496.7402075936202</v>
      </c>
      <c r="I538" s="86"/>
      <c r="J538" s="42"/>
      <c r="N538" s="42">
        <v>2155.0694117647058</v>
      </c>
      <c r="P538">
        <v>2155.0694117647058</v>
      </c>
      <c r="S538" s="194">
        <v>2788.277795665635</v>
      </c>
      <c r="T538" s="194">
        <f t="shared" si="57"/>
        <v>2648.8639058823533</v>
      </c>
      <c r="U538" s="194">
        <f t="shared" si="58"/>
        <v>2848.2407590132834</v>
      </c>
      <c r="V538" s="194">
        <f t="shared" si="59"/>
        <v>3321.9031972371922</v>
      </c>
      <c r="W538" s="194">
        <f t="shared" si="60"/>
        <v>3496.7402075936202</v>
      </c>
    </row>
    <row r="539" spans="1:23" ht="69.75" x14ac:dyDescent="0.35">
      <c r="A539" s="5"/>
      <c r="B539" s="38"/>
      <c r="C539" s="24"/>
      <c r="D539" s="32"/>
      <c r="E539" s="62" t="str">
        <f t="shared" si="56"/>
        <v>Petra Mesa Lateral - Øx0.6x0.4 - Acabamentos CustomizadosTampo: Espelho Bronze, Fume, Prata, Vidro Fosco ou Clear
Corpo: Laca ou Lamina</v>
      </c>
      <c r="F539" s="34" t="s">
        <v>518</v>
      </c>
      <c r="G539" s="57" t="s">
        <v>481</v>
      </c>
      <c r="H539" s="30">
        <v>2816.4378951605509</v>
      </c>
      <c r="I539" s="86"/>
      <c r="J539" s="42"/>
      <c r="N539" s="42">
        <v>2262.8228823529412</v>
      </c>
      <c r="P539">
        <v>2262.8228823529412</v>
      </c>
      <c r="S539" s="194">
        <v>2245.8091764705887</v>
      </c>
      <c r="T539" s="194">
        <f t="shared" si="57"/>
        <v>2133.518717647059</v>
      </c>
      <c r="U539" s="194">
        <f t="shared" si="58"/>
        <v>2294.1061480075905</v>
      </c>
      <c r="V539" s="194">
        <f t="shared" si="59"/>
        <v>2675.6160004212525</v>
      </c>
      <c r="W539" s="194">
        <f t="shared" si="60"/>
        <v>2816.4378951605509</v>
      </c>
    </row>
    <row r="540" spans="1:23" ht="69.75" x14ac:dyDescent="0.35">
      <c r="A540" s="5"/>
      <c r="B540" s="38"/>
      <c r="C540" s="24"/>
      <c r="D540" s="32"/>
      <c r="E540" s="62" t="str">
        <f t="shared" si="56"/>
        <v>Petra Mesa Lateral - Øx0.6x0.4 - Acabamentos CustomizadosTampo: Laca ou Lamina com ou sem Vidro Normal Pintado
Corpo: Laca ou Lamina</v>
      </c>
      <c r="F540" s="34" t="s">
        <v>518</v>
      </c>
      <c r="G540" s="57" t="s">
        <v>482</v>
      </c>
      <c r="H540" s="30">
        <v>2435.2658491989723</v>
      </c>
      <c r="I540" s="86"/>
      <c r="J540" s="42"/>
      <c r="N540" s="42">
        <v>1983.2647058823532</v>
      </c>
      <c r="P540">
        <v>1983.2647058823532</v>
      </c>
      <c r="S540" s="194">
        <v>1941.8650773993809</v>
      </c>
      <c r="T540" s="194">
        <f t="shared" si="57"/>
        <v>1844.7718235294117</v>
      </c>
      <c r="U540" s="194">
        <f t="shared" si="58"/>
        <v>1983.6256166982923</v>
      </c>
      <c r="V540" s="194">
        <f t="shared" si="59"/>
        <v>2313.5025567552179</v>
      </c>
      <c r="W540" s="194">
        <f t="shared" si="60"/>
        <v>2435.2658491989723</v>
      </c>
    </row>
    <row r="541" spans="1:23" ht="69.75" x14ac:dyDescent="0.35">
      <c r="A541" s="5"/>
      <c r="B541" s="38"/>
      <c r="C541" s="24"/>
      <c r="D541" s="32"/>
      <c r="E541" s="62" t="str">
        <f t="shared" si="56"/>
        <v>Petra Mesa Lateral - Øx0.6x0.4 - Acabamentos CustomizadosTampo: Mármore ou Porcelana Especial
Corpo: Laca ou Lamina</v>
      </c>
      <c r="F541" s="34" t="s">
        <v>518</v>
      </c>
      <c r="G541" s="81" t="s">
        <v>626</v>
      </c>
      <c r="H541" s="30">
        <v>3761.3744579982381</v>
      </c>
      <c r="I541" s="86"/>
      <c r="J541" s="42"/>
      <c r="N541" s="42">
        <v>2370.5763529411765</v>
      </c>
      <c r="P541">
        <v>2370.5763529411765</v>
      </c>
      <c r="S541" s="194">
        <v>2999.2954179566559</v>
      </c>
      <c r="T541" s="194">
        <f t="shared" si="57"/>
        <v>2849.3306470588232</v>
      </c>
      <c r="U541" s="194">
        <f t="shared" si="58"/>
        <v>3063.7963946869068</v>
      </c>
      <c r="V541" s="194">
        <f t="shared" si="59"/>
        <v>3573.3057351233392</v>
      </c>
      <c r="W541" s="194">
        <f t="shared" si="60"/>
        <v>3761.3744579982381</v>
      </c>
    </row>
    <row r="542" spans="1:23" ht="69.75" x14ac:dyDescent="0.35">
      <c r="A542" s="5"/>
      <c r="B542" s="38" t="s">
        <v>413</v>
      </c>
      <c r="C542" s="24"/>
      <c r="D542" s="10" t="s">
        <v>103</v>
      </c>
      <c r="E542" s="62" t="str">
        <f t="shared" si="56"/>
        <v>Saturnia Mesa de Centro - 0.91x0.76x0.33 - Acabamentos CustomizadosTampo: Espelho Bronze, Fume, Prata, Vidro Fosco ou Clear
Corpo: Laca ou Lamina</v>
      </c>
      <c r="F542" s="82" t="s">
        <v>880</v>
      </c>
      <c r="G542" s="57" t="s">
        <v>481</v>
      </c>
      <c r="H542" s="30">
        <v>3608.9634212516057</v>
      </c>
      <c r="I542" s="86"/>
      <c r="J542" s="42"/>
      <c r="N542" s="42"/>
      <c r="S542" s="194">
        <v>2877.7638530287986</v>
      </c>
      <c r="T542" s="194">
        <f t="shared" si="57"/>
        <v>2733.8756603773586</v>
      </c>
      <c r="U542" s="194">
        <f t="shared" si="58"/>
        <v>2939.6512477175902</v>
      </c>
      <c r="V542" s="194">
        <f t="shared" si="59"/>
        <v>3428.515250213025</v>
      </c>
      <c r="W542" s="194">
        <f t="shared" si="60"/>
        <v>3608.9634212516057</v>
      </c>
    </row>
    <row r="543" spans="1:23" ht="69.75" x14ac:dyDescent="0.35">
      <c r="A543" s="5"/>
      <c r="B543" s="38" t="s">
        <v>413</v>
      </c>
      <c r="C543" s="24"/>
      <c r="D543" s="10" t="s">
        <v>98</v>
      </c>
      <c r="E543" s="62" t="str">
        <f t="shared" si="56"/>
        <v>Saturnia Mesa de Centro - 0.91x0.76x0.33 - Acabamentos CustomizadosTampo: Laca ou Lamina com ou sem Vidro Normal Pintado
Corpo: Laca ou Lamina</v>
      </c>
      <c r="F543" s="82" t="s">
        <v>880</v>
      </c>
      <c r="G543" s="57" t="s">
        <v>482</v>
      </c>
      <c r="H543" s="30">
        <v>2749.7821138610097</v>
      </c>
      <c r="I543" s="86"/>
      <c r="J543" s="42"/>
      <c r="N543" s="42"/>
      <c r="S543" s="194">
        <v>2192.6582919563061</v>
      </c>
      <c r="T543" s="194">
        <f t="shared" si="57"/>
        <v>2083.0253773584909</v>
      </c>
      <c r="U543" s="194">
        <f t="shared" si="58"/>
        <v>2239.8122337188074</v>
      </c>
      <c r="V543" s="194">
        <f t="shared" si="59"/>
        <v>2612.2930081862451</v>
      </c>
      <c r="W543" s="194">
        <f t="shared" si="60"/>
        <v>2749.7821138610097</v>
      </c>
    </row>
    <row r="544" spans="1:23" ht="69.75" x14ac:dyDescent="0.35">
      <c r="A544" s="5"/>
      <c r="B544" s="38" t="s">
        <v>413</v>
      </c>
      <c r="C544" s="24"/>
      <c r="D544" s="10" t="s">
        <v>108</v>
      </c>
      <c r="E544" s="62" t="str">
        <f t="shared" si="56"/>
        <v>Saturnia Mesa de Centro - 0.91x0.76x0.33 - Acabamentos CustomizadosTampo: Mármore ou Porcelana Especial
Corpo: Laca ou Lamina</v>
      </c>
      <c r="F544" s="82" t="s">
        <v>880</v>
      </c>
      <c r="G544" s="81" t="s">
        <v>626</v>
      </c>
      <c r="H544" s="30">
        <v>6129.6447543697532</v>
      </c>
      <c r="I544" s="86"/>
      <c r="J544" s="42"/>
      <c r="N544" s="42"/>
      <c r="S544" s="194">
        <v>4887.7386792452835</v>
      </c>
      <c r="T544" s="194">
        <f t="shared" si="57"/>
        <v>4643.3517452830192</v>
      </c>
      <c r="U544" s="194">
        <f t="shared" si="58"/>
        <v>4992.8513390139997</v>
      </c>
      <c r="V544" s="194">
        <f t="shared" si="59"/>
        <v>5823.1625166920276</v>
      </c>
      <c r="W544" s="194">
        <f t="shared" si="60"/>
        <v>6129.6447543697532</v>
      </c>
    </row>
    <row r="545" spans="1:23" ht="69.75" x14ac:dyDescent="0.35">
      <c r="A545" s="5"/>
      <c r="B545" s="38"/>
      <c r="C545" s="24"/>
      <c r="D545" s="32"/>
      <c r="E545" s="62" t="str">
        <f t="shared" si="56"/>
        <v>Saturnia Mesa de Centro - 0.91x0.76x0.4 - Acabamentos CustomizadosTampo: Espelho Bronze, Fume, Prata, Vidro Fosco ou Clear
Corpo: Laca ou Lamina</v>
      </c>
      <c r="F545" s="34" t="s">
        <v>595</v>
      </c>
      <c r="G545" s="57" t="s">
        <v>481</v>
      </c>
      <c r="H545" s="30">
        <v>3825.5012265267023</v>
      </c>
      <c r="I545" s="86"/>
      <c r="J545" s="42"/>
      <c r="N545" s="42"/>
      <c r="S545" s="194">
        <v>3050.4296842105268</v>
      </c>
      <c r="T545" s="194">
        <f t="shared" si="57"/>
        <v>2897.9082000000003</v>
      </c>
      <c r="U545" s="194">
        <f t="shared" si="58"/>
        <v>3116.0303225806456</v>
      </c>
      <c r="V545" s="194">
        <f t="shared" si="59"/>
        <v>3634.2261652258067</v>
      </c>
      <c r="W545" s="194">
        <f t="shared" si="60"/>
        <v>3825.5012265267023</v>
      </c>
    </row>
    <row r="546" spans="1:23" ht="69.75" x14ac:dyDescent="0.35">
      <c r="A546" s="5"/>
      <c r="B546" s="38"/>
      <c r="C546" s="24"/>
      <c r="D546" s="32"/>
      <c r="E546" s="62" t="str">
        <f t="shared" si="56"/>
        <v>Saturnia Mesa de Centro - 0.91x0.76x0.4 - Acabamentos CustomizadosTampo: Laca ou Lamina com ou sem Vidro Normal Pintado
Corpo: Laca ou Lamina</v>
      </c>
      <c r="F546" s="34" t="s">
        <v>595</v>
      </c>
      <c r="G546" s="57" t="s">
        <v>482</v>
      </c>
      <c r="H546" s="30">
        <v>2914.7690406926699</v>
      </c>
      <c r="I546" s="86"/>
      <c r="J546" s="42"/>
      <c r="N546" s="42"/>
      <c r="S546" s="194">
        <v>2324.2177894736847</v>
      </c>
      <c r="T546" s="194">
        <f t="shared" si="57"/>
        <v>2208.0069000000003</v>
      </c>
      <c r="U546" s="194">
        <f t="shared" si="58"/>
        <v>2374.200967741936</v>
      </c>
      <c r="V546" s="194">
        <f t="shared" si="59"/>
        <v>2769.0305886774195</v>
      </c>
      <c r="W546" s="194">
        <f t="shared" si="60"/>
        <v>2914.7690406926699</v>
      </c>
    </row>
    <row r="547" spans="1:23" ht="69.75" x14ac:dyDescent="0.35">
      <c r="A547" s="5"/>
      <c r="B547" s="38"/>
      <c r="C547" s="24"/>
      <c r="D547" s="32"/>
      <c r="E547" s="62" t="str">
        <f t="shared" si="56"/>
        <v>Saturnia Mesa de Centro - 0.91x0.76x0.4 - Acabamentos CustomizadosTampo: Mármore ou Porcelana Especial
Corpo: Laca ou Lamina</v>
      </c>
      <c r="F547" s="34" t="s">
        <v>595</v>
      </c>
      <c r="G547" s="81" t="s">
        <v>626</v>
      </c>
      <c r="H547" s="30">
        <v>6497.423439631938</v>
      </c>
      <c r="I547" s="86"/>
      <c r="J547" s="42"/>
      <c r="N547" s="42"/>
      <c r="S547" s="194">
        <v>5181.0030000000006</v>
      </c>
      <c r="T547" s="194">
        <f t="shared" si="57"/>
        <v>4921.9528500000006</v>
      </c>
      <c r="U547" s="194">
        <f t="shared" si="58"/>
        <v>5292.4224193548398</v>
      </c>
      <c r="V547" s="194">
        <f t="shared" si="59"/>
        <v>6172.5522676935489</v>
      </c>
      <c r="W547" s="194">
        <f t="shared" si="60"/>
        <v>6497.423439631938</v>
      </c>
    </row>
    <row r="548" spans="1:23" ht="69.75" x14ac:dyDescent="0.35">
      <c r="A548" s="5"/>
      <c r="B548" s="38" t="s">
        <v>413</v>
      </c>
      <c r="C548" s="24"/>
      <c r="D548" s="10" t="s">
        <v>104</v>
      </c>
      <c r="E548" s="62" t="str">
        <f t="shared" si="56"/>
        <v>Saturnia Mesa de Centro - 1.1x0.71x0.33 - Acabamentos CustomizadosTampo: Espelho Bronze, Fume, Prata, Vidro Fosco ou Clear
Corpo: Laca ou Lamina</v>
      </c>
      <c r="F548" s="82" t="s">
        <v>596</v>
      </c>
      <c r="G548" s="57" t="s">
        <v>481</v>
      </c>
      <c r="H548" s="30">
        <v>4078.9667790501549</v>
      </c>
      <c r="I548" s="86"/>
      <c r="J548" s="42"/>
      <c r="N548" s="42"/>
      <c r="S548" s="194">
        <v>3252.5414597815297</v>
      </c>
      <c r="T548" s="194">
        <f t="shared" si="57"/>
        <v>3089.9143867924531</v>
      </c>
      <c r="U548" s="194">
        <f t="shared" si="58"/>
        <v>3322.4885879488747</v>
      </c>
      <c r="V548" s="194">
        <f t="shared" si="59"/>
        <v>3875.018440124772</v>
      </c>
      <c r="W548" s="194">
        <f t="shared" si="60"/>
        <v>4078.9667790501549</v>
      </c>
    </row>
    <row r="549" spans="1:23" ht="69.75" x14ac:dyDescent="0.35">
      <c r="A549" s="5"/>
      <c r="B549" s="38" t="s">
        <v>413</v>
      </c>
      <c r="C549" s="24"/>
      <c r="D549" s="10" t="s">
        <v>99</v>
      </c>
      <c r="E549" s="62" t="str">
        <f t="shared" si="56"/>
        <v>Saturnia Mesa de Centro - 1.1x0.71x0.33 - Acabamentos CustomizadosTampo: Laca ou Lamina com ou sem Vidro Normal Pintado
Corpo: Laca ou Lamina</v>
      </c>
      <c r="F549" s="82" t="s">
        <v>596</v>
      </c>
      <c r="G549" s="57" t="s">
        <v>482</v>
      </c>
      <c r="H549" s="30">
        <v>2836.0205782708231</v>
      </c>
      <c r="I549" s="86"/>
      <c r="J549" s="42"/>
      <c r="N549" s="42"/>
      <c r="S549" s="194">
        <v>2261.4242800397224</v>
      </c>
      <c r="T549" s="194">
        <f t="shared" si="57"/>
        <v>2148.353066037736</v>
      </c>
      <c r="U549" s="194">
        <f t="shared" si="58"/>
        <v>2310.0570602556304</v>
      </c>
      <c r="V549" s="194">
        <f t="shared" si="59"/>
        <v>2694.2195493761415</v>
      </c>
      <c r="W549" s="194">
        <f t="shared" si="60"/>
        <v>2836.0205782708231</v>
      </c>
    </row>
    <row r="550" spans="1:23" ht="69.75" x14ac:dyDescent="0.35">
      <c r="A550" s="5"/>
      <c r="B550" s="38" t="s">
        <v>413</v>
      </c>
      <c r="C550" s="24"/>
      <c r="D550" s="10" t="s">
        <v>109</v>
      </c>
      <c r="E550" s="62" t="str">
        <f t="shared" si="56"/>
        <v>Saturnia Mesa de Centro - 1.1x0.71x0.33 - Acabamentos CustomizadosTampo: Mármore ou Porcelana Especial
Corpo: Laca ou Lamina</v>
      </c>
      <c r="F550" s="82" t="s">
        <v>596</v>
      </c>
      <c r="G550" s="81" t="s">
        <v>626</v>
      </c>
      <c r="H550" s="30">
        <v>7314.2527912964633</v>
      </c>
      <c r="I550" s="86"/>
      <c r="J550" s="42"/>
      <c r="N550" s="42"/>
      <c r="S550" s="194">
        <v>5832.3373882820251</v>
      </c>
      <c r="T550" s="194">
        <f t="shared" si="57"/>
        <v>5540.7205188679236</v>
      </c>
      <c r="U550" s="194">
        <f t="shared" si="58"/>
        <v>5957.7639987827142</v>
      </c>
      <c r="V550" s="194">
        <f t="shared" si="59"/>
        <v>6948.5401517802793</v>
      </c>
      <c r="W550" s="194">
        <f t="shared" si="60"/>
        <v>7314.2527912964633</v>
      </c>
    </row>
    <row r="551" spans="1:23" ht="69.75" x14ac:dyDescent="0.35">
      <c r="A551" s="5"/>
      <c r="B551" s="38"/>
      <c r="C551" s="24"/>
      <c r="D551" s="32"/>
      <c r="E551" s="62" t="str">
        <f t="shared" si="56"/>
        <v>Saturnia Mesa de Centro - 1.1x0.71x0.4 - Acabamentos CustomizadosTampo: Espelho Bronze, Fume, Prata, Vidro Fosco ou Clear
Corpo: Laca ou Lamina</v>
      </c>
      <c r="F551" s="79" t="s">
        <v>881</v>
      </c>
      <c r="G551" s="57" t="s">
        <v>481</v>
      </c>
      <c r="H551" s="30">
        <v>4323.7047857931639</v>
      </c>
      <c r="I551" s="86"/>
      <c r="J551" s="42"/>
      <c r="N551" s="42"/>
      <c r="S551" s="194">
        <v>3447.6939473684215</v>
      </c>
      <c r="T551" s="194">
        <f t="shared" si="57"/>
        <v>3275.3092500000002</v>
      </c>
      <c r="U551" s="194">
        <f t="shared" si="58"/>
        <v>3521.8379032258072</v>
      </c>
      <c r="V551" s="194">
        <f t="shared" si="59"/>
        <v>4107.5195465322586</v>
      </c>
      <c r="W551" s="194">
        <f t="shared" si="60"/>
        <v>4323.7047857931639</v>
      </c>
    </row>
    <row r="552" spans="1:23" ht="69.75" x14ac:dyDescent="0.35">
      <c r="A552" s="5"/>
      <c r="B552" s="38"/>
      <c r="C552" s="24"/>
      <c r="D552" s="32"/>
      <c r="E552" s="62" t="str">
        <f t="shared" si="56"/>
        <v>Saturnia Mesa de Centro - 1.1x0.71x0.4 - Acabamentos CustomizadosTampo: Laca ou Lamina com ou sem Vidro Normal Pintado
Corpo: Laca ou Lamina</v>
      </c>
      <c r="F552" s="79" t="s">
        <v>881</v>
      </c>
      <c r="G552" s="57" t="s">
        <v>482</v>
      </c>
      <c r="H552" s="30">
        <v>3006.1818129670728</v>
      </c>
      <c r="I552" s="86"/>
      <c r="J552" s="42"/>
      <c r="N552" s="42"/>
      <c r="S552" s="194">
        <v>2397.109736842106</v>
      </c>
      <c r="T552" s="194">
        <f t="shared" si="57"/>
        <v>2277.2542500000004</v>
      </c>
      <c r="U552" s="194">
        <f t="shared" si="58"/>
        <v>2448.6604838709682</v>
      </c>
      <c r="V552" s="194">
        <f t="shared" si="59"/>
        <v>2855.87272233871</v>
      </c>
      <c r="W552" s="194">
        <f t="shared" si="60"/>
        <v>3006.1818129670728</v>
      </c>
    </row>
    <row r="553" spans="1:23" ht="69.75" x14ac:dyDescent="0.35">
      <c r="A553" s="5"/>
      <c r="B553" s="38"/>
      <c r="C553" s="24"/>
      <c r="D553" s="32"/>
      <c r="E553" s="62" t="str">
        <f t="shared" si="56"/>
        <v>Saturnia Mesa de Centro - 1.1x0.71x0.4 - Acabamentos CustomizadosTampo: Mármore ou Porcelana Especial
Corpo: Laca ou Lamina</v>
      </c>
      <c r="F553" s="79" t="s">
        <v>881</v>
      </c>
      <c r="G553" s="81" t="s">
        <v>626</v>
      </c>
      <c r="H553" s="30">
        <v>7753.1079587742497</v>
      </c>
      <c r="I553" s="86"/>
      <c r="J553" s="42"/>
      <c r="N553" s="42"/>
      <c r="S553" s="194">
        <v>6182.277631578947</v>
      </c>
      <c r="T553" s="194">
        <f t="shared" si="57"/>
        <v>5873.1637499999997</v>
      </c>
      <c r="U553" s="194">
        <f t="shared" si="58"/>
        <v>6315.2298387096771</v>
      </c>
      <c r="V553" s="194">
        <f t="shared" si="59"/>
        <v>7365.4525608870954</v>
      </c>
      <c r="W553" s="194">
        <f t="shared" si="60"/>
        <v>7753.1079587742497</v>
      </c>
    </row>
    <row r="554" spans="1:23" ht="69.75" x14ac:dyDescent="0.35">
      <c r="A554" s="5"/>
      <c r="B554" s="38" t="s">
        <v>413</v>
      </c>
      <c r="C554" s="24"/>
      <c r="D554" s="10" t="s">
        <v>105</v>
      </c>
      <c r="E554" s="62" t="str">
        <f t="shared" si="56"/>
        <v>Saturnia Mesa de Centro - 1.2x0.8x0.25 - Acabamentos CustomizadosTampo: Espelho Bronze, Fume, Prata, Vidro Fosco ou Clear
Corpo: Laca ou Lamina</v>
      </c>
      <c r="F554" s="35" t="s">
        <v>475</v>
      </c>
      <c r="G554" s="57" t="s">
        <v>481</v>
      </c>
      <c r="H554" s="30">
        <v>4409.7662148520476</v>
      </c>
      <c r="I554" s="86"/>
      <c r="J554" s="42"/>
      <c r="N554" s="42"/>
      <c r="S554" s="194">
        <v>3516.3187686196625</v>
      </c>
      <c r="T554" s="194">
        <f t="shared" si="57"/>
        <v>3340.5028301886791</v>
      </c>
      <c r="U554" s="194">
        <f t="shared" si="58"/>
        <v>3591.9385270846014</v>
      </c>
      <c r="V554" s="194">
        <f t="shared" si="59"/>
        <v>4189.2779041387703</v>
      </c>
      <c r="W554" s="194">
        <f t="shared" si="60"/>
        <v>4409.7662148520476</v>
      </c>
    </row>
    <row r="555" spans="1:23" ht="69.75" x14ac:dyDescent="0.35">
      <c r="A555" s="5"/>
      <c r="B555" s="38" t="s">
        <v>413</v>
      </c>
      <c r="C555" s="24"/>
      <c r="D555" s="10" t="s">
        <v>100</v>
      </c>
      <c r="E555" s="62" t="str">
        <f t="shared" si="56"/>
        <v>Saturnia Mesa de Centro - 1.2x0.8x0.25 - Acabamentos CustomizadosTampo: Laca ou Lamina com ou sem Vidro Normal Pintado
Corpo: Laca ou Lamina</v>
      </c>
      <c r="F555" s="35" t="s">
        <v>475</v>
      </c>
      <c r="G555" s="57" t="s">
        <v>482</v>
      </c>
      <c r="H555" s="30">
        <v>3018.114802618461</v>
      </c>
      <c r="I555" s="86"/>
      <c r="J555" s="42"/>
      <c r="N555" s="42"/>
      <c r="S555" s="194">
        <v>2406.6250248262168</v>
      </c>
      <c r="T555" s="194">
        <f t="shared" si="57"/>
        <v>2286.2937735849059</v>
      </c>
      <c r="U555" s="194">
        <f t="shared" si="58"/>
        <v>2458.3804017042003</v>
      </c>
      <c r="V555" s="194">
        <f t="shared" si="59"/>
        <v>2867.2090625076085</v>
      </c>
      <c r="W555" s="194">
        <f t="shared" si="60"/>
        <v>3018.114802618461</v>
      </c>
    </row>
    <row r="556" spans="1:23" ht="69.75" x14ac:dyDescent="0.35">
      <c r="A556" s="5"/>
      <c r="B556" s="38" t="s">
        <v>413</v>
      </c>
      <c r="C556" s="24"/>
      <c r="D556" s="10" t="s">
        <v>110</v>
      </c>
      <c r="E556" s="62" t="str">
        <f t="shared" si="56"/>
        <v>Saturnia Mesa de Centro - 1.2x0.8x0.25 - Acabamentos CustomizadosTampo: Mármore ou Porcelana Especial
Corpo: Laca ou Lamina</v>
      </c>
      <c r="F556" s="35" t="s">
        <v>475</v>
      </c>
      <c r="G556" s="81" t="s">
        <v>626</v>
      </c>
      <c r="H556" s="30">
        <v>8586.5070571202759</v>
      </c>
      <c r="I556" s="86"/>
      <c r="J556" s="42"/>
      <c r="N556" s="42"/>
      <c r="S556" s="194">
        <v>6846.8246276067521</v>
      </c>
      <c r="T556" s="194">
        <f t="shared" si="57"/>
        <v>6504.4833962264138</v>
      </c>
      <c r="U556" s="194">
        <f t="shared" si="58"/>
        <v>6994.0681679853915</v>
      </c>
      <c r="V556" s="194">
        <f t="shared" si="59"/>
        <v>8157.1817043213614</v>
      </c>
      <c r="W556" s="194">
        <f t="shared" si="60"/>
        <v>8586.5070571202759</v>
      </c>
    </row>
    <row r="557" spans="1:23" ht="69.75" x14ac:dyDescent="0.35">
      <c r="A557" s="5"/>
      <c r="B557" s="38"/>
      <c r="C557" s="24"/>
      <c r="D557" s="7"/>
      <c r="E557" s="62" t="str">
        <f t="shared" si="56"/>
        <v>Saturnia Mesa de Centro - 1.2x0.8x0.26 - Acabamentos CustomizadosTampo: Espelho Bronze, Fume, Prata, Vidro Fosco ou Clear
Corpo: Laca ou Lamina</v>
      </c>
      <c r="F557" s="34" t="s">
        <v>597</v>
      </c>
      <c r="G557" s="57" t="s">
        <v>481</v>
      </c>
      <c r="H557" s="30">
        <v>4674.3521877431704</v>
      </c>
      <c r="I557" s="86"/>
      <c r="J557" s="42"/>
      <c r="N557" s="42">
        <v>3922.9965266106442</v>
      </c>
      <c r="P557" t="e">
        <v>#N/A</v>
      </c>
      <c r="S557" s="194">
        <v>3727.2978947368424</v>
      </c>
      <c r="T557" s="194">
        <f t="shared" si="57"/>
        <v>3540.933</v>
      </c>
      <c r="U557" s="194">
        <f t="shared" si="58"/>
        <v>3807.4548387096775</v>
      </c>
      <c r="V557" s="194">
        <f t="shared" si="59"/>
        <v>4440.6345783870966</v>
      </c>
      <c r="W557" s="194">
        <f t="shared" si="60"/>
        <v>4674.3521877431704</v>
      </c>
    </row>
    <row r="558" spans="1:23" ht="70.5" thickBot="1" x14ac:dyDescent="0.4">
      <c r="A558" s="21"/>
      <c r="B558" s="38"/>
      <c r="C558" s="24"/>
      <c r="D558" s="26"/>
      <c r="E558" s="62" t="str">
        <f t="shared" si="56"/>
        <v>Saturnia Mesa de Centro - 1.2x0.8x0.26 - Acabamentos CustomizadosTampo: Laca ou Lamina com ou sem Vidro Normal Pintado
Corpo: Laca ou Lamina</v>
      </c>
      <c r="F558" s="34" t="s">
        <v>597</v>
      </c>
      <c r="G558" s="57" t="s">
        <v>482</v>
      </c>
      <c r="H558" s="30">
        <v>3199.2016907755687</v>
      </c>
      <c r="I558" s="86"/>
      <c r="J558" s="42"/>
      <c r="N558" s="42">
        <v>2687.7295558223286</v>
      </c>
      <c r="P558" t="e">
        <v>#N/A</v>
      </c>
      <c r="S558" s="194">
        <v>2551.0225263157899</v>
      </c>
      <c r="T558" s="194">
        <f t="shared" si="57"/>
        <v>2423.4714000000004</v>
      </c>
      <c r="U558" s="194">
        <f t="shared" si="58"/>
        <v>2605.8832258064522</v>
      </c>
      <c r="V558" s="194">
        <f t="shared" si="59"/>
        <v>3039.2416062580651</v>
      </c>
      <c r="W558" s="194">
        <f t="shared" si="60"/>
        <v>3199.2016907755687</v>
      </c>
    </row>
    <row r="559" spans="1:23" ht="70.5" thickTop="1" x14ac:dyDescent="0.35">
      <c r="A559" s="5"/>
      <c r="B559" s="38"/>
      <c r="C559" s="24"/>
      <c r="D559" s="32"/>
      <c r="E559" s="62" t="str">
        <f t="shared" si="56"/>
        <v>Saturnia Mesa de Centro - 1.2x0.8x0.26 - Acabamentos CustomizadosTampo: Mármore ou Porcelana Especial
Corpo: Laca ou Lamina</v>
      </c>
      <c r="F559" s="34" t="s">
        <v>597</v>
      </c>
      <c r="G559" s="81" t="s">
        <v>626</v>
      </c>
      <c r="H559" s="30">
        <v>9101.6974805474929</v>
      </c>
      <c r="I559" s="86"/>
      <c r="J559" s="42"/>
      <c r="N559" s="42">
        <v>2913.223529411765</v>
      </c>
      <c r="P559" t="e">
        <v>#N/A</v>
      </c>
      <c r="S559" s="194">
        <v>7257.6341052631578</v>
      </c>
      <c r="T559" s="194">
        <f t="shared" si="57"/>
        <v>6894.7523999999994</v>
      </c>
      <c r="U559" s="194">
        <f t="shared" si="58"/>
        <v>7413.7122580645164</v>
      </c>
      <c r="V559" s="194">
        <f t="shared" si="59"/>
        <v>8646.6126065806438</v>
      </c>
      <c r="W559" s="194">
        <f t="shared" si="60"/>
        <v>9101.6974805474929</v>
      </c>
    </row>
    <row r="560" spans="1:23" ht="69.75" x14ac:dyDescent="0.35">
      <c r="A560" s="5"/>
      <c r="B560" s="38"/>
      <c r="C560" s="24"/>
      <c r="D560" s="10" t="s">
        <v>106</v>
      </c>
      <c r="E560" s="62" t="str">
        <f t="shared" si="56"/>
        <v>Saturnia Mesa de Centro - 1.52x0.91x0.26 - Acabamentos CustomizadosTampo: Espelho Bronze, Fume, Prata, Vidro Fosco ou Clear
Corpo: Laca ou Lamina</v>
      </c>
      <c r="F560" s="82" t="s">
        <v>598</v>
      </c>
      <c r="G560" s="57" t="s">
        <v>481</v>
      </c>
      <c r="H560" s="30">
        <v>4738.2819562726918</v>
      </c>
      <c r="I560" s="86"/>
      <c r="J560" s="42"/>
      <c r="N560" s="42">
        <v>3304.7636137161635</v>
      </c>
      <c r="P560">
        <v>3304.7636137161635</v>
      </c>
      <c r="S560" s="194">
        <v>3778.2750744786499</v>
      </c>
      <c r="T560" s="194">
        <f t="shared" si="57"/>
        <v>3589.3613207547173</v>
      </c>
      <c r="U560" s="194">
        <f t="shared" si="58"/>
        <v>3859.5283018867931</v>
      </c>
      <c r="V560" s="194">
        <f t="shared" si="59"/>
        <v>4501.3678584905665</v>
      </c>
      <c r="W560" s="194">
        <f t="shared" si="60"/>
        <v>4738.2819562726918</v>
      </c>
    </row>
    <row r="561" spans="1:23" ht="69.75" x14ac:dyDescent="0.35">
      <c r="A561" s="5"/>
      <c r="B561" s="38" t="s">
        <v>413</v>
      </c>
      <c r="C561" s="24"/>
      <c r="D561" s="10" t="s">
        <v>101</v>
      </c>
      <c r="E561" s="62" t="str">
        <f t="shared" si="56"/>
        <v>Saturnia Mesa de Centro - 1.52x0.91x0.26 - Acabamentos CustomizadosTampo: Laca ou Lamina com ou sem Vidro Normal Pintado
Corpo: Laca ou Lamina</v>
      </c>
      <c r="F561" s="82" t="s">
        <v>598</v>
      </c>
      <c r="G561" s="57" t="s">
        <v>482</v>
      </c>
      <c r="H561" s="30">
        <v>3004.7365566628246</v>
      </c>
      <c r="I561" s="86"/>
      <c r="J561" s="42"/>
      <c r="N561" s="42">
        <v>5105.1140456182466</v>
      </c>
      <c r="P561" t="e">
        <v>#N/A</v>
      </c>
      <c r="S561" s="194">
        <v>2395.9572989076464</v>
      </c>
      <c r="T561" s="194">
        <f t="shared" si="57"/>
        <v>2276.1594339622638</v>
      </c>
      <c r="U561" s="194">
        <f t="shared" si="58"/>
        <v>2447.4832623250149</v>
      </c>
      <c r="V561" s="194">
        <f t="shared" si="59"/>
        <v>2854.4997288496647</v>
      </c>
      <c r="W561" s="194">
        <f t="shared" si="60"/>
        <v>3004.7365566628246</v>
      </c>
    </row>
    <row r="562" spans="1:23" ht="69.75" x14ac:dyDescent="0.35">
      <c r="A562" s="5"/>
      <c r="B562" s="38" t="s">
        <v>413</v>
      </c>
      <c r="C562" s="24"/>
      <c r="D562" s="10" t="s">
        <v>111</v>
      </c>
      <c r="E562" s="62" t="str">
        <f t="shared" si="56"/>
        <v>Saturnia Mesa de Centro - 1.52x0.91x0.26 - Acabamentos CustomizadosTampo: Mármore ou Porcelana Especial
Corpo: Laca ou Lamina</v>
      </c>
      <c r="F562" s="82" t="s">
        <v>598</v>
      </c>
      <c r="G562" s="81" t="s">
        <v>626</v>
      </c>
      <c r="H562" s="30">
        <v>9159.0390457762969</v>
      </c>
      <c r="I562" s="86"/>
      <c r="J562" s="42"/>
      <c r="N562" s="42">
        <v>2025.6902761104445</v>
      </c>
      <c r="P562" t="e">
        <v>#N/A</v>
      </c>
      <c r="S562" s="194">
        <v>7303.3578947368442</v>
      </c>
      <c r="T562" s="194">
        <f t="shared" si="57"/>
        <v>6938.1900000000014</v>
      </c>
      <c r="U562" s="194">
        <f t="shared" si="58"/>
        <v>7460.419354838712</v>
      </c>
      <c r="V562" s="194">
        <f t="shared" si="59"/>
        <v>8701.087093548389</v>
      </c>
      <c r="W562" s="194">
        <f t="shared" si="60"/>
        <v>9159.0390457762969</v>
      </c>
    </row>
    <row r="563" spans="1:23" ht="69.75" x14ac:dyDescent="0.35">
      <c r="A563" s="5"/>
      <c r="B563" s="38"/>
      <c r="C563" s="24"/>
      <c r="D563" s="32"/>
      <c r="E563" s="62" t="str">
        <f t="shared" si="56"/>
        <v>Saturnia Mesa de Centro - 1.52x0.91x0.33 - Acabamentos CustomizadosTampo: Espelho Bronze, Fume, Prata, Vidro Fosco ou Clear
Corpo: Laca ou Lamina</v>
      </c>
      <c r="F563" s="79" t="s">
        <v>882</v>
      </c>
      <c r="G563" s="57" t="s">
        <v>481</v>
      </c>
      <c r="H563" s="30">
        <v>5022.5788736490531</v>
      </c>
      <c r="I563" s="86"/>
      <c r="J563" s="42"/>
      <c r="N563" s="42">
        <v>2453.6717086834738</v>
      </c>
      <c r="P563" t="e">
        <v>#N/A</v>
      </c>
      <c r="S563" s="194">
        <v>4004.9715789473689</v>
      </c>
      <c r="T563" s="194">
        <f t="shared" si="57"/>
        <v>3804.7230000000004</v>
      </c>
      <c r="U563" s="194">
        <f t="shared" si="58"/>
        <v>4091.1000000000008</v>
      </c>
      <c r="V563" s="194">
        <f t="shared" si="59"/>
        <v>4771.4499300000007</v>
      </c>
      <c r="W563" s="194">
        <f t="shared" si="60"/>
        <v>5022.5788736490531</v>
      </c>
    </row>
    <row r="564" spans="1:23" ht="69.75" x14ac:dyDescent="0.35">
      <c r="A564" s="5"/>
      <c r="B564" s="38"/>
      <c r="C564" s="24"/>
      <c r="D564" s="32"/>
      <c r="E564" s="62" t="str">
        <f t="shared" si="56"/>
        <v>Saturnia Mesa de Centro - 1.52x0.91x0.33 - Acabamentos CustomizadosTampo: Laca ou Lamina com ou sem Vidro Normal Pintado
Corpo: Laca ou Lamina</v>
      </c>
      <c r="F564" s="79" t="s">
        <v>882</v>
      </c>
      <c r="G564" s="57" t="s">
        <v>482</v>
      </c>
      <c r="H564" s="30">
        <v>3185.0207500625943</v>
      </c>
      <c r="I564" s="86"/>
      <c r="J564" s="42"/>
      <c r="N564" s="42">
        <v>2153.4117647058824</v>
      </c>
      <c r="P564" t="e">
        <v>#N/A</v>
      </c>
      <c r="S564" s="194">
        <v>2539.7147368421051</v>
      </c>
      <c r="T564" s="194">
        <f t="shared" si="57"/>
        <v>2412.7289999999998</v>
      </c>
      <c r="U564" s="194">
        <f t="shared" si="58"/>
        <v>2594.3322580645163</v>
      </c>
      <c r="V564" s="194">
        <f t="shared" si="59"/>
        <v>3025.7697125806449</v>
      </c>
      <c r="W564" s="194">
        <f t="shared" si="60"/>
        <v>3185.0207500625943</v>
      </c>
    </row>
    <row r="565" spans="1:23" ht="69.75" x14ac:dyDescent="0.35">
      <c r="A565" s="5"/>
      <c r="B565" s="38"/>
      <c r="C565" s="24"/>
      <c r="D565" s="32"/>
      <c r="E565" s="62" t="str">
        <f t="shared" si="56"/>
        <v>Saturnia Mesa de Centro - 1.52x0.91x0.33 - Acabamentos CustomizadosTampo: Mármore ou Porcelana Especial
Corpo: Laca ou Lamina</v>
      </c>
      <c r="F565" s="79" t="s">
        <v>882</v>
      </c>
      <c r="G565" s="81" t="s">
        <v>626</v>
      </c>
      <c r="H565" s="30">
        <v>9708.5813885228745</v>
      </c>
      <c r="I565" s="86"/>
      <c r="J565" s="42"/>
      <c r="N565" s="42">
        <v>2343.1929162642505</v>
      </c>
      <c r="P565">
        <v>2343.1929162642505</v>
      </c>
      <c r="S565" s="194">
        <v>7741.5593684210544</v>
      </c>
      <c r="T565" s="194">
        <f t="shared" si="57"/>
        <v>7354.4814000000015</v>
      </c>
      <c r="U565" s="194">
        <f t="shared" si="58"/>
        <v>7908.0445161290345</v>
      </c>
      <c r="V565" s="194">
        <f t="shared" si="59"/>
        <v>9223.1523191612923</v>
      </c>
      <c r="W565" s="194">
        <f t="shared" si="60"/>
        <v>9708.5813885228745</v>
      </c>
    </row>
    <row r="566" spans="1:23" ht="69.75" x14ac:dyDescent="0.35">
      <c r="A566" s="5"/>
      <c r="B566" s="38" t="s">
        <v>413</v>
      </c>
      <c r="C566" s="24"/>
      <c r="D566" s="10" t="s">
        <v>107</v>
      </c>
      <c r="E566" s="62" t="str">
        <f t="shared" si="56"/>
        <v>Saturnia Mesa de Centro - 1.8x1x0.26 - Acabamentos CustomizadosTampo: Espelho Bronze, Fume, Prata, Vidro Fosco ou Clear
Corpo: Laca ou Lamina</v>
      </c>
      <c r="F566" s="82" t="s">
        <v>599</v>
      </c>
      <c r="G566" s="57" t="s">
        <v>481</v>
      </c>
      <c r="H566" s="30">
        <v>6720.544623391409</v>
      </c>
      <c r="I566" s="86"/>
      <c r="J566" s="42"/>
      <c r="N566" s="42">
        <v>3193.0372148859547</v>
      </c>
      <c r="P566" t="e">
        <v>#N/A</v>
      </c>
      <c r="S566" s="194">
        <v>5358.9183741728211</v>
      </c>
      <c r="T566" s="194">
        <f t="shared" si="57"/>
        <v>5090.9724554641798</v>
      </c>
      <c r="U566" s="194">
        <f t="shared" si="58"/>
        <v>5474.1639306066454</v>
      </c>
      <c r="V566" s="194">
        <f t="shared" si="59"/>
        <v>6384.5173922665299</v>
      </c>
      <c r="W566" s="194">
        <f t="shared" si="60"/>
        <v>6720.544623391409</v>
      </c>
    </row>
    <row r="567" spans="1:23" ht="69.75" x14ac:dyDescent="0.35">
      <c r="A567" s="5"/>
      <c r="B567" s="38" t="s">
        <v>413</v>
      </c>
      <c r="C567" s="24"/>
      <c r="D567" s="10" t="s">
        <v>102</v>
      </c>
      <c r="E567" s="62" t="str">
        <f t="shared" si="56"/>
        <v>Saturnia Mesa de Centro - 1.8x1x0.26 - Acabamentos CustomizadosTampo: Laca ou Lamina com ou sem Vidro Normal Pintado
Corpo: Laca ou Lamina</v>
      </c>
      <c r="F567" s="82" t="s">
        <v>599</v>
      </c>
      <c r="G567" s="57" t="s">
        <v>482</v>
      </c>
      <c r="H567" s="30">
        <v>4203.4220773596307</v>
      </c>
      <c r="I567" s="86"/>
      <c r="J567" s="42"/>
      <c r="N567" s="42">
        <v>7530.8293557422976</v>
      </c>
      <c r="P567" t="e">
        <v>#N/A</v>
      </c>
      <c r="S567" s="194">
        <v>3351.7813015277561</v>
      </c>
      <c r="T567" s="194">
        <f t="shared" si="57"/>
        <v>3184.192236451368</v>
      </c>
      <c r="U567" s="194">
        <f t="shared" si="58"/>
        <v>3423.8626198401807</v>
      </c>
      <c r="V567" s="194">
        <f t="shared" si="59"/>
        <v>3993.2509735196022</v>
      </c>
      <c r="W567" s="194">
        <f t="shared" si="60"/>
        <v>4203.4220773596307</v>
      </c>
    </row>
    <row r="568" spans="1:23" ht="69.75" x14ac:dyDescent="0.35">
      <c r="A568" s="5"/>
      <c r="B568" s="38" t="s">
        <v>413</v>
      </c>
      <c r="C568" s="24"/>
      <c r="D568" s="32" t="s">
        <v>112</v>
      </c>
      <c r="E568" s="62" t="str">
        <f t="shared" si="56"/>
        <v>Saturnia Mesa de Centro - 1.8x1x0.26 - Acabamentos CustomizadosTampo: Mármore ou Porcelana Especial
Corpo: Laca ou Lamina</v>
      </c>
      <c r="F568" s="79" t="s">
        <v>599</v>
      </c>
      <c r="G568" s="81" t="s">
        <v>626</v>
      </c>
      <c r="H568" s="30">
        <v>13895.826164396969</v>
      </c>
      <c r="I568" s="86"/>
      <c r="J568" s="42"/>
      <c r="N568" s="42">
        <v>5020.1411764705881</v>
      </c>
      <c r="P568" t="e">
        <v>#N/A</v>
      </c>
      <c r="S568" s="194">
        <v>11080.440995438261</v>
      </c>
      <c r="T568" s="194">
        <f t="shared" si="57"/>
        <v>10526.418945666348</v>
      </c>
      <c r="U568" s="194">
        <f t="shared" si="58"/>
        <v>11318.7300491036</v>
      </c>
      <c r="V568" s="194">
        <f t="shared" si="59"/>
        <v>13201.034856269527</v>
      </c>
      <c r="W568" s="194">
        <f t="shared" si="60"/>
        <v>13895.826164396969</v>
      </c>
    </row>
    <row r="569" spans="1:23" ht="69.75" x14ac:dyDescent="0.35">
      <c r="A569" s="5"/>
      <c r="B569" s="38"/>
      <c r="C569" s="24"/>
      <c r="D569" s="32"/>
      <c r="E569" s="62" t="str">
        <f t="shared" si="56"/>
        <v>Saturnia Mesa de Centro - 1.8x1x0.33 - Acabamentos CustomizadosTampo: Espelho Bronze, Fume, Prata, Vidro Fosco ou Clear
Corpo: Laca ou Lamina</v>
      </c>
      <c r="F569" s="79" t="s">
        <v>883</v>
      </c>
      <c r="G569" s="57" t="s">
        <v>481</v>
      </c>
      <c r="H569" s="30">
        <v>6843.0992833047931</v>
      </c>
      <c r="I569" s="86"/>
      <c r="J569" s="42"/>
      <c r="N569" s="42">
        <v>5866.9576221466041</v>
      </c>
      <c r="P569" t="e">
        <v>#N/A</v>
      </c>
      <c r="S569" s="194">
        <v>5456.6426592797789</v>
      </c>
      <c r="T569" s="194">
        <f t="shared" si="57"/>
        <v>5183.8105263157895</v>
      </c>
      <c r="U569" s="194">
        <f t="shared" si="58"/>
        <v>5573.9898132427852</v>
      </c>
      <c r="V569" s="194">
        <f t="shared" si="59"/>
        <v>6500.9443191850596</v>
      </c>
      <c r="W569" s="194">
        <f t="shared" si="60"/>
        <v>6843.0992833047931</v>
      </c>
    </row>
    <row r="570" spans="1:23" ht="69.75" x14ac:dyDescent="0.35">
      <c r="A570" s="5"/>
      <c r="B570" s="38"/>
      <c r="C570" s="24"/>
      <c r="D570" s="32"/>
      <c r="E570" s="62" t="str">
        <f t="shared" si="56"/>
        <v>Saturnia Mesa de Centro - 1.8x1x0.33 - Acabamentos CustomizadosTampo: Laca ou Lamina com ou sem Vidro Normal Pintado
Corpo: Laca ou Lamina</v>
      </c>
      <c r="F570" s="79" t="s">
        <v>883</v>
      </c>
      <c r="G570" s="57" t="s">
        <v>482</v>
      </c>
      <c r="H570" s="30">
        <v>4325.9798055277561</v>
      </c>
      <c r="I570" s="86"/>
      <c r="J570" s="42"/>
      <c r="N570" s="42">
        <v>9800.0960384153677</v>
      </c>
      <c r="P570" t="e">
        <v>#N/A</v>
      </c>
      <c r="S570" s="194">
        <v>3449.5080332409975</v>
      </c>
      <c r="T570" s="194">
        <f t="shared" si="57"/>
        <v>3277.0326315789475</v>
      </c>
      <c r="U570" s="194">
        <f t="shared" si="58"/>
        <v>3523.6910016977931</v>
      </c>
      <c r="V570" s="194">
        <f t="shared" si="59"/>
        <v>4109.6808152801359</v>
      </c>
      <c r="W570" s="194">
        <f t="shared" si="60"/>
        <v>4325.9798055277561</v>
      </c>
    </row>
    <row r="571" spans="1:23" ht="69.75" x14ac:dyDescent="0.35">
      <c r="A571" s="5"/>
      <c r="B571" s="38"/>
      <c r="C571" s="24"/>
      <c r="D571" s="32"/>
      <c r="E571" s="62" t="str">
        <f t="shared" si="56"/>
        <v>Saturnia Mesa de Centro - 1.8x1x0.33 - Acabamentos CustomizadosTampo: Mármore ou Porcelana Especial
Corpo: Laca ou Lamina</v>
      </c>
      <c r="F571" s="79" t="s">
        <v>883</v>
      </c>
      <c r="G571" s="81" t="s">
        <v>626</v>
      </c>
      <c r="H571" s="30">
        <v>14032.003928534905</v>
      </c>
      <c r="I571" s="86"/>
      <c r="J571" s="42"/>
      <c r="N571" s="42">
        <v>4564.269099639856</v>
      </c>
      <c r="P571" t="e">
        <v>#N/A</v>
      </c>
      <c r="S571" s="194">
        <v>11189.028254847646</v>
      </c>
      <c r="T571" s="194">
        <f t="shared" si="57"/>
        <v>10629.576842105263</v>
      </c>
      <c r="U571" s="194">
        <f t="shared" si="58"/>
        <v>11429.652518392757</v>
      </c>
      <c r="V571" s="194">
        <f t="shared" si="59"/>
        <v>13330.403732201472</v>
      </c>
      <c r="W571" s="194">
        <f t="shared" si="60"/>
        <v>14032.003928534905</v>
      </c>
    </row>
    <row r="572" spans="1:23" ht="69.75" x14ac:dyDescent="0.35">
      <c r="A572" s="5"/>
      <c r="B572" s="38"/>
      <c r="C572" s="24"/>
      <c r="D572" s="10"/>
      <c r="E572" s="62" t="str">
        <f t="shared" si="56"/>
        <v>Bradan Mesa de Centro - 0.91x0.76x0.33 - Acabamentos CustomizadosTampo: Espelho Bronze, Fume, Prata, Vidro Fosco ou Clear
Corpo: Laca ou Lamina</v>
      </c>
      <c r="F572" s="82" t="s">
        <v>831</v>
      </c>
      <c r="G572" s="57" t="s">
        <v>481</v>
      </c>
      <c r="H572" s="30">
        <v>0</v>
      </c>
      <c r="I572" s="86"/>
      <c r="J572" s="42"/>
      <c r="N572" s="42"/>
      <c r="S572" s="194"/>
      <c r="T572" s="194" t="b">
        <f t="shared" si="57"/>
        <v>0</v>
      </c>
      <c r="U572" s="194" t="b">
        <f t="shared" si="58"/>
        <v>0</v>
      </c>
      <c r="V572" s="194">
        <f t="shared" si="59"/>
        <v>0</v>
      </c>
      <c r="W572" s="194">
        <f t="shared" si="60"/>
        <v>0</v>
      </c>
    </row>
    <row r="573" spans="1:23" ht="69.75" x14ac:dyDescent="0.35">
      <c r="A573" s="5"/>
      <c r="B573" s="38"/>
      <c r="C573" s="24"/>
      <c r="D573" s="10"/>
      <c r="E573" s="62" t="str">
        <f t="shared" si="56"/>
        <v>Bradan Mesa de Centro - 0.91x0.76x0.33 - Acabamentos CustomizadosTampo: Laca ou Lamina com ou sem Vidro Normal Pintado
Corpo: Laca ou Lamina</v>
      </c>
      <c r="F573" s="82" t="s">
        <v>831</v>
      </c>
      <c r="G573" s="57" t="s">
        <v>482</v>
      </c>
      <c r="H573" s="30">
        <v>2960.5242991741197</v>
      </c>
      <c r="I573" s="86"/>
      <c r="J573" s="42"/>
      <c r="N573" s="42"/>
      <c r="S573" s="194">
        <v>2360.7027336458923</v>
      </c>
      <c r="T573" s="194">
        <f t="shared" si="57"/>
        <v>2242.6675969635976</v>
      </c>
      <c r="U573" s="194">
        <f t="shared" si="58"/>
        <v>2411.47053436946</v>
      </c>
      <c r="V573" s="194">
        <f t="shared" si="59"/>
        <v>2812.498084235101</v>
      </c>
      <c r="W573" s="194">
        <f t="shared" si="60"/>
        <v>2960.5242991741197</v>
      </c>
    </row>
    <row r="574" spans="1:23" ht="69.75" x14ac:dyDescent="0.35">
      <c r="A574" s="5"/>
      <c r="B574" s="38"/>
      <c r="C574" s="24"/>
      <c r="D574" s="10"/>
      <c r="E574" s="62" t="str">
        <f t="shared" si="56"/>
        <v>Bradan Mesa de Centro - 0.91x0.76x0.33 - Acabamentos CustomizadosTampo: Mármore ou Porcelana Especial
Corpo: Laca ou Lamina</v>
      </c>
      <c r="F574" s="82" t="s">
        <v>831</v>
      </c>
      <c r="G574" s="81" t="s">
        <v>626</v>
      </c>
      <c r="H574" s="30">
        <v>0</v>
      </c>
      <c r="I574" s="86"/>
      <c r="J574" s="42"/>
      <c r="N574" s="42"/>
      <c r="S574" s="194"/>
      <c r="T574" s="194" t="b">
        <f t="shared" si="57"/>
        <v>0</v>
      </c>
      <c r="U574" s="194" t="b">
        <f t="shared" si="58"/>
        <v>0</v>
      </c>
      <c r="V574" s="194">
        <f t="shared" si="59"/>
        <v>0</v>
      </c>
      <c r="W574" s="194">
        <f t="shared" si="60"/>
        <v>0</v>
      </c>
    </row>
    <row r="575" spans="1:23" ht="69.75" x14ac:dyDescent="0.35">
      <c r="A575" s="5"/>
      <c r="B575" s="38"/>
      <c r="C575" s="24"/>
      <c r="D575" s="10"/>
      <c r="E575" s="62" t="str">
        <f t="shared" si="56"/>
        <v>Bradan Mesa de Centro - 0.91x0.76x0.4 - Acabamentos CustomizadosTampo: Laca ou Lamina com ou sem Vidro Normal Pintado
Corpo: Laca ou Lamina</v>
      </c>
      <c r="F575" s="35" t="s">
        <v>600</v>
      </c>
      <c r="G575" s="57" t="s">
        <v>482</v>
      </c>
      <c r="H575" s="30">
        <v>3108.5505141328258</v>
      </c>
      <c r="I575" s="86"/>
      <c r="J575" s="42"/>
      <c r="N575" s="42"/>
      <c r="S575" s="194">
        <v>2478.737870328187</v>
      </c>
      <c r="T575" s="194">
        <f t="shared" si="57"/>
        <v>2354.8009768117777</v>
      </c>
      <c r="U575" s="194">
        <f t="shared" si="58"/>
        <v>2532.0440610879332</v>
      </c>
      <c r="V575" s="194">
        <f t="shared" si="59"/>
        <v>2953.1229884468562</v>
      </c>
      <c r="W575" s="194">
        <f t="shared" si="60"/>
        <v>3108.5505141328258</v>
      </c>
    </row>
    <row r="576" spans="1:23" ht="69.75" x14ac:dyDescent="0.35">
      <c r="A576" s="5"/>
      <c r="B576" s="38"/>
      <c r="C576" s="24"/>
      <c r="D576" s="10"/>
      <c r="E576" s="62" t="str">
        <f t="shared" si="56"/>
        <v>Bradan Mesa de Centro - 1.1x0.71x0.33 - Acabamentos CustomizadosTampo: Espelho Bronze, Fume, Prata, Vidro Fosco ou Clear
Corpo: Laca ou Lamina</v>
      </c>
      <c r="F576" s="82" t="s">
        <v>601</v>
      </c>
      <c r="G576" s="57" t="s">
        <v>481</v>
      </c>
      <c r="H576" s="30">
        <v>0</v>
      </c>
      <c r="I576" s="86"/>
      <c r="J576" s="42"/>
      <c r="N576" s="42"/>
      <c r="S576" s="194"/>
      <c r="T576" s="194" t="b">
        <f t="shared" si="57"/>
        <v>0</v>
      </c>
      <c r="U576" s="194" t="b">
        <f t="shared" si="58"/>
        <v>0</v>
      </c>
      <c r="V576" s="194">
        <f t="shared" si="59"/>
        <v>0</v>
      </c>
      <c r="W576" s="194">
        <f t="shared" si="60"/>
        <v>0</v>
      </c>
    </row>
    <row r="577" spans="1:23" ht="69.75" x14ac:dyDescent="0.35">
      <c r="A577" s="5"/>
      <c r="B577" s="38"/>
      <c r="C577" s="24"/>
      <c r="D577" s="10"/>
      <c r="E577" s="62" t="str">
        <f t="shared" si="56"/>
        <v>Bradan Mesa de Centro - 1.1x0.71x0.33 - Acabamentos CustomizadosTampo: Laca ou Lamina com ou sem Vidro Normal Pintado
Corpo: Laca ou Lamina</v>
      </c>
      <c r="F577" s="82" t="s">
        <v>601</v>
      </c>
      <c r="G577" s="57" t="s">
        <v>482</v>
      </c>
      <c r="H577" s="30">
        <v>3010.353610149165</v>
      </c>
      <c r="I577" s="74"/>
      <c r="J577" s="42"/>
      <c r="N577" s="42"/>
      <c r="S577" s="194">
        <v>2400.4363006587678</v>
      </c>
      <c r="T577" s="194">
        <f t="shared" si="57"/>
        <v>2280.4144856258295</v>
      </c>
      <c r="U577" s="194">
        <f t="shared" si="58"/>
        <v>2452.0585866944402</v>
      </c>
      <c r="V577" s="194">
        <f t="shared" si="59"/>
        <v>2859.8359296617255</v>
      </c>
      <c r="W577" s="194">
        <f t="shared" si="60"/>
        <v>3010.353610149165</v>
      </c>
    </row>
    <row r="578" spans="1:23" ht="69.75" x14ac:dyDescent="0.35">
      <c r="A578" s="5"/>
      <c r="B578" s="38"/>
      <c r="C578" s="24"/>
      <c r="D578" s="10"/>
      <c r="E578" s="62" t="str">
        <f t="shared" si="56"/>
        <v>Bradan Mesa de Centro - 1.1x0.71x0.33 - Acabamentos CustomizadosTampo: Mármore ou Porcelana Especial
Corpo: Laca ou Lamina</v>
      </c>
      <c r="F578" s="82" t="s">
        <v>601</v>
      </c>
      <c r="G578" s="81" t="s">
        <v>626</v>
      </c>
      <c r="H578" s="30">
        <v>0</v>
      </c>
      <c r="I578" s="86"/>
      <c r="J578" s="42"/>
      <c r="N578" s="42"/>
      <c r="S578" s="194"/>
      <c r="T578" s="194" t="b">
        <f t="shared" si="57"/>
        <v>0</v>
      </c>
      <c r="U578" s="194" t="b">
        <f t="shared" si="58"/>
        <v>0</v>
      </c>
      <c r="V578" s="194">
        <f t="shared" si="59"/>
        <v>0</v>
      </c>
      <c r="W578" s="194">
        <f t="shared" si="60"/>
        <v>0</v>
      </c>
    </row>
    <row r="579" spans="1:23" ht="69.75" x14ac:dyDescent="0.35">
      <c r="A579" s="5"/>
      <c r="B579" s="38"/>
      <c r="C579" s="24"/>
      <c r="D579" s="10"/>
      <c r="E579" s="62" t="str">
        <f t="shared" ref="E579:E642" si="61">F579&amp;G579</f>
        <v>Bradan Mesa de Centro - 1.1x0.71x0.4 - Acabamentos CustomizadosTampo: Laca ou Lamina com ou sem Vidro Normal Pintado
Corpo: Laca ou Lamina</v>
      </c>
      <c r="F579" s="82" t="s">
        <v>832</v>
      </c>
      <c r="G579" s="57" t="s">
        <v>482</v>
      </c>
      <c r="H579" s="30">
        <v>3160.8712906566234</v>
      </c>
      <c r="I579" s="86"/>
      <c r="J579" s="42"/>
      <c r="N579" s="42"/>
      <c r="S579" s="194">
        <v>2520.4581156917066</v>
      </c>
      <c r="T579" s="194">
        <f t="shared" ref="T579:T642" si="62">IF(S579,S579*(1-0.05))</f>
        <v>2394.4352099071211</v>
      </c>
      <c r="U579" s="194">
        <f t="shared" ref="U579:U642" si="63">IF(T579,T579/(1-0.07))</f>
        <v>2574.6615160291626</v>
      </c>
      <c r="V579" s="194">
        <f t="shared" ref="V579:V642" si="64">U579*1.1663</f>
        <v>3002.827726144812</v>
      </c>
      <c r="W579" s="194">
        <f t="shared" ref="W579:W642" si="65">V579*1.05263157894</f>
        <v>3160.8712906566234</v>
      </c>
    </row>
    <row r="580" spans="1:23" ht="69.75" x14ac:dyDescent="0.35">
      <c r="A580" s="5"/>
      <c r="B580" s="38"/>
      <c r="C580" s="24"/>
      <c r="D580" s="10"/>
      <c r="E580" s="62" t="str">
        <f t="shared" si="61"/>
        <v>Bradan Mesa de Centro - 1.2x0.8x0.25 - Acabamentos CustomizadosTampo: Espelho Bronze, Fume, Prata, Vidro Fosco ou Clear
Corpo: Laca ou Lamina</v>
      </c>
      <c r="F580" s="35" t="s">
        <v>524</v>
      </c>
      <c r="G580" s="57" t="s">
        <v>481</v>
      </c>
      <c r="H580" s="30">
        <v>0</v>
      </c>
      <c r="I580" s="86"/>
      <c r="J580" s="42"/>
      <c r="N580" s="42"/>
      <c r="S580" s="194"/>
      <c r="T580" s="194" t="b">
        <f t="shared" si="62"/>
        <v>0</v>
      </c>
      <c r="U580" s="194" t="b">
        <f t="shared" si="63"/>
        <v>0</v>
      </c>
      <c r="V580" s="194">
        <f t="shared" si="64"/>
        <v>0</v>
      </c>
      <c r="W580" s="194">
        <f t="shared" si="65"/>
        <v>0</v>
      </c>
    </row>
    <row r="581" spans="1:23" ht="69.75" x14ac:dyDescent="0.35">
      <c r="A581" s="5"/>
      <c r="B581" s="38"/>
      <c r="C581" s="24"/>
      <c r="D581" s="10"/>
      <c r="E581" s="62" t="str">
        <f t="shared" si="61"/>
        <v>Bradan Mesa de Centro - 1.2x0.8x0.25 - Acabamentos CustomizadosTampo: Laca ou Lamina com ou sem Vidro Normal Pintado
Corpo: Laca ou Lamina</v>
      </c>
      <c r="F581" s="35" t="s">
        <v>524</v>
      </c>
      <c r="G581" s="57" t="s">
        <v>482</v>
      </c>
      <c r="H581" s="30">
        <v>3126.7639139314765</v>
      </c>
      <c r="I581" s="86"/>
      <c r="J581" s="42"/>
      <c r="N581" s="42"/>
      <c r="S581" s="194">
        <v>2493.2611163308143</v>
      </c>
      <c r="T581" s="194">
        <f t="shared" si="62"/>
        <v>2368.5980605142736</v>
      </c>
      <c r="U581" s="194">
        <f t="shared" si="63"/>
        <v>2546.8796349615845</v>
      </c>
      <c r="V581" s="194">
        <f t="shared" si="64"/>
        <v>2970.4257182556958</v>
      </c>
      <c r="W581" s="194">
        <f t="shared" si="65"/>
        <v>3126.7639139314765</v>
      </c>
    </row>
    <row r="582" spans="1:23" ht="69.75" x14ac:dyDescent="0.35">
      <c r="A582" s="5"/>
      <c r="B582" s="38"/>
      <c r="C582" s="24"/>
      <c r="D582" s="10"/>
      <c r="E582" s="62" t="str">
        <f t="shared" si="61"/>
        <v>Bradan Mesa de Centro - 1.2x0.8x0.33 - Acabamentos CustomizadosTampo: Mármore ou Porcelana Especial
Corpo: Laca ou Lamina</v>
      </c>
      <c r="F582" s="82" t="s">
        <v>835</v>
      </c>
      <c r="G582" s="81" t="s">
        <v>626</v>
      </c>
      <c r="H582" s="30">
        <v>0</v>
      </c>
      <c r="I582" s="86"/>
      <c r="J582" s="42"/>
      <c r="N582" s="42"/>
      <c r="S582" s="194"/>
      <c r="T582" s="194" t="b">
        <f t="shared" si="62"/>
        <v>0</v>
      </c>
      <c r="U582" s="194" t="b">
        <f t="shared" si="63"/>
        <v>0</v>
      </c>
      <c r="V582" s="194">
        <f t="shared" si="64"/>
        <v>0</v>
      </c>
      <c r="W582" s="194">
        <f t="shared" si="65"/>
        <v>0</v>
      </c>
    </row>
    <row r="583" spans="1:23" ht="69.75" x14ac:dyDescent="0.35">
      <c r="A583" s="5"/>
      <c r="B583" s="38"/>
      <c r="C583" s="24"/>
      <c r="D583" s="10"/>
      <c r="E583" s="62" t="str">
        <f t="shared" si="61"/>
        <v>Bradan Mesa de Centro - 1.2x0.8x0.4 - Acabamentos CustomizadosTampo: Laca ou Lamina com ou sem Vidro Normal Pintado
Corpo: Laca ou Lamina</v>
      </c>
      <c r="F583" s="82" t="s">
        <v>836</v>
      </c>
      <c r="G583" s="57" t="s">
        <v>482</v>
      </c>
      <c r="H583" s="30">
        <v>3283.102109628051</v>
      </c>
      <c r="I583" s="86"/>
      <c r="J583" s="42"/>
      <c r="N583" s="42"/>
      <c r="S583" s="194">
        <v>2617.9241721473554</v>
      </c>
      <c r="T583" s="194">
        <f t="shared" si="62"/>
        <v>2487.0279635399875</v>
      </c>
      <c r="U583" s="194">
        <f t="shared" si="63"/>
        <v>2674.2236167096639</v>
      </c>
      <c r="V583" s="194">
        <f t="shared" si="64"/>
        <v>3118.9470041684808</v>
      </c>
      <c r="W583" s="194">
        <f t="shared" si="65"/>
        <v>3283.102109628051</v>
      </c>
    </row>
    <row r="584" spans="1:23" ht="69.75" x14ac:dyDescent="0.35">
      <c r="A584" s="5"/>
      <c r="B584" s="38"/>
      <c r="C584" s="24"/>
      <c r="D584" s="10"/>
      <c r="E584" s="62" t="str">
        <f t="shared" si="61"/>
        <v>Bradan Mesa de Centro - 1.52x0.91x0.26 - Acabamentos CustomizadosTampo: Espelho Bronze, Fume, Prata, Vidro Fosco ou Clear
Corpo: Laca ou Lamina</v>
      </c>
      <c r="F584" s="82" t="s">
        <v>934</v>
      </c>
      <c r="G584" s="57" t="s">
        <v>481</v>
      </c>
      <c r="H584" s="30">
        <v>0</v>
      </c>
      <c r="I584" s="86"/>
      <c r="J584" s="42"/>
      <c r="N584" s="42"/>
      <c r="S584" s="194"/>
      <c r="T584" s="194" t="b">
        <f t="shared" si="62"/>
        <v>0</v>
      </c>
      <c r="U584" s="194" t="b">
        <f t="shared" si="63"/>
        <v>0</v>
      </c>
      <c r="V584" s="194">
        <f t="shared" si="64"/>
        <v>0</v>
      </c>
      <c r="W584" s="194">
        <f t="shared" si="65"/>
        <v>0</v>
      </c>
    </row>
    <row r="585" spans="1:23" ht="69.75" x14ac:dyDescent="0.35">
      <c r="A585" s="5"/>
      <c r="B585" s="38"/>
      <c r="C585" s="24"/>
      <c r="D585" s="10"/>
      <c r="E585" s="62" t="str">
        <f t="shared" si="61"/>
        <v>Bradan Mesa de Centro - 1.52x0.91x0.26 - Acabamentos CustomizadosTampo: Laca ou Lamina com ou sem Vidro Normal Pintado
Corpo: Laca ou Lamina</v>
      </c>
      <c r="F585" s="82" t="s">
        <v>934</v>
      </c>
      <c r="G585" s="57" t="s">
        <v>482</v>
      </c>
      <c r="H585" s="30">
        <v>3274.1871580841143</v>
      </c>
      <c r="I585" s="86"/>
      <c r="J585" s="42"/>
      <c r="N585" s="42"/>
      <c r="S585" s="194">
        <v>2610.8154480318453</v>
      </c>
      <c r="T585" s="194">
        <f t="shared" si="62"/>
        <v>2480.2746756302531</v>
      </c>
      <c r="U585" s="194">
        <f t="shared" si="63"/>
        <v>2666.962016806724</v>
      </c>
      <c r="V585" s="194">
        <f t="shared" si="64"/>
        <v>3110.4778002016819</v>
      </c>
      <c r="W585" s="194">
        <f t="shared" si="65"/>
        <v>3274.1871580841143</v>
      </c>
    </row>
    <row r="586" spans="1:23" ht="69.75" x14ac:dyDescent="0.35">
      <c r="A586" s="5"/>
      <c r="B586" s="38"/>
      <c r="C586" s="24"/>
      <c r="D586" s="10"/>
      <c r="E586" s="62" t="str">
        <f t="shared" si="61"/>
        <v>Bradan Mesa de Centro - 1.52x0.91x0.26 - Acabamentos CustomizadosTampo: Mármore ou Porcelana Especial
Corpo: Laca ou Lamina</v>
      </c>
      <c r="F586" s="82" t="s">
        <v>934</v>
      </c>
      <c r="G586" s="81" t="s">
        <v>626</v>
      </c>
      <c r="H586" s="30">
        <v>0</v>
      </c>
      <c r="I586" s="86"/>
      <c r="J586" s="42"/>
      <c r="N586" s="42"/>
      <c r="S586" s="194"/>
      <c r="T586" s="194" t="b">
        <f t="shared" si="62"/>
        <v>0</v>
      </c>
      <c r="U586" s="194" t="b">
        <f t="shared" si="63"/>
        <v>0</v>
      </c>
      <c r="V586" s="194">
        <f t="shared" si="64"/>
        <v>0</v>
      </c>
      <c r="W586" s="194">
        <f t="shared" si="65"/>
        <v>0</v>
      </c>
    </row>
    <row r="587" spans="1:23" ht="69.75" x14ac:dyDescent="0.35">
      <c r="A587" s="5"/>
      <c r="B587" s="38"/>
      <c r="C587" s="24"/>
      <c r="D587" s="10"/>
      <c r="E587" s="62" t="str">
        <f t="shared" si="61"/>
        <v>Bradan Mesa de Centro - 1.52x0.91x0.33 - Acabamentos CustomizadosTampo: Laca ou Lamina com ou sem Vidro Normal Pintado
Corpo: Laca ou Lamina</v>
      </c>
      <c r="F587" s="82" t="s">
        <v>833</v>
      </c>
      <c r="G587" s="57" t="s">
        <v>482</v>
      </c>
      <c r="H587" s="30">
        <v>3437.8965159883201</v>
      </c>
      <c r="I587" s="86"/>
      <c r="J587" s="42"/>
      <c r="N587" s="42"/>
      <c r="S587" s="194">
        <v>2741.3562204334376</v>
      </c>
      <c r="T587" s="194">
        <f t="shared" si="62"/>
        <v>2604.2884094117658</v>
      </c>
      <c r="U587" s="194">
        <f t="shared" si="63"/>
        <v>2800.31011764706</v>
      </c>
      <c r="V587" s="194">
        <f t="shared" si="64"/>
        <v>3266.0016902117659</v>
      </c>
      <c r="W587" s="194">
        <f t="shared" si="65"/>
        <v>3437.8965159883201</v>
      </c>
    </row>
    <row r="588" spans="1:23" ht="69.75" x14ac:dyDescent="0.35">
      <c r="A588" s="5"/>
      <c r="B588" s="38"/>
      <c r="C588" s="24"/>
      <c r="D588" s="10"/>
      <c r="E588" s="62" t="str">
        <f t="shared" si="61"/>
        <v>Bradan Mesa de Centro - 1.8x1x0.26 - Acabamentos CustomizadosTampo: Espelho Bronze, Fume, Prata, Vidro Fosco ou Clear
Corpo: Laca ou Lamina</v>
      </c>
      <c r="F588" s="82" t="s">
        <v>935</v>
      </c>
      <c r="G588" s="57" t="s">
        <v>481</v>
      </c>
      <c r="H588" s="30">
        <v>0</v>
      </c>
      <c r="I588" s="86"/>
      <c r="J588" s="42"/>
      <c r="N588" s="42"/>
      <c r="S588" s="194"/>
      <c r="T588" s="194" t="b">
        <f t="shared" si="62"/>
        <v>0</v>
      </c>
      <c r="U588" s="194" t="b">
        <f t="shared" si="63"/>
        <v>0</v>
      </c>
      <c r="V588" s="194">
        <f t="shared" si="64"/>
        <v>0</v>
      </c>
      <c r="W588" s="194">
        <f t="shared" si="65"/>
        <v>0</v>
      </c>
    </row>
    <row r="589" spans="1:23" ht="69.75" x14ac:dyDescent="0.35">
      <c r="A589" s="5"/>
      <c r="B589" s="38"/>
      <c r="C589" s="24"/>
      <c r="D589" s="10"/>
      <c r="E589" s="62" t="str">
        <f t="shared" si="61"/>
        <v>Bradan Mesa de Centro - 1.8x1x0.26 - Acabamentos CustomizadosTampo: Laca ou Lamina com ou sem Vidro Normal Pintado
Corpo: Laca ou Lamina</v>
      </c>
      <c r="F589" s="82" t="s">
        <v>935</v>
      </c>
      <c r="G589" s="57" t="s">
        <v>482</v>
      </c>
      <c r="H589" s="30">
        <v>4388.1953753346916</v>
      </c>
      <c r="I589" s="86"/>
      <c r="J589" s="42"/>
      <c r="N589" s="42"/>
      <c r="S589" s="194">
        <v>3499.1183221210927</v>
      </c>
      <c r="T589" s="194">
        <f t="shared" si="62"/>
        <v>3324.162406015038</v>
      </c>
      <c r="U589" s="194">
        <f t="shared" si="63"/>
        <v>3574.3681785107938</v>
      </c>
      <c r="V589" s="194">
        <f t="shared" si="64"/>
        <v>4168.7856065971382</v>
      </c>
      <c r="W589" s="194">
        <f t="shared" si="65"/>
        <v>4388.1953753346916</v>
      </c>
    </row>
    <row r="590" spans="1:23" ht="69.75" x14ac:dyDescent="0.35">
      <c r="A590" s="5"/>
      <c r="B590" s="38"/>
      <c r="C590" s="24"/>
      <c r="D590" s="10"/>
      <c r="E590" s="62" t="str">
        <f t="shared" si="61"/>
        <v>Bradan Mesa de Centro - 1.8x1x0.26 - Acabamentos CustomizadosTampo: Mármore ou Porcelana Especial
Corpo: Laca ou Lamina</v>
      </c>
      <c r="F590" s="79" t="s">
        <v>935</v>
      </c>
      <c r="G590" s="81" t="s">
        <v>626</v>
      </c>
      <c r="H590" s="30">
        <v>0</v>
      </c>
      <c r="I590" s="86"/>
      <c r="J590" s="42"/>
      <c r="N590" s="42"/>
      <c r="S590" s="194"/>
      <c r="T590" s="194" t="b">
        <f t="shared" si="62"/>
        <v>0</v>
      </c>
      <c r="U590" s="194" t="b">
        <f t="shared" si="63"/>
        <v>0</v>
      </c>
      <c r="V590" s="194">
        <f t="shared" si="64"/>
        <v>0</v>
      </c>
      <c r="W590" s="194">
        <f t="shared" si="65"/>
        <v>0</v>
      </c>
    </row>
    <row r="591" spans="1:23" ht="69.75" x14ac:dyDescent="0.35">
      <c r="A591" s="5"/>
      <c r="B591" s="38"/>
      <c r="C591" s="24"/>
      <c r="D591" s="10"/>
      <c r="E591" s="62" t="str">
        <f t="shared" si="61"/>
        <v>Bradan Mesa de Centro - 1.8x1x0.33 - Acabamentos CustomizadosTampo: Laca ou Lamina com ou sem Vidro Normal Pintado
Corpo: Laca ou Lamina</v>
      </c>
      <c r="F591" s="82" t="s">
        <v>834</v>
      </c>
      <c r="G591" s="57" t="s">
        <v>482</v>
      </c>
      <c r="H591" s="30">
        <v>4607.605144101426</v>
      </c>
      <c r="I591" s="86"/>
      <c r="J591" s="42"/>
      <c r="N591" s="42"/>
      <c r="S591" s="194">
        <v>3674.0742382271474</v>
      </c>
      <c r="T591" s="194">
        <f t="shared" si="62"/>
        <v>3490.3705263157899</v>
      </c>
      <c r="U591" s="194">
        <f t="shared" si="63"/>
        <v>3753.0865874363335</v>
      </c>
      <c r="V591" s="194">
        <f t="shared" si="64"/>
        <v>4377.2248869269952</v>
      </c>
      <c r="W591" s="194">
        <f t="shared" si="65"/>
        <v>4607.605144101426</v>
      </c>
    </row>
    <row r="592" spans="1:23" ht="69.75" x14ac:dyDescent="0.35">
      <c r="A592" s="5"/>
      <c r="B592" s="38"/>
      <c r="C592" s="24"/>
      <c r="D592" s="10"/>
      <c r="E592" s="62" t="str">
        <f t="shared" si="61"/>
        <v>FLORA MESA DE JANTAR 2.4X1.2X0.75 - Acabamentos CustomizadosTampo: Laca ou Lamina com ou sem Vidro Normal Pintado
Corpo: Laca ou Lamina</v>
      </c>
      <c r="F592" s="82" t="s">
        <v>777</v>
      </c>
      <c r="G592" s="57" t="s">
        <v>482</v>
      </c>
      <c r="H592" s="30">
        <v>9098.5160408379852</v>
      </c>
      <c r="I592" s="86"/>
      <c r="J592" s="42"/>
      <c r="N592" s="42">
        <v>10599.526926141367</v>
      </c>
      <c r="P592" t="e">
        <v>#N/A</v>
      </c>
      <c r="S592" s="194">
        <v>7255.0972460246567</v>
      </c>
      <c r="T592" s="194">
        <f t="shared" si="62"/>
        <v>6892.3423837234232</v>
      </c>
      <c r="U592" s="194">
        <f t="shared" si="63"/>
        <v>7411.1208427133588</v>
      </c>
      <c r="V592" s="194">
        <f t="shared" si="64"/>
        <v>8643.5902388565901</v>
      </c>
      <c r="W592" s="194">
        <f t="shared" si="65"/>
        <v>9098.5160408379852</v>
      </c>
    </row>
    <row r="593" spans="1:23" ht="69.75" x14ac:dyDescent="0.35">
      <c r="A593" s="5"/>
      <c r="B593" s="38"/>
      <c r="C593" s="24"/>
      <c r="D593" s="10"/>
      <c r="E593" s="62" t="str">
        <f t="shared" si="61"/>
        <v>FLORA MESA DE JANTAR 2.4X1.2X0.75 - Acabamentos CustomizadosTampo: Mármore Especial
Corpo: Laca ou Lamina</v>
      </c>
      <c r="F593" s="82" t="s">
        <v>777</v>
      </c>
      <c r="G593" s="81" t="s">
        <v>624</v>
      </c>
      <c r="H593" s="30">
        <v>23588.419316387557</v>
      </c>
      <c r="I593" s="86"/>
      <c r="J593" s="42"/>
      <c r="N593" s="42">
        <v>10986.004677324998</v>
      </c>
      <c r="P593" t="e">
        <v>#N/A</v>
      </c>
      <c r="S593" s="194">
        <v>18809.251448507235</v>
      </c>
      <c r="T593" s="194">
        <f t="shared" si="62"/>
        <v>17868.788876081871</v>
      </c>
      <c r="U593" s="194">
        <f t="shared" si="63"/>
        <v>19213.751479657927</v>
      </c>
      <c r="V593" s="194">
        <f t="shared" si="64"/>
        <v>22408.99835072504</v>
      </c>
      <c r="W593" s="194">
        <f t="shared" si="65"/>
        <v>23588.419316387557</v>
      </c>
    </row>
    <row r="594" spans="1:23" ht="69.75" x14ac:dyDescent="0.35">
      <c r="A594" s="5"/>
      <c r="B594" s="38"/>
      <c r="C594" s="24"/>
      <c r="D594" s="10"/>
      <c r="E594" s="62" t="str">
        <f t="shared" si="61"/>
        <v>FLORA MESA DE JANTAR 2.4X1.2X0.75 - Acabamentos CustomizadosTampo:Vidro Fosco ou Clear
Corpo: Laca ou Lamina</v>
      </c>
      <c r="F594" s="82" t="s">
        <v>777</v>
      </c>
      <c r="G594" s="57" t="s">
        <v>519</v>
      </c>
      <c r="H594" s="30">
        <v>13698.37762919737</v>
      </c>
      <c r="I594" s="86"/>
      <c r="J594" s="42"/>
      <c r="N594" s="42">
        <v>11371.168638959547</v>
      </c>
      <c r="P594" t="e">
        <v>#N/A</v>
      </c>
      <c r="S594" s="194">
        <v>10922.996823495439</v>
      </c>
      <c r="T594" s="194">
        <f t="shared" si="62"/>
        <v>10376.846982320667</v>
      </c>
      <c r="U594" s="194">
        <f t="shared" si="63"/>
        <v>11157.899980989965</v>
      </c>
      <c r="V594" s="194">
        <f t="shared" si="64"/>
        <v>13013.458747828596</v>
      </c>
      <c r="W594" s="194">
        <f t="shared" si="65"/>
        <v>13698.37762919737</v>
      </c>
    </row>
    <row r="595" spans="1:23" ht="69.75" x14ac:dyDescent="0.35">
      <c r="A595" s="5"/>
      <c r="B595" s="38"/>
      <c r="C595" s="24"/>
      <c r="D595" s="10"/>
      <c r="E595" s="62" t="str">
        <f t="shared" si="61"/>
        <v>RETTA MESA DE JANTAR 2.4X1.2X0.75 - Acabamentos CustomizadosTampo: Laca ou Lamina com ou sem Vidro Normal Pintado
Corpo: Laca ou Lamina</v>
      </c>
      <c r="F595" s="82" t="s">
        <v>761</v>
      </c>
      <c r="G595" s="35" t="s">
        <v>482</v>
      </c>
      <c r="H595" s="30">
        <v>13309.764696242937</v>
      </c>
      <c r="I595" s="86"/>
      <c r="J595" s="42"/>
      <c r="N595" s="42">
        <v>14382.2657144731</v>
      </c>
      <c r="P595" t="e">
        <v>#N/A</v>
      </c>
      <c r="S595" s="194">
        <v>10613.119409750991</v>
      </c>
      <c r="T595" s="194">
        <f t="shared" si="62"/>
        <v>10082.46343926344</v>
      </c>
      <c r="U595" s="194">
        <f t="shared" si="63"/>
        <v>10841.358536842408</v>
      </c>
      <c r="V595" s="194">
        <f t="shared" si="64"/>
        <v>12644.276461519299</v>
      </c>
      <c r="W595" s="194">
        <f t="shared" si="65"/>
        <v>13309.764696242937</v>
      </c>
    </row>
    <row r="596" spans="1:23" ht="69.75" x14ac:dyDescent="0.35">
      <c r="A596" s="5"/>
      <c r="B596" s="38"/>
      <c r="C596" s="24"/>
      <c r="D596" s="10"/>
      <c r="E596" s="62" t="str">
        <f t="shared" si="61"/>
        <v>RETTA MESA DE JANTAR 2.4X1.2X0.75 - Acabamentos CustomizadosTampo: Mármore Especial
Corpo: Laca ou Lamina</v>
      </c>
      <c r="F596" s="82" t="s">
        <v>761</v>
      </c>
      <c r="G596" s="82" t="s">
        <v>624</v>
      </c>
      <c r="H596" s="30">
        <v>32181.064399638923</v>
      </c>
      <c r="I596" s="86"/>
      <c r="J596" s="42"/>
      <c r="N596" s="42">
        <v>15109.87169285307</v>
      </c>
      <c r="P596" t="e">
        <v>#N/A</v>
      </c>
      <c r="S596" s="194">
        <v>25660.970498048271</v>
      </c>
      <c r="T596" s="194">
        <f t="shared" si="62"/>
        <v>24377.921973145858</v>
      </c>
      <c r="U596" s="194">
        <f t="shared" si="63"/>
        <v>26212.81932596329</v>
      </c>
      <c r="V596" s="194">
        <f t="shared" si="64"/>
        <v>30572.01117987098</v>
      </c>
      <c r="W596" s="194">
        <f t="shared" si="65"/>
        <v>32181.064399638923</v>
      </c>
    </row>
    <row r="597" spans="1:23" ht="69.75" x14ac:dyDescent="0.35">
      <c r="A597" s="5"/>
      <c r="B597" s="38"/>
      <c r="C597" s="24"/>
      <c r="D597" s="10"/>
      <c r="E597" s="62" t="str">
        <f t="shared" si="61"/>
        <v>RETTA MESA DE JANTAR 2.4X1.2X0.75 - Acabamentos CustomizadosTampo:Vidro Fosco ou Clear
Corpo: Laca ou Lamina</v>
      </c>
      <c r="F597" s="82" t="s">
        <v>761</v>
      </c>
      <c r="G597" s="35" t="s">
        <v>519</v>
      </c>
      <c r="H597" s="30">
        <v>15976.628994905443</v>
      </c>
      <c r="I597" s="86"/>
      <c r="J597" s="42"/>
      <c r="N597" s="42">
        <v>15835.979490168296</v>
      </c>
      <c r="P597" t="e">
        <v>#N/A</v>
      </c>
      <c r="S597" s="194">
        <v>12739.659577609595</v>
      </c>
      <c r="T597" s="194">
        <f t="shared" si="62"/>
        <v>12102.676598729115</v>
      </c>
      <c r="U597" s="194">
        <f t="shared" si="63"/>
        <v>13013.630751321629</v>
      </c>
      <c r="V597" s="194">
        <f t="shared" si="64"/>
        <v>15177.797545266414</v>
      </c>
      <c r="W597" s="194">
        <f t="shared" si="65"/>
        <v>15976.628994905443</v>
      </c>
    </row>
    <row r="598" spans="1:23" ht="69.75" x14ac:dyDescent="0.35">
      <c r="A598" s="5"/>
      <c r="B598" s="38"/>
      <c r="C598" s="24"/>
      <c r="D598" s="10"/>
      <c r="E598" s="62" t="str">
        <f t="shared" si="61"/>
        <v>FLORA MESA DE JANTAR 2.7X1.2X0.75 - Acabamentos CustomizadoTampo: Laca ou Lamina com ou sem Vidro Normal Pintado
Corpo: Laca ou Lamina</v>
      </c>
      <c r="F598" s="82" t="s">
        <v>739</v>
      </c>
      <c r="G598" s="57" t="s">
        <v>482</v>
      </c>
      <c r="H598" s="30">
        <v>9430.2642446091286</v>
      </c>
      <c r="I598" s="86"/>
      <c r="J598" s="42"/>
      <c r="N598" s="42">
        <v>24731.887717760375</v>
      </c>
      <c r="P598" t="e">
        <v>#N/A</v>
      </c>
      <c r="S598" s="194">
        <v>7519.631096242716</v>
      </c>
      <c r="T598" s="194">
        <f t="shared" si="62"/>
        <v>7143.64954143058</v>
      </c>
      <c r="U598" s="194">
        <f t="shared" si="63"/>
        <v>7681.3435929361085</v>
      </c>
      <c r="V598" s="194">
        <f t="shared" si="64"/>
        <v>8958.7510324413834</v>
      </c>
      <c r="W598" s="194">
        <f t="shared" si="65"/>
        <v>9430.2642446091286</v>
      </c>
    </row>
    <row r="599" spans="1:23" ht="69.75" x14ac:dyDescent="0.35">
      <c r="A599" s="5"/>
      <c r="B599" s="38"/>
      <c r="C599" s="24"/>
      <c r="D599" s="10"/>
      <c r="E599" s="62" t="str">
        <f t="shared" si="61"/>
        <v>FLORA MESA DE JANTAR 2.7X1.2X0.75 - Acabamentos CustomizadoTampo: Mármore Especial
Corpo: Laca ou Lamina</v>
      </c>
      <c r="F599" s="82" t="s">
        <v>739</v>
      </c>
      <c r="G599" s="81" t="s">
        <v>624</v>
      </c>
      <c r="H599" s="30">
        <v>25668.616679747207</v>
      </c>
      <c r="I599" s="86"/>
      <c r="J599" s="42"/>
      <c r="N599" s="42">
        <v>26912.924392212328</v>
      </c>
      <c r="P599" t="e">
        <v>#N/A</v>
      </c>
      <c r="S599" s="194">
        <v>20467.987235129902</v>
      </c>
      <c r="T599" s="194">
        <f t="shared" si="62"/>
        <v>19444.587873373406</v>
      </c>
      <c r="U599" s="194">
        <f t="shared" si="63"/>
        <v>20908.159003627319</v>
      </c>
      <c r="V599" s="194">
        <f t="shared" si="64"/>
        <v>24385.18584593054</v>
      </c>
      <c r="W599" s="194">
        <f t="shared" si="65"/>
        <v>25668.616679747207</v>
      </c>
    </row>
    <row r="600" spans="1:23" ht="69.75" x14ac:dyDescent="0.35">
      <c r="A600" s="5"/>
      <c r="B600" s="38"/>
      <c r="C600" s="24"/>
      <c r="D600" s="10"/>
      <c r="E600" s="62" t="str">
        <f t="shared" si="61"/>
        <v>FLORA MESA DE JANTAR 2.7X1.2X0.75 - Acabamentos CustomizadoTampo:Vidro Fosco ou Clear
Corpo: Laca ou Lamina</v>
      </c>
      <c r="F600" s="82" t="s">
        <v>739</v>
      </c>
      <c r="G600" s="57" t="s">
        <v>519</v>
      </c>
      <c r="H600" s="30">
        <v>14321.031157797253</v>
      </c>
      <c r="I600" s="86"/>
      <c r="J600" s="42"/>
      <c r="N600" s="42">
        <v>29092.686494713675</v>
      </c>
      <c r="P600" t="e">
        <v>#N/A</v>
      </c>
      <c r="S600" s="194">
        <v>11419.496679108872</v>
      </c>
      <c r="T600" s="194">
        <f t="shared" si="62"/>
        <v>10848.521845153427</v>
      </c>
      <c r="U600" s="194">
        <f t="shared" si="63"/>
        <v>11665.077252853149</v>
      </c>
      <c r="V600" s="194">
        <f t="shared" si="64"/>
        <v>13604.979600002625</v>
      </c>
      <c r="W600" s="194">
        <f t="shared" si="65"/>
        <v>14321.031157797253</v>
      </c>
    </row>
    <row r="601" spans="1:23" ht="69.75" x14ac:dyDescent="0.35">
      <c r="A601" s="5"/>
      <c r="B601" s="38"/>
      <c r="C601" s="24"/>
      <c r="D601" s="10"/>
      <c r="E601" s="62" t="str">
        <f t="shared" si="61"/>
        <v>RETTA MESA DE JANTAR 2.7X1.2X0.75 - Acabamentos CustomizadosTampo: Laca ou Lamina com ou sem Vidro Normal Pintado
Corpo: Laca ou Lamina</v>
      </c>
      <c r="F601" s="82" t="s">
        <v>762</v>
      </c>
      <c r="G601" s="57" t="s">
        <v>482</v>
      </c>
      <c r="H601" s="30">
        <v>13736.912280094626</v>
      </c>
      <c r="I601" s="86"/>
      <c r="J601" s="42"/>
      <c r="N601" s="42">
        <v>11981.537063890004</v>
      </c>
      <c r="P601" t="e">
        <v>#N/A</v>
      </c>
      <c r="S601" s="194">
        <v>10953.724102355682</v>
      </c>
      <c r="T601" s="194">
        <f t="shared" si="62"/>
        <v>10406.037897237897</v>
      </c>
      <c r="U601" s="194">
        <f t="shared" si="63"/>
        <v>11189.288061546125</v>
      </c>
      <c r="V601" s="194">
        <f t="shared" si="64"/>
        <v>13050.066666181245</v>
      </c>
      <c r="W601" s="194">
        <f t="shared" si="65"/>
        <v>13736.912280094626</v>
      </c>
    </row>
    <row r="602" spans="1:23" ht="69.75" x14ac:dyDescent="0.35">
      <c r="A602" s="5"/>
      <c r="B602" s="38"/>
      <c r="C602" s="24"/>
      <c r="D602" s="10"/>
      <c r="E602" s="62" t="str">
        <f t="shared" si="61"/>
        <v>RETTA MESA DE JANTAR 2.7X1.2X0.75 - Acabamentos CustomizadosTampo: Mármore Especial
Corpo: Laca ou Lamina</v>
      </c>
      <c r="F602" s="82" t="s">
        <v>762</v>
      </c>
      <c r="G602" s="81" t="s">
        <v>624</v>
      </c>
      <c r="H602" s="30">
        <v>34870.741476018105</v>
      </c>
      <c r="I602" s="86"/>
      <c r="J602" s="42"/>
      <c r="N602" s="42">
        <v>12366.058107234578</v>
      </c>
      <c r="P602" t="e">
        <v>#N/A</v>
      </c>
      <c r="S602" s="194">
        <v>27805.70142581141</v>
      </c>
      <c r="T602" s="194">
        <f t="shared" si="62"/>
        <v>26415.416354520839</v>
      </c>
      <c r="U602" s="194">
        <f t="shared" si="63"/>
        <v>28403.673499484776</v>
      </c>
      <c r="V602" s="194">
        <f t="shared" si="64"/>
        <v>33127.20440244909</v>
      </c>
      <c r="W602" s="194">
        <f t="shared" si="65"/>
        <v>34870.741476018105</v>
      </c>
    </row>
    <row r="603" spans="1:23" ht="69.75" x14ac:dyDescent="0.35">
      <c r="A603" s="5"/>
      <c r="B603" s="38"/>
      <c r="C603" s="24"/>
      <c r="D603" s="10"/>
      <c r="E603" s="62" t="str">
        <f t="shared" si="61"/>
        <v>RETTA MESA DE JANTAR 2.7X1.2X0.75 - Acabamentos CustomizadosTampo:Vidro Fosco ou Clear
Corpo: Laca ou Lamina</v>
      </c>
      <c r="F603" s="82" t="s">
        <v>762</v>
      </c>
      <c r="G603" s="57" t="s">
        <v>519</v>
      </c>
      <c r="H603" s="30">
        <v>16784.894604916659</v>
      </c>
      <c r="I603" s="86"/>
      <c r="J603" s="42"/>
      <c r="N603" s="42">
        <v>12753.17877670819</v>
      </c>
      <c r="P603" t="e">
        <v>#N/A</v>
      </c>
      <c r="S603" s="194">
        <v>13384.165294248272</v>
      </c>
      <c r="T603" s="194">
        <f t="shared" si="62"/>
        <v>12714.957029535859</v>
      </c>
      <c r="U603" s="194">
        <f t="shared" si="63"/>
        <v>13671.996805952538</v>
      </c>
      <c r="V603" s="194">
        <f t="shared" si="64"/>
        <v>15945.649874782444</v>
      </c>
      <c r="W603" s="194">
        <f t="shared" si="65"/>
        <v>16784.894604916659</v>
      </c>
    </row>
    <row r="604" spans="1:23" ht="69.75" x14ac:dyDescent="0.35">
      <c r="A604" s="5"/>
      <c r="B604" s="38"/>
      <c r="C604" s="24"/>
      <c r="D604" s="10"/>
      <c r="E604" s="62" t="str">
        <f t="shared" si="61"/>
        <v>FLORA MESA DE JANTAR 3X1.2X0.75 - Acabamentos CustomizadosTampo: Laca ou Lamina com ou sem Vidro Normal Pintado
Corpo: Laca ou Lamina</v>
      </c>
      <c r="F604" s="82" t="s">
        <v>740</v>
      </c>
      <c r="G604" s="35" t="s">
        <v>482</v>
      </c>
      <c r="H604" s="30">
        <v>9760.8847060414009</v>
      </c>
      <c r="I604" s="86"/>
      <c r="J604" s="42"/>
      <c r="N604" s="42">
        <v>15958.242187344355</v>
      </c>
      <c r="P604" t="e">
        <v>#N/A</v>
      </c>
      <c r="S604" s="194">
        <v>7783.265692087838</v>
      </c>
      <c r="T604" s="194">
        <f t="shared" si="62"/>
        <v>7394.1024074834459</v>
      </c>
      <c r="U604" s="194">
        <f t="shared" si="63"/>
        <v>7950.6477499822004</v>
      </c>
      <c r="V604" s="194">
        <f t="shared" si="64"/>
        <v>9272.8404708042399</v>
      </c>
      <c r="W604" s="194">
        <f t="shared" si="65"/>
        <v>9760.8847060414009</v>
      </c>
    </row>
    <row r="605" spans="1:23" ht="69.75" x14ac:dyDescent="0.35">
      <c r="A605" s="5"/>
      <c r="B605" s="38"/>
      <c r="C605" s="24"/>
      <c r="D605" s="10"/>
      <c r="E605" s="62" t="str">
        <f t="shared" si="61"/>
        <v>FLORA MESA DE JANTAR 3X1.2X0.75 - Acabamentos CustomizadosTampo: Mármore Especial
Corpo: Laca ou Lamina</v>
      </c>
      <c r="F605" s="82" t="s">
        <v>740</v>
      </c>
      <c r="G605" s="82" t="s">
        <v>624</v>
      </c>
      <c r="H605" s="30">
        <v>27747.598400453015</v>
      </c>
      <c r="I605" s="86"/>
      <c r="J605" s="42"/>
      <c r="N605" s="42">
        <v>16683.616832223648</v>
      </c>
      <c r="P605" t="e">
        <v>#N/A</v>
      </c>
      <c r="S605" s="194">
        <v>22125.75367624277</v>
      </c>
      <c r="T605" s="194">
        <f t="shared" si="62"/>
        <v>21019.465992430629</v>
      </c>
      <c r="U605" s="194">
        <f t="shared" si="63"/>
        <v>22601.576335946913</v>
      </c>
      <c r="V605" s="194">
        <f t="shared" si="64"/>
        <v>26360.218480614883</v>
      </c>
      <c r="W605" s="194">
        <f t="shared" si="65"/>
        <v>27747.598400453015</v>
      </c>
    </row>
    <row r="606" spans="1:23" ht="69.75" x14ac:dyDescent="0.35">
      <c r="A606" s="5"/>
      <c r="B606" s="38"/>
      <c r="C606" s="24"/>
      <c r="D606" s="10"/>
      <c r="E606" s="62" t="str">
        <f t="shared" si="61"/>
        <v>FLORA MESA DE JANTAR 3X1.2X0.75 - Acabamentos CustomizadosTampo:Vidro Fosco ou Clear
Corpo: Laca ou Lamina</v>
      </c>
      <c r="F606" s="82" t="s">
        <v>740</v>
      </c>
      <c r="G606" s="35" t="s">
        <v>519</v>
      </c>
      <c r="H606" s="30">
        <v>14946.229368158418</v>
      </c>
      <c r="I606" s="86"/>
      <c r="J606" s="42"/>
      <c r="N606" s="42">
        <v>17411.955963039556</v>
      </c>
      <c r="P606" t="e">
        <v>#N/A</v>
      </c>
      <c r="S606" s="194">
        <v>11918.025647333128</v>
      </c>
      <c r="T606" s="194">
        <f t="shared" si="62"/>
        <v>11322.124364966472</v>
      </c>
      <c r="U606" s="194">
        <f t="shared" si="63"/>
        <v>12174.327274157498</v>
      </c>
      <c r="V606" s="194">
        <f t="shared" si="64"/>
        <v>14198.917899849888</v>
      </c>
      <c r="W606" s="194">
        <f t="shared" si="65"/>
        <v>14946.229368158418</v>
      </c>
    </row>
    <row r="607" spans="1:23" ht="69.75" x14ac:dyDescent="0.35">
      <c r="A607" s="5"/>
      <c r="B607" s="38"/>
      <c r="C607" s="24"/>
      <c r="D607" s="10"/>
      <c r="E607" s="62" t="str">
        <f t="shared" si="61"/>
        <v>RETTA MESA DE JANTAR 3X1.2X0.75 - Acabamentos CustomizadosTampo: Laca ou Lamina com ou sem Vidro Normal Pintado
Corpo: Laca ou Lamina</v>
      </c>
      <c r="F607" s="82" t="s">
        <v>763</v>
      </c>
      <c r="G607" s="57" t="s">
        <v>482</v>
      </c>
      <c r="H607" s="30">
        <v>14166.947674741425</v>
      </c>
      <c r="I607" s="86"/>
      <c r="J607" s="42"/>
      <c r="N607" s="42">
        <v>26072.643821546371</v>
      </c>
      <c r="P607" t="e">
        <v>#N/A</v>
      </c>
      <c r="S607" s="194">
        <v>11296.631516420948</v>
      </c>
      <c r="T607" s="194">
        <f t="shared" si="62"/>
        <v>10731.7999405999</v>
      </c>
      <c r="U607" s="194">
        <f t="shared" si="63"/>
        <v>11539.569828602043</v>
      </c>
      <c r="V607" s="194">
        <f t="shared" si="64"/>
        <v>13458.600291098563</v>
      </c>
      <c r="W607" s="194">
        <f t="shared" si="65"/>
        <v>14166.947674741425</v>
      </c>
    </row>
    <row r="608" spans="1:23" ht="69.75" x14ac:dyDescent="0.35">
      <c r="A608" s="5"/>
      <c r="B608" s="38"/>
      <c r="C608" s="24"/>
      <c r="D608" s="10"/>
      <c r="E608" s="62" t="str">
        <f t="shared" si="61"/>
        <v>RETTA MESA DE JANTAR 3X1.2X0.75 - Acabamentos CustomizadosTampo: Mármore Especial
Corpo: Laca ou Lamina</v>
      </c>
      <c r="F608" s="82" t="s">
        <v>763</v>
      </c>
      <c r="G608" s="81" t="s">
        <v>624</v>
      </c>
      <c r="H608" s="30">
        <v>33807.1783046454</v>
      </c>
      <c r="I608" s="86"/>
      <c r="J608" s="42"/>
      <c r="N608" s="42">
        <v>28251.78219734849</v>
      </c>
      <c r="P608" t="e">
        <v>#N/A</v>
      </c>
      <c r="S608" s="194">
        <v>26957.623101723661</v>
      </c>
      <c r="T608" s="194">
        <f t="shared" si="62"/>
        <v>25609.741946637478</v>
      </c>
      <c r="U608" s="194">
        <f t="shared" si="63"/>
        <v>27537.356931868257</v>
      </c>
      <c r="V608" s="194">
        <f t="shared" si="64"/>
        <v>32116.819389637945</v>
      </c>
      <c r="W608" s="194">
        <f t="shared" si="65"/>
        <v>33807.1783046454</v>
      </c>
    </row>
    <row r="609" spans="1:23" ht="69.75" x14ac:dyDescent="0.35">
      <c r="A609" s="5"/>
      <c r="B609" s="38"/>
      <c r="C609" s="24"/>
      <c r="D609" s="10"/>
      <c r="E609" s="62" t="str">
        <f t="shared" si="61"/>
        <v>RETTA MESA DE JANTAR 3X1.2X0.75 - Acabamentos CustomizadosTampo:Vidro Fosco ou Clear
Corpo: Laca ou Lamina</v>
      </c>
      <c r="F609" s="82" t="s">
        <v>763</v>
      </c>
      <c r="G609" s="57" t="s">
        <v>519</v>
      </c>
      <c r="H609" s="30">
        <v>17591.495951207969</v>
      </c>
      <c r="I609" s="86"/>
      <c r="J609" s="42"/>
      <c r="N609" s="42">
        <v>30433.442598499667</v>
      </c>
      <c r="P609" t="e">
        <v>#N/A</v>
      </c>
      <c r="S609" s="194">
        <v>14027.34393787013</v>
      </c>
      <c r="T609" s="194">
        <f t="shared" si="62"/>
        <v>13325.976740976623</v>
      </c>
      <c r="U609" s="194">
        <f t="shared" si="63"/>
        <v>14329.007248361961</v>
      </c>
      <c r="V609" s="194">
        <f t="shared" si="64"/>
        <v>16711.921153764553</v>
      </c>
      <c r="W609" s="194">
        <f t="shared" si="65"/>
        <v>17591.495951207969</v>
      </c>
    </row>
    <row r="610" spans="1:23" ht="69.75" x14ac:dyDescent="0.35">
      <c r="A610" s="5"/>
      <c r="B610" s="38" t="s">
        <v>413</v>
      </c>
      <c r="C610" s="24"/>
      <c r="D610" s="7" t="s">
        <v>285</v>
      </c>
      <c r="E610" s="62" t="str">
        <f t="shared" si="61"/>
        <v>Maria Mesa de Jantar - Øx0.9x0.75 - Acabamentos CustomizadosTampo: Laca ou Lamina com ou sem Vidro Normal Pintado
Corpo: Laca ou Lamina</v>
      </c>
      <c r="F610" s="83" t="s">
        <v>747</v>
      </c>
      <c r="G610" s="57" t="s">
        <v>482</v>
      </c>
      <c r="H610" s="30">
        <v>3903.8062318259817</v>
      </c>
      <c r="I610" s="86"/>
      <c r="J610" s="74"/>
      <c r="N610" s="42"/>
      <c r="S610" s="194">
        <v>3112.8695838322701</v>
      </c>
      <c r="T610" s="194">
        <f t="shared" si="62"/>
        <v>2957.2261046406566</v>
      </c>
      <c r="U610" s="194">
        <f t="shared" si="63"/>
        <v>3179.8130157426417</v>
      </c>
      <c r="V610" s="194">
        <f t="shared" si="64"/>
        <v>3708.6159202606427</v>
      </c>
      <c r="W610" s="194">
        <f t="shared" si="65"/>
        <v>3903.8062318259817</v>
      </c>
    </row>
    <row r="611" spans="1:23" ht="70.5" thickBot="1" x14ac:dyDescent="0.4">
      <c r="A611" s="21"/>
      <c r="B611" s="38" t="s">
        <v>413</v>
      </c>
      <c r="C611" s="24"/>
      <c r="D611" s="26" t="s">
        <v>292</v>
      </c>
      <c r="E611" s="62" t="str">
        <f t="shared" si="61"/>
        <v>Maria Mesa de Jantar - Øx0.9x0.75 - Acabamentos CustomizadosTampo: Mármore Especial
Corpo: Laca ou Lamina</v>
      </c>
      <c r="F611" s="83" t="s">
        <v>747</v>
      </c>
      <c r="G611" s="81" t="s">
        <v>624</v>
      </c>
      <c r="H611" s="30">
        <v>8077.94586446637</v>
      </c>
      <c r="I611" s="86"/>
      <c r="J611" s="74"/>
      <c r="N611" s="42"/>
      <c r="S611" s="194">
        <v>6441.3012552570626</v>
      </c>
      <c r="T611" s="194">
        <f t="shared" si="62"/>
        <v>6119.2361924942088</v>
      </c>
      <c r="U611" s="194">
        <f t="shared" si="63"/>
        <v>6579.8238628969993</v>
      </c>
      <c r="V611" s="194">
        <f t="shared" si="64"/>
        <v>7674.0485712967693</v>
      </c>
      <c r="W611" s="194">
        <f t="shared" si="65"/>
        <v>8077.94586446637</v>
      </c>
    </row>
    <row r="612" spans="1:23" ht="70.5" thickTop="1" x14ac:dyDescent="0.35">
      <c r="A612" s="5"/>
      <c r="B612" s="38" t="s">
        <v>413</v>
      </c>
      <c r="C612" s="24"/>
      <c r="D612" s="32"/>
      <c r="E612" s="62" t="str">
        <f t="shared" si="61"/>
        <v>Maria Mesa de Jantar - Øx0.9x0.75 - Acabamentos CustomizadosTampo:Vidro Fosco ou Clear
Corpo: Laca ou Lamina</v>
      </c>
      <c r="F612" s="83" t="s">
        <v>747</v>
      </c>
      <c r="G612" s="57" t="s">
        <v>519</v>
      </c>
      <c r="H612" s="30">
        <v>4904.636545028924</v>
      </c>
      <c r="I612" s="86"/>
      <c r="J612" s="74"/>
      <c r="N612" s="42"/>
      <c r="S612" s="194">
        <v>3910.925136679095</v>
      </c>
      <c r="T612" s="194">
        <f t="shared" si="62"/>
        <v>3715.3788798451401</v>
      </c>
      <c r="U612" s="194">
        <f t="shared" si="63"/>
        <v>3995.0310535969252</v>
      </c>
      <c r="V612" s="194">
        <f t="shared" si="64"/>
        <v>4659.4047178100936</v>
      </c>
      <c r="W612" s="194">
        <f t="shared" si="65"/>
        <v>4904.636545028924</v>
      </c>
    </row>
    <row r="613" spans="1:23" ht="69.75" x14ac:dyDescent="0.35">
      <c r="A613" s="5"/>
      <c r="B613" s="38" t="s">
        <v>413</v>
      </c>
      <c r="C613" s="24"/>
      <c r="D613" s="32" t="s">
        <v>287</v>
      </c>
      <c r="E613" s="62" t="str">
        <f t="shared" si="61"/>
        <v>Maria Mesa de Jantar - Øx1.2x0.75 - Acabamentos CustomizadosTampo: Laca ou Lamina com ou sem Vidro Normal Pintado
Corpo: Laca ou Lamina</v>
      </c>
      <c r="F613" s="83" t="s">
        <v>749</v>
      </c>
      <c r="G613" s="57" t="s">
        <v>482</v>
      </c>
      <c r="H613" s="30">
        <v>4573.2951967088329</v>
      </c>
      <c r="I613" s="86"/>
      <c r="J613" s="74"/>
      <c r="N613" s="42"/>
      <c r="S613" s="194">
        <v>3646.7157103395239</v>
      </c>
      <c r="T613" s="194">
        <f t="shared" si="62"/>
        <v>3464.3799248225473</v>
      </c>
      <c r="U613" s="194">
        <f t="shared" si="63"/>
        <v>3725.1397041102664</v>
      </c>
      <c r="V613" s="194">
        <f t="shared" si="64"/>
        <v>4344.6304369038035</v>
      </c>
      <c r="W613" s="194">
        <f t="shared" si="65"/>
        <v>4573.2951967088329</v>
      </c>
    </row>
    <row r="614" spans="1:23" ht="69.75" x14ac:dyDescent="0.35">
      <c r="A614" s="5"/>
      <c r="B614" s="38" t="s">
        <v>413</v>
      </c>
      <c r="C614" s="24"/>
      <c r="D614" s="32" t="s">
        <v>294</v>
      </c>
      <c r="E614" s="62" t="str">
        <f t="shared" si="61"/>
        <v>Maria Mesa de Jantar - Øx1.2x0.75 - Acabamentos CustomizadosTampo: Mármore Especial
Corpo: Laca ou Lamina</v>
      </c>
      <c r="F614" s="83" t="s">
        <v>749</v>
      </c>
      <c r="G614" s="81" t="s">
        <v>624</v>
      </c>
      <c r="H614" s="30">
        <v>12943.049787062482</v>
      </c>
      <c r="I614" s="86"/>
      <c r="J614" s="74"/>
      <c r="N614" s="42"/>
      <c r="S614" s="194">
        <v>10320.703337093688</v>
      </c>
      <c r="T614" s="194">
        <f t="shared" si="62"/>
        <v>9804.6681702390033</v>
      </c>
      <c r="U614" s="194">
        <f t="shared" si="63"/>
        <v>10542.653946493552</v>
      </c>
      <c r="V614" s="194">
        <f t="shared" si="64"/>
        <v>12295.897297795429</v>
      </c>
      <c r="W614" s="194">
        <f t="shared" si="65"/>
        <v>12943.049787062482</v>
      </c>
    </row>
    <row r="615" spans="1:23" ht="69.75" x14ac:dyDescent="0.35">
      <c r="A615" s="5"/>
      <c r="B615" s="38"/>
      <c r="C615" s="24"/>
      <c r="D615" s="32"/>
      <c r="E615" s="62" t="str">
        <f t="shared" si="61"/>
        <v>Maria Mesa de Jantar - Øx1.2x0.75 - Acabamentos CustomizadosTampo:Vidro Fosco ou Clear
Corpo: Laca ou Lamina</v>
      </c>
      <c r="F615" s="83" t="s">
        <v>749</v>
      </c>
      <c r="G615" s="57" t="s">
        <v>519</v>
      </c>
      <c r="H615" s="30">
        <v>6691.4350120555173</v>
      </c>
      <c r="I615" s="86"/>
      <c r="J615" s="74"/>
      <c r="N615" s="42"/>
      <c r="S615" s="194">
        <v>5335.7065602805387</v>
      </c>
      <c r="T615" s="194">
        <f t="shared" si="62"/>
        <v>5068.9212322665117</v>
      </c>
      <c r="U615" s="194">
        <f t="shared" si="63"/>
        <v>5450.4529379209807</v>
      </c>
      <c r="V615" s="194">
        <f t="shared" si="64"/>
        <v>6356.8632614972394</v>
      </c>
      <c r="W615" s="194">
        <f t="shared" si="65"/>
        <v>6691.4350120555173</v>
      </c>
    </row>
    <row r="616" spans="1:23" ht="69.75" x14ac:dyDescent="0.35">
      <c r="A616" s="5"/>
      <c r="B616" s="38" t="s">
        <v>413</v>
      </c>
      <c r="C616" s="24"/>
      <c r="D616" s="32" t="s">
        <v>288</v>
      </c>
      <c r="E616" s="62" t="str">
        <f t="shared" si="61"/>
        <v>Maria Mesa de Jantar - Øx1.3x0.75 - Acabamentos CustomizadosTampo: Laca ou Lamina com ou sem Vidro Normal Pintado
Corpo: Laca ou Lamina</v>
      </c>
      <c r="F616" s="83" t="s">
        <v>750</v>
      </c>
      <c r="G616" s="57" t="s">
        <v>482</v>
      </c>
      <c r="H616" s="30">
        <v>4616.6028974253022</v>
      </c>
      <c r="I616" s="86"/>
      <c r="J616" s="74"/>
      <c r="N616" s="42"/>
      <c r="S616" s="194">
        <v>3681.2489879409973</v>
      </c>
      <c r="T616" s="194">
        <f t="shared" si="62"/>
        <v>3497.1865385439473</v>
      </c>
      <c r="U616" s="194">
        <f t="shared" si="63"/>
        <v>3760.4156328429544</v>
      </c>
      <c r="V616" s="194">
        <f t="shared" si="64"/>
        <v>4385.7727525847376</v>
      </c>
      <c r="W616" s="194">
        <f t="shared" si="65"/>
        <v>4616.6028974253022</v>
      </c>
    </row>
    <row r="617" spans="1:23" ht="69.75" x14ac:dyDescent="0.35">
      <c r="A617" s="5"/>
      <c r="B617" s="38" t="s">
        <v>413</v>
      </c>
      <c r="C617" s="24"/>
      <c r="D617" s="32" t="s">
        <v>295</v>
      </c>
      <c r="E617" s="62" t="str">
        <f t="shared" si="61"/>
        <v>Maria Mesa de Jantar - Øx1.3x0.75 - Acabamentos CustomizadosTampo: Mármore Especial
Corpo: Laca ou Lamina</v>
      </c>
      <c r="F617" s="83" t="s">
        <v>750</v>
      </c>
      <c r="G617" s="81" t="s">
        <v>624</v>
      </c>
      <c r="H617" s="30">
        <v>14176.962618153371</v>
      </c>
      <c r="I617" s="86"/>
      <c r="J617" s="74"/>
      <c r="N617" s="42"/>
      <c r="S617" s="194">
        <v>11304.617366865239</v>
      </c>
      <c r="T617" s="194">
        <f t="shared" si="62"/>
        <v>10739.386498521977</v>
      </c>
      <c r="U617" s="194">
        <f t="shared" si="63"/>
        <v>11547.727417765567</v>
      </c>
      <c r="V617" s="194">
        <f t="shared" si="64"/>
        <v>13468.114487339979</v>
      </c>
      <c r="W617" s="194">
        <f t="shared" si="65"/>
        <v>14176.962618153371</v>
      </c>
    </row>
    <row r="618" spans="1:23" ht="69.75" x14ac:dyDescent="0.35">
      <c r="A618" s="5"/>
      <c r="B618" s="38"/>
      <c r="C618" s="24"/>
      <c r="D618" s="32"/>
      <c r="E618" s="62" t="str">
        <f t="shared" si="61"/>
        <v>Maria Mesa de Jantar - Øx1.3x0.75 - Acabamentos CustomizadosTampo:Vidro Fosco ou Clear
Corpo: Laca ou Lamina</v>
      </c>
      <c r="F618" s="83" t="s">
        <v>750</v>
      </c>
      <c r="G618" s="57" t="s">
        <v>519</v>
      </c>
      <c r="H618" s="30">
        <v>7017.2983482284835</v>
      </c>
      <c r="I618" s="86"/>
      <c r="J618" s="74"/>
      <c r="N618" s="42"/>
      <c r="S618" s="194">
        <v>5595.5478555244554</v>
      </c>
      <c r="T618" s="194">
        <f t="shared" si="62"/>
        <v>5315.7704627482326</v>
      </c>
      <c r="U618" s="194">
        <f t="shared" si="63"/>
        <v>5715.8822180088528</v>
      </c>
      <c r="V618" s="194">
        <f t="shared" si="64"/>
        <v>6666.4334308637244</v>
      </c>
      <c r="W618" s="194">
        <f t="shared" si="65"/>
        <v>7017.2983482284835</v>
      </c>
    </row>
    <row r="619" spans="1:23" ht="69.75" x14ac:dyDescent="0.35">
      <c r="A619" s="5"/>
      <c r="B619" s="38" t="s">
        <v>413</v>
      </c>
      <c r="C619" s="24"/>
      <c r="D619" s="7" t="s">
        <v>289</v>
      </c>
      <c r="E619" s="62" t="str">
        <f t="shared" si="61"/>
        <v>Maria Mesa de Jantar - Øx1.5x0.75 - Acabamentos CustomizadosTampo: Laca ou Lamina com ou sem Vidro Normal Pintado
Corpo: Laca ou Lamina</v>
      </c>
      <c r="F619" s="83" t="s">
        <v>751</v>
      </c>
      <c r="G619" s="57" t="s">
        <v>482</v>
      </c>
      <c r="H619" s="30">
        <v>5069.7036029868468</v>
      </c>
      <c r="I619" s="86"/>
      <c r="J619" s="74"/>
      <c r="N619" s="42"/>
      <c r="S619" s="194">
        <v>4042.5485302330203</v>
      </c>
      <c r="T619" s="194">
        <f t="shared" si="62"/>
        <v>3840.421103721369</v>
      </c>
      <c r="U619" s="194">
        <f t="shared" si="63"/>
        <v>4129.4850577649131</v>
      </c>
      <c r="V619" s="194">
        <f t="shared" si="64"/>
        <v>4816.2184228712176</v>
      </c>
      <c r="W619" s="194">
        <f t="shared" si="65"/>
        <v>5069.7036029868468</v>
      </c>
    </row>
    <row r="620" spans="1:23" ht="70.5" thickBot="1" x14ac:dyDescent="0.4">
      <c r="A620" s="21"/>
      <c r="B620" s="38" t="s">
        <v>413</v>
      </c>
      <c r="C620" s="24"/>
      <c r="D620" s="26" t="s">
        <v>296</v>
      </c>
      <c r="E620" s="62" t="str">
        <f t="shared" si="61"/>
        <v>Maria Mesa de Jantar - Øx1.5x0.75 - Acabamentos CustomizadosTampo: Mármore Especial
Corpo: Laca ou Lamina</v>
      </c>
      <c r="F620" s="83" t="s">
        <v>751</v>
      </c>
      <c r="G620" s="81" t="s">
        <v>624</v>
      </c>
      <c r="H620" s="30">
        <v>17045.983145614333</v>
      </c>
      <c r="I620" s="86"/>
      <c r="J620" s="74"/>
      <c r="N620" s="42"/>
      <c r="S620" s="194">
        <v>13592.355590784788</v>
      </c>
      <c r="T620" s="194">
        <f t="shared" si="62"/>
        <v>12912.737811245548</v>
      </c>
      <c r="U620" s="194">
        <f t="shared" si="63"/>
        <v>13884.664313167257</v>
      </c>
      <c r="V620" s="194">
        <f t="shared" si="64"/>
        <v>16193.68398844697</v>
      </c>
      <c r="W620" s="194">
        <f t="shared" si="65"/>
        <v>17045.983145614333</v>
      </c>
    </row>
    <row r="621" spans="1:23" ht="70.5" thickTop="1" x14ac:dyDescent="0.35">
      <c r="A621" s="5"/>
      <c r="B621" s="38"/>
      <c r="C621" s="24"/>
      <c r="D621" s="32"/>
      <c r="E621" s="62" t="str">
        <f t="shared" si="61"/>
        <v>Maria Mesa de Jantar - Øx1.5x0.75 - Acabamentos CustomizadosTampo:Vidro Fosco ou Clear
Corpo: Laca ou Lamina</v>
      </c>
      <c r="F621" s="83" t="s">
        <v>751</v>
      </c>
      <c r="G621" s="57" t="s">
        <v>519</v>
      </c>
      <c r="H621" s="30">
        <v>7965.2718582589505</v>
      </c>
      <c r="I621" s="86"/>
      <c r="J621" s="74"/>
      <c r="N621" s="42"/>
      <c r="S621" s="194">
        <v>6351.4557388602234</v>
      </c>
      <c r="T621" s="194">
        <f t="shared" si="62"/>
        <v>6033.8829519172123</v>
      </c>
      <c r="U621" s="194">
        <f t="shared" si="63"/>
        <v>6488.0461848572177</v>
      </c>
      <c r="V621" s="194">
        <f t="shared" si="64"/>
        <v>7567.0082653989721</v>
      </c>
      <c r="W621" s="194">
        <f t="shared" si="65"/>
        <v>7965.2718582589505</v>
      </c>
    </row>
    <row r="622" spans="1:23" ht="69.75" x14ac:dyDescent="0.35">
      <c r="A622" s="5"/>
      <c r="B622" s="38" t="s">
        <v>413</v>
      </c>
      <c r="C622" s="24"/>
      <c r="D622" s="32" t="s">
        <v>290</v>
      </c>
      <c r="E622" s="62" t="str">
        <f t="shared" si="61"/>
        <v>Maria Mesa de Jantar - Øx1.6x0.75 - Acabamentos CustomizadosTampo: Laca ou Lamina com ou sem Vidro Normal Pintado
Corpo: Laca ou Lamina</v>
      </c>
      <c r="F622" s="83" t="s">
        <v>752</v>
      </c>
      <c r="G622" s="57" t="s">
        <v>482</v>
      </c>
      <c r="H622" s="30">
        <v>5321.7967734626509</v>
      </c>
      <c r="I622" s="86"/>
      <c r="J622" s="74"/>
      <c r="N622" s="42"/>
      <c r="S622" s="194">
        <v>4243.5659773256539</v>
      </c>
      <c r="T622" s="194">
        <f t="shared" si="62"/>
        <v>4031.3876784593708</v>
      </c>
      <c r="U622" s="194">
        <f t="shared" si="63"/>
        <v>4334.8254607090012</v>
      </c>
      <c r="V622" s="194">
        <f t="shared" si="64"/>
        <v>5055.7069348249079</v>
      </c>
      <c r="W622" s="194">
        <f t="shared" si="65"/>
        <v>5321.7967734626509</v>
      </c>
    </row>
    <row r="623" spans="1:23" ht="69.75" x14ac:dyDescent="0.35">
      <c r="A623" s="5"/>
      <c r="B623" s="38" t="s">
        <v>413</v>
      </c>
      <c r="C623" s="24"/>
      <c r="D623" s="32" t="s">
        <v>297</v>
      </c>
      <c r="E623" s="62" t="str">
        <f t="shared" si="61"/>
        <v>Maria Mesa de Jantar - Øx1.6x0.75 - Acabamentos CustomizadosTampo: Mármore Especial
Corpo: Laca ou Lamina</v>
      </c>
      <c r="F623" s="83" t="s">
        <v>752</v>
      </c>
      <c r="G623" s="81" t="s">
        <v>624</v>
      </c>
      <c r="H623" s="30">
        <v>17851.77197371253</v>
      </c>
      <c r="I623" s="86"/>
      <c r="J623" s="74"/>
      <c r="N623" s="42"/>
      <c r="S623" s="194">
        <v>14234.886337708025</v>
      </c>
      <c r="T623" s="194">
        <f t="shared" si="62"/>
        <v>13523.142020822623</v>
      </c>
      <c r="U623" s="194">
        <f t="shared" si="63"/>
        <v>14541.012925615725</v>
      </c>
      <c r="V623" s="194">
        <f t="shared" si="64"/>
        <v>16959.183375145618</v>
      </c>
      <c r="W623" s="194">
        <f t="shared" si="65"/>
        <v>17851.77197371253</v>
      </c>
    </row>
    <row r="624" spans="1:23" ht="69.75" x14ac:dyDescent="0.35">
      <c r="A624" s="5"/>
      <c r="B624" s="38"/>
      <c r="C624" s="41"/>
      <c r="D624" s="32"/>
      <c r="E624" s="62" t="str">
        <f t="shared" si="61"/>
        <v>Maria Mesa de Jantar - Øx1.6x0.75 - Acabamentos CustomizadosTampo:Vidro Fosco ou Clear
Corpo: Laca ou Lamina</v>
      </c>
      <c r="F624" s="83" t="s">
        <v>752</v>
      </c>
      <c r="G624" s="35" t="s">
        <v>519</v>
      </c>
      <c r="H624" s="30">
        <v>8317.1937614805702</v>
      </c>
      <c r="I624" s="86"/>
      <c r="J624" s="74"/>
      <c r="N624" s="42"/>
      <c r="S624" s="194">
        <v>6632.0759652157049</v>
      </c>
      <c r="T624" s="194">
        <f t="shared" si="62"/>
        <v>6300.472166954919</v>
      </c>
      <c r="U624" s="194">
        <f t="shared" si="63"/>
        <v>6774.7012547902359</v>
      </c>
      <c r="V624" s="194">
        <f t="shared" si="64"/>
        <v>7901.3340734618514</v>
      </c>
      <c r="W624" s="194">
        <f t="shared" si="65"/>
        <v>8317.1937614805702</v>
      </c>
    </row>
    <row r="625" spans="1:23" ht="69.75" x14ac:dyDescent="0.35">
      <c r="A625" s="5"/>
      <c r="B625" s="38" t="s">
        <v>413</v>
      </c>
      <c r="C625" s="41"/>
      <c r="D625" s="32" t="s">
        <v>291</v>
      </c>
      <c r="E625" s="62" t="str">
        <f t="shared" si="61"/>
        <v>Maria Mesa de Jantar - Øx1.8x0.75 - Acabamentos CustomizadosTampo: Laca ou Lamina com ou sem Vidro Normal Pintado
Corpo: Laca ou Lamina</v>
      </c>
      <c r="F625" s="83" t="s">
        <v>753</v>
      </c>
      <c r="G625" s="35" t="s">
        <v>482</v>
      </c>
      <c r="H625" s="30">
        <v>5849.7242597130989</v>
      </c>
      <c r="I625" s="86"/>
      <c r="J625" s="74"/>
      <c r="L625" s="42"/>
      <c r="M625" s="42"/>
      <c r="N625" s="42"/>
      <c r="S625" s="194">
        <v>4664.5319056600047</v>
      </c>
      <c r="T625" s="194">
        <f t="shared" si="62"/>
        <v>4431.3053103770044</v>
      </c>
      <c r="U625" s="194">
        <f t="shared" si="63"/>
        <v>4764.8444197602203</v>
      </c>
      <c r="V625" s="194">
        <f t="shared" si="64"/>
        <v>5557.2380467663443</v>
      </c>
      <c r="W625" s="194">
        <f t="shared" si="65"/>
        <v>5849.7242597130989</v>
      </c>
    </row>
    <row r="626" spans="1:23" ht="69.75" x14ac:dyDescent="0.35">
      <c r="A626" s="5"/>
      <c r="B626" s="38" t="s">
        <v>413</v>
      </c>
      <c r="C626" s="41"/>
      <c r="D626" s="32" t="s">
        <v>298</v>
      </c>
      <c r="E626" s="62" t="str">
        <f t="shared" si="61"/>
        <v>Maria Mesa de Jantar - Øx1.8x0.75 - Acabamentos CustomizadosTampo: Mármore Especial
Corpo: Laca ou Lamina</v>
      </c>
      <c r="F626" s="83" t="s">
        <v>753</v>
      </c>
      <c r="G626" s="82" t="s">
        <v>624</v>
      </c>
      <c r="H626" s="30">
        <v>21942.054097083419</v>
      </c>
      <c r="I626" s="86"/>
      <c r="J626" s="74"/>
      <c r="L626" s="42"/>
      <c r="N626" s="42"/>
      <c r="S626" s="194">
        <v>17496.450579122371</v>
      </c>
      <c r="T626" s="194">
        <f t="shared" si="62"/>
        <v>16621.628050166251</v>
      </c>
      <c r="U626" s="194">
        <f t="shared" si="63"/>
        <v>17872.718333512101</v>
      </c>
      <c r="V626" s="194">
        <f t="shared" si="64"/>
        <v>20844.951392375162</v>
      </c>
      <c r="W626" s="194">
        <f t="shared" si="65"/>
        <v>21942.054097083419</v>
      </c>
    </row>
    <row r="627" spans="1:23" ht="69.75" x14ac:dyDescent="0.35">
      <c r="A627" s="5"/>
      <c r="B627" s="38"/>
      <c r="C627" s="41"/>
      <c r="D627" s="32"/>
      <c r="E627" s="62" t="str">
        <f t="shared" si="61"/>
        <v>Maria Mesa de Jantar - Øx1.8x0.75 - Acabamentos CustomizadosTampo:Vidro Fosco ou Clear
Corpo: Laca ou Lamina</v>
      </c>
      <c r="F627" s="83" t="s">
        <v>753</v>
      </c>
      <c r="G627" s="35" t="s">
        <v>519</v>
      </c>
      <c r="H627" s="30">
        <v>9330.6158454569249</v>
      </c>
      <c r="I627" s="86"/>
      <c r="J627" s="74"/>
      <c r="L627" s="42"/>
      <c r="N627" s="42"/>
      <c r="S627" s="194">
        <v>7440.1721138092107</v>
      </c>
      <c r="T627" s="194">
        <f t="shared" si="62"/>
        <v>7068.1635081187496</v>
      </c>
      <c r="U627" s="194">
        <f t="shared" si="63"/>
        <v>7600.175815181452</v>
      </c>
      <c r="V627" s="194">
        <f t="shared" si="64"/>
        <v>8864.0850532461263</v>
      </c>
      <c r="W627" s="194">
        <f t="shared" si="65"/>
        <v>9330.6158454569249</v>
      </c>
    </row>
    <row r="628" spans="1:23" ht="69.75" x14ac:dyDescent="0.35">
      <c r="A628" s="5"/>
      <c r="B628" s="38" t="s">
        <v>413</v>
      </c>
      <c r="C628" s="41"/>
      <c r="D628" s="32" t="s">
        <v>286</v>
      </c>
      <c r="E628" s="62" t="str">
        <f t="shared" si="61"/>
        <v>Maria Mesa de Jantar - Øx1x0.75 - Acabamentos CustomizadosTampo: Laca ou Lamina com ou sem Vidro Normal Pintado
Corpo: Laca ou Lamina</v>
      </c>
      <c r="F628" s="83" t="s">
        <v>748</v>
      </c>
      <c r="G628" s="35" t="s">
        <v>482</v>
      </c>
      <c r="H628" s="30">
        <v>4354.9992080980155</v>
      </c>
      <c r="I628" s="86"/>
      <c r="J628" s="74"/>
      <c r="L628" s="42"/>
      <c r="N628" s="42"/>
      <c r="S628" s="194">
        <v>3472.6479152529419</v>
      </c>
      <c r="T628" s="194">
        <f t="shared" si="62"/>
        <v>3299.0155194902945</v>
      </c>
      <c r="U628" s="194">
        <f t="shared" si="63"/>
        <v>3547.3285155809622</v>
      </c>
      <c r="V628" s="194">
        <f t="shared" si="64"/>
        <v>4137.2492477220758</v>
      </c>
      <c r="W628" s="194">
        <f t="shared" si="65"/>
        <v>4354.9992080980155</v>
      </c>
    </row>
    <row r="629" spans="1:23" ht="69.75" x14ac:dyDescent="0.35">
      <c r="A629" s="5"/>
      <c r="B629" s="38" t="s">
        <v>413</v>
      </c>
      <c r="C629" s="41"/>
      <c r="D629" s="32" t="s">
        <v>293</v>
      </c>
      <c r="E629" s="62" t="str">
        <f t="shared" si="61"/>
        <v>Maria Mesa de Jantar - Øx1x0.75 - Acabamentos CustomizadosTampo: Mármore Especial
Corpo: Laca ou Lamina</v>
      </c>
      <c r="F629" s="83" t="s">
        <v>748</v>
      </c>
      <c r="G629" s="82" t="s">
        <v>624</v>
      </c>
      <c r="H629" s="30">
        <v>10552.624780987571</v>
      </c>
      <c r="I629" s="86"/>
      <c r="J629" s="74"/>
      <c r="L629" s="42"/>
      <c r="N629" s="42"/>
      <c r="S629" s="194">
        <v>8414.594055034846</v>
      </c>
      <c r="T629" s="194">
        <f t="shared" si="62"/>
        <v>7993.8643522831035</v>
      </c>
      <c r="U629" s="194">
        <f t="shared" si="63"/>
        <v>8595.5530669710788</v>
      </c>
      <c r="V629" s="194">
        <f t="shared" si="64"/>
        <v>10024.993542008368</v>
      </c>
      <c r="W629" s="194">
        <f t="shared" si="65"/>
        <v>10552.624780987571</v>
      </c>
    </row>
    <row r="630" spans="1:23" ht="69.75" x14ac:dyDescent="0.35">
      <c r="A630" s="5"/>
      <c r="B630" s="38"/>
      <c r="C630" s="41"/>
      <c r="D630" s="32"/>
      <c r="E630" s="62" t="str">
        <f t="shared" si="61"/>
        <v>Maria Mesa de Jantar - Øx1x0.75 - Acabamentos CustomizadosTampo:Vidro Fosco ou Clear
Corpo: Laca ou Lamina</v>
      </c>
      <c r="F630" s="83" t="s">
        <v>748</v>
      </c>
      <c r="G630" s="35" t="s">
        <v>519</v>
      </c>
      <c r="H630" s="30">
        <v>5695.0241417131219</v>
      </c>
      <c r="I630" s="86"/>
      <c r="J630" s="74"/>
      <c r="L630" s="42"/>
      <c r="N630" s="42"/>
      <c r="S630" s="194">
        <v>4541.1750422963896</v>
      </c>
      <c r="T630" s="194">
        <f t="shared" si="62"/>
        <v>4314.1162901815696</v>
      </c>
      <c r="U630" s="194">
        <f t="shared" si="63"/>
        <v>4638.8347206253438</v>
      </c>
      <c r="V630" s="194">
        <f t="shared" si="64"/>
        <v>5410.2729346653377</v>
      </c>
      <c r="W630" s="194">
        <f t="shared" si="65"/>
        <v>5695.0241417131219</v>
      </c>
    </row>
    <row r="631" spans="1:23" ht="69.75" x14ac:dyDescent="0.35">
      <c r="A631" s="5"/>
      <c r="B631" s="38"/>
      <c r="C631" s="41"/>
      <c r="D631" s="32"/>
      <c r="E631" s="62" t="str">
        <f t="shared" si="61"/>
        <v>Pebble Mesa de Jantar - Øx1.5x0.75 - Acabamentos CustomizadosTampo: Laca ou Lamina com ou sem Vidro Normal Pintado
Corpo: Laca ou Lamina</v>
      </c>
      <c r="F631" s="83" t="s">
        <v>754</v>
      </c>
      <c r="G631" s="57" t="s">
        <v>482</v>
      </c>
      <c r="H631" s="30">
        <v>11066.652847811125</v>
      </c>
      <c r="I631" s="86"/>
      <c r="J631" s="42"/>
      <c r="L631" s="42"/>
      <c r="N631" s="42"/>
      <c r="S631" s="194">
        <v>8824.4766771297182</v>
      </c>
      <c r="T631" s="194">
        <f t="shared" si="62"/>
        <v>8383.2528432732324</v>
      </c>
      <c r="U631" s="194">
        <f t="shared" si="63"/>
        <v>9014.2503691110032</v>
      </c>
      <c r="V631" s="194">
        <f t="shared" si="64"/>
        <v>10513.320205494161</v>
      </c>
      <c r="W631" s="194">
        <f t="shared" si="65"/>
        <v>11066.652847811125</v>
      </c>
    </row>
    <row r="632" spans="1:23" ht="69.75" x14ac:dyDescent="0.35">
      <c r="A632" s="5"/>
      <c r="B632" s="38"/>
      <c r="C632" s="41"/>
      <c r="D632" s="32"/>
      <c r="E632" s="62" t="str">
        <f t="shared" si="61"/>
        <v>Pebble Mesa de Jantar - Øx1.5x0.75 - Acabamentos CustomizadosTampo: Mármore Especial
Corpo: Laca ou Lamina</v>
      </c>
      <c r="F632" s="83" t="s">
        <v>754</v>
      </c>
      <c r="G632" s="82" t="s">
        <v>624</v>
      </c>
      <c r="H632" s="30">
        <v>25563.012838170209</v>
      </c>
      <c r="I632" s="86"/>
      <c r="J632" s="42"/>
      <c r="L632" s="42"/>
      <c r="N632" s="42"/>
      <c r="S632" s="194">
        <v>20383.779421816609</v>
      </c>
      <c r="T632" s="194">
        <f t="shared" si="62"/>
        <v>19364.590450725776</v>
      </c>
      <c r="U632" s="194">
        <f t="shared" si="63"/>
        <v>20822.14026959761</v>
      </c>
      <c r="V632" s="194">
        <f t="shared" si="64"/>
        <v>24284.862196431692</v>
      </c>
      <c r="W632" s="194">
        <f t="shared" si="65"/>
        <v>25563.012838170209</v>
      </c>
    </row>
    <row r="633" spans="1:23" ht="69.75" x14ac:dyDescent="0.35">
      <c r="A633" s="5"/>
      <c r="B633" s="38"/>
      <c r="C633" s="41"/>
      <c r="D633" s="32"/>
      <c r="E633" s="62" t="str">
        <f t="shared" si="61"/>
        <v>Pebble Mesa de Jantar - Øx1.5x0.75 - Acabamentos CustomizadosTampo:Vidro Fosco ou Clear
Corpo: Laca ou Lamina</v>
      </c>
      <c r="F633" s="83" t="s">
        <v>754</v>
      </c>
      <c r="G633" s="57" t="s">
        <v>519</v>
      </c>
      <c r="H633" s="30">
        <v>14505.914685068485</v>
      </c>
      <c r="I633" s="86"/>
      <c r="J633" s="42"/>
      <c r="L633" s="42"/>
      <c r="N633" s="42"/>
      <c r="S633" s="194">
        <v>11566.921595822796</v>
      </c>
      <c r="T633" s="194">
        <f t="shared" si="62"/>
        <v>10988.575516031655</v>
      </c>
      <c r="U633" s="194">
        <f t="shared" si="63"/>
        <v>11815.6725978835</v>
      </c>
      <c r="V633" s="194">
        <f t="shared" si="64"/>
        <v>13780.618950911525</v>
      </c>
      <c r="W633" s="194">
        <f t="shared" si="65"/>
        <v>14505.914685068485</v>
      </c>
    </row>
    <row r="634" spans="1:23" ht="69.75" x14ac:dyDescent="0.35">
      <c r="A634" s="5"/>
      <c r="B634" s="38"/>
      <c r="C634" s="41"/>
      <c r="D634" s="32"/>
      <c r="E634" s="62" t="str">
        <f t="shared" si="61"/>
        <v>Pebble Mesa de Jantar - Øx1.6x0.75 - Acabamentos CustomizadosTampo: Laca ou Lamina com ou sem Vidro Normal Pintado
Corpo: Laca ou Lamina</v>
      </c>
      <c r="F634" s="84" t="s">
        <v>755</v>
      </c>
      <c r="G634" s="57" t="s">
        <v>482</v>
      </c>
      <c r="H634" s="30">
        <v>12523.319473325679</v>
      </c>
      <c r="I634" s="86"/>
      <c r="J634" s="42"/>
      <c r="L634" s="42"/>
      <c r="N634" s="42">
        <v>10233.778285714287</v>
      </c>
      <c r="P634" t="e">
        <v>#N/A</v>
      </c>
      <c r="S634" s="194">
        <v>9986.0131272180479</v>
      </c>
      <c r="T634" s="194">
        <f t="shared" si="62"/>
        <v>9486.7124708571446</v>
      </c>
      <c r="U634" s="194">
        <f t="shared" si="63"/>
        <v>10200.766097695856</v>
      </c>
      <c r="V634" s="194">
        <f t="shared" si="64"/>
        <v>11897.153499742675</v>
      </c>
      <c r="W634" s="194">
        <f t="shared" si="65"/>
        <v>12523.319473325679</v>
      </c>
    </row>
    <row r="635" spans="1:23" ht="69.75" x14ac:dyDescent="0.35">
      <c r="A635" s="5"/>
      <c r="B635" s="38"/>
      <c r="C635" s="41"/>
      <c r="D635" s="32"/>
      <c r="E635" s="62" t="str">
        <f t="shared" si="61"/>
        <v>Pebble Mesa de Jantar - Øx1.6x0.75 - Acabamentos CustomizadosTampo: Mármore Especial
Corpo: Laca ou Lamina</v>
      </c>
      <c r="F635" s="84" t="s">
        <v>755</v>
      </c>
      <c r="G635" s="81" t="s">
        <v>624</v>
      </c>
      <c r="H635" s="30">
        <v>25644.814479252356</v>
      </c>
      <c r="I635" s="86"/>
      <c r="J635" s="42"/>
      <c r="L635" s="42"/>
      <c r="N635" s="42">
        <v>11494.486383856689</v>
      </c>
      <c r="P635" t="e">
        <v>#N/A</v>
      </c>
      <c r="S635" s="194">
        <v>20449.007515966423</v>
      </c>
      <c r="T635" s="194">
        <f t="shared" si="62"/>
        <v>19426.557140168101</v>
      </c>
      <c r="U635" s="194">
        <f t="shared" si="63"/>
        <v>20888.771118460325</v>
      </c>
      <c r="V635" s="194">
        <f t="shared" si="64"/>
        <v>24362.573755460275</v>
      </c>
      <c r="W635" s="194">
        <f t="shared" si="65"/>
        <v>25644.814479252356</v>
      </c>
    </row>
    <row r="636" spans="1:23" ht="69.75" x14ac:dyDescent="0.35">
      <c r="A636" s="5"/>
      <c r="B636" s="38"/>
      <c r="C636" s="41"/>
      <c r="D636" s="32"/>
      <c r="E636" s="62" t="str">
        <f t="shared" si="61"/>
        <v>Pebble Mesa de Jantar - Øx1.6x0.75 - Acabamentos CustomizadosTampo:Vidro Fosco ou Clear
Corpo: Laca ou Lamina</v>
      </c>
      <c r="F636" s="84" t="s">
        <v>755</v>
      </c>
      <c r="G636" s="57" t="s">
        <v>519</v>
      </c>
      <c r="H636" s="30">
        <v>15140.306687295484</v>
      </c>
      <c r="I636" s="86"/>
      <c r="J636" s="42"/>
      <c r="L636" s="42"/>
      <c r="N636" s="42">
        <v>22721.119462184914</v>
      </c>
      <c r="P636" t="e">
        <v>#N/A</v>
      </c>
      <c r="S636" s="194">
        <v>12072.781633613447</v>
      </c>
      <c r="T636" s="194">
        <f t="shared" si="62"/>
        <v>11469.142551932775</v>
      </c>
      <c r="U636" s="194">
        <f t="shared" si="63"/>
        <v>12332.411346164276</v>
      </c>
      <c r="V636" s="194">
        <f t="shared" si="64"/>
        <v>14383.291353031393</v>
      </c>
      <c r="W636" s="194">
        <f t="shared" si="65"/>
        <v>15140.306687295484</v>
      </c>
    </row>
    <row r="637" spans="1:23" ht="69.75" x14ac:dyDescent="0.35">
      <c r="A637" s="5"/>
      <c r="B637" s="38"/>
      <c r="C637" s="41"/>
      <c r="D637" s="32"/>
      <c r="E637" s="62" t="str">
        <f t="shared" si="61"/>
        <v>Pebble Mesa de Jantar - Øx1.8x0.75 - Acabamentos CustomizadosTampo: Laca ou Lamina com ou sem Vidro Normal Pintado
Corpo: Laca ou Lamina</v>
      </c>
      <c r="F637" s="84" t="s">
        <v>756</v>
      </c>
      <c r="G637" s="57" t="s">
        <v>482</v>
      </c>
      <c r="H637" s="30">
        <v>13246.694959575145</v>
      </c>
      <c r="I637" s="86"/>
      <c r="J637" s="42"/>
      <c r="L637" s="42"/>
      <c r="N637" s="42">
        <v>25520.154042094047</v>
      </c>
      <c r="P637" t="e">
        <v>#N/A</v>
      </c>
      <c r="S637" s="194">
        <v>10562.828013796727</v>
      </c>
      <c r="T637" s="194">
        <f t="shared" si="62"/>
        <v>10034.686613106889</v>
      </c>
      <c r="U637" s="194">
        <f t="shared" si="63"/>
        <v>10789.98560549128</v>
      </c>
      <c r="V637" s="194">
        <f t="shared" si="64"/>
        <v>12584.360211684478</v>
      </c>
      <c r="W637" s="194">
        <f t="shared" si="65"/>
        <v>13246.694959575145</v>
      </c>
    </row>
    <row r="638" spans="1:23" ht="69.75" x14ac:dyDescent="0.35">
      <c r="A638" s="5"/>
      <c r="B638" s="38"/>
      <c r="C638" s="41"/>
      <c r="D638" s="32"/>
      <c r="E638" s="62" t="str">
        <f t="shared" si="61"/>
        <v>Pebble Mesa de Jantar - Øx1.8x0.75 - Acabamentos CustomizadosTampo: Mármore Especial
Corpo: Laca ou Lamina</v>
      </c>
      <c r="F638" s="84" t="s">
        <v>756</v>
      </c>
      <c r="G638" s="81" t="s">
        <v>624</v>
      </c>
      <c r="H638" s="30">
        <v>28804.021605567035</v>
      </c>
      <c r="I638" s="86"/>
      <c r="J638" s="42"/>
      <c r="L638" s="42"/>
      <c r="N638" s="42">
        <v>12873.824749919495</v>
      </c>
      <c r="P638" t="e">
        <v>#N/A</v>
      </c>
      <c r="S638" s="194">
        <v>22968.138637884644</v>
      </c>
      <c r="T638" s="194">
        <f t="shared" si="62"/>
        <v>21819.731705990409</v>
      </c>
      <c r="U638" s="194">
        <f t="shared" si="63"/>
        <v>23462.077103215495</v>
      </c>
      <c r="V638" s="194">
        <f t="shared" si="64"/>
        <v>27363.820525480231</v>
      </c>
      <c r="W638" s="194">
        <f t="shared" si="65"/>
        <v>28804.021605567035</v>
      </c>
    </row>
    <row r="639" spans="1:23" ht="69.75" x14ac:dyDescent="0.35">
      <c r="A639" s="5"/>
      <c r="B639" s="38"/>
      <c r="C639" s="41"/>
      <c r="D639" s="32"/>
      <c r="E639" s="62" t="str">
        <f t="shared" si="61"/>
        <v>Pebble Mesa de Jantar - Øx1.8x0.75 - Acabamentos CustomizadosTampo:Vidro Fosco ou Clear
Corpo: Laca ou Lamina</v>
      </c>
      <c r="F639" s="84" t="s">
        <v>756</v>
      </c>
      <c r="G639" s="57" t="s">
        <v>519</v>
      </c>
      <c r="H639" s="30">
        <v>17516.746133920926</v>
      </c>
      <c r="I639" s="86"/>
      <c r="J639" s="42"/>
      <c r="L639" s="42"/>
      <c r="N639" s="42">
        <v>28582.572527145334</v>
      </c>
      <c r="P639" t="e">
        <v>#N/A</v>
      </c>
      <c r="S639" s="194">
        <v>13967.738921941609</v>
      </c>
      <c r="T639" s="194">
        <f t="shared" si="62"/>
        <v>13269.351975844527</v>
      </c>
      <c r="U639" s="194">
        <f t="shared" si="63"/>
        <v>14268.120404133901</v>
      </c>
      <c r="V639" s="194">
        <f t="shared" si="64"/>
        <v>16640.908827341365</v>
      </c>
      <c r="W639" s="194">
        <f t="shared" si="65"/>
        <v>17516.746133920926</v>
      </c>
    </row>
    <row r="640" spans="1:23" ht="69.75" x14ac:dyDescent="0.35">
      <c r="A640" s="5"/>
      <c r="B640" s="38"/>
      <c r="C640" s="41"/>
      <c r="D640" s="32"/>
      <c r="E640" s="62" t="str">
        <f t="shared" si="61"/>
        <v>Pebble Mesa de Jantar - Øx2.0x0.75 - Acabamentos CustomizadosTampo: Laca ou Lamina com ou sem Vidro Normal Pintado
Corpo: Laca ou Lamina</v>
      </c>
      <c r="F640" s="79" t="s">
        <v>757</v>
      </c>
      <c r="G640" s="35" t="s">
        <v>482</v>
      </c>
      <c r="H640" s="30">
        <v>13904.68449364964</v>
      </c>
      <c r="I640" s="86"/>
      <c r="J640" s="42"/>
      <c r="L640" s="42"/>
      <c r="N640" s="42">
        <v>13414.201815126053</v>
      </c>
      <c r="P640" t="e">
        <v>#N/A</v>
      </c>
      <c r="S640" s="194">
        <v>11087.504569308656</v>
      </c>
      <c r="T640" s="194">
        <f t="shared" si="62"/>
        <v>10533.129340843223</v>
      </c>
      <c r="U640" s="194">
        <f t="shared" si="63"/>
        <v>11325.945527788412</v>
      </c>
      <c r="V640" s="194">
        <f t="shared" si="64"/>
        <v>13209.450269059624</v>
      </c>
      <c r="W640" s="194">
        <f t="shared" si="65"/>
        <v>13904.68449364964</v>
      </c>
    </row>
    <row r="641" spans="1:23" ht="69.75" x14ac:dyDescent="0.35">
      <c r="A641" s="5"/>
      <c r="B641" s="38"/>
      <c r="C641" s="41"/>
      <c r="D641" s="32"/>
      <c r="E641" s="62" t="str">
        <f t="shared" si="61"/>
        <v>Pebble Mesa de Jantar - Øx2.0x0.75 - Acabamentos CustomizadosTampo: Mármore Especial
Corpo: Laca ou Lamina</v>
      </c>
      <c r="F641" s="79" t="s">
        <v>757</v>
      </c>
      <c r="G641" s="82" t="s">
        <v>624</v>
      </c>
      <c r="H641" s="30">
        <v>34301.439870531714</v>
      </c>
      <c r="I641" s="86"/>
      <c r="J641" s="42"/>
      <c r="L641" s="42"/>
      <c r="N641" s="42">
        <v>15519.709913268454</v>
      </c>
      <c r="P641" t="e">
        <v>#N/A</v>
      </c>
      <c r="S641" s="194">
        <v>27351.744045115152</v>
      </c>
      <c r="T641" s="194">
        <f t="shared" si="62"/>
        <v>25984.156842859393</v>
      </c>
      <c r="U641" s="194">
        <f t="shared" si="63"/>
        <v>27939.953594472467</v>
      </c>
      <c r="V641" s="194">
        <f t="shared" si="64"/>
        <v>32586.367877233235</v>
      </c>
      <c r="W641" s="194">
        <f t="shared" si="65"/>
        <v>34301.439870531714</v>
      </c>
    </row>
    <row r="642" spans="1:23" ht="69.75" x14ac:dyDescent="0.35">
      <c r="A642" s="5"/>
      <c r="B642" s="38"/>
      <c r="C642" s="41"/>
      <c r="D642" s="32"/>
      <c r="E642" s="62" t="str">
        <f t="shared" si="61"/>
        <v>Pebble Mesa de Jantar - Øx2.0x0.75 - Acabamentos CustomizadosTampo:Vidro Fosco ou Clear
Corpo: Laca ou Lamina</v>
      </c>
      <c r="F642" s="79" t="s">
        <v>757</v>
      </c>
      <c r="G642" s="35" t="s">
        <v>519</v>
      </c>
      <c r="H642" s="30">
        <v>19272.017360884616</v>
      </c>
      <c r="I642" s="86"/>
      <c r="J642" s="42"/>
      <c r="L642" s="42"/>
      <c r="N642" s="42">
        <v>17843.236514625376</v>
      </c>
      <c r="P642" t="e">
        <v>#N/A</v>
      </c>
      <c r="S642" s="194">
        <v>15367.380730299366</v>
      </c>
      <c r="T642" s="194">
        <f t="shared" si="62"/>
        <v>14599.011693784398</v>
      </c>
      <c r="U642" s="194">
        <f t="shared" si="63"/>
        <v>15697.862036327311</v>
      </c>
      <c r="V642" s="194">
        <f t="shared" si="64"/>
        <v>18308.416492968543</v>
      </c>
      <c r="W642" s="194">
        <f t="shared" si="65"/>
        <v>19272.017360884616</v>
      </c>
    </row>
    <row r="643" spans="1:23" ht="69.75" x14ac:dyDescent="0.35">
      <c r="A643" s="5"/>
      <c r="B643" s="38"/>
      <c r="C643" s="41"/>
      <c r="D643" s="32"/>
      <c r="E643" s="62" t="str">
        <f t="shared" ref="E643:E706" si="66">F643&amp;G643</f>
        <v>Cuore Mesa de Jantar - Øx1.5x0.75 - Acabamentos CustomizadosTampo: Laca ou Lamina com ou sem Vidro Normal Pintado
Corpo: Laca ou Lamina</v>
      </c>
      <c r="F643" s="79" t="s">
        <v>731</v>
      </c>
      <c r="G643" s="57" t="s">
        <v>482</v>
      </c>
      <c r="H643" s="30">
        <v>8766.9315594577456</v>
      </c>
      <c r="I643" s="86"/>
      <c r="L643" s="42"/>
      <c r="N643" s="42"/>
      <c r="S643" s="194">
        <v>6990.693946971428</v>
      </c>
      <c r="T643" s="194">
        <f t="shared" ref="T643:T706" si="67">IF(S643,S643*(1-0.05))</f>
        <v>6641.1592496228559</v>
      </c>
      <c r="U643" s="194">
        <f t="shared" ref="U643:U706" si="68">IF(T643,T643/(1-0.07))</f>
        <v>7141.0314512073728</v>
      </c>
      <c r="V643" s="194">
        <f t="shared" ref="V643:V706" si="69">U643*1.1663</f>
        <v>8328.5849815431575</v>
      </c>
      <c r="W643" s="194">
        <f t="shared" ref="W643:W706" si="70">V643*1.05263157894</f>
        <v>8766.9315594577456</v>
      </c>
    </row>
    <row r="644" spans="1:23" ht="69.75" x14ac:dyDescent="0.35">
      <c r="A644" s="5"/>
      <c r="B644" s="38"/>
      <c r="C644" s="41"/>
      <c r="D644" s="32"/>
      <c r="E644" s="62" t="str">
        <f t="shared" si="66"/>
        <v>Cuore Mesa de Jantar - Øx1.5x0.75 - Acabamentos CustomizadosTampo:Vidro Fosco ou Clear
Corpo: Laca ou Lamina</v>
      </c>
      <c r="F644" s="79" t="s">
        <v>731</v>
      </c>
      <c r="G644" s="35" t="s">
        <v>519</v>
      </c>
      <c r="H644" s="30">
        <v>11728.411142283319</v>
      </c>
      <c r="I644" s="86"/>
      <c r="L644" s="42"/>
      <c r="N644" s="42"/>
      <c r="S644" s="194">
        <v>9352.1584175596654</v>
      </c>
      <c r="T644" s="194">
        <f t="shared" si="67"/>
        <v>8884.5504966816825</v>
      </c>
      <c r="U644" s="194">
        <f t="shared" si="68"/>
        <v>9553.2801039587994</v>
      </c>
      <c r="V644" s="194">
        <f t="shared" si="69"/>
        <v>11141.990585247147</v>
      </c>
      <c r="W644" s="194">
        <f t="shared" si="70"/>
        <v>11728.411142283319</v>
      </c>
    </row>
    <row r="645" spans="1:23" ht="69.75" x14ac:dyDescent="0.35">
      <c r="A645" s="5"/>
      <c r="B645" s="38"/>
      <c r="C645" s="41"/>
      <c r="D645" s="32"/>
      <c r="E645" s="62" t="str">
        <f t="shared" si="66"/>
        <v>Cuore Mesa de Jantar - Øx1.5x0.75 - Acabamentos CustomizadosTampo: Mármore Especial
Corpo: Laca ou Lamina</v>
      </c>
      <c r="F645" s="79" t="s">
        <v>731</v>
      </c>
      <c r="G645" s="81" t="s">
        <v>624</v>
      </c>
      <c r="H645" s="30">
        <v>21627.126877502815</v>
      </c>
      <c r="I645" s="86"/>
      <c r="L645" s="42"/>
      <c r="N645" s="42"/>
      <c r="S645" s="194">
        <v>17245.329671798347</v>
      </c>
      <c r="T645" s="194">
        <f t="shared" si="67"/>
        <v>16383.063188208429</v>
      </c>
      <c r="U645" s="194">
        <f t="shared" si="68"/>
        <v>17616.196976568204</v>
      </c>
      <c r="V645" s="194">
        <f t="shared" si="69"/>
        <v>20545.770533771494</v>
      </c>
      <c r="W645" s="194">
        <f t="shared" si="70"/>
        <v>21627.126877502815</v>
      </c>
    </row>
    <row r="646" spans="1:23" ht="69.75" x14ac:dyDescent="0.35">
      <c r="A646" s="5"/>
      <c r="B646" s="38"/>
      <c r="C646" s="41"/>
      <c r="D646" s="32"/>
      <c r="E646" s="62" t="str">
        <f t="shared" si="66"/>
        <v>Cuore Mesa de Jantar - 1.5x1.5x0.75 - Acabamentos CustomizadosTampo: Laca ou Lamina com ou sem Vidro Normal Pintado
Corpo: Laca ou Lamina</v>
      </c>
      <c r="F646" s="79" t="s">
        <v>727</v>
      </c>
      <c r="G646" s="57" t="s">
        <v>482</v>
      </c>
      <c r="H646" s="30">
        <v>8931.2537131567842</v>
      </c>
      <c r="I646" s="86"/>
      <c r="L646" s="42"/>
      <c r="N646" s="42"/>
      <c r="S646" s="194">
        <v>7121.7233587361334</v>
      </c>
      <c r="T646" s="194">
        <f t="shared" si="67"/>
        <v>6765.6371907993262</v>
      </c>
      <c r="U646" s="194">
        <f t="shared" si="68"/>
        <v>7274.8786997842226</v>
      </c>
      <c r="V646" s="194">
        <f t="shared" si="69"/>
        <v>8484.6910275583377</v>
      </c>
      <c r="W646" s="194">
        <f t="shared" si="70"/>
        <v>8931.2537131567842</v>
      </c>
    </row>
    <row r="647" spans="1:23" ht="69.75" x14ac:dyDescent="0.35">
      <c r="A647" s="5"/>
      <c r="B647" s="38"/>
      <c r="C647" s="41"/>
      <c r="D647" s="32"/>
      <c r="E647" s="62" t="str">
        <f t="shared" si="66"/>
        <v>Cuore Mesa de Jantar - 1.5x1.5x0.75 - Acabamentos CustomizadosTampo:Vidro Fosco ou Clear
Corpo: Laca ou Lamina</v>
      </c>
      <c r="F647" s="79" t="s">
        <v>727</v>
      </c>
      <c r="G647" s="35" t="s">
        <v>519</v>
      </c>
      <c r="H647" s="30">
        <v>11892.731302832881</v>
      </c>
      <c r="I647" s="86"/>
      <c r="L647" s="42"/>
      <c r="N647" s="42"/>
      <c r="S647" s="194">
        <v>9483.1862400000009</v>
      </c>
      <c r="T647" s="194">
        <f t="shared" si="67"/>
        <v>9009.0269280000011</v>
      </c>
      <c r="U647" s="194">
        <f t="shared" si="68"/>
        <v>9687.1257290322592</v>
      </c>
      <c r="V647" s="194">
        <f t="shared" si="69"/>
        <v>11298.094737770323</v>
      </c>
      <c r="W647" s="194">
        <f t="shared" si="70"/>
        <v>11892.731302832881</v>
      </c>
    </row>
    <row r="648" spans="1:23" ht="69.75" x14ac:dyDescent="0.35">
      <c r="A648" s="5"/>
      <c r="B648" s="38"/>
      <c r="C648" s="41"/>
      <c r="D648" s="32"/>
      <c r="E648" s="62" t="str">
        <f t="shared" si="66"/>
        <v>Cuore Mesa de Jantar - 1.5x1.5x0.75 - Acabamentos CustomizadosTampo: Mármore Especial
Corpo: Laca ou Lamina</v>
      </c>
      <c r="F648" s="79" t="s">
        <v>727</v>
      </c>
      <c r="G648" s="81" t="s">
        <v>624</v>
      </c>
      <c r="H648" s="30">
        <v>21809.707048279524</v>
      </c>
      <c r="I648" s="86"/>
      <c r="L648" s="42"/>
      <c r="N648" s="42"/>
      <c r="S648" s="194">
        <v>17390.917907092466</v>
      </c>
      <c r="T648" s="194">
        <f t="shared" si="67"/>
        <v>16521.37201173784</v>
      </c>
      <c r="U648" s="194">
        <f t="shared" si="68"/>
        <v>17764.916141653594</v>
      </c>
      <c r="V648" s="194">
        <f t="shared" si="69"/>
        <v>20719.221696010583</v>
      </c>
      <c r="W648" s="194">
        <f t="shared" si="70"/>
        <v>21809.707048279524</v>
      </c>
    </row>
    <row r="649" spans="1:23" ht="69.75" x14ac:dyDescent="0.35">
      <c r="A649" s="5"/>
      <c r="B649" s="38"/>
      <c r="C649" s="41"/>
      <c r="D649" s="32"/>
      <c r="E649" s="62" t="str">
        <f t="shared" si="66"/>
        <v>Cuore Mesa de Jantar - Øx1.6x0.75 - Acabamentos CustomizadosTampo: Laca ou Lamina com ou sem Vidro Normal Pintado
Corpo: Laca ou Lamina</v>
      </c>
      <c r="F649" s="79" t="s">
        <v>732</v>
      </c>
      <c r="G649" s="57" t="s">
        <v>482</v>
      </c>
      <c r="H649" s="30">
        <v>9351.3936634215988</v>
      </c>
      <c r="I649" s="86"/>
      <c r="L649" s="42"/>
      <c r="N649" s="42">
        <v>9415.0760228571435</v>
      </c>
      <c r="P649" t="e">
        <v>#N/A</v>
      </c>
      <c r="S649" s="194">
        <v>7456.7402101028592</v>
      </c>
      <c r="T649" s="194">
        <f t="shared" si="67"/>
        <v>7083.9031995977157</v>
      </c>
      <c r="U649" s="194">
        <f t="shared" si="68"/>
        <v>7617.1002146212004</v>
      </c>
      <c r="V649" s="194">
        <f t="shared" si="69"/>
        <v>8883.8239803127053</v>
      </c>
      <c r="W649" s="194">
        <f t="shared" si="70"/>
        <v>9351.3936634215988</v>
      </c>
    </row>
    <row r="650" spans="1:23" ht="69.75" x14ac:dyDescent="0.35">
      <c r="A650" s="5"/>
      <c r="B650" s="38"/>
      <c r="C650" s="41"/>
      <c r="D650" s="32"/>
      <c r="E650" s="62" t="str">
        <f t="shared" si="66"/>
        <v>Cuore Mesa de Jantar - Øx1.8x0.75 - Acabamentos CustomizadosTampo: Laca ou Lamina com ou sem Vidro Normal Pintado
Corpo: Laca ou Lamina</v>
      </c>
      <c r="F650" s="79" t="s">
        <v>733</v>
      </c>
      <c r="G650" s="57" t="s">
        <v>482</v>
      </c>
      <c r="H650" s="30">
        <v>10503.400028153028</v>
      </c>
      <c r="I650" s="86"/>
      <c r="L650" s="42"/>
      <c r="N650" s="42">
        <v>10574.927473148155</v>
      </c>
      <c r="P650" t="e">
        <v>#N/A</v>
      </c>
      <c r="S650" s="194">
        <v>8375.3425587333386</v>
      </c>
      <c r="T650" s="194">
        <f t="shared" si="67"/>
        <v>7956.5754307966708</v>
      </c>
      <c r="U650" s="194">
        <f t="shared" si="68"/>
        <v>8555.4574524695399</v>
      </c>
      <c r="V650" s="194">
        <f t="shared" si="69"/>
        <v>9978.230026815223</v>
      </c>
      <c r="W650" s="194">
        <f t="shared" si="70"/>
        <v>10503.400028153028</v>
      </c>
    </row>
    <row r="651" spans="1:23" ht="69.75" x14ac:dyDescent="0.35">
      <c r="A651" s="5"/>
      <c r="B651" s="38"/>
      <c r="C651" s="41"/>
      <c r="D651" s="32"/>
      <c r="E651" s="62" t="str">
        <f t="shared" si="66"/>
        <v>Cuore Mesa de Jantar - Øx1.6x0.75 - Acabamentos CustomizadosTampo: Mármore Especial
Corpo: Laca ou Lamina</v>
      </c>
      <c r="F651" s="79" t="s">
        <v>732</v>
      </c>
      <c r="G651" s="81" t="s">
        <v>624</v>
      </c>
      <c r="H651" s="30">
        <v>23068.935336003007</v>
      </c>
      <c r="I651" s="86"/>
      <c r="L651" s="42"/>
      <c r="N651" s="42">
        <v>20903.42990521012</v>
      </c>
      <c r="P651" t="e">
        <v>#N/A</v>
      </c>
      <c r="S651" s="194">
        <v>18395.018316584905</v>
      </c>
      <c r="T651" s="194">
        <f t="shared" si="67"/>
        <v>17475.26740075566</v>
      </c>
      <c r="U651" s="194">
        <f t="shared" si="68"/>
        <v>18790.610108339421</v>
      </c>
      <c r="V651" s="194">
        <f t="shared" si="69"/>
        <v>21915.488569356265</v>
      </c>
      <c r="W651" s="194">
        <f t="shared" si="70"/>
        <v>23068.935336003007</v>
      </c>
    </row>
    <row r="652" spans="1:23" ht="69.75" x14ac:dyDescent="0.35">
      <c r="A652" s="5"/>
      <c r="B652" s="38"/>
      <c r="C652" s="41"/>
      <c r="D652" s="32"/>
      <c r="E652" s="62" t="str">
        <f t="shared" si="66"/>
        <v>Cuore Mesa de Jantar - Øx1.8x0.75 - Acabamentos CustomizadosTampo: Mármore Especial
Corpo: Laca ou Lamina</v>
      </c>
      <c r="F652" s="79" t="s">
        <v>733</v>
      </c>
      <c r="G652" s="81" t="s">
        <v>624</v>
      </c>
      <c r="H652" s="30">
        <v>25910.817657630087</v>
      </c>
      <c r="I652" s="86"/>
      <c r="L652" s="42"/>
      <c r="N652" s="42">
        <v>23478.541718726527</v>
      </c>
      <c r="P652" t="e">
        <v>#N/A</v>
      </c>
      <c r="S652" s="194">
        <v>20661.116712479343</v>
      </c>
      <c r="T652" s="194">
        <f t="shared" si="67"/>
        <v>19628.060876855376</v>
      </c>
      <c r="U652" s="194">
        <f t="shared" si="68"/>
        <v>21105.441803070298</v>
      </c>
      <c r="V652" s="194">
        <f t="shared" si="69"/>
        <v>24615.276774920887</v>
      </c>
      <c r="W652" s="194">
        <f t="shared" si="70"/>
        <v>25910.817657630087</v>
      </c>
    </row>
    <row r="653" spans="1:23" ht="69.75" x14ac:dyDescent="0.35">
      <c r="A653" s="5"/>
      <c r="B653" s="38"/>
      <c r="C653" s="41"/>
      <c r="D653" s="32"/>
      <c r="E653" s="62" t="str">
        <f t="shared" si="66"/>
        <v>Cuore Mesa de Jantar - Øx2.0x0.75 - Acabamentos CustomizadosTampo: Laca ou Lamina com ou sem Vidro Normal Pintado
Corpo: Laca ou Lamina</v>
      </c>
      <c r="F653" s="79" t="s">
        <v>734</v>
      </c>
      <c r="G653" s="57" t="s">
        <v>482</v>
      </c>
      <c r="H653" s="30">
        <v>11763.808031531395</v>
      </c>
      <c r="I653" s="86"/>
      <c r="L653" s="42"/>
      <c r="N653" s="42">
        <v>11843.918769925935</v>
      </c>
      <c r="P653" t="e">
        <v>#N/A</v>
      </c>
      <c r="S653" s="194">
        <v>9380.3836657813408</v>
      </c>
      <c r="T653" s="194">
        <f t="shared" si="67"/>
        <v>8911.364482492274</v>
      </c>
      <c r="U653" s="194">
        <f t="shared" si="68"/>
        <v>9582.1123467658872</v>
      </c>
      <c r="V653" s="194">
        <f t="shared" si="69"/>
        <v>11175.617630033054</v>
      </c>
      <c r="W653" s="194">
        <f t="shared" si="70"/>
        <v>11763.808031531395</v>
      </c>
    </row>
    <row r="654" spans="1:23" ht="69.75" x14ac:dyDescent="0.35">
      <c r="A654" s="5"/>
      <c r="B654" s="38"/>
      <c r="C654" s="41"/>
      <c r="D654" s="32"/>
      <c r="E654" s="62" t="str">
        <f t="shared" si="66"/>
        <v>Cuore Mesa de Jantar - Øx2.0x0.75 - Acabamentos CustomizadosTampo: Mármore Especial
Corpo: Laca ou Lamina</v>
      </c>
      <c r="F654" s="79" t="s">
        <v>734</v>
      </c>
      <c r="G654" s="81" t="s">
        <v>624</v>
      </c>
      <c r="H654" s="30">
        <v>29020.115776545696</v>
      </c>
      <c r="I654" s="86"/>
      <c r="L654" s="42"/>
      <c r="N654" s="42">
        <v>26295.96672497371</v>
      </c>
      <c r="P654" t="e">
        <v>#N/A</v>
      </c>
      <c r="S654" s="194">
        <v>23140.450717976866</v>
      </c>
      <c r="T654" s="194">
        <f t="shared" si="67"/>
        <v>21983.428182078023</v>
      </c>
      <c r="U654" s="194">
        <f t="shared" si="68"/>
        <v>23638.094819438735</v>
      </c>
      <c r="V654" s="194">
        <f t="shared" si="69"/>
        <v>27569.109987911394</v>
      </c>
      <c r="W654" s="194">
        <f t="shared" si="70"/>
        <v>29020.115776545696</v>
      </c>
    </row>
    <row r="655" spans="1:23" ht="69.75" x14ac:dyDescent="0.35">
      <c r="A655" s="5"/>
      <c r="B655" s="38"/>
      <c r="C655" s="41"/>
      <c r="D655" s="32"/>
      <c r="E655" s="62" t="str">
        <f t="shared" si="66"/>
        <v>Cuore Mesa de Jantar - 1.6x1.6x0.75 - Acabamentos CustomizadosTampo: Laca ou Lamina com ou sem Vidro Normal Pintado
Corpo: Laca ou Lamina</v>
      </c>
      <c r="F655" s="79" t="s">
        <v>728</v>
      </c>
      <c r="G655" s="57" t="s">
        <v>482</v>
      </c>
      <c r="H655" s="30">
        <v>9526.6706273672389</v>
      </c>
      <c r="I655" s="86"/>
      <c r="L655" s="42"/>
      <c r="N655" s="42">
        <v>9591.5466110924372</v>
      </c>
      <c r="P655" t="e">
        <v>#N/A</v>
      </c>
      <c r="S655" s="194">
        <v>7596.5049159852106</v>
      </c>
      <c r="T655" s="194">
        <f t="shared" si="67"/>
        <v>7216.6796701859494</v>
      </c>
      <c r="U655" s="194">
        <f t="shared" si="68"/>
        <v>7759.8706131031722</v>
      </c>
      <c r="V655" s="194">
        <f t="shared" si="69"/>
        <v>9050.3370960622287</v>
      </c>
      <c r="W655" s="194">
        <f t="shared" si="70"/>
        <v>9526.6706273672389</v>
      </c>
    </row>
    <row r="656" spans="1:23" ht="69.75" x14ac:dyDescent="0.35">
      <c r="A656" s="5"/>
      <c r="B656" s="38"/>
      <c r="C656" s="41"/>
      <c r="D656" s="32"/>
      <c r="E656" s="62" t="str">
        <f t="shared" si="66"/>
        <v>Cuore Mesa de Jantar - 1.8x1.8x0.75 - Acabamentos CustomizadosTampo: Laca ou Lamina com ou sem Vidro Normal Pintado
Corpo: Laca ou Lamina</v>
      </c>
      <c r="F656" s="79" t="s">
        <v>729</v>
      </c>
      <c r="G656" s="57" t="s">
        <v>482</v>
      </c>
      <c r="H656" s="30">
        <v>10678.67699209867</v>
      </c>
      <c r="I656" s="86"/>
      <c r="L656" s="42"/>
      <c r="N656" s="42">
        <v>10751.39806138345</v>
      </c>
      <c r="P656" t="e">
        <v>#N/A</v>
      </c>
      <c r="S656" s="194">
        <v>8515.1072646156936</v>
      </c>
      <c r="T656" s="194">
        <f t="shared" si="67"/>
        <v>8089.3519013849082</v>
      </c>
      <c r="U656" s="194">
        <f t="shared" si="68"/>
        <v>8698.2278509515145</v>
      </c>
      <c r="V656" s="194">
        <f t="shared" si="69"/>
        <v>10144.74314256475</v>
      </c>
      <c r="W656" s="194">
        <f t="shared" si="70"/>
        <v>10678.67699209867</v>
      </c>
    </row>
    <row r="657" spans="1:23" ht="69.75" x14ac:dyDescent="0.35">
      <c r="A657" s="5"/>
      <c r="B657" s="38"/>
      <c r="C657" s="41"/>
      <c r="D657" s="32"/>
      <c r="E657" s="62" t="str">
        <f t="shared" si="66"/>
        <v>Cuore Mesa de Jantar - 1.6x1.6x0.75 - Acabamentos CustomizadosTampo: Mármore Especial
Corpo: Laca ou Lamina</v>
      </c>
      <c r="F657" s="79" t="s">
        <v>728</v>
      </c>
      <c r="G657" s="81" t="s">
        <v>624</v>
      </c>
      <c r="H657" s="30">
        <v>23263.687518164832</v>
      </c>
      <c r="I657" s="86"/>
      <c r="L657" s="42"/>
      <c r="N657" s="42">
        <v>21079.900493445413</v>
      </c>
      <c r="P657" t="e">
        <v>#N/A</v>
      </c>
      <c r="S657" s="194">
        <v>18550.312434231964</v>
      </c>
      <c r="T657" s="194">
        <f t="shared" si="67"/>
        <v>17622.796812520366</v>
      </c>
      <c r="U657" s="194">
        <f t="shared" si="68"/>
        <v>18949.243884430503</v>
      </c>
      <c r="V657" s="194">
        <f t="shared" si="69"/>
        <v>22100.503142411293</v>
      </c>
      <c r="W657" s="194">
        <f t="shared" si="70"/>
        <v>23263.687518164832</v>
      </c>
    </row>
    <row r="658" spans="1:23" ht="69.75" x14ac:dyDescent="0.35">
      <c r="A658" s="5"/>
      <c r="B658" s="38" t="s">
        <v>413</v>
      </c>
      <c r="C658" s="41"/>
      <c r="D658" s="32"/>
      <c r="E658" s="62" t="str">
        <f t="shared" si="66"/>
        <v>Cuore Mesa de Jantar - 1.8x1.8x0.75 - Acabamentos CustomizadosTampo: Mármore Especial
Corpo: Laca ou Lamina</v>
      </c>
      <c r="F658" s="79" t="s">
        <v>729</v>
      </c>
      <c r="G658" s="81" t="s">
        <v>624</v>
      </c>
      <c r="H658" s="30">
        <v>26366.625538189823</v>
      </c>
      <c r="I658" s="86"/>
      <c r="L658" s="42"/>
      <c r="N658" s="42">
        <v>23655.01230696182</v>
      </c>
      <c r="P658" t="e">
        <v>#N/A</v>
      </c>
      <c r="S658" s="194">
        <v>21024.574938427664</v>
      </c>
      <c r="T658" s="194">
        <f t="shared" si="67"/>
        <v>19973.34619150628</v>
      </c>
      <c r="U658" s="194">
        <f t="shared" si="68"/>
        <v>21476.716334952991</v>
      </c>
      <c r="V658" s="194">
        <f t="shared" si="69"/>
        <v>25048.29426145567</v>
      </c>
      <c r="W658" s="194">
        <f t="shared" si="70"/>
        <v>26366.625538189823</v>
      </c>
    </row>
    <row r="659" spans="1:23" ht="69.75" x14ac:dyDescent="0.35">
      <c r="A659" s="5"/>
      <c r="B659" s="38" t="s">
        <v>413</v>
      </c>
      <c r="C659" s="41"/>
      <c r="D659" s="32"/>
      <c r="E659" s="62" t="str">
        <f t="shared" si="66"/>
        <v>Cuore Mesa de Jantar - 2x2.0x0.75 - Acabamentos CustomizadosTampo: Laca ou Lamina com ou sem Vidro Normal Pintado
Corpo: Laca ou Lamina</v>
      </c>
      <c r="F659" s="79" t="s">
        <v>730</v>
      </c>
      <c r="G659" s="57" t="s">
        <v>482</v>
      </c>
      <c r="H659" s="30">
        <v>11939.084995477033</v>
      </c>
      <c r="I659" s="86"/>
      <c r="N659" s="42">
        <v>12020.389358161228</v>
      </c>
      <c r="P659" t="e">
        <v>#N/A</v>
      </c>
      <c r="S659" s="194">
        <v>9520.1483716636922</v>
      </c>
      <c r="T659" s="194">
        <f t="shared" si="67"/>
        <v>9044.1409530805067</v>
      </c>
      <c r="U659" s="194">
        <f t="shared" si="68"/>
        <v>9724.8827452478581</v>
      </c>
      <c r="V659" s="194">
        <f t="shared" si="69"/>
        <v>11342.130745782575</v>
      </c>
      <c r="W659" s="194">
        <f t="shared" si="70"/>
        <v>11939.084995477033</v>
      </c>
    </row>
    <row r="660" spans="1:23" ht="69.75" x14ac:dyDescent="0.35">
      <c r="A660" s="5"/>
      <c r="B660" s="38" t="s">
        <v>413</v>
      </c>
      <c r="C660" s="41"/>
      <c r="D660" s="32"/>
      <c r="E660" s="62" t="str">
        <f t="shared" si="66"/>
        <v>Cuore Mesa de Jantar - 2x2.0x0.75 - Acabamentos CustomizadosTampo: Mármore Especial
Corpo: Laca ou Lamina</v>
      </c>
      <c r="F660" s="79" t="s">
        <v>730</v>
      </c>
      <c r="G660" s="81" t="s">
        <v>624</v>
      </c>
      <c r="H660" s="30">
        <v>29507.016638294594</v>
      </c>
      <c r="I660" s="86"/>
      <c r="N660" s="42">
        <v>26472.437313209004</v>
      </c>
      <c r="P660" t="e">
        <v>#N/A</v>
      </c>
      <c r="S660" s="194">
        <v>23528.702283980161</v>
      </c>
      <c r="T660" s="194">
        <f t="shared" si="67"/>
        <v>22352.267169781153</v>
      </c>
      <c r="U660" s="194">
        <f t="shared" si="68"/>
        <v>24034.695881485113</v>
      </c>
      <c r="V660" s="194">
        <f t="shared" si="69"/>
        <v>28031.665806576086</v>
      </c>
      <c r="W660" s="194">
        <f t="shared" si="70"/>
        <v>29507.016638294594</v>
      </c>
    </row>
    <row r="661" spans="1:23" ht="69.75" x14ac:dyDescent="0.35">
      <c r="A661" s="5"/>
      <c r="B661" s="38" t="s">
        <v>413</v>
      </c>
      <c r="C661" s="41"/>
      <c r="D661" s="32"/>
      <c r="E661" s="62" t="str">
        <f t="shared" si="66"/>
        <v>Cuore Mesa de Jantar - Øx1.6x0.75 - Acabamentos CustomizadosTampo:Vidro Fosco ou Clear
Corpo: Laca ou Lamina</v>
      </c>
      <c r="F661" s="79" t="s">
        <v>732</v>
      </c>
      <c r="G661" s="35" t="s">
        <v>519</v>
      </c>
      <c r="H661" s="30">
        <v>12510.30521843554</v>
      </c>
      <c r="I661" s="86"/>
      <c r="N661" s="42">
        <v>12595.49955226891</v>
      </c>
      <c r="P661" t="e">
        <v>#N/A</v>
      </c>
      <c r="S661" s="194">
        <v>9975.6356453969765</v>
      </c>
      <c r="T661" s="194">
        <f t="shared" si="67"/>
        <v>9476.8538631271276</v>
      </c>
      <c r="U661" s="194">
        <f t="shared" si="68"/>
        <v>10190.165444222719</v>
      </c>
      <c r="V661" s="194">
        <f t="shared" si="69"/>
        <v>11884.789957596957</v>
      </c>
      <c r="W661" s="194">
        <f t="shared" si="70"/>
        <v>12510.30521843554</v>
      </c>
    </row>
    <row r="662" spans="1:23" ht="69.75" x14ac:dyDescent="0.35">
      <c r="A662" s="5"/>
      <c r="B662" s="38"/>
      <c r="C662" s="41"/>
      <c r="D662" s="32"/>
      <c r="E662" s="62" t="str">
        <f t="shared" si="66"/>
        <v>Cuore Mesa de Jantar - Øx1.8x0.75 - Acabamentos CustomizadosTampo:Vidro Fosco ou Clear
Corpo: Laca ou Lamina</v>
      </c>
      <c r="F662" s="79" t="s">
        <v>733</v>
      </c>
      <c r="G662" s="35" t="s">
        <v>519</v>
      </c>
      <c r="H662" s="30">
        <v>14501.397464967547</v>
      </c>
      <c r="I662" s="86"/>
      <c r="N662" s="42">
        <v>14600.15100255992</v>
      </c>
      <c r="P662" t="e">
        <v>#N/A</v>
      </c>
      <c r="S662" s="194">
        <v>11563.319594027456</v>
      </c>
      <c r="T662" s="194">
        <f t="shared" si="67"/>
        <v>10985.153614326084</v>
      </c>
      <c r="U662" s="194">
        <f t="shared" si="68"/>
        <v>11811.993133683962</v>
      </c>
      <c r="V662" s="194">
        <f t="shared" si="69"/>
        <v>13776.327591815603</v>
      </c>
      <c r="W662" s="194">
        <f t="shared" si="70"/>
        <v>14501.397464967547</v>
      </c>
    </row>
    <row r="663" spans="1:23" ht="69.75" x14ac:dyDescent="0.35">
      <c r="A663" s="5"/>
      <c r="B663" s="38"/>
      <c r="C663" s="41"/>
      <c r="D663" s="32"/>
      <c r="E663" s="62" t="str">
        <f t="shared" si="66"/>
        <v>Cuore Mesa de Jantar - Øx2.0x0.75 - Acabamentos CustomizadosTampo:Vidro Fosco ou Clear
Corpo: Laca ou Lamina</v>
      </c>
      <c r="F663" s="79" t="s">
        <v>734</v>
      </c>
      <c r="G663" s="35" t="s">
        <v>519</v>
      </c>
      <c r="H663" s="30">
        <v>16699.607336240671</v>
      </c>
      <c r="I663" s="86"/>
      <c r="N663" s="42">
        <v>16813.330534631816</v>
      </c>
      <c r="P663" t="e">
        <v>#N/A</v>
      </c>
      <c r="S663" s="194">
        <v>13316.1577834284</v>
      </c>
      <c r="T663" s="194">
        <f t="shared" si="67"/>
        <v>12650.349894256979</v>
      </c>
      <c r="U663" s="194">
        <f t="shared" si="68"/>
        <v>13602.526768018257</v>
      </c>
      <c r="V663" s="194">
        <f t="shared" si="69"/>
        <v>15864.626969539691</v>
      </c>
      <c r="W663" s="194">
        <f t="shared" si="70"/>
        <v>16699.607336240671</v>
      </c>
    </row>
    <row r="664" spans="1:23" ht="69.75" x14ac:dyDescent="0.35">
      <c r="A664" s="5"/>
      <c r="B664" s="38" t="s">
        <v>413</v>
      </c>
      <c r="C664" s="41"/>
      <c r="D664" s="32"/>
      <c r="E664" s="62" t="str">
        <f t="shared" si="66"/>
        <v>Cuore Mesa de Jantar - 1.6x1.6x0.75 - Acabamentos CustomizadosTampo:Vidro Fosco ou Clear
Corpo: Laca ou Lamina</v>
      </c>
      <c r="F664" s="79" t="s">
        <v>728</v>
      </c>
      <c r="G664" s="35" t="s">
        <v>519</v>
      </c>
      <c r="H664" s="30">
        <v>12685.582182381184</v>
      </c>
      <c r="I664" s="86"/>
      <c r="N664" s="42">
        <v>12771.970140504205</v>
      </c>
      <c r="P664" t="e">
        <v>#N/A</v>
      </c>
      <c r="S664" s="194">
        <v>10115.400351279332</v>
      </c>
      <c r="T664" s="194">
        <f t="shared" si="67"/>
        <v>9609.630333715364</v>
      </c>
      <c r="U664" s="194">
        <f t="shared" si="68"/>
        <v>10332.935842704694</v>
      </c>
      <c r="V664" s="194">
        <f t="shared" si="69"/>
        <v>12051.303073346484</v>
      </c>
      <c r="W664" s="194">
        <f t="shared" si="70"/>
        <v>12685.582182381184</v>
      </c>
    </row>
    <row r="665" spans="1:23" ht="70.5" thickBot="1" x14ac:dyDescent="0.4">
      <c r="A665" s="21"/>
      <c r="B665" s="38" t="s">
        <v>413</v>
      </c>
      <c r="C665" s="41"/>
      <c r="D665" s="32"/>
      <c r="E665" s="62" t="str">
        <f t="shared" si="66"/>
        <v>Cuore Mesa de Jantar - 1.8x1.8x0.75 - Acabamentos CustomizadosTampo:Vidro Fosco ou Clear
Corpo: Laca ou Lamina</v>
      </c>
      <c r="F665" s="79" t="s">
        <v>729</v>
      </c>
      <c r="G665" s="35" t="s">
        <v>519</v>
      </c>
      <c r="H665" s="30">
        <v>14676.674428913189</v>
      </c>
      <c r="I665" s="86"/>
      <c r="N665" s="42">
        <v>14776.621590795216</v>
      </c>
      <c r="P665" t="e">
        <v>#N/A</v>
      </c>
      <c r="S665" s="194">
        <v>11703.084299909809</v>
      </c>
      <c r="T665" s="194">
        <f t="shared" si="67"/>
        <v>11117.930084914318</v>
      </c>
      <c r="U665" s="194">
        <f t="shared" si="68"/>
        <v>11954.763532165935</v>
      </c>
      <c r="V665" s="194">
        <f t="shared" si="69"/>
        <v>13942.840707565128</v>
      </c>
      <c r="W665" s="194">
        <f t="shared" si="70"/>
        <v>14676.674428913189</v>
      </c>
    </row>
    <row r="666" spans="1:23" ht="70.5" thickTop="1" x14ac:dyDescent="0.35">
      <c r="A666" s="5"/>
      <c r="B666" s="38" t="s">
        <v>413</v>
      </c>
      <c r="C666" s="41"/>
      <c r="D666" s="32"/>
      <c r="E666" s="62" t="str">
        <f t="shared" si="66"/>
        <v>Cuore Mesa de Jantar - 2x2.0x0.75 - Acabamentos CustomizadosTampo:Vidro Fosco ou Clear
Corpo: Laca ou Lamina</v>
      </c>
      <c r="F666" s="79" t="s">
        <v>730</v>
      </c>
      <c r="G666" s="35" t="s">
        <v>519</v>
      </c>
      <c r="H666" s="30">
        <v>16874.884300186313</v>
      </c>
      <c r="I666" s="86"/>
      <c r="N666" s="42">
        <v>16989.801122867109</v>
      </c>
      <c r="P666" t="e">
        <v>#N/A</v>
      </c>
      <c r="S666" s="194">
        <v>13455.922489310751</v>
      </c>
      <c r="T666" s="194">
        <f t="shared" si="67"/>
        <v>12783.126364845213</v>
      </c>
      <c r="U666" s="194">
        <f t="shared" si="68"/>
        <v>13745.29716650023</v>
      </c>
      <c r="V666" s="194">
        <f t="shared" si="69"/>
        <v>16031.140085289217</v>
      </c>
      <c r="W666" s="194">
        <f t="shared" si="70"/>
        <v>16874.884300186313</v>
      </c>
    </row>
    <row r="667" spans="1:23" ht="69.75" x14ac:dyDescent="0.35">
      <c r="A667" s="5"/>
      <c r="B667" s="38"/>
      <c r="C667" s="41"/>
      <c r="D667" s="32"/>
      <c r="E667" s="62" t="str">
        <f t="shared" si="66"/>
        <v>Picasso Mesa de Jantar Organica - 2.2x1.4x0.75 - Acabamentos CustomizadosTampo: Laca ou Lamina com ou sem Vidro Normal Pintado
Corpo: Laca ou Lamina</v>
      </c>
      <c r="F667" s="79" t="s">
        <v>806</v>
      </c>
      <c r="G667" s="57" t="s">
        <v>482</v>
      </c>
      <c r="H667" s="30">
        <v>6911.7962898648884</v>
      </c>
      <c r="I667" s="86"/>
      <c r="J667" s="42"/>
      <c r="N667" s="42"/>
      <c r="S667" s="194">
        <v>5511.4212034805296</v>
      </c>
      <c r="T667" s="194">
        <f t="shared" si="67"/>
        <v>5235.850143306503</v>
      </c>
      <c r="U667" s="194">
        <f t="shared" si="68"/>
        <v>5629.9463906521542</v>
      </c>
      <c r="V667" s="194">
        <f t="shared" si="69"/>
        <v>6566.2064754176072</v>
      </c>
      <c r="W667" s="194">
        <f t="shared" si="70"/>
        <v>6911.7962898648884</v>
      </c>
    </row>
    <row r="668" spans="1:23" ht="69.75" x14ac:dyDescent="0.35">
      <c r="A668" s="5"/>
      <c r="B668" s="38"/>
      <c r="C668" s="41"/>
      <c r="D668" s="32"/>
      <c r="E668" s="62" t="str">
        <f t="shared" si="66"/>
        <v>Picasso Mesa de Jantar Organica - 2.2x1.4x0.75 - Acabamentos CustomizadosTampo: Mármore Especial
Corpo: Laca ou Lamina</v>
      </c>
      <c r="F668" s="79" t="s">
        <v>806</v>
      </c>
      <c r="G668" s="82" t="s">
        <v>624</v>
      </c>
      <c r="H668" s="30">
        <v>16279.023790673889</v>
      </c>
      <c r="I668" s="86"/>
      <c r="J668" s="42"/>
      <c r="N668" s="42"/>
      <c r="S668" s="194">
        <v>12980.787212066101</v>
      </c>
      <c r="T668" s="194">
        <f t="shared" si="67"/>
        <v>12331.747851462796</v>
      </c>
      <c r="U668" s="194">
        <f t="shared" si="68"/>
        <v>13259.943926304082</v>
      </c>
      <c r="V668" s="194">
        <f t="shared" si="69"/>
        <v>15465.07260124845</v>
      </c>
      <c r="W668" s="194">
        <f t="shared" si="70"/>
        <v>16279.023790673889</v>
      </c>
    </row>
    <row r="669" spans="1:23" ht="69.75" x14ac:dyDescent="0.35">
      <c r="A669" s="5"/>
      <c r="B669" s="38"/>
      <c r="C669" s="41"/>
      <c r="D669" s="32"/>
      <c r="E669" s="62" t="str">
        <f t="shared" si="66"/>
        <v>Picasso Mesa de Jantar Organica - 2.2x1.4x0.75 - Acabamentos CustomizadosTampo:Vidro Fosco ou Clear
Corpo: Laca ou Lamina</v>
      </c>
      <c r="F669" s="79" t="s">
        <v>806</v>
      </c>
      <c r="G669" s="57" t="s">
        <v>519</v>
      </c>
      <c r="H669" s="30">
        <v>10147.604621307981</v>
      </c>
      <c r="I669" s="86"/>
      <c r="J669" s="42"/>
      <c r="N669" s="42"/>
      <c r="S669" s="194">
        <v>8091.6336258959818</v>
      </c>
      <c r="T669" s="194">
        <f t="shared" si="67"/>
        <v>7687.0519446011822</v>
      </c>
      <c r="U669" s="194">
        <f t="shared" si="68"/>
        <v>8265.6472522593358</v>
      </c>
      <c r="V669" s="194">
        <f t="shared" si="69"/>
        <v>9640.2243903100625</v>
      </c>
      <c r="W669" s="194">
        <f t="shared" si="70"/>
        <v>10147.604621307981</v>
      </c>
    </row>
    <row r="670" spans="1:23" ht="69.75" x14ac:dyDescent="0.35">
      <c r="A670" s="5"/>
      <c r="B670" s="38" t="s">
        <v>413</v>
      </c>
      <c r="C670" s="41"/>
      <c r="D670" s="32"/>
      <c r="E670" s="62" t="str">
        <f t="shared" si="66"/>
        <v>Picasso Mesa de Jantar Organica - 2.4x1.4x0.75 - Acabamentos CustomizadosTampo: Laca ou Lamina com ou sem Vidro Normal Pintado
Corpo: Laca ou Lamina</v>
      </c>
      <c r="F670" s="79" t="s">
        <v>758</v>
      </c>
      <c r="G670" s="57" t="s">
        <v>482</v>
      </c>
      <c r="H670" s="30">
        <v>9537.7433850411362</v>
      </c>
      <c r="I670" s="86"/>
      <c r="J670" s="42"/>
      <c r="N670" s="42">
        <v>8027.8528306447079</v>
      </c>
      <c r="P670" t="e">
        <v>#N/A</v>
      </c>
      <c r="S670" s="194">
        <v>7605.3342606107763</v>
      </c>
      <c r="T670" s="194">
        <f t="shared" si="67"/>
        <v>7225.0675475802373</v>
      </c>
      <c r="U670" s="194">
        <f t="shared" si="68"/>
        <v>7768.8898361077827</v>
      </c>
      <c r="V670" s="194">
        <f t="shared" si="69"/>
        <v>9060.8562158525056</v>
      </c>
      <c r="W670" s="194">
        <f t="shared" si="70"/>
        <v>9537.7433850411362</v>
      </c>
    </row>
    <row r="671" spans="1:23" ht="69.75" x14ac:dyDescent="0.35">
      <c r="A671" s="5"/>
      <c r="B671" s="38"/>
      <c r="C671" s="41"/>
      <c r="D671" s="32"/>
      <c r="E671" s="62" t="str">
        <f t="shared" si="66"/>
        <v>Picasso Mesa de Jantar Organica - 2.4x1.4x0.75 - Acabamentos CustomizadosTampo: Mármore Especial
Corpo: Laca ou Lamina</v>
      </c>
      <c r="F671" s="79" t="s">
        <v>758</v>
      </c>
      <c r="G671" s="81" t="s">
        <v>624</v>
      </c>
      <c r="H671" s="30">
        <v>24208.273243049189</v>
      </c>
      <c r="I671" s="86"/>
      <c r="J671" s="42"/>
      <c r="N671" s="42">
        <v>17718.205771821184</v>
      </c>
      <c r="P671" t="e">
        <v>#N/A</v>
      </c>
      <c r="S671" s="194">
        <v>19303.518919826238</v>
      </c>
      <c r="T671" s="194">
        <f t="shared" si="67"/>
        <v>18338.342973834926</v>
      </c>
      <c r="U671" s="194">
        <f t="shared" si="68"/>
        <v>19718.648358962288</v>
      </c>
      <c r="V671" s="194">
        <f t="shared" si="69"/>
        <v>22997.859581057714</v>
      </c>
      <c r="W671" s="194">
        <f t="shared" si="70"/>
        <v>24208.273243049189</v>
      </c>
    </row>
    <row r="672" spans="1:23" ht="69.75" x14ac:dyDescent="0.35">
      <c r="A672" s="5"/>
      <c r="B672" s="38"/>
      <c r="C672" s="41"/>
      <c r="D672" s="32"/>
      <c r="E672" s="62" t="str">
        <f t="shared" si="66"/>
        <v>Picasso Mesa de Jantar Organica - 2.4x1.4x0.75 - Acabamentos CustomizadosTampo:Vidro Fosco ou Clear
Corpo: Laca ou Lamina</v>
      </c>
      <c r="F672" s="79" t="s">
        <v>758</v>
      </c>
      <c r="G672" s="57" t="s">
        <v>519</v>
      </c>
      <c r="H672" s="30">
        <v>13099.237465096676</v>
      </c>
      <c r="I672" s="86"/>
      <c r="J672" s="42"/>
      <c r="N672" s="42">
        <v>9368.361506032943</v>
      </c>
      <c r="P672" t="e">
        <v>#N/A</v>
      </c>
      <c r="S672" s="194">
        <v>10445.24637110965</v>
      </c>
      <c r="T672" s="194">
        <f t="shared" si="67"/>
        <v>9922.9840525541676</v>
      </c>
      <c r="U672" s="194">
        <f t="shared" si="68"/>
        <v>10669.875325327062</v>
      </c>
      <c r="V672" s="194">
        <f t="shared" si="69"/>
        <v>12444.275591928952</v>
      </c>
      <c r="W672" s="194">
        <f t="shared" si="70"/>
        <v>13099.237465096676</v>
      </c>
    </row>
    <row r="673" spans="1:23" ht="69.75" x14ac:dyDescent="0.35">
      <c r="A673" s="5"/>
      <c r="B673" s="38"/>
      <c r="C673" s="41"/>
      <c r="D673" s="32"/>
      <c r="E673" s="62" t="str">
        <f t="shared" si="66"/>
        <v>Picasso Mesa de Jantar Organica - 2.7x1.4x0.75 - Acabamentos CustomizadosTampo: Laca ou Lamina com ou sem Vidro Normal Pintado
Corpo: Laca ou Lamina</v>
      </c>
      <c r="F673" s="79" t="s">
        <v>759</v>
      </c>
      <c r="G673" s="57" t="s">
        <v>482</v>
      </c>
      <c r="H673" s="30">
        <v>10017.339241394326</v>
      </c>
      <c r="I673" s="86"/>
      <c r="J673" s="42"/>
      <c r="N673" s="42">
        <v>21261.067388385884</v>
      </c>
      <c r="P673" t="e">
        <v>#N/A</v>
      </c>
      <c r="S673" s="194">
        <v>7987.7608630386148</v>
      </c>
      <c r="T673" s="194">
        <f t="shared" si="67"/>
        <v>7588.3728198866838</v>
      </c>
      <c r="U673" s="194">
        <f t="shared" si="68"/>
        <v>8159.5406665448218</v>
      </c>
      <c r="V673" s="194">
        <f t="shared" si="69"/>
        <v>9516.4722793912242</v>
      </c>
      <c r="W673" s="194">
        <f t="shared" si="70"/>
        <v>10017.339241394326</v>
      </c>
    </row>
    <row r="674" spans="1:23" ht="69.75" x14ac:dyDescent="0.35">
      <c r="A674" s="5"/>
      <c r="B674" s="38"/>
      <c r="C674" s="41"/>
      <c r="D674" s="32"/>
      <c r="E674" s="62" t="str">
        <f t="shared" si="66"/>
        <v>Picasso Mesa de Jantar Organica - 2.7x1.4x0.75 - Acabamentos CustomizadosTampo: Mármore Especial
Corpo: Laca ou Lamina</v>
      </c>
      <c r="F674" s="79" t="s">
        <v>759</v>
      </c>
      <c r="G674" s="81" t="s">
        <v>624</v>
      </c>
      <c r="H674" s="30">
        <v>26017.677129115011</v>
      </c>
      <c r="I674" s="86"/>
      <c r="J674" s="42"/>
      <c r="N674" s="42">
        <v>10339.895291843768</v>
      </c>
      <c r="P674" t="e">
        <v>#N/A</v>
      </c>
      <c r="S674" s="194">
        <v>20746.325756877595</v>
      </c>
      <c r="T674" s="194">
        <f t="shared" si="67"/>
        <v>19709.009469033714</v>
      </c>
      <c r="U674" s="194">
        <f t="shared" si="68"/>
        <v>21192.483300036252</v>
      </c>
      <c r="V674" s="194">
        <f t="shared" si="69"/>
        <v>24716.793272832278</v>
      </c>
      <c r="W674" s="194">
        <f t="shared" si="70"/>
        <v>26017.677129115011</v>
      </c>
    </row>
    <row r="675" spans="1:23" ht="69.75" x14ac:dyDescent="0.35">
      <c r="A675" s="5"/>
      <c r="B675" s="38" t="s">
        <v>413</v>
      </c>
      <c r="C675" s="41"/>
      <c r="D675" s="32"/>
      <c r="E675" s="62" t="str">
        <f t="shared" si="66"/>
        <v>Picasso Mesa de Jantar Organica - 2.7x1.4x0.75 - Acabamentos CustomizadosTampo:Vidro Fosco ou Clear
Corpo: Laca ou Lamina</v>
      </c>
      <c r="F675" s="79" t="s">
        <v>759</v>
      </c>
      <c r="G675" s="57" t="s">
        <v>519</v>
      </c>
      <c r="H675" s="30">
        <v>13525.769941650609</v>
      </c>
      <c r="I675" s="86"/>
      <c r="J675" s="42"/>
      <c r="N675" s="42">
        <v>23465.918821255527</v>
      </c>
      <c r="P675" t="e">
        <v>#N/A</v>
      </c>
      <c r="S675" s="194">
        <v>10785.3605811739</v>
      </c>
      <c r="T675" s="194">
        <f t="shared" si="67"/>
        <v>10246.092552115204</v>
      </c>
      <c r="U675" s="194">
        <f t="shared" si="68"/>
        <v>11017.303819478715</v>
      </c>
      <c r="V675" s="194">
        <f t="shared" si="69"/>
        <v>12849.481444658024</v>
      </c>
      <c r="W675" s="194">
        <f t="shared" si="70"/>
        <v>13525.769941650609</v>
      </c>
    </row>
    <row r="676" spans="1:23" ht="69.75" x14ac:dyDescent="0.35">
      <c r="A676" s="5"/>
      <c r="B676" s="38"/>
      <c r="C676" s="41"/>
      <c r="D676" s="32"/>
      <c r="E676" s="62" t="str">
        <f t="shared" si="66"/>
        <v>Picasso Mesa de Jantar Organica - 3.0x1.4x0.75 - Acabamentos CustomizadosTampo: Laca ou Lamina com ou sem Vidro Normal Pintado
Corpo: Laca ou Lamina</v>
      </c>
      <c r="F676" s="79" t="s">
        <v>760</v>
      </c>
      <c r="G676" s="35" t="s">
        <v>482</v>
      </c>
      <c r="H676" s="30">
        <v>10441.942509650957</v>
      </c>
      <c r="I676" s="86"/>
      <c r="J676" s="42"/>
      <c r="N676" s="42">
        <v>11605.829301232943</v>
      </c>
      <c r="P676" t="e">
        <v>#N/A</v>
      </c>
      <c r="S676" s="194">
        <v>8326.3367350110329</v>
      </c>
      <c r="T676" s="194">
        <f t="shared" si="67"/>
        <v>7910.0198982604807</v>
      </c>
      <c r="U676" s="194">
        <f t="shared" si="68"/>
        <v>8505.3977400650328</v>
      </c>
      <c r="V676" s="194">
        <f t="shared" si="69"/>
        <v>9919.8453842378476</v>
      </c>
      <c r="W676" s="194">
        <f t="shared" si="70"/>
        <v>10441.942509650957</v>
      </c>
    </row>
    <row r="677" spans="1:23" ht="69.75" x14ac:dyDescent="0.35">
      <c r="A677" s="5"/>
      <c r="B677" s="38"/>
      <c r="C677" s="41"/>
      <c r="D677" s="32"/>
      <c r="E677" s="62" t="str">
        <f t="shared" si="66"/>
        <v>Picasso Mesa de Jantar Organica - 3.0x1.4x0.75 - Acabamentos CustomizadosTampo: Mármore Especial
Corpo: Laca ou Lamina</v>
      </c>
      <c r="F677" s="79" t="s">
        <v>760</v>
      </c>
      <c r="G677" s="82" t="s">
        <v>624</v>
      </c>
      <c r="H677" s="30">
        <v>27879.423892399398</v>
      </c>
      <c r="I677" s="86"/>
      <c r="J677" s="42"/>
      <c r="N677" s="42">
        <v>13393.58503544471</v>
      </c>
      <c r="P677" t="e">
        <v>#N/A</v>
      </c>
      <c r="S677" s="194">
        <v>22230.870462242081</v>
      </c>
      <c r="T677" s="194">
        <f t="shared" si="67"/>
        <v>21119.326939129976</v>
      </c>
      <c r="U677" s="194">
        <f t="shared" si="68"/>
        <v>22708.953697989222</v>
      </c>
      <c r="V677" s="194">
        <f t="shared" si="69"/>
        <v>26485.452697964825</v>
      </c>
      <c r="W677" s="194">
        <f t="shared" si="70"/>
        <v>27879.423892399398</v>
      </c>
    </row>
    <row r="678" spans="1:23" ht="69.75" x14ac:dyDescent="0.35">
      <c r="A678" s="5"/>
      <c r="B678" s="38" t="s">
        <v>413</v>
      </c>
      <c r="C678" s="41"/>
      <c r="D678" s="32"/>
      <c r="E678" s="62" t="str">
        <f t="shared" si="66"/>
        <v>Picasso Mesa de Jantar Organica - 3.0x1.4x0.75 - Acabamentos CustomizadosTampo:Vidro Fosco ou Clear
Corpo: Laca ou Lamina</v>
      </c>
      <c r="F678" s="79" t="s">
        <v>760</v>
      </c>
      <c r="G678" s="35" t="s">
        <v>519</v>
      </c>
      <c r="H678" s="30">
        <v>14958.55311742919</v>
      </c>
      <c r="I678" s="86"/>
      <c r="J678" s="42"/>
      <c r="N678" s="42">
        <v>14812.365880079062</v>
      </c>
      <c r="P678" t="e">
        <v>#N/A</v>
      </c>
      <c r="S678" s="194">
        <v>11927.852524484719</v>
      </c>
      <c r="T678" s="194">
        <f t="shared" si="67"/>
        <v>11331.459898260482</v>
      </c>
      <c r="U678" s="194">
        <f t="shared" si="68"/>
        <v>12184.365482000519</v>
      </c>
      <c r="V678" s="194">
        <f t="shared" si="69"/>
        <v>14210.625461657204</v>
      </c>
      <c r="W678" s="194">
        <f t="shared" si="70"/>
        <v>14958.55311742919</v>
      </c>
    </row>
    <row r="679" spans="1:23" ht="69.75" x14ac:dyDescent="0.35">
      <c r="A679" s="5"/>
      <c r="B679" s="38"/>
      <c r="C679" s="41"/>
      <c r="D679" s="32"/>
      <c r="E679" s="62" t="str">
        <f t="shared" si="66"/>
        <v>Kona Mesa de Jantar Retangular - 2.2x1.2x0.75 - Acabamentos CustomizadosTampo: Laca ou Lamina com ou sem Vidro Normal Pintado
Corpo: Laca ou Lamina</v>
      </c>
      <c r="F679" s="79" t="s">
        <v>822</v>
      </c>
      <c r="G679" s="57" t="s">
        <v>482</v>
      </c>
      <c r="H679" s="30">
        <v>7747.0327115597511</v>
      </c>
      <c r="I679" s="86"/>
      <c r="N679" s="42"/>
      <c r="S679" s="194">
        <v>6177.4332691425898</v>
      </c>
      <c r="T679" s="194">
        <f t="shared" si="67"/>
        <v>5868.5616056854597</v>
      </c>
      <c r="U679" s="194">
        <f t="shared" si="68"/>
        <v>6310.2812964359782</v>
      </c>
      <c r="V679" s="194">
        <f t="shared" si="69"/>
        <v>7359.681076033281</v>
      </c>
      <c r="W679" s="194">
        <f t="shared" si="70"/>
        <v>7747.0327115597511</v>
      </c>
    </row>
    <row r="680" spans="1:23" ht="69.75" x14ac:dyDescent="0.35">
      <c r="A680" s="5"/>
      <c r="B680" s="38"/>
      <c r="C680" s="41"/>
      <c r="D680" s="32"/>
      <c r="E680" s="62" t="str">
        <f t="shared" si="66"/>
        <v>Kona Mesa de Jantar Retangular - 2.2x1.2x0.75 - Acabamentos CustomizadosTampo: Mármore Especial
Corpo: Laca ou Lamina</v>
      </c>
      <c r="F680" s="79" t="s">
        <v>822</v>
      </c>
      <c r="G680" s="81" t="s">
        <v>624</v>
      </c>
      <c r="H680" s="30">
        <v>17998.410252921811</v>
      </c>
      <c r="I680" s="86"/>
      <c r="N680" s="42"/>
      <c r="S680" s="194">
        <v>14351.814743491772</v>
      </c>
      <c r="T680" s="194">
        <f t="shared" si="67"/>
        <v>13634.224006317183</v>
      </c>
      <c r="U680" s="194">
        <f t="shared" si="68"/>
        <v>14660.455920771166</v>
      </c>
      <c r="V680" s="194">
        <f t="shared" si="69"/>
        <v>17098.489740395409</v>
      </c>
      <c r="W680" s="194">
        <f t="shared" si="70"/>
        <v>17998.410252921811</v>
      </c>
    </row>
    <row r="681" spans="1:23" ht="69.75" x14ac:dyDescent="0.35">
      <c r="A681" s="5"/>
      <c r="B681" s="38"/>
      <c r="C681" s="41"/>
      <c r="D681" s="32"/>
      <c r="E681" s="62" t="str">
        <f t="shared" si="66"/>
        <v>Kona Mesa de Jantar Retangular - 2.2x1.2x0.75 - Acabamentos CustomizadosTampo:Vidro Fosco ou Clear
Corpo: Laca ou Lamina</v>
      </c>
      <c r="F681" s="79" t="s">
        <v>822</v>
      </c>
      <c r="G681" s="35" t="s">
        <v>519</v>
      </c>
      <c r="H681" s="30">
        <v>11280.616304703899</v>
      </c>
      <c r="I681" s="86"/>
      <c r="N681" s="42"/>
      <c r="S681" s="194">
        <v>8995.0897397308272</v>
      </c>
      <c r="T681" s="194">
        <f t="shared" si="67"/>
        <v>8545.3352527442858</v>
      </c>
      <c r="U681" s="194">
        <f t="shared" si="68"/>
        <v>9188.5325298325661</v>
      </c>
      <c r="V681" s="194">
        <f t="shared" si="69"/>
        <v>10716.585489543721</v>
      </c>
      <c r="W681" s="194">
        <f t="shared" si="70"/>
        <v>11280.616304703899</v>
      </c>
    </row>
    <row r="682" spans="1:23" ht="69.75" x14ac:dyDescent="0.35">
      <c r="A682" s="5"/>
      <c r="B682" s="38"/>
      <c r="C682" s="41"/>
      <c r="D682" s="32"/>
      <c r="E682" s="62" t="str">
        <f t="shared" si="66"/>
        <v>Kona Mesa de Jantar Retangular - 2.4x1.2x0.75 - Acabamentos CustomizadosTampo: Laca ou Lamina com ou sem Vidro Normal Pintado
Corpo: Laca ou Lamina</v>
      </c>
      <c r="F682" s="79" t="s">
        <v>741</v>
      </c>
      <c r="G682" s="57" t="s">
        <v>482</v>
      </c>
      <c r="H682" s="30">
        <v>8772.6643426507508</v>
      </c>
      <c r="I682" s="86"/>
      <c r="J682" s="42"/>
      <c r="N682" s="42">
        <v>8204.3234188800016</v>
      </c>
      <c r="P682" t="e">
        <v>#N/A</v>
      </c>
      <c r="S682" s="194">
        <v>6995.2652308345278</v>
      </c>
      <c r="T682" s="194">
        <f t="shared" si="67"/>
        <v>6645.5019692928008</v>
      </c>
      <c r="U682" s="194">
        <f t="shared" si="68"/>
        <v>7145.7010422503236</v>
      </c>
      <c r="V682" s="194">
        <f t="shared" si="69"/>
        <v>8334.0311255765519</v>
      </c>
      <c r="W682" s="194">
        <f t="shared" si="70"/>
        <v>8772.6643426507508</v>
      </c>
    </row>
    <row r="683" spans="1:23" ht="69.75" x14ac:dyDescent="0.35">
      <c r="A683" s="5"/>
      <c r="B683" s="38"/>
      <c r="C683" s="41"/>
      <c r="D683" s="32"/>
      <c r="E683" s="62" t="str">
        <f t="shared" si="66"/>
        <v>Kona Mesa de Jantar Retangular - 2.4x1.2x0.75 - Acabamentos CustomizadosTampo: Mármore Especial
Corpo: Laca ou Lamina</v>
      </c>
      <c r="F683" s="79" t="s">
        <v>741</v>
      </c>
      <c r="G683" s="81" t="s">
        <v>624</v>
      </c>
      <c r="H683" s="30">
        <v>21898.143840148125</v>
      </c>
      <c r="I683" s="86"/>
      <c r="J683" s="42"/>
      <c r="N683" s="42">
        <v>17894.676360056477</v>
      </c>
      <c r="P683" t="e">
        <v>#N/A</v>
      </c>
      <c r="S683" s="194">
        <v>17461.436827128793</v>
      </c>
      <c r="T683" s="194">
        <f t="shared" si="67"/>
        <v>16588.364985772354</v>
      </c>
      <c r="U683" s="194">
        <f t="shared" si="68"/>
        <v>17836.951597604682</v>
      </c>
      <c r="V683" s="194">
        <f t="shared" si="69"/>
        <v>20803.23664828634</v>
      </c>
      <c r="W683" s="194">
        <f t="shared" si="70"/>
        <v>21898.143840148125</v>
      </c>
    </row>
    <row r="684" spans="1:23" ht="69.75" x14ac:dyDescent="0.35">
      <c r="A684" s="5"/>
      <c r="B684" s="38"/>
      <c r="C684" s="41"/>
      <c r="D684" s="32"/>
      <c r="E684" s="62" t="str">
        <f t="shared" si="66"/>
        <v>Kona Mesa de Jantar Retangular - 2.4x1.2x0.75 - Acabamentos CustomizadosTampo:Vidro Fosco ou Clear
Corpo: Laca ou Lamina</v>
      </c>
      <c r="F684" s="79" t="s">
        <v>741</v>
      </c>
      <c r="G684" s="57" t="s">
        <v>519</v>
      </c>
      <c r="H684" s="30">
        <v>11898.582587614965</v>
      </c>
      <c r="I684" s="86"/>
      <c r="J684" s="42"/>
      <c r="N684" s="42">
        <v>9544.8320942682367</v>
      </c>
      <c r="P684" t="e">
        <v>#N/A</v>
      </c>
      <c r="S684" s="194">
        <v>9487.8520162560035</v>
      </c>
      <c r="T684" s="194">
        <f t="shared" si="67"/>
        <v>9013.4594154432034</v>
      </c>
      <c r="U684" s="194">
        <f t="shared" si="68"/>
        <v>9691.8918445625841</v>
      </c>
      <c r="V684" s="194">
        <f t="shared" si="69"/>
        <v>11303.653458313342</v>
      </c>
      <c r="W684" s="194">
        <f t="shared" si="70"/>
        <v>11898.582587614965</v>
      </c>
    </row>
    <row r="685" spans="1:23" ht="69.75" x14ac:dyDescent="0.35">
      <c r="A685" s="5"/>
      <c r="B685" s="38"/>
      <c r="C685" s="41"/>
      <c r="D685" s="32"/>
      <c r="E685" s="62" t="str">
        <f t="shared" si="66"/>
        <v>Kona Mesa de Jantar Retangular - 2.7x1.2x0.75 - Acabamentos CustomizadosTampo: Laca ou Lamina com ou sem Vidro Normal Pintado
Corpo: Laca ou Lamina</v>
      </c>
      <c r="F685" s="79" t="s">
        <v>742</v>
      </c>
      <c r="G685" s="57" t="s">
        <v>482</v>
      </c>
      <c r="H685" s="30">
        <v>9639.0326187576065</v>
      </c>
      <c r="I685" s="86"/>
      <c r="J685" s="42"/>
      <c r="N685" s="42">
        <v>21437.537976621181</v>
      </c>
      <c r="P685" t="e">
        <v>#N/A</v>
      </c>
      <c r="S685" s="194">
        <v>7686.1016338054751</v>
      </c>
      <c r="T685" s="194">
        <f t="shared" si="67"/>
        <v>7301.7965521152009</v>
      </c>
      <c r="U685" s="194">
        <f t="shared" si="68"/>
        <v>7851.3941420593565</v>
      </c>
      <c r="V685" s="194">
        <f t="shared" si="69"/>
        <v>9157.0809878838263</v>
      </c>
      <c r="W685" s="194">
        <f t="shared" si="70"/>
        <v>9639.0326187576065</v>
      </c>
    </row>
    <row r="686" spans="1:23" ht="69.75" x14ac:dyDescent="0.35">
      <c r="A686" s="5"/>
      <c r="B686" s="38"/>
      <c r="C686" s="41"/>
      <c r="D686" s="32"/>
      <c r="E686" s="62" t="str">
        <f t="shared" si="66"/>
        <v>Kona Mesa de Jantar Retangular - 2.7x1.2x0.75 - Acabamentos CustomizadosTampo: Mármore Especial
Corpo: Laca ou Lamina</v>
      </c>
      <c r="F686" s="79" t="s">
        <v>742</v>
      </c>
      <c r="G686" s="81" t="s">
        <v>624</v>
      </c>
      <c r="H686" s="30">
        <v>24196.065040604772</v>
      </c>
      <c r="I686" s="86"/>
      <c r="J686" s="42"/>
      <c r="N686" s="42">
        <v>10516.365880079062</v>
      </c>
      <c r="P686" t="e">
        <v>#N/A</v>
      </c>
      <c r="S686" s="194">
        <v>19293.784178959064</v>
      </c>
      <c r="T686" s="194">
        <f t="shared" si="67"/>
        <v>18329.094970011109</v>
      </c>
      <c r="U686" s="194">
        <f t="shared" si="68"/>
        <v>19708.704268829151</v>
      </c>
      <c r="V686" s="194">
        <f t="shared" si="69"/>
        <v>22986.261788735435</v>
      </c>
      <c r="W686" s="194">
        <f t="shared" si="70"/>
        <v>24196.065040604772</v>
      </c>
    </row>
    <row r="687" spans="1:23" ht="69.75" x14ac:dyDescent="0.35">
      <c r="A687" s="5"/>
      <c r="B687" s="38"/>
      <c r="C687" s="41"/>
      <c r="D687" s="32"/>
      <c r="E687" s="62" t="str">
        <f t="shared" si="66"/>
        <v>Kona Mesa de Jantar Retangular - 2.7x1.2x0.75 - Acabamentos CustomizadosTampo:Vidro Fosco ou Clear
Corpo: Laca ou Lamina</v>
      </c>
      <c r="F687" s="79" t="s">
        <v>742</v>
      </c>
      <c r="G687" s="57" t="s">
        <v>519</v>
      </c>
      <c r="H687" s="30">
        <v>12897.865567772251</v>
      </c>
      <c r="I687" s="86"/>
      <c r="J687" s="42"/>
      <c r="N687" s="42">
        <v>23642.389409490825</v>
      </c>
      <c r="P687" t="e">
        <v>#N/A</v>
      </c>
      <c r="S687" s="194">
        <v>10284.673735841687</v>
      </c>
      <c r="T687" s="194">
        <f t="shared" si="67"/>
        <v>9770.4400490496027</v>
      </c>
      <c r="U687" s="194">
        <f t="shared" si="68"/>
        <v>10505.8495151071</v>
      </c>
      <c r="V687" s="194">
        <f t="shared" si="69"/>
        <v>12252.97228946941</v>
      </c>
      <c r="W687" s="194">
        <f t="shared" si="70"/>
        <v>12897.865567772251</v>
      </c>
    </row>
    <row r="688" spans="1:23" ht="69.75" x14ac:dyDescent="0.35">
      <c r="A688" s="5"/>
      <c r="B688" s="38"/>
      <c r="C688" s="41"/>
      <c r="D688" s="32"/>
      <c r="E688" s="62" t="str">
        <f t="shared" si="66"/>
        <v>Kona Mesa de Jantar Retangular - 3.0x1.2x0.75 - Acabamentos CustomizadosTampo: Laca ou Lamina com ou sem Vidro Normal Pintado
Corpo: Laca ou Lamina</v>
      </c>
      <c r="F688" s="79" t="s">
        <v>743</v>
      </c>
      <c r="G688" s="35" t="s">
        <v>482</v>
      </c>
      <c r="H688" s="30">
        <v>9995.4397494196437</v>
      </c>
      <c r="I688" s="86"/>
      <c r="J688" s="42"/>
      <c r="N688" s="42">
        <v>11782.299889468239</v>
      </c>
      <c r="P688" t="e">
        <v>#N/A</v>
      </c>
      <c r="S688" s="194">
        <v>7970.2983512178162</v>
      </c>
      <c r="T688" s="194">
        <f t="shared" si="67"/>
        <v>7571.7834336569249</v>
      </c>
      <c r="U688" s="194">
        <f t="shared" si="68"/>
        <v>8141.7026168354041</v>
      </c>
      <c r="V688" s="194">
        <f t="shared" si="69"/>
        <v>9495.6677620151313</v>
      </c>
      <c r="W688" s="194">
        <f t="shared" si="70"/>
        <v>9995.4397494196437</v>
      </c>
    </row>
    <row r="689" spans="1:23" ht="69.75" x14ac:dyDescent="0.35">
      <c r="A689" s="5"/>
      <c r="B689" s="38"/>
      <c r="C689" s="41"/>
      <c r="D689" s="32"/>
      <c r="E689" s="62" t="str">
        <f t="shared" si="66"/>
        <v>Kona Mesa de Jantar Retangular - 3.0x1.2x0.75 - Acabamentos CustomizadosTampo: Mármore Especial
Corpo: Laca ou Lamina</v>
      </c>
      <c r="F689" s="79" t="s">
        <v>743</v>
      </c>
      <c r="G689" s="82" t="s">
        <v>624</v>
      </c>
      <c r="H689" s="30">
        <v>26684.631065899477</v>
      </c>
      <c r="I689" s="86"/>
      <c r="J689" s="42"/>
      <c r="N689" s="42">
        <v>13570.055623680004</v>
      </c>
      <c r="P689" t="e">
        <v>#N/A</v>
      </c>
      <c r="S689" s="194">
        <v>21278.150468541742</v>
      </c>
      <c r="T689" s="194">
        <f t="shared" si="67"/>
        <v>20214.242945114653</v>
      </c>
      <c r="U689" s="194">
        <f t="shared" si="68"/>
        <v>21735.745102273821</v>
      </c>
      <c r="V689" s="194">
        <f t="shared" si="69"/>
        <v>25350.399512781954</v>
      </c>
      <c r="W689" s="194">
        <f t="shared" si="70"/>
        <v>26684.631065899477</v>
      </c>
    </row>
    <row r="690" spans="1:23" ht="69.75" x14ac:dyDescent="0.35">
      <c r="A690" s="5"/>
      <c r="B690" s="38"/>
      <c r="C690" s="41"/>
      <c r="D690" s="32"/>
      <c r="E690" s="62" t="str">
        <f t="shared" si="66"/>
        <v>Kona Mesa de Jantar Retangular - 3.0x1.2x0.75 - Acabamentos CustomizadosTampo:Vidro Fosco ou Clear
Corpo: Laca ou Lamina</v>
      </c>
      <c r="F690" s="79" t="s">
        <v>743</v>
      </c>
      <c r="G690" s="35" t="s">
        <v>519</v>
      </c>
      <c r="H690" s="30">
        <v>14246.367380269743</v>
      </c>
      <c r="I690" s="86"/>
      <c r="J690" s="42"/>
      <c r="N690" s="42">
        <v>14988.836468314355</v>
      </c>
      <c r="P690" t="e">
        <v>#N/A</v>
      </c>
      <c r="S690" s="194">
        <v>11359.96027072246</v>
      </c>
      <c r="T690" s="194">
        <f t="shared" si="67"/>
        <v>10791.962257186337</v>
      </c>
      <c r="U690" s="194">
        <f t="shared" si="68"/>
        <v>11604.260491598212</v>
      </c>
      <c r="V690" s="194">
        <f t="shared" si="69"/>
        <v>13534.049011350993</v>
      </c>
      <c r="W690" s="194">
        <f t="shared" si="70"/>
        <v>14246.367380269743</v>
      </c>
    </row>
    <row r="691" spans="1:23" ht="69.75" x14ac:dyDescent="0.35">
      <c r="A691" s="5"/>
      <c r="B691" s="38"/>
      <c r="C691" s="41"/>
      <c r="D691" s="32"/>
      <c r="E691" s="62" t="str">
        <f t="shared" si="66"/>
        <v>Aurora Mesa de Jantar - Øx1.5x0.75 - Acabamentos CustomizadosTampo: Laca ou Lamina com ou sem Vidro Normal Pintado
Corpo: Laca ou Lamina</v>
      </c>
      <c r="F691" s="79" t="s">
        <v>825</v>
      </c>
      <c r="G691" s="57" t="s">
        <v>482</v>
      </c>
      <c r="H691" s="30">
        <v>7437.3679871136446</v>
      </c>
      <c r="I691" s="86"/>
      <c r="N691" s="42"/>
      <c r="S691" s="194">
        <v>5930.5086410564227</v>
      </c>
      <c r="T691" s="194">
        <f t="shared" si="67"/>
        <v>5633.9832090036016</v>
      </c>
      <c r="U691" s="194">
        <f t="shared" si="68"/>
        <v>6058.046461294196</v>
      </c>
      <c r="V691" s="194">
        <f t="shared" si="69"/>
        <v>7065.4995878074205</v>
      </c>
      <c r="W691" s="194">
        <f t="shared" si="70"/>
        <v>7437.3679871136446</v>
      </c>
    </row>
    <row r="692" spans="1:23" ht="69.75" x14ac:dyDescent="0.35">
      <c r="A692" s="5"/>
      <c r="B692" s="38"/>
      <c r="C692" s="41"/>
      <c r="D692" s="32"/>
      <c r="E692" s="62" t="str">
        <f t="shared" si="66"/>
        <v>Aurora Mesa de Jantar - Øx1.5x0.75 - Acabamentos CustomizadosTampo:Vidro Fosco ou Clear
Corpo: Laca ou Lamina</v>
      </c>
      <c r="F692" s="79" t="s">
        <v>825</v>
      </c>
      <c r="G692" s="35" t="s">
        <v>519</v>
      </c>
      <c r="H692" s="30">
        <v>10163.275330396269</v>
      </c>
      <c r="I692" s="86"/>
      <c r="N692" s="42"/>
      <c r="S692" s="194">
        <v>8104.1293469387765</v>
      </c>
      <c r="T692" s="194">
        <f t="shared" si="67"/>
        <v>7698.922879591837</v>
      </c>
      <c r="U692" s="194">
        <f t="shared" si="68"/>
        <v>8278.4116984858465</v>
      </c>
      <c r="V692" s="194">
        <f t="shared" si="69"/>
        <v>9655.1115639440413</v>
      </c>
      <c r="W692" s="194">
        <f t="shared" si="70"/>
        <v>10163.275330396269</v>
      </c>
    </row>
    <row r="693" spans="1:23" ht="69.75" x14ac:dyDescent="0.35">
      <c r="A693" s="5"/>
      <c r="B693" s="38"/>
      <c r="C693" s="41"/>
      <c r="D693" s="32"/>
      <c r="E693" s="62" t="str">
        <f t="shared" si="66"/>
        <v>Aurora Mesa de Jantar - Øx1.5x0.75 - Acabamentos CustomizadosTampo: Mármore Especial
Corpo: Laca ou Lamina</v>
      </c>
      <c r="F693" s="79" t="s">
        <v>825</v>
      </c>
      <c r="G693" s="81" t="s">
        <v>624</v>
      </c>
      <c r="H693" s="30">
        <v>17212.427930801558</v>
      </c>
      <c r="I693" s="86"/>
      <c r="N693" s="42"/>
      <c r="S693" s="194">
        <v>13725.077575030011</v>
      </c>
      <c r="T693" s="194">
        <f t="shared" si="67"/>
        <v>13038.82369627851</v>
      </c>
      <c r="U693" s="194">
        <f t="shared" si="68"/>
        <v>14020.240533632808</v>
      </c>
      <c r="V693" s="194">
        <f t="shared" si="69"/>
        <v>16351.806534375943</v>
      </c>
      <c r="W693" s="194">
        <f t="shared" si="70"/>
        <v>17212.427930801558</v>
      </c>
    </row>
    <row r="694" spans="1:23" ht="69.75" x14ac:dyDescent="0.35">
      <c r="A694" s="5"/>
      <c r="B694" s="38" t="s">
        <v>413</v>
      </c>
      <c r="C694" s="24"/>
      <c r="D694" s="32" t="s">
        <v>273</v>
      </c>
      <c r="E694" s="32" t="str">
        <f t="shared" si="66"/>
        <v>Aurora Mesa de Jantar - Øx1.6x0.75 - Acabamentos CustomizadosTampo: Laca ou Lamina com ou sem Vidro Normal Pintado
Corpo: Laca ou Lamina</v>
      </c>
      <c r="F694" s="83" t="s">
        <v>722</v>
      </c>
      <c r="G694" s="57" t="s">
        <v>482</v>
      </c>
      <c r="H694" s="30">
        <v>8814.658355097652</v>
      </c>
      <c r="I694" s="86"/>
      <c r="N694" s="42">
        <v>8677.4703481392553</v>
      </c>
      <c r="P694" t="e">
        <v>#N/A</v>
      </c>
      <c r="S694" s="194">
        <v>7028.7509819927973</v>
      </c>
      <c r="T694" s="194">
        <f t="shared" si="67"/>
        <v>6677.3134328931574</v>
      </c>
      <c r="U694" s="194">
        <f t="shared" si="68"/>
        <v>7179.9069170894172</v>
      </c>
      <c r="V694" s="194">
        <f t="shared" si="69"/>
        <v>8373.9254374013872</v>
      </c>
      <c r="W694" s="194">
        <f t="shared" si="70"/>
        <v>8814.658355097652</v>
      </c>
    </row>
    <row r="695" spans="1:23" ht="69.75" x14ac:dyDescent="0.35">
      <c r="A695" s="5"/>
      <c r="B695" s="38" t="s">
        <v>413</v>
      </c>
      <c r="C695" s="24"/>
      <c r="D695" s="32" t="s">
        <v>274</v>
      </c>
      <c r="E695" s="32" t="str">
        <f t="shared" si="66"/>
        <v>Aurora Mesa de Jantar - Øx1.8x0.75 - Acabamentos CustomizadosTampo: Laca ou Lamina com ou sem Vidro Normal Pintado
Corpo: Laca ou Lamina</v>
      </c>
      <c r="F695" s="83" t="s">
        <v>723</v>
      </c>
      <c r="G695" s="57" t="s">
        <v>482</v>
      </c>
      <c r="H695" s="30">
        <v>9900.5438277331959</v>
      </c>
      <c r="I695" s="86"/>
      <c r="N695" s="42">
        <v>9746.4555102040813</v>
      </c>
      <c r="P695" t="e">
        <v>#N/A</v>
      </c>
      <c r="S695" s="194">
        <v>7894.6289632653052</v>
      </c>
      <c r="T695" s="194">
        <f t="shared" si="67"/>
        <v>7499.8975151020395</v>
      </c>
      <c r="U695" s="194">
        <f t="shared" si="68"/>
        <v>8064.4059302172473</v>
      </c>
      <c r="V695" s="194">
        <f t="shared" si="69"/>
        <v>9405.5166364123743</v>
      </c>
      <c r="W695" s="194">
        <f t="shared" si="70"/>
        <v>9900.5438277331959</v>
      </c>
    </row>
    <row r="696" spans="1:23" ht="69.75" x14ac:dyDescent="0.35">
      <c r="A696" s="5"/>
      <c r="B696" s="38" t="s">
        <v>413</v>
      </c>
      <c r="C696" s="24"/>
      <c r="D696" s="32" t="s">
        <v>275</v>
      </c>
      <c r="E696" s="32" t="str">
        <f t="shared" si="66"/>
        <v>Aurora Mesa de Jantar - Øx1.6x0.75 - Acabamentos CustomizadosTampo: Mármore Especial
Corpo: Laca ou Lamina</v>
      </c>
      <c r="F696" s="83" t="s">
        <v>722</v>
      </c>
      <c r="G696" s="81" t="s">
        <v>624</v>
      </c>
      <c r="H696" s="30">
        <v>20399.914584653699</v>
      </c>
      <c r="I696" s="86"/>
      <c r="N696" s="42">
        <v>18074.176230492198</v>
      </c>
      <c r="P696" t="e">
        <v>#N/A</v>
      </c>
      <c r="S696" s="194">
        <v>16266.758607442978</v>
      </c>
      <c r="T696" s="194">
        <f t="shared" si="67"/>
        <v>15453.420677070828</v>
      </c>
      <c r="U696" s="194">
        <f t="shared" si="68"/>
        <v>16616.58137319444</v>
      </c>
      <c r="V696" s="194">
        <f t="shared" si="69"/>
        <v>19379.918855556672</v>
      </c>
      <c r="W696" s="194">
        <f t="shared" si="70"/>
        <v>20399.914584653699</v>
      </c>
    </row>
    <row r="697" spans="1:23" ht="69.75" x14ac:dyDescent="0.35">
      <c r="A697" s="5"/>
      <c r="B697" s="38" t="s">
        <v>413</v>
      </c>
      <c r="C697" s="24"/>
      <c r="D697" s="32" t="s">
        <v>276</v>
      </c>
      <c r="E697" s="32" t="str">
        <f t="shared" si="66"/>
        <v>Aurora Mesa de Jantar - Øx1.8x0.75 - Acabamentos CustomizadosTampo: Mármore Especial
Corpo: Laca ou Lamina</v>
      </c>
      <c r="F697" s="83" t="s">
        <v>723</v>
      </c>
      <c r="G697" s="81" t="s">
        <v>624</v>
      </c>
      <c r="H697" s="30">
        <v>24423.632837383153</v>
      </c>
      <c r="I697" s="86"/>
      <c r="N697" s="42">
        <v>21639.161392557024</v>
      </c>
      <c r="P697" t="e">
        <v>#N/A</v>
      </c>
      <c r="S697" s="194">
        <v>19475.24525330132</v>
      </c>
      <c r="T697" s="194">
        <f t="shared" si="67"/>
        <v>18501.482990636254</v>
      </c>
      <c r="U697" s="194">
        <f t="shared" si="68"/>
        <v>19894.06773186694</v>
      </c>
      <c r="V697" s="194">
        <f t="shared" si="69"/>
        <v>23202.451195676411</v>
      </c>
      <c r="W697" s="194">
        <f t="shared" si="70"/>
        <v>24423.632837383153</v>
      </c>
    </row>
    <row r="698" spans="1:23" ht="69.75" x14ac:dyDescent="0.35">
      <c r="A698" s="5"/>
      <c r="B698" s="38" t="s">
        <v>413</v>
      </c>
      <c r="C698" s="24"/>
      <c r="D698" s="32"/>
      <c r="E698" s="32" t="str">
        <f t="shared" si="66"/>
        <v>Aurora Mesa de Jantar - Øx2x0.75 - Acabamentos CustomizadosTampo: Laca ou Lamina com ou sem Vidro Normal Pintado
Corpo: Laca ou Lamina</v>
      </c>
      <c r="F698" s="83" t="s">
        <v>724</v>
      </c>
      <c r="G698" s="57" t="s">
        <v>482</v>
      </c>
      <c r="H698" s="30">
        <v>11088.609087061181</v>
      </c>
      <c r="I698" s="86"/>
      <c r="N698" s="42">
        <v>10916.030171428572</v>
      </c>
      <c r="P698" t="e">
        <v>#N/A</v>
      </c>
      <c r="S698" s="194">
        <v>8841.9844388571437</v>
      </c>
      <c r="T698" s="194">
        <f t="shared" si="67"/>
        <v>8399.8852169142865</v>
      </c>
      <c r="U698" s="194">
        <f t="shared" si="68"/>
        <v>9032.1346418433186</v>
      </c>
      <c r="V698" s="194">
        <f t="shared" si="69"/>
        <v>10534.178632781861</v>
      </c>
      <c r="W698" s="194">
        <f t="shared" si="70"/>
        <v>11088.609087061181</v>
      </c>
    </row>
    <row r="699" spans="1:23" ht="70.5" thickBot="1" x14ac:dyDescent="0.4">
      <c r="A699" s="21"/>
      <c r="B699" s="38" t="s">
        <v>413</v>
      </c>
      <c r="C699" s="24"/>
      <c r="D699" s="32"/>
      <c r="E699" s="32" t="str">
        <f t="shared" si="66"/>
        <v>Aurora Mesa de Jantar - Øx2x0.75 - Acabamentos CustomizadosTampo: Mármore Especial
Corpo: Laca ou Lamina</v>
      </c>
      <c r="F699" s="83" t="s">
        <v>724</v>
      </c>
      <c r="G699" s="81" t="s">
        <v>624</v>
      </c>
      <c r="H699" s="30">
        <v>29308.359404859788</v>
      </c>
      <c r="I699" s="86"/>
      <c r="N699" s="42">
        <v>25966.993671068431</v>
      </c>
      <c r="P699" t="e">
        <v>#N/A</v>
      </c>
      <c r="S699" s="194">
        <v>23370.294303961589</v>
      </c>
      <c r="T699" s="194">
        <f t="shared" si="67"/>
        <v>22201.779588763507</v>
      </c>
      <c r="U699" s="194">
        <f t="shared" si="68"/>
        <v>23872.881278240333</v>
      </c>
      <c r="V699" s="194">
        <f t="shared" si="69"/>
        <v>27842.941434811699</v>
      </c>
      <c r="W699" s="194">
        <f t="shared" si="70"/>
        <v>29308.359404859788</v>
      </c>
    </row>
    <row r="700" spans="1:23" ht="70.5" thickTop="1" x14ac:dyDescent="0.35">
      <c r="A700" s="5"/>
      <c r="B700" s="38"/>
      <c r="C700" s="24"/>
      <c r="D700" s="32"/>
      <c r="E700" s="32" t="str">
        <f t="shared" si="66"/>
        <v>Aurora Mesa de Jantar - Øx1.6x0.75 - Acabamentos CustomizadosTampo:Vidro Fosco ou Clear
Corpo: Laca ou Lamina</v>
      </c>
      <c r="F700" s="83" t="s">
        <v>722</v>
      </c>
      <c r="G700" s="35" t="s">
        <v>519</v>
      </c>
      <c r="H700" s="30">
        <v>12045.36335454373</v>
      </c>
      <c r="I700" s="86"/>
      <c r="N700" s="42">
        <v>11857.89387755102</v>
      </c>
      <c r="P700" t="e">
        <v>#N/A</v>
      </c>
      <c r="S700" s="194">
        <v>9604.8940408163271</v>
      </c>
      <c r="T700" s="194">
        <f t="shared" si="67"/>
        <v>9124.6493387755108</v>
      </c>
      <c r="U700" s="194">
        <f t="shared" si="68"/>
        <v>9811.4509019091529</v>
      </c>
      <c r="V700" s="194">
        <f t="shared" si="69"/>
        <v>11443.095186896644</v>
      </c>
      <c r="W700" s="194">
        <f t="shared" si="70"/>
        <v>12045.36335454373</v>
      </c>
    </row>
    <row r="701" spans="1:23" ht="69.75" x14ac:dyDescent="0.35">
      <c r="A701" s="5"/>
      <c r="B701" s="38"/>
      <c r="C701" s="24"/>
      <c r="D701" s="32"/>
      <c r="E701" s="32" t="str">
        <f t="shared" si="66"/>
        <v>Aurora Mesa de Jantar - Øx1.8x0.75 - Acabamentos CustomizadosTampo:Vidro Fosco ou Clear
Corpo: Laca ou Lamina</v>
      </c>
      <c r="F701" s="83" t="s">
        <v>723</v>
      </c>
      <c r="G701" s="35" t="s">
        <v>519</v>
      </c>
      <c r="H701" s="30">
        <v>13989.404842657139</v>
      </c>
      <c r="I701" s="86"/>
      <c r="N701" s="42">
        <v>13771.679039615847</v>
      </c>
      <c r="P701" t="e">
        <v>#N/A</v>
      </c>
      <c r="S701" s="194">
        <v>11155.060022088835</v>
      </c>
      <c r="T701" s="194">
        <f t="shared" si="67"/>
        <v>10597.307020984394</v>
      </c>
      <c r="U701" s="194">
        <f t="shared" si="68"/>
        <v>11394.953786004726</v>
      </c>
      <c r="V701" s="194">
        <f t="shared" si="69"/>
        <v>13289.934600617311</v>
      </c>
      <c r="W701" s="194">
        <f t="shared" si="70"/>
        <v>13989.404842657139</v>
      </c>
    </row>
    <row r="702" spans="1:23" ht="69.75" x14ac:dyDescent="0.35">
      <c r="A702" s="5"/>
      <c r="B702" s="38"/>
      <c r="C702" s="24"/>
      <c r="D702" s="32"/>
      <c r="E702" s="32" t="str">
        <f t="shared" si="66"/>
        <v>Aurora Mesa de Jantar - Øx2x0.75 - Acabamentos CustomizadosTampo:Vidro Fosco ou Clear
Corpo: Laca ou Lamina</v>
      </c>
      <c r="F702" s="83" t="s">
        <v>724</v>
      </c>
      <c r="G702" s="35" t="s">
        <v>519</v>
      </c>
      <c r="H702" s="30">
        <v>16136.585648695678</v>
      </c>
      <c r="I702" s="86"/>
      <c r="N702" s="42">
        <v>15885.441936134455</v>
      </c>
      <c r="P702" t="e">
        <v>#N/A</v>
      </c>
      <c r="S702" s="194">
        <v>12867.207968268909</v>
      </c>
      <c r="T702" s="194">
        <f t="shared" si="67"/>
        <v>12223.847569855463</v>
      </c>
      <c r="U702" s="194">
        <f t="shared" si="68"/>
        <v>13143.922118124156</v>
      </c>
      <c r="V702" s="194">
        <f t="shared" si="69"/>
        <v>15329.756366368201</v>
      </c>
      <c r="W702" s="194">
        <f t="shared" si="70"/>
        <v>16136.585648695678</v>
      </c>
    </row>
    <row r="703" spans="1:23" ht="69.75" x14ac:dyDescent="0.35">
      <c r="A703" s="5"/>
      <c r="B703" s="38"/>
      <c r="C703" s="24"/>
      <c r="D703" s="32" t="s">
        <v>262</v>
      </c>
      <c r="E703" s="62" t="str">
        <f t="shared" si="66"/>
        <v>Rome Mesa de Jantar - 3x1.2x0.75 - Acabamentos CustomizadosTampo: Laca ou Lamina com ou sem Vidro Normal Pintado
Corpo: Laca ou Lamina</v>
      </c>
      <c r="F703" s="83" t="s">
        <v>778</v>
      </c>
      <c r="G703" s="57" t="s">
        <v>482</v>
      </c>
      <c r="H703" s="30">
        <v>11167.852951498349</v>
      </c>
      <c r="I703" s="86"/>
      <c r="J703" s="42"/>
      <c r="N703" s="42">
        <v>9399.9048107670587</v>
      </c>
      <c r="P703" t="e">
        <v>#N/A</v>
      </c>
      <c r="S703" s="194">
        <v>8905.1729786214255</v>
      </c>
      <c r="T703" s="194">
        <f t="shared" si="67"/>
        <v>8459.914329690353</v>
      </c>
      <c r="U703" s="194">
        <f t="shared" si="68"/>
        <v>9096.6820749358649</v>
      </c>
      <c r="V703" s="194">
        <f t="shared" si="69"/>
        <v>10609.460303997697</v>
      </c>
      <c r="W703" s="194">
        <f t="shared" si="70"/>
        <v>11167.852951498349</v>
      </c>
    </row>
    <row r="704" spans="1:23" ht="69.75" x14ac:dyDescent="0.35">
      <c r="A704" s="5"/>
      <c r="B704" s="38"/>
      <c r="C704" s="24"/>
      <c r="D704" s="7" t="s">
        <v>261</v>
      </c>
      <c r="E704" s="62" t="str">
        <f t="shared" si="66"/>
        <v>Rome Mesa de Jantar - 2.7x1.2x0.75 - Acabamentos CustomizadosTampo: Laca ou Lamina com ou sem Vidro Normal Pintado
Corpo: Laca ou Lamina</v>
      </c>
      <c r="F704" s="83" t="s">
        <v>779</v>
      </c>
      <c r="G704" s="57" t="s">
        <v>482</v>
      </c>
      <c r="H704" s="30">
        <v>10118.524486256892</v>
      </c>
      <c r="I704" s="86"/>
      <c r="J704" s="42"/>
      <c r="N704" s="42">
        <v>8516.6922782117654</v>
      </c>
      <c r="P704" t="e">
        <v>#N/A</v>
      </c>
      <c r="S704" s="194">
        <v>8068.4453162006203</v>
      </c>
      <c r="T704" s="194">
        <f t="shared" si="67"/>
        <v>7665.0230503905887</v>
      </c>
      <c r="U704" s="194">
        <f t="shared" si="68"/>
        <v>8241.9602692371918</v>
      </c>
      <c r="V704" s="194">
        <f t="shared" si="69"/>
        <v>9612.5982620113355</v>
      </c>
      <c r="W704" s="194">
        <f t="shared" si="70"/>
        <v>10118.524486256892</v>
      </c>
    </row>
    <row r="705" spans="1:23" ht="69.75" x14ac:dyDescent="0.35">
      <c r="A705" s="5"/>
      <c r="B705" s="38"/>
      <c r="C705" s="24"/>
      <c r="D705" s="32" t="s">
        <v>264</v>
      </c>
      <c r="E705" s="62" t="str">
        <f t="shared" si="66"/>
        <v>Rome Mesa de Jantar - 3x1.2x0.75 - Acabamentos CustomizadosTampo: Mármore Especial
Corpo: Laca ou Lamina</v>
      </c>
      <c r="F705" s="83" t="s">
        <v>778</v>
      </c>
      <c r="G705" s="81" t="s">
        <v>624</v>
      </c>
      <c r="H705" s="30">
        <v>28249.451852652321</v>
      </c>
      <c r="I705" s="86"/>
      <c r="N705" s="42">
        <v>22525.928340178823</v>
      </c>
      <c r="P705" t="e">
        <v>#N/A</v>
      </c>
      <c r="S705" s="194">
        <v>22525.928340178823</v>
      </c>
      <c r="T705" s="194">
        <f t="shared" si="67"/>
        <v>21399.63192316988</v>
      </c>
      <c r="U705" s="194">
        <f t="shared" si="68"/>
        <v>23010.356906634282</v>
      </c>
      <c r="V705" s="194">
        <f t="shared" si="69"/>
        <v>26836.979260207561</v>
      </c>
      <c r="W705" s="194">
        <f t="shared" si="70"/>
        <v>28249.451852652321</v>
      </c>
    </row>
    <row r="706" spans="1:23" ht="69.75" x14ac:dyDescent="0.35">
      <c r="A706" s="5"/>
      <c r="B706" s="38"/>
      <c r="C706" s="24"/>
      <c r="D706" s="32" t="s">
        <v>263</v>
      </c>
      <c r="E706" s="62" t="str">
        <f t="shared" si="66"/>
        <v>Rome Mesa de Jantar - 2.7x1.2x0.75 - Acabamentos CustomizadosTampo: Mármore Especial
Corpo: Laca ou Lamina</v>
      </c>
      <c r="F706" s="83" t="s">
        <v>779</v>
      </c>
      <c r="G706" s="81" t="s">
        <v>624</v>
      </c>
      <c r="H706" s="30">
        <v>25595.140940322581</v>
      </c>
      <c r="I706" s="86"/>
      <c r="N706" s="42">
        <v>20409.398160564713</v>
      </c>
      <c r="P706" t="e">
        <v>#N/A</v>
      </c>
      <c r="S706" s="194">
        <v>20409.398160564713</v>
      </c>
      <c r="T706" s="194">
        <f t="shared" si="67"/>
        <v>19388.928252536476</v>
      </c>
      <c r="U706" s="194">
        <f t="shared" si="68"/>
        <v>20848.309948963954</v>
      </c>
      <c r="V706" s="194">
        <f t="shared" si="69"/>
        <v>24315.383893476657</v>
      </c>
      <c r="W706" s="194">
        <f t="shared" si="70"/>
        <v>25595.140940322581</v>
      </c>
    </row>
    <row r="707" spans="1:23" ht="69.75" x14ac:dyDescent="0.35">
      <c r="A707" s="5"/>
      <c r="B707" s="38"/>
      <c r="C707" s="24"/>
      <c r="D707" s="32"/>
      <c r="E707" s="62" t="str">
        <f t="shared" ref="E707:E770" si="71">F707&amp;G707</f>
        <v>Rome Mesa de Jantar - 3x1.2x0.75 - Acabamentos CustomizadosTampo:Vidro Fosco ou Clear
Corpo: Laca ou Lamina</v>
      </c>
      <c r="F707" s="83" t="s">
        <v>778</v>
      </c>
      <c r="G707" s="35" t="s">
        <v>519</v>
      </c>
      <c r="H707" s="30">
        <v>15657.436865557922</v>
      </c>
      <c r="I707" s="86"/>
      <c r="N707" s="42">
        <v>13872.375399002352</v>
      </c>
      <c r="P707" t="e">
        <v>#N/A</v>
      </c>
      <c r="S707" s="194">
        <v>12485.137859102117</v>
      </c>
      <c r="T707" s="194">
        <f t="shared" ref="T707:T770" si="72">IF(S707,S707*(1-0.05))</f>
        <v>11860.88096614701</v>
      </c>
      <c r="U707" s="194">
        <f t="shared" ref="U707:U770" si="73">IF(T707,T707/(1-0.07))</f>
        <v>12753.635447469904</v>
      </c>
      <c r="V707" s="194">
        <f t="shared" ref="V707:V770" si="74">U707*1.1663</f>
        <v>14874.565022384148</v>
      </c>
      <c r="W707" s="194">
        <f t="shared" ref="W707:W770" si="75">V707*1.05263157894</f>
        <v>15657.436865557922</v>
      </c>
    </row>
    <row r="708" spans="1:23" ht="69.75" x14ac:dyDescent="0.35">
      <c r="A708" s="5"/>
      <c r="B708" s="38" t="s">
        <v>413</v>
      </c>
      <c r="C708" s="24"/>
      <c r="D708" s="32"/>
      <c r="E708" s="62" t="str">
        <f t="shared" si="71"/>
        <v>Rome Mesa de Jantar - 2.7x1.2x0.75 - Acabamentos CustomizadosTampo:Vidro Fosco ou Clear
Corpo: Laca ou Lamina</v>
      </c>
      <c r="F708" s="83" t="s">
        <v>779</v>
      </c>
      <c r="G708" s="35" t="s">
        <v>519</v>
      </c>
      <c r="H708" s="30">
        <v>14155.777167415095</v>
      </c>
      <c r="I708" s="86"/>
      <c r="N708" s="42">
        <v>12541.915807623531</v>
      </c>
      <c r="P708" t="e">
        <v>#N/A</v>
      </c>
      <c r="S708" s="194">
        <v>11287.724226861177</v>
      </c>
      <c r="T708" s="194">
        <f t="shared" si="72"/>
        <v>10723.338015518118</v>
      </c>
      <c r="U708" s="194">
        <f t="shared" si="73"/>
        <v>11530.470984428086</v>
      </c>
      <c r="V708" s="194">
        <f t="shared" si="74"/>
        <v>13447.988309138476</v>
      </c>
      <c r="W708" s="194">
        <f t="shared" si="75"/>
        <v>14155.777167415095</v>
      </c>
    </row>
    <row r="709" spans="1:23" ht="69.75" x14ac:dyDescent="0.35">
      <c r="A709" s="5"/>
      <c r="B709" s="38"/>
      <c r="C709" s="24"/>
      <c r="D709" s="32"/>
      <c r="E709" s="62" t="str">
        <f t="shared" si="71"/>
        <v>Aurora Mesa de Jantar - 1.5x1.5x0.75 - Acabamentos CustomizadosTampo: Laca ou Lamina com ou sem Vidro Normal Pintado
Corpo: Laca ou Lamina</v>
      </c>
      <c r="F709" s="83" t="s">
        <v>824</v>
      </c>
      <c r="G709" s="35" t="s">
        <v>482</v>
      </c>
      <c r="H709" s="30">
        <v>8346.3796299830883</v>
      </c>
      <c r="I709" s="86"/>
      <c r="N709" s="42"/>
      <c r="S709" s="194">
        <v>6655.3485860744295</v>
      </c>
      <c r="T709" s="194">
        <f t="shared" si="72"/>
        <v>6322.5811567707078</v>
      </c>
      <c r="U709" s="194">
        <f t="shared" si="73"/>
        <v>6798.474362119041</v>
      </c>
      <c r="V709" s="194">
        <f t="shared" si="74"/>
        <v>7929.0606485394364</v>
      </c>
      <c r="W709" s="194">
        <f t="shared" si="75"/>
        <v>8346.3796299830883</v>
      </c>
    </row>
    <row r="710" spans="1:23" ht="69.75" x14ac:dyDescent="0.35">
      <c r="A710" s="5"/>
      <c r="B710" s="38"/>
      <c r="C710" s="24"/>
      <c r="D710" s="32"/>
      <c r="E710" s="62" t="str">
        <f t="shared" si="71"/>
        <v>Aurora Mesa de Jantar - 1.5x1.5x0.75 - Acabamentos CustomizadosTampo:Vidro Fosco ou Clear
Corpo: Laca ou Lamina</v>
      </c>
      <c r="F710" s="83" t="s">
        <v>824</v>
      </c>
      <c r="G710" s="35" t="s">
        <v>519</v>
      </c>
      <c r="H710" s="30">
        <v>11375.165566963782</v>
      </c>
      <c r="I710" s="86"/>
      <c r="N710" s="42"/>
      <c r="S710" s="194">
        <v>9070.4827037214873</v>
      </c>
      <c r="T710" s="194">
        <f t="shared" si="72"/>
        <v>8616.9585685354123</v>
      </c>
      <c r="U710" s="194">
        <f t="shared" si="73"/>
        <v>9265.5468478875409</v>
      </c>
      <c r="V710" s="194">
        <f t="shared" si="74"/>
        <v>10806.407288691238</v>
      </c>
      <c r="W710" s="194">
        <f t="shared" si="75"/>
        <v>11375.165566963782</v>
      </c>
    </row>
    <row r="711" spans="1:23" ht="69.75" x14ac:dyDescent="0.35">
      <c r="A711" s="5"/>
      <c r="B711" s="38"/>
      <c r="C711" s="24"/>
      <c r="D711" s="32"/>
      <c r="E711" s="62" t="str">
        <f t="shared" si="71"/>
        <v>Aurora Mesa de Jantar - 1.5x1.5x0.75 - Acabamentos CustomizadosTampo: Mármore Especial
Corpo: Laca ou Lamina</v>
      </c>
      <c r="F711" s="83" t="s">
        <v>824</v>
      </c>
      <c r="G711" s="35" t="s">
        <v>624</v>
      </c>
      <c r="H711" s="30">
        <v>19316.16912234397</v>
      </c>
      <c r="I711" s="86"/>
      <c r="N711" s="42"/>
      <c r="S711" s="194">
        <v>15402.587056422568</v>
      </c>
      <c r="T711" s="194">
        <f t="shared" si="72"/>
        <v>14632.457703601438</v>
      </c>
      <c r="U711" s="194">
        <f t="shared" si="73"/>
        <v>15733.825487743483</v>
      </c>
      <c r="V711" s="194">
        <f t="shared" si="74"/>
        <v>18350.360666355224</v>
      </c>
      <c r="W711" s="194">
        <f t="shared" si="75"/>
        <v>19316.16912234397</v>
      </c>
    </row>
    <row r="712" spans="1:23" ht="69.75" x14ac:dyDescent="0.35">
      <c r="A712" s="5"/>
      <c r="B712" s="38" t="s">
        <v>413</v>
      </c>
      <c r="C712" s="24"/>
      <c r="D712" s="32"/>
      <c r="E712" s="32" t="str">
        <f t="shared" si="71"/>
        <v>Aurora Mesa de Jantar - 1.6x1.6x0.75 - Acabamentos CustomizadosTampo: Laca ou Lamina com ou sem Vidro Normal Pintado
Corpo: Laca ou Lamina</v>
      </c>
      <c r="F712" s="83" t="s">
        <v>719</v>
      </c>
      <c r="G712" s="57" t="s">
        <v>482</v>
      </c>
      <c r="H712" s="30">
        <v>9892.0054873873632</v>
      </c>
      <c r="I712" s="86"/>
      <c r="N712" s="42">
        <v>8764.2450516206482</v>
      </c>
      <c r="P712" t="e">
        <v>#N/A</v>
      </c>
      <c r="S712" s="194">
        <v>7887.8205464585835</v>
      </c>
      <c r="T712" s="194">
        <f t="shared" si="72"/>
        <v>7493.4295191356541</v>
      </c>
      <c r="U712" s="194">
        <f t="shared" si="73"/>
        <v>8057.45109584479</v>
      </c>
      <c r="V712" s="194">
        <f t="shared" si="74"/>
        <v>9397.4052130837772</v>
      </c>
      <c r="W712" s="194">
        <f t="shared" si="75"/>
        <v>9892.0054873873632</v>
      </c>
    </row>
    <row r="713" spans="1:23" ht="69.75" x14ac:dyDescent="0.35">
      <c r="A713" s="5"/>
      <c r="B713" s="38" t="s">
        <v>413</v>
      </c>
      <c r="C713" s="24"/>
      <c r="D713" s="32"/>
      <c r="E713" s="32" t="str">
        <f t="shared" si="71"/>
        <v>Aurora Mesa de Jantar - 1.8x1.8x0.75 - Acabamentos CustomizadosTampo: Laca ou Lamina com ou sem Vidro Normal Pintado
Corpo: Laca ou Lamina</v>
      </c>
      <c r="F713" s="83" t="s">
        <v>720</v>
      </c>
      <c r="G713" s="57" t="s">
        <v>482</v>
      </c>
      <c r="H713" s="30">
        <v>11110.610295567256</v>
      </c>
      <c r="I713" s="86"/>
      <c r="N713" s="42">
        <v>9843.9200653061216</v>
      </c>
      <c r="P713" t="e">
        <v>#N/A</v>
      </c>
      <c r="S713" s="194">
        <v>8859.5280587755096</v>
      </c>
      <c r="T713" s="194">
        <f t="shared" si="72"/>
        <v>8416.5516558367344</v>
      </c>
      <c r="U713" s="194">
        <f t="shared" si="73"/>
        <v>9050.0555439104683</v>
      </c>
      <c r="V713" s="194">
        <f t="shared" si="74"/>
        <v>10555.079780862778</v>
      </c>
      <c r="W713" s="194">
        <f t="shared" si="75"/>
        <v>11110.610295567256</v>
      </c>
    </row>
    <row r="714" spans="1:23" ht="69.75" x14ac:dyDescent="0.35">
      <c r="A714" s="5"/>
      <c r="B714" s="38" t="s">
        <v>413</v>
      </c>
      <c r="C714" s="24"/>
      <c r="D714" s="32"/>
      <c r="E714" s="32" t="str">
        <f t="shared" si="71"/>
        <v>Aurora Mesa de Jantar - 1.6x1.6x0.75 - Acabamentos CustomizadosTampo: Mármore Especial
Corpo: Laca ou Lamina</v>
      </c>
      <c r="F714" s="83" t="s">
        <v>719</v>
      </c>
      <c r="G714" s="81" t="s">
        <v>624</v>
      </c>
      <c r="H714" s="30">
        <v>22893.237478333598</v>
      </c>
      <c r="I714" s="86"/>
      <c r="N714" s="42">
        <v>18254.91799279712</v>
      </c>
      <c r="P714" t="e">
        <v>#N/A</v>
      </c>
      <c r="S714" s="194">
        <v>18254.91799279712</v>
      </c>
      <c r="T714" s="194">
        <f t="shared" si="72"/>
        <v>17342.172093157264</v>
      </c>
      <c r="U714" s="194">
        <f t="shared" si="73"/>
        <v>18647.496874362649</v>
      </c>
      <c r="V714" s="194">
        <f t="shared" si="74"/>
        <v>21748.575604569156</v>
      </c>
      <c r="W714" s="194">
        <f t="shared" si="75"/>
        <v>22893.237478333598</v>
      </c>
    </row>
    <row r="715" spans="1:23" ht="69.75" x14ac:dyDescent="0.35">
      <c r="A715" s="5"/>
      <c r="B715" s="38" t="s">
        <v>413</v>
      </c>
      <c r="C715" s="24"/>
      <c r="D715" s="32"/>
      <c r="E715" s="32" t="str">
        <f t="shared" si="71"/>
        <v>Aurora Mesa de Jantar - 1.8x1.8x0.75 - Acabamentos CustomizadosTampo: Mármore Especial
Corpo: Laca ou Lamina</v>
      </c>
      <c r="F715" s="83" t="s">
        <v>720</v>
      </c>
      <c r="G715" s="81" t="s">
        <v>624</v>
      </c>
      <c r="H715" s="30">
        <v>27408.74351750777</v>
      </c>
      <c r="I715" s="86"/>
      <c r="N715" s="42">
        <v>21855.553006482598</v>
      </c>
      <c r="P715" t="e">
        <v>#N/A</v>
      </c>
      <c r="S715" s="194">
        <v>21855.553006482598</v>
      </c>
      <c r="T715" s="194">
        <f t="shared" si="72"/>
        <v>20762.775356158469</v>
      </c>
      <c r="U715" s="194">
        <f t="shared" si="73"/>
        <v>22325.56489909513</v>
      </c>
      <c r="V715" s="194">
        <f t="shared" si="74"/>
        <v>26038.306341814648</v>
      </c>
      <c r="W715" s="194">
        <f t="shared" si="75"/>
        <v>27408.74351750777</v>
      </c>
    </row>
    <row r="716" spans="1:23" ht="69.75" x14ac:dyDescent="0.35">
      <c r="A716" s="5"/>
      <c r="B716" s="38" t="s">
        <v>413</v>
      </c>
      <c r="C716" s="24"/>
      <c r="D716" s="32"/>
      <c r="E716" s="32" t="str">
        <f t="shared" si="71"/>
        <v>Aurora Mesa de Jantar - 2x2x0.75 - Acabamentos CustomizadosTampo: Laca ou Lamina com ou sem Vidro Normal Pintado
Corpo: Laca ou Lamina</v>
      </c>
      <c r="F716" s="83" t="s">
        <v>721</v>
      </c>
      <c r="G716" s="57" t="s">
        <v>482</v>
      </c>
      <c r="H716" s="30">
        <v>12443.883531035324</v>
      </c>
      <c r="I716" s="86"/>
      <c r="N716" s="42">
        <v>11025.190473142857</v>
      </c>
      <c r="P716" t="e">
        <v>#N/A</v>
      </c>
      <c r="S716" s="194">
        <v>9922.671425828572</v>
      </c>
      <c r="T716" s="194">
        <f t="shared" si="72"/>
        <v>9426.5378545371423</v>
      </c>
      <c r="U716" s="194">
        <f t="shared" si="73"/>
        <v>10136.062209179723</v>
      </c>
      <c r="V716" s="194">
        <f t="shared" si="74"/>
        <v>11821.68935456631</v>
      </c>
      <c r="W716" s="194">
        <f t="shared" si="75"/>
        <v>12443.883531035324</v>
      </c>
    </row>
    <row r="717" spans="1:23" ht="69.75" x14ac:dyDescent="0.35">
      <c r="A717" s="5"/>
      <c r="B717" s="38" t="s">
        <v>413</v>
      </c>
      <c r="C717" s="24"/>
      <c r="D717" s="32"/>
      <c r="E717" s="32" t="str">
        <f t="shared" si="71"/>
        <v>Aurora Mesa de Jantar - 2x2x0.75 - Acabamentos CustomizadosTampo: Mármore Especial
Corpo: Laca ou Lamina</v>
      </c>
      <c r="F717" s="83" t="s">
        <v>721</v>
      </c>
      <c r="G717" s="81" t="s">
        <v>624</v>
      </c>
      <c r="H717" s="30">
        <v>32890.492221009321</v>
      </c>
      <c r="I717" s="86"/>
      <c r="N717" s="42">
        <v>26226.663607779115</v>
      </c>
      <c r="P717" t="e">
        <v>#N/A</v>
      </c>
      <c r="S717" s="194">
        <v>26226.663607779115</v>
      </c>
      <c r="T717" s="194">
        <f t="shared" si="72"/>
        <v>24915.330427390159</v>
      </c>
      <c r="U717" s="194">
        <f t="shared" si="73"/>
        <v>26790.677878914154</v>
      </c>
      <c r="V717" s="194">
        <f t="shared" si="74"/>
        <v>31245.967610177573</v>
      </c>
      <c r="W717" s="194">
        <f t="shared" si="75"/>
        <v>32890.492221009321</v>
      </c>
    </row>
    <row r="718" spans="1:23" ht="70.5" thickBot="1" x14ac:dyDescent="0.4">
      <c r="A718" s="21"/>
      <c r="B718" s="38" t="s">
        <v>413</v>
      </c>
      <c r="C718" s="24"/>
      <c r="D718" s="32"/>
      <c r="E718" s="32" t="str">
        <f t="shared" si="71"/>
        <v>Aurora Mesa de Jantar - 1.6x1.6x0.75 - Acabamentos CustomizadosTampo:Vidro Fosco ou Clear
Corpo: Laca ou Lamina</v>
      </c>
      <c r="F718" s="83" t="s">
        <v>719</v>
      </c>
      <c r="G718" s="35" t="s">
        <v>519</v>
      </c>
      <c r="H718" s="30">
        <v>13481.677708994115</v>
      </c>
      <c r="I718" s="86"/>
      <c r="N718" s="42">
        <v>11944.668581032414</v>
      </c>
      <c r="P718" t="e">
        <v>#N/A</v>
      </c>
      <c r="S718" s="194">
        <v>10750.201722929172</v>
      </c>
      <c r="T718" s="194">
        <f t="shared" si="72"/>
        <v>10212.691636782713</v>
      </c>
      <c r="U718" s="194">
        <f t="shared" si="73"/>
        <v>10981.388856755606</v>
      </c>
      <c r="V718" s="194">
        <f t="shared" si="74"/>
        <v>12807.593823634063</v>
      </c>
      <c r="W718" s="194">
        <f t="shared" si="75"/>
        <v>13481.677708994115</v>
      </c>
    </row>
    <row r="719" spans="1:23" ht="71.25" thickTop="1" thickBot="1" x14ac:dyDescent="0.4">
      <c r="A719" s="21"/>
      <c r="B719" s="38" t="s">
        <v>413</v>
      </c>
      <c r="C719" s="24"/>
      <c r="D719" s="32"/>
      <c r="E719" s="32" t="str">
        <f t="shared" si="71"/>
        <v>Aurora Mesa de Jantar - 1.8x1.8x0.75 - Acabamentos CustomizadosTampo:Vidro Fosco ou Clear
Corpo: Laca ou Lamina</v>
      </c>
      <c r="F719" s="83" t="s">
        <v>720</v>
      </c>
      <c r="G719" s="35" t="s">
        <v>519</v>
      </c>
      <c r="H719" s="30">
        <v>15653.7892010383</v>
      </c>
      <c r="I719" s="86"/>
      <c r="N719" s="42">
        <v>13869.143594717887</v>
      </c>
      <c r="P719" t="e">
        <v>#N/A</v>
      </c>
      <c r="S719" s="194">
        <v>12482.229235246099</v>
      </c>
      <c r="T719" s="194">
        <f t="shared" si="72"/>
        <v>11858.117773483793</v>
      </c>
      <c r="U719" s="194">
        <f t="shared" si="73"/>
        <v>12750.664272563219</v>
      </c>
      <c r="V719" s="194">
        <f t="shared" si="74"/>
        <v>14871.099741090482</v>
      </c>
      <c r="W719" s="194">
        <f t="shared" si="75"/>
        <v>15653.7892010383</v>
      </c>
    </row>
    <row r="720" spans="1:23" ht="70.5" thickTop="1" x14ac:dyDescent="0.35">
      <c r="A720" s="5"/>
      <c r="B720" s="38" t="s">
        <v>413</v>
      </c>
      <c r="C720" s="24"/>
      <c r="D720" s="32"/>
      <c r="E720" s="32" t="str">
        <f t="shared" si="71"/>
        <v>Aurora Mesa de Jantar - 2x2x0.75 - Acabamentos CustomizadosTampo:Vidro Fosco ou Clear
Corpo: Laca ou Lamina</v>
      </c>
      <c r="F720" s="83" t="s">
        <v>721</v>
      </c>
      <c r="G720" s="35" t="s">
        <v>519</v>
      </c>
      <c r="H720" s="30">
        <v>16033.555752642078</v>
      </c>
      <c r="I720" s="86"/>
      <c r="N720" s="42">
        <v>14205.614002554623</v>
      </c>
      <c r="P720" t="e">
        <v>#N/A</v>
      </c>
      <c r="S720" s="194">
        <v>12785.052602299162</v>
      </c>
      <c r="T720" s="194">
        <f t="shared" si="72"/>
        <v>12145.799972184202</v>
      </c>
      <c r="U720" s="194">
        <f t="shared" si="73"/>
        <v>13059.999970090541</v>
      </c>
      <c r="V720" s="194">
        <f t="shared" si="74"/>
        <v>15231.877965116597</v>
      </c>
      <c r="W720" s="194">
        <f t="shared" si="75"/>
        <v>16033.555752642078</v>
      </c>
    </row>
    <row r="721" spans="1:23" ht="69.75" x14ac:dyDescent="0.35">
      <c r="A721" s="5"/>
      <c r="B721" s="38" t="s">
        <v>413</v>
      </c>
      <c r="C721" s="24"/>
      <c r="D721" s="32" t="s">
        <v>277</v>
      </c>
      <c r="E721" s="32" t="str">
        <f t="shared" si="71"/>
        <v>Thai Mesa de Jantar - 2.2x1.2x0.75 - Acabamentos CustomizadosTampo: Laca ou Lamina com ou sem Vidro Normal Pintado
Corpo: Laca ou Lamina</v>
      </c>
      <c r="F721" s="84" t="s">
        <v>807</v>
      </c>
      <c r="G721" s="57" t="s">
        <v>482</v>
      </c>
      <c r="H721" s="30">
        <v>8571.7306379421752</v>
      </c>
      <c r="I721" s="86"/>
      <c r="J721" s="42"/>
      <c r="N721" s="42">
        <v>8589.176470588236</v>
      </c>
      <c r="P721" t="e">
        <v>#N/A</v>
      </c>
      <c r="S721" s="194">
        <v>6835.0420074955191</v>
      </c>
      <c r="T721" s="194">
        <f t="shared" si="72"/>
        <v>6493.289907120743</v>
      </c>
      <c r="U721" s="194">
        <f t="shared" si="73"/>
        <v>6982.0321581943481</v>
      </c>
      <c r="V721" s="194">
        <f t="shared" si="74"/>
        <v>8143.1441061020678</v>
      </c>
      <c r="W721" s="194">
        <f t="shared" si="75"/>
        <v>8571.7306379421752</v>
      </c>
    </row>
    <row r="722" spans="1:23" ht="69.75" x14ac:dyDescent="0.35">
      <c r="A722" s="5"/>
      <c r="B722" s="38" t="s">
        <v>413</v>
      </c>
      <c r="C722" s="24"/>
      <c r="D722" s="32" t="s">
        <v>281</v>
      </c>
      <c r="E722" s="32" t="str">
        <f t="shared" si="71"/>
        <v>Thai Mesa de Jantar - 2.2x1.2x0.75 - Acabamentos CustomizadosTampo: Mármore Especial
Corpo: Laca ou Lamina</v>
      </c>
      <c r="F722" s="84" t="s">
        <v>807</v>
      </c>
      <c r="G722" s="81" t="s">
        <v>624</v>
      </c>
      <c r="H722" s="30">
        <v>20774.069284717596</v>
      </c>
      <c r="I722" s="86"/>
      <c r="N722" s="42">
        <v>7782.1397552309527</v>
      </c>
      <c r="P722" t="e">
        <v>#N/A</v>
      </c>
      <c r="S722" s="194">
        <v>16565.107120743036</v>
      </c>
      <c r="T722" s="194">
        <f t="shared" si="72"/>
        <v>15736.851764705883</v>
      </c>
      <c r="U722" s="194">
        <f t="shared" si="73"/>
        <v>16921.345983554715</v>
      </c>
      <c r="V722" s="194">
        <f t="shared" si="74"/>
        <v>19735.365820619863</v>
      </c>
      <c r="W722" s="194">
        <f t="shared" si="75"/>
        <v>20774.069284717596</v>
      </c>
    </row>
    <row r="723" spans="1:23" ht="69.75" x14ac:dyDescent="0.35">
      <c r="A723" s="5"/>
      <c r="B723" s="38" t="s">
        <v>413</v>
      </c>
      <c r="C723" s="24"/>
      <c r="D723" s="32"/>
      <c r="E723" s="32" t="str">
        <f t="shared" si="71"/>
        <v>Thai Mesa de Jantar - 2.2x1.2x0.75 - Acabamentos CustomizadosTampo:Vidro Fosco ou Clear
Corpo: Laca ou Lamina</v>
      </c>
      <c r="F723" s="84" t="s">
        <v>807</v>
      </c>
      <c r="G723" s="57" t="s">
        <v>519</v>
      </c>
      <c r="H723" s="30">
        <v>11715.104129189942</v>
      </c>
      <c r="I723" s="86"/>
      <c r="N723" s="42">
        <v>6854.0282352941176</v>
      </c>
      <c r="P723" t="e">
        <v>#N/A</v>
      </c>
      <c r="S723" s="194">
        <v>9341.5474922600624</v>
      </c>
      <c r="T723" s="194">
        <f t="shared" si="72"/>
        <v>8874.4701176470589</v>
      </c>
      <c r="U723" s="194">
        <f t="shared" si="73"/>
        <v>9542.440986717269</v>
      </c>
      <c r="V723" s="194">
        <f t="shared" si="74"/>
        <v>11129.348922808349</v>
      </c>
      <c r="W723" s="194">
        <f t="shared" si="75"/>
        <v>11715.104129189942</v>
      </c>
    </row>
    <row r="724" spans="1:23" ht="70.5" thickBot="1" x14ac:dyDescent="0.4">
      <c r="A724" s="21"/>
      <c r="B724" s="38" t="s">
        <v>413</v>
      </c>
      <c r="C724" s="24"/>
      <c r="D724" s="32" t="s">
        <v>278</v>
      </c>
      <c r="E724" s="32" t="str">
        <f t="shared" si="71"/>
        <v>Thai Mesa de Jantar - 2.4x1.2x0.75 - Acabamentos CustomizadosTampo: Laca ou Lamina com ou sem Vidro Normal Pintado
Corpo: Laca ou Lamina</v>
      </c>
      <c r="F724" s="84" t="s">
        <v>808</v>
      </c>
      <c r="G724" s="57" t="s">
        <v>482</v>
      </c>
      <c r="H724" s="30">
        <v>10427.279993619421</v>
      </c>
      <c r="I724" s="86"/>
      <c r="J724" s="42"/>
      <c r="N724" s="42">
        <v>7218.8235294117649</v>
      </c>
      <c r="P724" t="e">
        <v>#N/A</v>
      </c>
      <c r="S724" s="194">
        <v>8314.6449405246876</v>
      </c>
      <c r="T724" s="194">
        <f t="shared" si="72"/>
        <v>7898.9126934984524</v>
      </c>
      <c r="U724" s="194">
        <f t="shared" si="73"/>
        <v>8493.4545091381206</v>
      </c>
      <c r="V724" s="194">
        <f t="shared" si="74"/>
        <v>9905.9159940077898</v>
      </c>
      <c r="W724" s="194">
        <f t="shared" si="75"/>
        <v>10427.279993619421</v>
      </c>
    </row>
    <row r="725" spans="1:23" ht="70.5" thickTop="1" x14ac:dyDescent="0.35">
      <c r="A725" s="5"/>
      <c r="B725" s="38" t="s">
        <v>413</v>
      </c>
      <c r="C725" s="24"/>
      <c r="D725" s="32" t="s">
        <v>282</v>
      </c>
      <c r="E725" s="32" t="str">
        <f t="shared" si="71"/>
        <v>Thai Mesa de Jantar - 2.4x1.2x0.75 - Acabamentos CustomizadosTampo: Mármore Especial
Corpo: Laca ou Lamina</v>
      </c>
      <c r="F725" s="84" t="s">
        <v>808</v>
      </c>
      <c r="G725" s="81" t="s">
        <v>624</v>
      </c>
      <c r="H725" s="30">
        <v>22615.637222172667</v>
      </c>
      <c r="I725" s="86"/>
      <c r="J725" s="42"/>
      <c r="N725" s="42">
        <v>21715.200000000004</v>
      </c>
      <c r="P725" t="e">
        <v>#N/A</v>
      </c>
      <c r="S725" s="194">
        <v>18033.561362229109</v>
      </c>
      <c r="T725" s="194">
        <f t="shared" si="72"/>
        <v>17131.883294117652</v>
      </c>
      <c r="U725" s="194">
        <f t="shared" si="73"/>
        <v>18421.379886148014</v>
      </c>
      <c r="V725" s="194">
        <f t="shared" si="74"/>
        <v>21484.855361214428</v>
      </c>
      <c r="W725" s="194">
        <f t="shared" si="75"/>
        <v>22615.637222172667</v>
      </c>
    </row>
    <row r="726" spans="1:23" ht="69.75" x14ac:dyDescent="0.35">
      <c r="A726" s="5"/>
      <c r="B726" s="38" t="s">
        <v>413</v>
      </c>
      <c r="C726" s="24"/>
      <c r="D726" s="32"/>
      <c r="E726" s="32" t="str">
        <f t="shared" si="71"/>
        <v>Thai Mesa de Jantar - 2.4x1.2x0.75 - Acabamentos CustomizadosTampo:Vidro Fosco ou Clear
Corpo: Laca ou Lamina</v>
      </c>
      <c r="F726" s="84" t="s">
        <v>808</v>
      </c>
      <c r="G726" s="57" t="s">
        <v>519</v>
      </c>
      <c r="H726" s="30">
        <v>13212.302623201231</v>
      </c>
      <c r="I726" s="86"/>
      <c r="J726" s="42"/>
      <c r="N726" s="42">
        <v>19674.845637583898</v>
      </c>
      <c r="P726" t="e">
        <v>#N/A</v>
      </c>
      <c r="S726" s="194">
        <v>10535.403789473683</v>
      </c>
      <c r="T726" s="194">
        <f t="shared" si="72"/>
        <v>10008.633599999999</v>
      </c>
      <c r="U726" s="194">
        <f t="shared" si="73"/>
        <v>10761.971612903226</v>
      </c>
      <c r="V726" s="194">
        <f t="shared" si="74"/>
        <v>12551.687492129031</v>
      </c>
      <c r="W726" s="194">
        <f t="shared" si="75"/>
        <v>13212.302623201231</v>
      </c>
    </row>
    <row r="727" spans="1:23" ht="69.75" x14ac:dyDescent="0.35">
      <c r="A727" s="5"/>
      <c r="B727" s="38" t="s">
        <v>413</v>
      </c>
      <c r="C727" s="24"/>
      <c r="D727" s="32" t="s">
        <v>279</v>
      </c>
      <c r="E727" s="32" t="str">
        <f t="shared" si="71"/>
        <v>Thai Mesa de Jantar - 2.7x1.2x0.75 - Acabamentos CustomizadosTampo: Laca ou Lamina com ou sem Vidro Normal Pintado
Corpo: Laca ou Lamina</v>
      </c>
      <c r="F727" s="84" t="s">
        <v>768</v>
      </c>
      <c r="G727" s="57" t="s">
        <v>482</v>
      </c>
      <c r="H727" s="30">
        <v>10627.822442323508</v>
      </c>
      <c r="I727" s="86"/>
      <c r="J727" s="42"/>
      <c r="N727" s="42">
        <v>15736.851764705883</v>
      </c>
      <c r="P727" t="e">
        <v>#N/A</v>
      </c>
      <c r="S727" s="194">
        <v>8474.5561788819759</v>
      </c>
      <c r="T727" s="194">
        <f t="shared" si="72"/>
        <v>8050.8283699378771</v>
      </c>
      <c r="U727" s="194">
        <f t="shared" si="73"/>
        <v>8656.8046988579335</v>
      </c>
      <c r="V727" s="194">
        <f t="shared" si="74"/>
        <v>10096.431320278007</v>
      </c>
      <c r="W727" s="194">
        <f t="shared" si="75"/>
        <v>10627.822442323508</v>
      </c>
    </row>
    <row r="728" spans="1:23" ht="69.75" x14ac:dyDescent="0.35">
      <c r="A728" s="5"/>
      <c r="B728" s="38" t="s">
        <v>413</v>
      </c>
      <c r="C728" s="24"/>
      <c r="D728" s="7" t="s">
        <v>283</v>
      </c>
      <c r="E728" s="32" t="str">
        <f t="shared" si="71"/>
        <v>Thai Mesa de Jantar - 2.7x1.2x0.75 - Acabamentos CustomizadosTampo: Mármore Especial
Corpo: Laca ou Lamina</v>
      </c>
      <c r="F728" s="84" t="s">
        <v>768</v>
      </c>
      <c r="G728" s="81" t="s">
        <v>624</v>
      </c>
      <c r="H728" s="30">
        <v>25525.849440319042</v>
      </c>
      <c r="I728" s="86"/>
      <c r="J728" s="42"/>
      <c r="N728" s="42">
        <v>17790.117647058825</v>
      </c>
      <c r="P728" t="e">
        <v>#N/A</v>
      </c>
      <c r="S728" s="194">
        <v>20354.145571176268</v>
      </c>
      <c r="T728" s="194">
        <f t="shared" si="72"/>
        <v>19336.438292617455</v>
      </c>
      <c r="U728" s="194">
        <f t="shared" si="73"/>
        <v>20791.869131846728</v>
      </c>
      <c r="V728" s="194">
        <f t="shared" si="74"/>
        <v>24249.556968472836</v>
      </c>
      <c r="W728" s="194">
        <f t="shared" si="75"/>
        <v>25525.849440319042</v>
      </c>
    </row>
    <row r="729" spans="1:23" ht="69.75" x14ac:dyDescent="0.35">
      <c r="A729" s="5"/>
      <c r="B729" s="38" t="s">
        <v>413</v>
      </c>
      <c r="C729" s="24"/>
      <c r="D729" s="32"/>
      <c r="E729" s="32" t="str">
        <f t="shared" si="71"/>
        <v>Thai Mesa de Jantar - 2.7x1.2x0.75 - Acabamentos CustomizadosTampo:Vidro Fosco ou Clear
Corpo: Laca ou Lamina</v>
      </c>
      <c r="F729" s="84" t="s">
        <v>768</v>
      </c>
      <c r="G729" s="35" t="s">
        <v>519</v>
      </c>
      <c r="H729" s="30">
        <v>14287.629843524497</v>
      </c>
      <c r="I729" s="86"/>
      <c r="J729" s="42"/>
      <c r="N729" s="42">
        <v>13061.647058823532</v>
      </c>
      <c r="P729" t="e">
        <v>#N/A</v>
      </c>
      <c r="S729" s="194">
        <v>11392.862689334472</v>
      </c>
      <c r="T729" s="194">
        <f t="shared" si="72"/>
        <v>10823.219554867748</v>
      </c>
      <c r="U729" s="194">
        <f t="shared" si="73"/>
        <v>11637.870489105106</v>
      </c>
      <c r="V729" s="194">
        <f t="shared" si="74"/>
        <v>13573.248351443284</v>
      </c>
      <c r="W729" s="194">
        <f t="shared" si="75"/>
        <v>14287.629843524497</v>
      </c>
    </row>
    <row r="730" spans="1:23" ht="69.75" x14ac:dyDescent="0.35">
      <c r="A730" s="5"/>
      <c r="B730" s="38" t="s">
        <v>413</v>
      </c>
      <c r="C730" s="24"/>
      <c r="D730" s="32" t="s">
        <v>280</v>
      </c>
      <c r="E730" s="32" t="str">
        <f t="shared" si="71"/>
        <v>Thai Mesa de Jantar - 3x1.2x0.75 - Acabamentos CustomizadosTampo: Laca ou Lamina com ou sem Vidro Normal Pintado
Corpo: Laca ou Lamina</v>
      </c>
      <c r="F730" s="84" t="s">
        <v>780</v>
      </c>
      <c r="G730" s="35" t="s">
        <v>482</v>
      </c>
      <c r="H730" s="30">
        <v>11171.397135140753</v>
      </c>
      <c r="I730" s="86"/>
      <c r="J730" s="42"/>
      <c r="N730" s="42">
        <v>11807.363284642719</v>
      </c>
      <c r="P730" t="e">
        <v>#N/A</v>
      </c>
      <c r="S730" s="194">
        <v>8907.9990875020376</v>
      </c>
      <c r="T730" s="194">
        <f t="shared" si="72"/>
        <v>8462.5991331269361</v>
      </c>
      <c r="U730" s="194">
        <f t="shared" si="73"/>
        <v>9099.5689603515439</v>
      </c>
      <c r="V730" s="194">
        <f t="shared" si="74"/>
        <v>10612.827278458004</v>
      </c>
      <c r="W730" s="194">
        <f t="shared" si="75"/>
        <v>11171.397135140753</v>
      </c>
    </row>
    <row r="731" spans="1:23" ht="69.75" x14ac:dyDescent="0.35">
      <c r="A731" s="5"/>
      <c r="B731" s="38" t="s">
        <v>413</v>
      </c>
      <c r="C731" s="24"/>
      <c r="D731" s="32" t="s">
        <v>284</v>
      </c>
      <c r="E731" s="32" t="str">
        <f t="shared" si="71"/>
        <v>Thai Mesa de Jantar - 3x1.2x0.75 - Acabamentos CustomizadosTampo: Mármore Especial
Corpo: Laca ou Lamina</v>
      </c>
      <c r="F731" s="84" t="s">
        <v>780</v>
      </c>
      <c r="G731" s="82" t="s">
        <v>624</v>
      </c>
      <c r="H731" s="30">
        <v>27631.18659501203</v>
      </c>
      <c r="I731" s="86"/>
      <c r="J731" s="42"/>
      <c r="N731" s="42">
        <v>9860.522352941176</v>
      </c>
      <c r="P731" t="e">
        <v>#N/A</v>
      </c>
      <c r="S731" s="194">
        <v>22032.927663157905</v>
      </c>
      <c r="T731" s="194">
        <f t="shared" si="72"/>
        <v>20931.28128000001</v>
      </c>
      <c r="U731" s="194">
        <f t="shared" si="73"/>
        <v>22506.754064516143</v>
      </c>
      <c r="V731" s="194">
        <f t="shared" si="74"/>
        <v>26249.627265445175</v>
      </c>
      <c r="W731" s="194">
        <f t="shared" si="75"/>
        <v>27631.18659501203</v>
      </c>
    </row>
    <row r="732" spans="1:23" ht="69.75" x14ac:dyDescent="0.35">
      <c r="A732" s="5"/>
      <c r="B732" s="38" t="s">
        <v>413</v>
      </c>
      <c r="C732" s="24"/>
      <c r="D732" s="32"/>
      <c r="E732" s="32" t="str">
        <f t="shared" si="71"/>
        <v>Thai Mesa de Jantar - 3x1.2x0.75 - Acabamentos CustomizadosTampo:Vidro Fosco ou Clear
Corpo: Laca ou Lamina</v>
      </c>
      <c r="F732" s="84" t="s">
        <v>780</v>
      </c>
      <c r="G732" s="35" t="s">
        <v>519</v>
      </c>
      <c r="H732" s="30">
        <v>15518.301152393124</v>
      </c>
      <c r="I732" s="86"/>
      <c r="J732" s="42"/>
      <c r="N732" s="42">
        <v>10796.800000000001</v>
      </c>
      <c r="P732" t="e">
        <v>#N/A</v>
      </c>
      <c r="S732" s="194">
        <v>12374.191950464399</v>
      </c>
      <c r="T732" s="194">
        <f t="shared" si="72"/>
        <v>11755.482352941179</v>
      </c>
      <c r="U732" s="194">
        <f t="shared" si="73"/>
        <v>12640.303605313096</v>
      </c>
      <c r="V732" s="194">
        <f t="shared" si="74"/>
        <v>14742.386094876663</v>
      </c>
      <c r="W732" s="194">
        <f t="shared" si="75"/>
        <v>15518.301152393124</v>
      </c>
    </row>
    <row r="733" spans="1:23" ht="70.5" thickBot="1" x14ac:dyDescent="0.4">
      <c r="A733" s="21"/>
      <c r="B733" s="38" t="s">
        <v>413</v>
      </c>
      <c r="C733" s="24"/>
      <c r="D733" s="32"/>
      <c r="E733" s="32" t="str">
        <f t="shared" si="71"/>
        <v>Urban Mesa de Jantar - 2.2x1.2x0.75 - Acabamentos CustomizadosTampo: Laca ou Lamina com ou sem Vidro Normal Pintado
Corpo: Laca ou Lamina</v>
      </c>
      <c r="F733" s="84" t="s">
        <v>810</v>
      </c>
      <c r="G733" s="57" t="s">
        <v>482</v>
      </c>
      <c r="H733" s="30">
        <v>7503.9072937205274</v>
      </c>
      <c r="I733" s="86"/>
      <c r="N733" s="42">
        <v>8331.5011764705887</v>
      </c>
      <c r="P733" t="e">
        <v>#N/A</v>
      </c>
      <c r="S733" s="194">
        <v>5983.566649411765</v>
      </c>
      <c r="T733" s="194">
        <f t="shared" si="72"/>
        <v>5684.3883169411765</v>
      </c>
      <c r="U733" s="194">
        <f t="shared" si="73"/>
        <v>6112.2455020872867</v>
      </c>
      <c r="V733" s="194">
        <f t="shared" si="74"/>
        <v>7128.7119290844021</v>
      </c>
      <c r="W733" s="194">
        <f t="shared" si="75"/>
        <v>7503.9072937205274</v>
      </c>
    </row>
    <row r="734" spans="1:23" ht="70.5" thickTop="1" x14ac:dyDescent="0.35">
      <c r="A734" s="5"/>
      <c r="B734" s="38" t="s">
        <v>413</v>
      </c>
      <c r="C734" s="24"/>
      <c r="D734" s="32"/>
      <c r="E734" s="32" t="str">
        <f t="shared" si="71"/>
        <v>Urban Mesa de Jantar - 2.2x1.2x0.75 - Acabamentos CustomizadosTampo: Mármore Especial
Corpo: Laca ou Lamina</v>
      </c>
      <c r="F734" s="84" t="s">
        <v>810</v>
      </c>
      <c r="G734" s="81" t="s">
        <v>624</v>
      </c>
      <c r="H734" s="30">
        <v>22389.83022908452</v>
      </c>
      <c r="I734" s="86"/>
      <c r="J734" s="42"/>
      <c r="N734" s="42">
        <v>7548.6755625740243</v>
      </c>
      <c r="P734" t="e">
        <v>#N/A</v>
      </c>
      <c r="S734" s="194">
        <v>17853.504341245272</v>
      </c>
      <c r="T734" s="194">
        <f t="shared" si="72"/>
        <v>16960.829124183008</v>
      </c>
      <c r="U734" s="194">
        <f t="shared" si="73"/>
        <v>18237.450671164526</v>
      </c>
      <c r="V734" s="194">
        <f t="shared" si="74"/>
        <v>21270.338717779185</v>
      </c>
      <c r="W734" s="194">
        <f t="shared" si="75"/>
        <v>22389.83022908452</v>
      </c>
    </row>
    <row r="735" spans="1:23" ht="69.75" x14ac:dyDescent="0.35">
      <c r="A735" s="5"/>
      <c r="B735" s="38" t="s">
        <v>413</v>
      </c>
      <c r="C735" s="24"/>
      <c r="D735" s="32"/>
      <c r="E735" s="32" t="str">
        <f t="shared" si="71"/>
        <v>Urban Mesa de Jantar - 2.2x1.2x0.75 - Acabamentos CustomizadosTampo:Vidro Fosco ou Clear
Corpo: Laca ou Lamina</v>
      </c>
      <c r="F735" s="84" t="s">
        <v>810</v>
      </c>
      <c r="G735" s="57" t="s">
        <v>519</v>
      </c>
      <c r="H735" s="30">
        <v>12745.344228898437</v>
      </c>
      <c r="I735" s="86"/>
      <c r="J735" s="42"/>
      <c r="N735" s="42">
        <v>6648.4073882352941</v>
      </c>
      <c r="P735" t="e">
        <v>#N/A</v>
      </c>
      <c r="S735" s="194">
        <v>10163.054216718268</v>
      </c>
      <c r="T735" s="194">
        <f t="shared" si="72"/>
        <v>9654.9015058823552</v>
      </c>
      <c r="U735" s="194">
        <f t="shared" si="73"/>
        <v>10381.614522454147</v>
      </c>
      <c r="V735" s="194">
        <f t="shared" si="74"/>
        <v>12108.077017538271</v>
      </c>
      <c r="W735" s="194">
        <f t="shared" si="75"/>
        <v>12745.344228898437</v>
      </c>
    </row>
    <row r="736" spans="1:23" ht="69.75" x14ac:dyDescent="0.35">
      <c r="A736" s="5"/>
      <c r="B736" s="38" t="s">
        <v>413</v>
      </c>
      <c r="C736" s="24"/>
      <c r="D736" s="32"/>
      <c r="E736" s="32" t="str">
        <f t="shared" si="71"/>
        <v>Urban Mesa de Jantar - 2.4x1.2x0.75 - Acabamentos CustomizadosTampo: Laca ou Lamina com ou sem Vidro Normal Pintado
Corpo: Laca ou Lamina</v>
      </c>
      <c r="F736" s="84" t="s">
        <v>809</v>
      </c>
      <c r="G736" s="57" t="s">
        <v>482</v>
      </c>
      <c r="H736" s="30">
        <v>9983.1049497353742</v>
      </c>
      <c r="I736" s="86"/>
      <c r="J736" s="42"/>
      <c r="N736" s="42">
        <v>7002.2588235294124</v>
      </c>
      <c r="P736" t="e">
        <v>#N/A</v>
      </c>
      <c r="S736" s="194">
        <v>7960.4626625387018</v>
      </c>
      <c r="T736" s="194">
        <f t="shared" si="72"/>
        <v>7562.4395294117667</v>
      </c>
      <c r="U736" s="194">
        <f t="shared" si="73"/>
        <v>8131.6554079696425</v>
      </c>
      <c r="V736" s="194">
        <f t="shared" si="74"/>
        <v>9483.9497023149925</v>
      </c>
      <c r="W736" s="194">
        <f t="shared" si="75"/>
        <v>9983.1049497353742</v>
      </c>
    </row>
    <row r="737" spans="1:23" ht="69.75" x14ac:dyDescent="0.35">
      <c r="A737" s="5"/>
      <c r="B737" s="38" t="s">
        <v>413</v>
      </c>
      <c r="C737" s="24"/>
      <c r="D737" s="32"/>
      <c r="E737" s="32" t="str">
        <f t="shared" si="71"/>
        <v>Urban Mesa de Jantar - 2.4x1.2x0.75 - Acabamentos CustomizadosTampo: Mármore Especial
Corpo: Laca ou Lamina</v>
      </c>
      <c r="F737" s="84" t="s">
        <v>809</v>
      </c>
      <c r="G737" s="81" t="s">
        <v>624</v>
      </c>
      <c r="H737" s="30">
        <v>23577.330206853832</v>
      </c>
      <c r="I737" s="86"/>
      <c r="J737" s="42"/>
      <c r="N737" s="42">
        <v>21070.802823529415</v>
      </c>
      <c r="P737" t="e">
        <v>#N/A</v>
      </c>
      <c r="S737" s="194">
        <v>18800.409065015479</v>
      </c>
      <c r="T737" s="194">
        <f t="shared" si="72"/>
        <v>17860.388611764705</v>
      </c>
      <c r="U737" s="194">
        <f t="shared" si="73"/>
        <v>19204.718937381404</v>
      </c>
      <c r="V737" s="194">
        <f t="shared" si="74"/>
        <v>22398.463696667928</v>
      </c>
      <c r="W737" s="194">
        <f t="shared" si="75"/>
        <v>23577.330206853832</v>
      </c>
    </row>
    <row r="738" spans="1:23" ht="69.75" x14ac:dyDescent="0.35">
      <c r="A738" s="5"/>
      <c r="B738" s="38" t="s">
        <v>413</v>
      </c>
      <c r="C738" s="24"/>
      <c r="D738" s="32"/>
      <c r="E738" s="32" t="str">
        <f t="shared" si="71"/>
        <v>Urban Mesa de Jantar - 2.4x1.2x0.75 - Acabamentos CustomizadosTampo:Vidro Fosco ou Clear
Corpo: Laca ou Lamina</v>
      </c>
      <c r="F738" s="84" t="s">
        <v>809</v>
      </c>
      <c r="G738" s="57" t="s">
        <v>519</v>
      </c>
      <c r="H738" s="30">
        <v>14455.709018974012</v>
      </c>
      <c r="I738" s="86"/>
      <c r="J738" s="42"/>
      <c r="N738" s="42">
        <v>19084.600268456379</v>
      </c>
      <c r="P738" t="e">
        <v>#N/A</v>
      </c>
      <c r="S738" s="194">
        <v>11526.887925696596</v>
      </c>
      <c r="T738" s="194">
        <f t="shared" si="72"/>
        <v>10950.543529411765</v>
      </c>
      <c r="U738" s="194">
        <f t="shared" si="73"/>
        <v>11774.777988614802</v>
      </c>
      <c r="V738" s="194">
        <f t="shared" si="74"/>
        <v>13732.923568121441</v>
      </c>
      <c r="W738" s="194">
        <f t="shared" si="75"/>
        <v>14455.709018974012</v>
      </c>
    </row>
    <row r="739" spans="1:23" ht="70.5" thickBot="1" x14ac:dyDescent="0.4">
      <c r="A739" s="21"/>
      <c r="B739" s="38" t="s">
        <v>413</v>
      </c>
      <c r="C739" s="24"/>
      <c r="D739" s="32"/>
      <c r="E739" s="32" t="str">
        <f t="shared" si="71"/>
        <v>Urban Mesa de Jantar - 2.7x1.2x0.75 - Acabamentos CustomizadosTampo: Laca ou Lamina com ou sem Vidro Normal Pintado
Corpo: Laca ou Lamina</v>
      </c>
      <c r="F739" s="84" t="s">
        <v>769</v>
      </c>
      <c r="G739" s="57" t="s">
        <v>482</v>
      </c>
      <c r="H739" s="30">
        <v>10313.708001548785</v>
      </c>
      <c r="I739" s="86"/>
      <c r="J739" s="42"/>
      <c r="N739" s="42">
        <v>15264.746211764706</v>
      </c>
      <c r="P739" t="e">
        <v>#N/A</v>
      </c>
      <c r="S739" s="194">
        <v>8224.0833760674886</v>
      </c>
      <c r="T739" s="194">
        <f t="shared" si="72"/>
        <v>7812.8792072641136</v>
      </c>
      <c r="U739" s="194">
        <f t="shared" si="73"/>
        <v>8400.9453841549621</v>
      </c>
      <c r="V739" s="194">
        <f t="shared" si="74"/>
        <v>9798.0226015399312</v>
      </c>
      <c r="W739" s="194">
        <f t="shared" si="75"/>
        <v>10313.708001548785</v>
      </c>
    </row>
    <row r="740" spans="1:23" ht="70.5" thickTop="1" x14ac:dyDescent="0.35">
      <c r="A740" s="5"/>
      <c r="B740" s="38" t="s">
        <v>413</v>
      </c>
      <c r="C740" s="24"/>
      <c r="D740" s="32"/>
      <c r="E740" s="32" t="str">
        <f t="shared" si="71"/>
        <v>Urban Mesa de Jantar - 2.7x1.2x0.75 - Acabamentos CustomizadosTampo: Mármore Especial
Corpo: Laca ou Lamina</v>
      </c>
      <c r="F740" s="84" t="s">
        <v>769</v>
      </c>
      <c r="G740" s="81" t="s">
        <v>624</v>
      </c>
      <c r="H740" s="30">
        <v>26075.169460325902</v>
      </c>
      <c r="I740" s="86"/>
      <c r="J740" s="42"/>
      <c r="N740" s="42">
        <v>17256.414117647058</v>
      </c>
      <c r="P740" t="e">
        <v>#N/A</v>
      </c>
      <c r="S740" s="194">
        <v>20792.169766160368</v>
      </c>
      <c r="T740" s="194">
        <f t="shared" si="72"/>
        <v>19752.56127785235</v>
      </c>
      <c r="U740" s="194">
        <f t="shared" si="73"/>
        <v>21239.313201991776</v>
      </c>
      <c r="V740" s="194">
        <f t="shared" si="74"/>
        <v>24771.410987483006</v>
      </c>
      <c r="W740" s="194">
        <f t="shared" si="75"/>
        <v>26075.169460325902</v>
      </c>
    </row>
    <row r="741" spans="1:23" ht="69.75" x14ac:dyDescent="0.35">
      <c r="A741" s="5"/>
      <c r="B741" s="38" t="s">
        <v>413</v>
      </c>
      <c r="C741" s="24"/>
      <c r="D741" s="32"/>
      <c r="E741" s="32" t="str">
        <f t="shared" si="71"/>
        <v>Urban Mesa de Jantar - 2.7x1.2x0.75 - Acabamentos CustomizadosTampo:Vidro Fosco ou Clear
Corpo: Laca ou Lamina</v>
      </c>
      <c r="F741" s="84" t="s">
        <v>769</v>
      </c>
      <c r="G741" s="35" t="s">
        <v>519</v>
      </c>
      <c r="H741" s="30">
        <v>13750.735325183567</v>
      </c>
      <c r="I741" s="86"/>
      <c r="J741" s="42"/>
      <c r="N741" s="42">
        <v>12803.971764705882</v>
      </c>
      <c r="P741" t="e">
        <v>#N/A</v>
      </c>
      <c r="S741" s="194">
        <v>10964.746508197064</v>
      </c>
      <c r="T741" s="194">
        <f t="shared" si="72"/>
        <v>10416.509182787211</v>
      </c>
      <c r="U741" s="194">
        <f t="shared" si="73"/>
        <v>11200.547508373345</v>
      </c>
      <c r="V741" s="194">
        <f t="shared" si="74"/>
        <v>13063.198559015831</v>
      </c>
      <c r="W741" s="194">
        <f t="shared" si="75"/>
        <v>13750.735325183567</v>
      </c>
    </row>
    <row r="742" spans="1:23" ht="69.75" x14ac:dyDescent="0.35">
      <c r="A742" s="5"/>
      <c r="B742" s="38" t="s">
        <v>413</v>
      </c>
      <c r="C742" s="24"/>
      <c r="D742" s="32"/>
      <c r="E742" s="32" t="str">
        <f t="shared" si="71"/>
        <v>Urban Mesa de Jantar - 3x1.2x0.75 - Acabamentos CustomizadosTampo: Laca ou Lamina com ou sem Vidro Normal Pintado
Corpo: Laca ou Lamina</v>
      </c>
      <c r="F742" s="84" t="s">
        <v>770</v>
      </c>
      <c r="G742" s="35" t="s">
        <v>482</v>
      </c>
      <c r="H742" s="30">
        <v>10714.873694522023</v>
      </c>
      <c r="I742" s="86"/>
      <c r="J742" s="42"/>
      <c r="N742" s="42">
        <v>11573.89909198579</v>
      </c>
      <c r="P742" t="e">
        <v>#N/A</v>
      </c>
      <c r="S742" s="194">
        <v>8543.9702786377729</v>
      </c>
      <c r="T742" s="194">
        <f t="shared" si="72"/>
        <v>8116.7717647058835</v>
      </c>
      <c r="U742" s="194">
        <f t="shared" si="73"/>
        <v>8727.7115749525638</v>
      </c>
      <c r="V742" s="194">
        <f t="shared" si="74"/>
        <v>10179.130009867175</v>
      </c>
      <c r="W742" s="194">
        <f t="shared" si="75"/>
        <v>10714.873694522023</v>
      </c>
    </row>
    <row r="743" spans="1:23" ht="69.75" x14ac:dyDescent="0.35">
      <c r="A743" s="5"/>
      <c r="B743" s="38" t="s">
        <v>413</v>
      </c>
      <c r="C743" s="24"/>
      <c r="D743" s="32"/>
      <c r="E743" s="32" t="str">
        <f t="shared" si="71"/>
        <v>Urban Mesa de Jantar - 3x1.2x0.75 - Acabamentos CustomizadosTampo: Mármore Especial
Corpo: Laca ou Lamina</v>
      </c>
      <c r="F743" s="84" t="s">
        <v>770</v>
      </c>
      <c r="G743" s="82" t="s">
        <v>624</v>
      </c>
      <c r="H743" s="30">
        <v>27537.213989339256</v>
      </c>
      <c r="I743" s="86"/>
      <c r="J743" s="42"/>
      <c r="N743" s="42">
        <v>9654.9015058823552</v>
      </c>
      <c r="P743" t="e">
        <v>#N/A</v>
      </c>
      <c r="S743" s="194">
        <v>21957.994521362238</v>
      </c>
      <c r="T743" s="194">
        <f t="shared" si="72"/>
        <v>20860.094795294124</v>
      </c>
      <c r="U743" s="194">
        <f t="shared" si="73"/>
        <v>22430.209457305511</v>
      </c>
      <c r="V743" s="194">
        <f t="shared" si="74"/>
        <v>26160.353290055416</v>
      </c>
      <c r="W743" s="194">
        <f t="shared" si="75"/>
        <v>27537.213989339256</v>
      </c>
    </row>
    <row r="744" spans="1:23" ht="69.75" x14ac:dyDescent="0.35">
      <c r="A744" s="5"/>
      <c r="B744" s="38" t="s">
        <v>413</v>
      </c>
      <c r="C744" s="24"/>
      <c r="D744" s="32"/>
      <c r="E744" s="32" t="str">
        <f t="shared" si="71"/>
        <v>Urban Mesa de Jantar - 3x1.2x0.75 - Acabamentos CustomizadosTampo:Vidro Fosco ou Clear
Corpo: Laca ou Lamina</v>
      </c>
      <c r="F744" s="84" t="s">
        <v>770</v>
      </c>
      <c r="G744" s="35" t="s">
        <v>519</v>
      </c>
      <c r="H744" s="30">
        <v>15212.161903978205</v>
      </c>
      <c r="I744" s="86"/>
      <c r="J744" s="42"/>
      <c r="N744" s="42">
        <v>10580.235294117649</v>
      </c>
      <c r="P744" t="e">
        <v>#N/A</v>
      </c>
      <c r="S744" s="194">
        <v>12130.07851393189</v>
      </c>
      <c r="T744" s="194">
        <f t="shared" si="72"/>
        <v>11523.574588235295</v>
      </c>
      <c r="U744" s="194">
        <f t="shared" si="73"/>
        <v>12390.940417457306</v>
      </c>
      <c r="V744" s="194">
        <f t="shared" si="74"/>
        <v>14451.553808880455</v>
      </c>
      <c r="W744" s="194">
        <f t="shared" si="75"/>
        <v>15212.161903978205</v>
      </c>
    </row>
    <row r="745" spans="1:23" ht="69.75" x14ac:dyDescent="0.35">
      <c r="A745" s="5"/>
      <c r="B745" s="38" t="s">
        <v>413</v>
      </c>
      <c r="C745" s="24"/>
      <c r="D745" s="32" t="s">
        <v>272</v>
      </c>
      <c r="E745" s="62" t="str">
        <f t="shared" si="71"/>
        <v>Tivoli Mesa de Jantar - 3x1.2x0.75 - Acabamentos CustomizadosTampo: Mármore Especial
Corpo: Laca ou Lamina</v>
      </c>
      <c r="F745" s="83" t="s">
        <v>781</v>
      </c>
      <c r="G745" s="81" t="s">
        <v>624</v>
      </c>
      <c r="H745" s="30">
        <v>29428.280775310475</v>
      </c>
      <c r="I745" s="86"/>
      <c r="N745" s="42">
        <v>23465.918821255527</v>
      </c>
      <c r="P745" t="e">
        <v>#N/A</v>
      </c>
      <c r="S745" s="194">
        <v>23465.918821255527</v>
      </c>
      <c r="T745" s="194">
        <f t="shared" si="72"/>
        <v>22292.62288019275</v>
      </c>
      <c r="U745" s="194">
        <f t="shared" si="73"/>
        <v>23970.5622367664</v>
      </c>
      <c r="V745" s="194">
        <f t="shared" si="74"/>
        <v>27956.866736740649</v>
      </c>
      <c r="W745" s="194">
        <f t="shared" si="75"/>
        <v>29428.280775310475</v>
      </c>
    </row>
    <row r="746" spans="1:23" ht="69.75" x14ac:dyDescent="0.35">
      <c r="A746" s="5"/>
      <c r="B746" s="38" t="s">
        <v>413</v>
      </c>
      <c r="C746" s="24"/>
      <c r="D746" s="32" t="s">
        <v>271</v>
      </c>
      <c r="E746" s="62" t="str">
        <f t="shared" si="71"/>
        <v>Tivoli Mesa de Jantar - 2.7x1.2x0.75 - Acabamentos CustomizadosTampo: Mármore Especial
Corpo: Laca ou Lamina</v>
      </c>
      <c r="F746" s="83" t="s">
        <v>782</v>
      </c>
      <c r="G746" s="81" t="s">
        <v>624</v>
      </c>
      <c r="H746" s="30">
        <v>26663.207413871911</v>
      </c>
      <c r="I746" s="86"/>
      <c r="N746" s="42">
        <v>21261.067388385884</v>
      </c>
      <c r="P746" t="e">
        <v>#N/A</v>
      </c>
      <c r="S746" s="194">
        <v>21261.067388385884</v>
      </c>
      <c r="T746" s="194">
        <f t="shared" si="72"/>
        <v>20198.014018966587</v>
      </c>
      <c r="U746" s="194">
        <f t="shared" si="73"/>
        <v>21718.294644050096</v>
      </c>
      <c r="V746" s="194">
        <f t="shared" si="74"/>
        <v>25330.047043355626</v>
      </c>
      <c r="W746" s="194">
        <f t="shared" si="75"/>
        <v>26663.207413871911</v>
      </c>
    </row>
    <row r="747" spans="1:23" ht="69.75" x14ac:dyDescent="0.35">
      <c r="A747" s="5"/>
      <c r="B747" s="38" t="s">
        <v>413</v>
      </c>
      <c r="C747" s="24"/>
      <c r="D747" s="32" t="s">
        <v>269</v>
      </c>
      <c r="E747" s="62" t="str">
        <f t="shared" si="71"/>
        <v>Tivoli Mesa de Jantar - 2.2x1.1x0.75 - Acabamentos CustomizadosTampo: Mármore Especial
Corpo: Laca ou Lamina</v>
      </c>
      <c r="F747" s="83" t="s">
        <v>783</v>
      </c>
      <c r="G747" s="81" t="s">
        <v>624</v>
      </c>
      <c r="H747" s="30">
        <v>20898.986502573509</v>
      </c>
      <c r="I747" s="86"/>
      <c r="N747" s="42">
        <v>16664.71529411765</v>
      </c>
      <c r="P747" t="e">
        <v>#N/A</v>
      </c>
      <c r="S747" s="194">
        <v>16664.71529411765</v>
      </c>
      <c r="T747" s="194">
        <f t="shared" si="72"/>
        <v>15831.479529411767</v>
      </c>
      <c r="U747" s="194">
        <f t="shared" si="73"/>
        <v>17023.096268184698</v>
      </c>
      <c r="V747" s="194">
        <f t="shared" si="74"/>
        <v>19854.03717758381</v>
      </c>
      <c r="W747" s="194">
        <f t="shared" si="75"/>
        <v>20898.986502573509</v>
      </c>
    </row>
    <row r="748" spans="1:23" ht="69.75" x14ac:dyDescent="0.35">
      <c r="A748" s="5"/>
      <c r="B748" s="38" t="s">
        <v>413</v>
      </c>
      <c r="C748" s="24"/>
      <c r="D748" s="32" t="s">
        <v>270</v>
      </c>
      <c r="E748" s="62" t="str">
        <f t="shared" si="71"/>
        <v>Tivoli Mesa de Jantar - 2.4x1.1x0.75 - Acabamentos CustomizadosTampo: Mármore Especial
Corpo: Laca ou Lamina</v>
      </c>
      <c r="F748" s="83" t="s">
        <v>784</v>
      </c>
      <c r="G748" s="81" t="s">
        <v>624</v>
      </c>
      <c r="H748" s="30">
        <v>22220.154184441279</v>
      </c>
      <c r="I748" s="86"/>
      <c r="N748" s="42">
        <v>17718.205771821184</v>
      </c>
      <c r="P748" t="e">
        <v>#N/A</v>
      </c>
      <c r="S748" s="194">
        <v>17718.205771821184</v>
      </c>
      <c r="T748" s="194">
        <f t="shared" si="72"/>
        <v>16832.295483230122</v>
      </c>
      <c r="U748" s="194">
        <f t="shared" si="73"/>
        <v>18099.242455086154</v>
      </c>
      <c r="V748" s="194">
        <f t="shared" si="74"/>
        <v>21109.146475366979</v>
      </c>
      <c r="W748" s="194">
        <f t="shared" si="75"/>
        <v>22220.154184441279</v>
      </c>
    </row>
    <row r="749" spans="1:23" ht="69.75" x14ac:dyDescent="0.35">
      <c r="A749" s="5"/>
      <c r="B749" s="38" t="s">
        <v>413</v>
      </c>
      <c r="C749" s="24"/>
      <c r="D749" s="32" t="s">
        <v>268</v>
      </c>
      <c r="E749" s="62" t="str">
        <f t="shared" si="71"/>
        <v>Tivoli Mesa de Jantar - 3x1.2x0.75 - Acabamentos CustomizadosTampo: Laca ou Lamina com ou sem Vidro Normal Pintado
Corpo: Laca ou Lamina</v>
      </c>
      <c r="F749" s="83" t="s">
        <v>781</v>
      </c>
      <c r="G749" s="57" t="s">
        <v>482</v>
      </c>
      <c r="H749" s="30">
        <v>11670.40633431578</v>
      </c>
      <c r="I749" s="86"/>
      <c r="N749" s="42">
        <v>10339.895291843768</v>
      </c>
      <c r="P749" t="e">
        <v>#N/A</v>
      </c>
      <c r="S749" s="194">
        <v>9305.9057626593913</v>
      </c>
      <c r="T749" s="194">
        <f t="shared" si="72"/>
        <v>8840.610474526422</v>
      </c>
      <c r="U749" s="194">
        <f t="shared" si="73"/>
        <v>9506.0327683079813</v>
      </c>
      <c r="V749" s="194">
        <f t="shared" si="74"/>
        <v>11086.886017677598</v>
      </c>
      <c r="W749" s="194">
        <f t="shared" si="75"/>
        <v>11670.40633431578</v>
      </c>
    </row>
    <row r="750" spans="1:23" ht="69.75" x14ac:dyDescent="0.35">
      <c r="A750" s="5"/>
      <c r="B750" s="38" t="s">
        <v>413</v>
      </c>
      <c r="C750" s="24"/>
      <c r="D750" s="32" t="s">
        <v>267</v>
      </c>
      <c r="E750" s="62" t="str">
        <f t="shared" si="71"/>
        <v>Tivoli Mesa de Jantar - 2.7x1.2x0.75 - Acabamentos CustomizadosTampo: Laca ou Lamina com ou sem Vidro Normal Pintado
Corpo: Laca ou Lamina</v>
      </c>
      <c r="F750" s="83" t="s">
        <v>782</v>
      </c>
      <c r="G750" s="57" t="s">
        <v>482</v>
      </c>
      <c r="H750" s="30">
        <v>10573.858088138455</v>
      </c>
      <c r="I750" s="86"/>
      <c r="N750" s="42">
        <v>9368.361506032943</v>
      </c>
      <c r="P750" t="e">
        <v>#N/A</v>
      </c>
      <c r="S750" s="194">
        <v>8431.5253554296487</v>
      </c>
      <c r="T750" s="194">
        <f t="shared" si="72"/>
        <v>8009.9490876581658</v>
      </c>
      <c r="U750" s="194">
        <f t="shared" si="73"/>
        <v>8612.8484813528667</v>
      </c>
      <c r="V750" s="194">
        <f t="shared" si="74"/>
        <v>10045.165183801848</v>
      </c>
      <c r="W750" s="194">
        <f t="shared" si="75"/>
        <v>10573.858088138455</v>
      </c>
    </row>
    <row r="751" spans="1:23" ht="70.5" thickBot="1" x14ac:dyDescent="0.4">
      <c r="A751" s="21"/>
      <c r="B751" s="38" t="s">
        <v>413</v>
      </c>
      <c r="C751" s="24"/>
      <c r="D751" s="32" t="s">
        <v>266</v>
      </c>
      <c r="E751" s="62" t="str">
        <f t="shared" si="71"/>
        <v>Tivoli Mesa de Jantar - 2.4x1.1x0.75 - Acabamentos CustomizadosTampo: Laca ou Lamina com ou sem Vidro Normal Pintado
Corpo: Laca ou Lamina</v>
      </c>
      <c r="F751" s="83" t="s">
        <v>784</v>
      </c>
      <c r="G751" s="57" t="s">
        <v>482</v>
      </c>
      <c r="H751" s="30">
        <v>9060.8562157890792</v>
      </c>
      <c r="I751" s="86"/>
      <c r="N751" s="42">
        <v>8027.8528306447079</v>
      </c>
      <c r="P751" t="e">
        <v>#N/A</v>
      </c>
      <c r="S751" s="194">
        <v>7225.0675475802373</v>
      </c>
      <c r="T751" s="194">
        <f t="shared" si="72"/>
        <v>6863.8141702012254</v>
      </c>
      <c r="U751" s="194">
        <f t="shared" si="73"/>
        <v>7380.4453443023931</v>
      </c>
      <c r="V751" s="194">
        <f t="shared" si="74"/>
        <v>8607.8134050598801</v>
      </c>
      <c r="W751" s="194">
        <f t="shared" si="75"/>
        <v>9060.8562157890792</v>
      </c>
    </row>
    <row r="752" spans="1:23" ht="70.5" thickTop="1" x14ac:dyDescent="0.35">
      <c r="A752" s="5"/>
      <c r="B752" s="38" t="s">
        <v>413</v>
      </c>
      <c r="C752" s="24"/>
      <c r="D752" s="7" t="s">
        <v>265</v>
      </c>
      <c r="E752" s="62" t="str">
        <f t="shared" si="71"/>
        <v>Tivoli Mesa de Jantar - 2.2x1.1x0.75 - Acabamentos CustomizadosTampo: Laca ou Lamina com ou sem Vidro Normal Pintado
Corpo: Laca ou Lamina</v>
      </c>
      <c r="F752" s="83" t="s">
        <v>783</v>
      </c>
      <c r="G752" s="57" t="s">
        <v>482</v>
      </c>
      <c r="H752" s="30">
        <v>8783.2455146254269</v>
      </c>
      <c r="I752" s="86"/>
      <c r="N752" s="42">
        <v>7781.8917647058843</v>
      </c>
      <c r="P752" t="e">
        <v>#N/A</v>
      </c>
      <c r="S752" s="194">
        <v>7003.7025882352964</v>
      </c>
      <c r="T752" s="194">
        <f t="shared" si="72"/>
        <v>6653.5174588235313</v>
      </c>
      <c r="U752" s="194">
        <f t="shared" si="73"/>
        <v>7154.3198481973459</v>
      </c>
      <c r="V752" s="194">
        <f t="shared" si="74"/>
        <v>8344.083238952564</v>
      </c>
      <c r="W752" s="194">
        <f t="shared" si="75"/>
        <v>8783.2455146254269</v>
      </c>
    </row>
    <row r="753" spans="1:23" ht="69.75" x14ac:dyDescent="0.35">
      <c r="A753" s="5"/>
      <c r="B753" s="38" t="s">
        <v>413</v>
      </c>
      <c r="C753" s="24"/>
      <c r="D753" s="7"/>
      <c r="E753" s="62" t="str">
        <f t="shared" si="71"/>
        <v>Tivoli Mesa de Jantar - 3x1.2x0.75 - Acabamentos CustomizadosTampo:Vidro Fosco ou Clear
Corpo: Laca ou Lamina</v>
      </c>
      <c r="F753" s="83" t="s">
        <v>781</v>
      </c>
      <c r="G753" s="35" t="s">
        <v>519</v>
      </c>
      <c r="H753" s="30">
        <v>16718.382895950272</v>
      </c>
      <c r="I753" s="86"/>
      <c r="N753" s="42">
        <v>14812.365880079062</v>
      </c>
      <c r="P753" t="e">
        <v>#N/A</v>
      </c>
      <c r="S753" s="194">
        <v>13331.129292071157</v>
      </c>
      <c r="T753" s="194">
        <f t="shared" si="72"/>
        <v>12664.572827467598</v>
      </c>
      <c r="U753" s="194">
        <f t="shared" si="73"/>
        <v>13617.820244588816</v>
      </c>
      <c r="V753" s="194">
        <f t="shared" si="74"/>
        <v>15882.463751263935</v>
      </c>
      <c r="W753" s="194">
        <f t="shared" si="75"/>
        <v>16718.382895950272</v>
      </c>
    </row>
    <row r="754" spans="1:23" ht="69.75" x14ac:dyDescent="0.35">
      <c r="A754" s="5"/>
      <c r="B754" s="38" t="s">
        <v>413</v>
      </c>
      <c r="C754" s="24"/>
      <c r="D754" s="7"/>
      <c r="E754" s="62" t="str">
        <f t="shared" si="71"/>
        <v>Tivoli Mesa de Jantar - 2.7x1.2x0.75 - Acabamentos CustomizadosTampo:Vidro Fosco ou Clear
Corpo: Laca ou Lamina</v>
      </c>
      <c r="F754" s="83" t="s">
        <v>782</v>
      </c>
      <c r="G754" s="35" t="s">
        <v>519</v>
      </c>
      <c r="H754" s="30">
        <v>15117.036993609503</v>
      </c>
      <c r="I754" s="86"/>
      <c r="N754" s="42">
        <v>13393.58503544471</v>
      </c>
      <c r="P754" t="e">
        <v>#N/A</v>
      </c>
      <c r="S754" s="194">
        <v>12054.22653190024</v>
      </c>
      <c r="T754" s="194">
        <f t="shared" si="72"/>
        <v>11451.515205305228</v>
      </c>
      <c r="U754" s="194">
        <f t="shared" si="73"/>
        <v>12313.457210005623</v>
      </c>
      <c r="V754" s="194">
        <f t="shared" si="74"/>
        <v>14361.185144029556</v>
      </c>
      <c r="W754" s="194">
        <f t="shared" si="75"/>
        <v>15117.036993609503</v>
      </c>
    </row>
    <row r="755" spans="1:23" ht="69.75" x14ac:dyDescent="0.35">
      <c r="A755" s="5"/>
      <c r="B755" s="38" t="s">
        <v>413</v>
      </c>
      <c r="C755" s="24"/>
      <c r="D755" s="7"/>
      <c r="E755" s="62" t="str">
        <f t="shared" si="71"/>
        <v>Tivoli Mesa de Jantar - 2.2x1.1x0.75 - Acabamentos CustomizadosTampo:Vidro Fosco ou Clear
Corpo: Laca ou Lamina</v>
      </c>
      <c r="F755" s="83" t="s">
        <v>783</v>
      </c>
      <c r="G755" s="35" t="s">
        <v>519</v>
      </c>
      <c r="H755" s="30">
        <v>12454.218237776713</v>
      </c>
      <c r="I755" s="86"/>
      <c r="N755" s="42">
        <v>11034.346948291768</v>
      </c>
      <c r="P755" t="e">
        <v>#N/A</v>
      </c>
      <c r="S755" s="194">
        <v>9930.9122534625913</v>
      </c>
      <c r="T755" s="194">
        <f t="shared" si="72"/>
        <v>9434.3666407894616</v>
      </c>
      <c r="U755" s="194">
        <f t="shared" si="73"/>
        <v>10144.4802589134</v>
      </c>
      <c r="V755" s="194">
        <f t="shared" si="74"/>
        <v>11831.507325970697</v>
      </c>
      <c r="W755" s="194">
        <f t="shared" si="75"/>
        <v>12454.218237776713</v>
      </c>
    </row>
    <row r="756" spans="1:23" ht="69.75" x14ac:dyDescent="0.35">
      <c r="A756" s="5"/>
      <c r="B756" s="38" t="s">
        <v>413</v>
      </c>
      <c r="C756" s="24"/>
      <c r="D756" s="7"/>
      <c r="E756" s="62" t="str">
        <f t="shared" si="71"/>
        <v>Tivoli Mesa de Jantar - 2.4x1.1x0.75 - Acabamentos CustomizadosTampo:Vidro Fosco ou Clear
Corpo: Laca ou Lamina</v>
      </c>
      <c r="F756" s="83" t="s">
        <v>784</v>
      </c>
      <c r="G756" s="35" t="s">
        <v>519</v>
      </c>
      <c r="H756" s="30">
        <v>12485.094993157387</v>
      </c>
      <c r="I756" s="86"/>
      <c r="N756" s="42">
        <v>11061.703529411765</v>
      </c>
      <c r="P756" t="e">
        <v>#N/A</v>
      </c>
      <c r="S756" s="194">
        <v>9955.5331764705879</v>
      </c>
      <c r="T756" s="194">
        <f t="shared" si="72"/>
        <v>9457.756517647058</v>
      </c>
      <c r="U756" s="194">
        <f t="shared" si="73"/>
        <v>10169.630664136623</v>
      </c>
      <c r="V756" s="194">
        <f t="shared" si="74"/>
        <v>11860.840243582543</v>
      </c>
      <c r="W756" s="194">
        <f t="shared" si="75"/>
        <v>12485.094993157387</v>
      </c>
    </row>
    <row r="757" spans="1:23" ht="69.75" x14ac:dyDescent="0.35">
      <c r="A757" s="5"/>
      <c r="B757" s="38" t="s">
        <v>413</v>
      </c>
      <c r="C757" s="24"/>
      <c r="D757" s="7" t="s">
        <v>249</v>
      </c>
      <c r="E757" s="62" t="str">
        <f t="shared" si="71"/>
        <v>Vienna Mesa de Jantar - 1.8x1.2x0.75 - Acabamentos CustomizadosTampo: Laca ou Lamina com ou sem Vidro Normal Pintado
Corpo: Laca ou Lamina</v>
      </c>
      <c r="F757" s="83" t="s">
        <v>814</v>
      </c>
      <c r="G757" s="57" t="s">
        <v>482</v>
      </c>
      <c r="H757" s="30">
        <v>6473.9994377988878</v>
      </c>
      <c r="I757" s="86"/>
      <c r="J757" s="42"/>
      <c r="N757" s="42">
        <v>16101.64705882353</v>
      </c>
      <c r="P757" t="e">
        <v>#N/A</v>
      </c>
      <c r="S757" s="194">
        <v>5162.324853978489</v>
      </c>
      <c r="T757" s="194">
        <f t="shared" si="72"/>
        <v>4904.2086112795641</v>
      </c>
      <c r="U757" s="194">
        <f t="shared" si="73"/>
        <v>5273.3425927737253</v>
      </c>
      <c r="V757" s="194">
        <f t="shared" si="74"/>
        <v>6150.2994659519954</v>
      </c>
      <c r="W757" s="194">
        <f t="shared" si="75"/>
        <v>6473.9994377988878</v>
      </c>
    </row>
    <row r="758" spans="1:23" ht="69.75" x14ac:dyDescent="0.35">
      <c r="A758" s="5"/>
      <c r="B758" s="38" t="s">
        <v>413</v>
      </c>
      <c r="C758" s="24"/>
      <c r="D758" s="26" t="s">
        <v>255</v>
      </c>
      <c r="E758" s="62" t="str">
        <f t="shared" si="71"/>
        <v>Vienna Mesa de Jantar - 1.8x1.2x0.75 - Acabamentos CustomizadosTampo: Mármore Especial
Corpo: Laca ou Lamina</v>
      </c>
      <c r="F758" s="83" t="s">
        <v>814</v>
      </c>
      <c r="G758" s="81" t="s">
        <v>624</v>
      </c>
      <c r="H758" s="30">
        <v>13955.065454810934</v>
      </c>
      <c r="I758" s="86"/>
      <c r="J758" s="42"/>
      <c r="N758" s="42">
        <v>22717.763132235294</v>
      </c>
      <c r="P758" t="e">
        <v>#N/A</v>
      </c>
      <c r="S758" s="194">
        <v>11127.678018575853</v>
      </c>
      <c r="T758" s="194">
        <f t="shared" si="72"/>
        <v>10571.294117647059</v>
      </c>
      <c r="U758" s="194">
        <f t="shared" si="73"/>
        <v>11366.982922201139</v>
      </c>
      <c r="V758" s="194">
        <f t="shared" si="74"/>
        <v>13257.312182163188</v>
      </c>
      <c r="W758" s="194">
        <f t="shared" si="75"/>
        <v>13955.065454810934</v>
      </c>
    </row>
    <row r="759" spans="1:23" ht="69.75" x14ac:dyDescent="0.35">
      <c r="A759" s="5"/>
      <c r="B759" s="38" t="s">
        <v>413</v>
      </c>
      <c r="C759" s="24"/>
      <c r="D759" s="32"/>
      <c r="E759" s="62" t="str">
        <f t="shared" si="71"/>
        <v>Vienna Mesa de Jantar - 1.8x1.2x0.75 - Acabamentos CustomizadosTampo:Vidro Fosco ou Clear
Corpo: Laca ou Lamina</v>
      </c>
      <c r="F759" s="83" t="s">
        <v>814</v>
      </c>
      <c r="G759" s="57" t="s">
        <v>519</v>
      </c>
      <c r="H759" s="30">
        <v>8405.2432700899699</v>
      </c>
      <c r="I759" s="86"/>
      <c r="J759" s="42"/>
      <c r="N759" s="42">
        <v>20583.208207058826</v>
      </c>
      <c r="P759" t="e">
        <v>#N/A</v>
      </c>
      <c r="S759" s="194">
        <v>6702.2860681114562</v>
      </c>
      <c r="T759" s="194">
        <f t="shared" si="72"/>
        <v>6367.1717647058831</v>
      </c>
      <c r="U759" s="194">
        <f t="shared" si="73"/>
        <v>6846.4212523719179</v>
      </c>
      <c r="V759" s="194">
        <f t="shared" si="74"/>
        <v>7984.9811066413668</v>
      </c>
      <c r="W759" s="194">
        <f t="shared" si="75"/>
        <v>8405.2432700899699</v>
      </c>
    </row>
    <row r="760" spans="1:23" ht="69.75" x14ac:dyDescent="0.35">
      <c r="A760" s="5"/>
      <c r="B760" s="38" t="s">
        <v>413</v>
      </c>
      <c r="C760" s="24"/>
      <c r="D760" s="32" t="s">
        <v>251</v>
      </c>
      <c r="E760" s="62" t="str">
        <f t="shared" si="71"/>
        <v>Vienna Mesa de Jantar - 2.2x1.2x0.75 - Acabamentos CustomizadosTampo: Laca ou Lamina com ou sem Vidro Normal Pintado
Corpo: Laca ou Lamina</v>
      </c>
      <c r="F760" s="83" t="s">
        <v>812</v>
      </c>
      <c r="G760" s="57" t="s">
        <v>482</v>
      </c>
      <c r="H760" s="30">
        <v>7073.4438301876735</v>
      </c>
      <c r="I760" s="86"/>
      <c r="J760" s="42"/>
      <c r="N760" s="42">
        <v>13214.117647058823</v>
      </c>
      <c r="P760" t="e">
        <v>#N/A</v>
      </c>
      <c r="S760" s="194">
        <v>5640.3178960135347</v>
      </c>
      <c r="T760" s="194">
        <f t="shared" si="72"/>
        <v>5358.3020012128572</v>
      </c>
      <c r="U760" s="194">
        <f t="shared" si="73"/>
        <v>5761.6150550675884</v>
      </c>
      <c r="V760" s="194">
        <f t="shared" si="74"/>
        <v>6719.7716387253276</v>
      </c>
      <c r="W760" s="194">
        <f t="shared" si="75"/>
        <v>7073.4438301876735</v>
      </c>
    </row>
    <row r="761" spans="1:23" ht="69.75" x14ac:dyDescent="0.35">
      <c r="A761" s="5"/>
      <c r="B761" s="38" t="s">
        <v>413</v>
      </c>
      <c r="C761" s="24"/>
      <c r="D761" s="32" t="s">
        <v>257</v>
      </c>
      <c r="E761" s="62" t="str">
        <f t="shared" si="71"/>
        <v>Vienna Mesa de Jantar - 2.2x1.2x0.75 - Acabamentos CustomizadosTampo: Mármore Especial
Corpo: Laca ou Lamina</v>
      </c>
      <c r="F761" s="83" t="s">
        <v>812</v>
      </c>
      <c r="G761" s="81" t="s">
        <v>624</v>
      </c>
      <c r="H761" s="30">
        <v>19130.06889430332</v>
      </c>
      <c r="I761" s="86"/>
      <c r="J761" s="42"/>
      <c r="N761" s="42">
        <v>17137.340724705882</v>
      </c>
      <c r="P761" t="e">
        <v>#N/A</v>
      </c>
      <c r="S761" s="194">
        <v>15254.191950464397</v>
      </c>
      <c r="T761" s="194">
        <f t="shared" si="72"/>
        <v>14491.482352941177</v>
      </c>
      <c r="U761" s="194">
        <f t="shared" si="73"/>
        <v>15582.239089184062</v>
      </c>
      <c r="V761" s="194">
        <f t="shared" si="74"/>
        <v>18173.56544971537</v>
      </c>
      <c r="W761" s="194">
        <f t="shared" si="75"/>
        <v>19130.06889430332</v>
      </c>
    </row>
    <row r="762" spans="1:23" ht="69.75" x14ac:dyDescent="0.35">
      <c r="A762" s="5"/>
      <c r="B762" s="38" t="s">
        <v>413</v>
      </c>
      <c r="C762" s="24"/>
      <c r="D762" s="7"/>
      <c r="E762" s="62" t="str">
        <f t="shared" si="71"/>
        <v>Vienna Mesa de Jantar - 2.2x1.2x0.75 - Acabamentos CustomizadosTampo:Vidro Fosco ou Clear
Corpo: Laca ou Lamina</v>
      </c>
      <c r="F762" s="83" t="s">
        <v>812</v>
      </c>
      <c r="G762" s="57" t="s">
        <v>519</v>
      </c>
      <c r="H762" s="30">
        <v>9718.8085337979446</v>
      </c>
      <c r="I762" s="86"/>
      <c r="J762" s="42"/>
      <c r="N762" s="42">
        <v>14121.009882352942</v>
      </c>
      <c r="P762" t="e">
        <v>#N/A</v>
      </c>
      <c r="S762" s="194">
        <v>7749.7144272445839</v>
      </c>
      <c r="T762" s="194">
        <f t="shared" si="72"/>
        <v>7362.228705882354</v>
      </c>
      <c r="U762" s="194">
        <f t="shared" si="73"/>
        <v>7916.3749525616713</v>
      </c>
      <c r="V762" s="194">
        <f t="shared" si="74"/>
        <v>9232.8681071726769</v>
      </c>
      <c r="W762" s="194">
        <f t="shared" si="75"/>
        <v>9718.8085337979446</v>
      </c>
    </row>
    <row r="763" spans="1:23" ht="69.75" x14ac:dyDescent="0.35">
      <c r="A763" s="5"/>
      <c r="B763" s="38" t="s">
        <v>413</v>
      </c>
      <c r="C763" s="24"/>
      <c r="D763" s="26" t="s">
        <v>252</v>
      </c>
      <c r="E763" s="62" t="str">
        <f t="shared" si="71"/>
        <v>Vienna Mesa de Jantar - 2.4x1.2x0.75 - Acabamentos CustomizadosTampo: Laca ou Lamina com ou sem Vidro Normal Pintado
Corpo: Laca ou Lamina</v>
      </c>
      <c r="F763" s="83" t="s">
        <v>813</v>
      </c>
      <c r="G763" s="57" t="s">
        <v>482</v>
      </c>
      <c r="H763" s="30">
        <v>7297.0130903285108</v>
      </c>
      <c r="I763" s="86"/>
      <c r="J763" s="42"/>
      <c r="N763" s="42">
        <v>6779.8334117647073</v>
      </c>
      <c r="P763" t="e">
        <v>#N/A</v>
      </c>
      <c r="S763" s="194">
        <v>5818.5905633653592</v>
      </c>
      <c r="T763" s="194">
        <f t="shared" si="72"/>
        <v>5527.6610351970912</v>
      </c>
      <c r="U763" s="194">
        <f t="shared" si="73"/>
        <v>5943.7215432226794</v>
      </c>
      <c r="V763" s="194">
        <f t="shared" si="74"/>
        <v>6932.1624358606105</v>
      </c>
      <c r="W763" s="194">
        <f t="shared" si="75"/>
        <v>7297.0130903285108</v>
      </c>
    </row>
    <row r="764" spans="1:23" ht="69.75" x14ac:dyDescent="0.35">
      <c r="A764" s="5"/>
      <c r="B764" s="38" t="s">
        <v>413</v>
      </c>
      <c r="C764" s="24"/>
      <c r="D764" s="32" t="s">
        <v>258</v>
      </c>
      <c r="E764" s="62" t="str">
        <f t="shared" si="71"/>
        <v>Vienna Mesa de Jantar - 2.4x1.2x0.75 - Acabamentos CustomizadosTampo: Mármore Especial
Corpo: Laca ou Lamina</v>
      </c>
      <c r="F764" s="83" t="s">
        <v>813</v>
      </c>
      <c r="G764" s="81" t="s">
        <v>624</v>
      </c>
      <c r="H764" s="30">
        <v>20360.557372242332</v>
      </c>
      <c r="I764" s="86"/>
      <c r="J764" s="42"/>
      <c r="N764" s="42">
        <v>9591.7396028235289</v>
      </c>
      <c r="P764" t="e">
        <v>#N/A</v>
      </c>
      <c r="S764" s="194">
        <v>16235.375423405574</v>
      </c>
      <c r="T764" s="194">
        <f t="shared" si="72"/>
        <v>15423.606652235294</v>
      </c>
      <c r="U764" s="194">
        <f t="shared" si="73"/>
        <v>16584.523281973434</v>
      </c>
      <c r="V764" s="194">
        <f t="shared" si="74"/>
        <v>19342.529503765614</v>
      </c>
      <c r="W764" s="194">
        <f t="shared" si="75"/>
        <v>20360.557372242332</v>
      </c>
    </row>
    <row r="765" spans="1:23" ht="69.75" x14ac:dyDescent="0.35">
      <c r="A765" s="5"/>
      <c r="B765" s="38" t="s">
        <v>413</v>
      </c>
      <c r="C765" s="24"/>
      <c r="D765" s="32"/>
      <c r="E765" s="62" t="str">
        <f t="shared" si="71"/>
        <v>Vienna Mesa de Jantar - 2.4x1.2x0.75 - Acabamentos CustomizadosTampo:Vidro Fosco ou Clear
Corpo: Laca ou Lamina</v>
      </c>
      <c r="F765" s="83" t="s">
        <v>813</v>
      </c>
      <c r="G765" s="57" t="s">
        <v>519</v>
      </c>
      <c r="H765" s="30">
        <v>10195.44962690873</v>
      </c>
      <c r="I765" s="86"/>
      <c r="J765" s="42"/>
      <c r="N765" s="42">
        <v>8690.5023247058853</v>
      </c>
      <c r="P765" t="e">
        <v>#N/A</v>
      </c>
      <c r="S765" s="194">
        <v>8129.7849207678055</v>
      </c>
      <c r="T765" s="194">
        <f t="shared" si="72"/>
        <v>7723.2956747294147</v>
      </c>
      <c r="U765" s="194">
        <f t="shared" si="73"/>
        <v>8304.6190050853929</v>
      </c>
      <c r="V765" s="194">
        <f t="shared" si="74"/>
        <v>9685.6771456310926</v>
      </c>
      <c r="W765" s="194">
        <f t="shared" si="75"/>
        <v>10195.44962690873</v>
      </c>
    </row>
    <row r="766" spans="1:23" ht="69.75" x14ac:dyDescent="0.35">
      <c r="A766" s="5"/>
      <c r="B766" s="38" t="s">
        <v>413</v>
      </c>
      <c r="C766" s="24"/>
      <c r="D766" s="32" t="s">
        <v>253</v>
      </c>
      <c r="E766" s="62" t="str">
        <f t="shared" si="71"/>
        <v>Vienna Mesa de Jantar - 2.7x1.2x0.75 - Acabamentos CustomizadosTampo: Laca ou Lamina com ou sem Vidro Normal Pintado
Corpo: Laca ou Lamina</v>
      </c>
      <c r="F766" s="83" t="s">
        <v>771</v>
      </c>
      <c r="G766" s="57" t="s">
        <v>482</v>
      </c>
      <c r="H766" s="30">
        <v>8515.4845245166416</v>
      </c>
      <c r="I766" s="86"/>
      <c r="J766" s="42"/>
      <c r="N766" s="42">
        <v>6607.0588235294117</v>
      </c>
      <c r="P766" t="e">
        <v>#N/A</v>
      </c>
      <c r="S766" s="194">
        <v>6790.1917241326519</v>
      </c>
      <c r="T766" s="194">
        <f t="shared" si="72"/>
        <v>6450.6821379260191</v>
      </c>
      <c r="U766" s="194">
        <f t="shared" si="73"/>
        <v>6936.2173526086235</v>
      </c>
      <c r="V766" s="194">
        <f t="shared" si="74"/>
        <v>8089.7102983474369</v>
      </c>
      <c r="W766" s="194">
        <f t="shared" si="75"/>
        <v>8515.4845245166416</v>
      </c>
    </row>
    <row r="767" spans="1:23" ht="69.75" x14ac:dyDescent="0.35">
      <c r="A767" s="5"/>
      <c r="B767" s="38" t="s">
        <v>413</v>
      </c>
      <c r="C767" s="24"/>
      <c r="D767" s="32" t="s">
        <v>259</v>
      </c>
      <c r="E767" s="62" t="str">
        <f t="shared" si="71"/>
        <v>Vienna Mesa de Jantar - 2.7x1.2x0.75 - Acabamentos CustomizadosTampo: Mármore Especial
Corpo: Laca ou Lamina</v>
      </c>
      <c r="F767" s="83" t="s">
        <v>771</v>
      </c>
      <c r="G767" s="81" t="s">
        <v>624</v>
      </c>
      <c r="H767" s="30">
        <v>23231.802321023875</v>
      </c>
      <c r="I767" s="86"/>
      <c r="J767" s="42"/>
      <c r="N767" s="42">
        <v>7218.8235294117649</v>
      </c>
      <c r="P767" t="e">
        <v>#N/A</v>
      </c>
      <c r="S767" s="194">
        <v>18524.887386352944</v>
      </c>
      <c r="T767" s="194">
        <f t="shared" si="72"/>
        <v>17598.643017035298</v>
      </c>
      <c r="U767" s="194">
        <f t="shared" si="73"/>
        <v>18923.27206132828</v>
      </c>
      <c r="V767" s="194">
        <f t="shared" si="74"/>
        <v>22070.212205127173</v>
      </c>
      <c r="W767" s="194">
        <f t="shared" si="75"/>
        <v>23231.802321023875</v>
      </c>
    </row>
    <row r="768" spans="1:23" ht="69.75" x14ac:dyDescent="0.35">
      <c r="A768" s="5"/>
      <c r="B768" s="38" t="s">
        <v>413</v>
      </c>
      <c r="C768" s="24"/>
      <c r="D768" s="32"/>
      <c r="E768" s="62" t="str">
        <f t="shared" si="71"/>
        <v>Vienna Mesa de Jantar - 2.7x1.2x0.75 - Acabamentos CustomizadosTampo:Vidro Fosco ou Clear
Corpo: Laca ou Lamina</v>
      </c>
      <c r="F768" s="83" t="s">
        <v>771</v>
      </c>
      <c r="G768" s="57" t="s">
        <v>519</v>
      </c>
      <c r="H768" s="30">
        <v>11377.366918071213</v>
      </c>
      <c r="I768" s="86"/>
      <c r="J768" s="42"/>
      <c r="N768" s="42">
        <v>7446.9877835294137</v>
      </c>
      <c r="P768" t="e">
        <v>#N/A</v>
      </c>
      <c r="S768" s="194">
        <v>9072.2380467120765</v>
      </c>
      <c r="T768" s="194">
        <f t="shared" si="72"/>
        <v>8618.6261443764724</v>
      </c>
      <c r="U768" s="194">
        <f t="shared" si="73"/>
        <v>9267.3399401897568</v>
      </c>
      <c r="V768" s="194">
        <f t="shared" si="74"/>
        <v>10808.498572243312</v>
      </c>
      <c r="W768" s="194">
        <f t="shared" si="75"/>
        <v>11377.366918071213</v>
      </c>
    </row>
    <row r="769" spans="1:23" ht="69.75" x14ac:dyDescent="0.35">
      <c r="A769" s="5"/>
      <c r="B769" s="38" t="s">
        <v>413</v>
      </c>
      <c r="C769" s="24"/>
      <c r="D769" s="32" t="s">
        <v>250</v>
      </c>
      <c r="E769" s="62" t="str">
        <f t="shared" si="71"/>
        <v>Vienna Mesa de Jantar - 2x1.2x0.75 - Acabamentos CustomizadosTampo: Laca ou Lamina com ou sem Vidro Normal Pintado
Corpo: Laca ou Lamina</v>
      </c>
      <c r="F769" s="83" t="s">
        <v>811</v>
      </c>
      <c r="G769" s="35" t="s">
        <v>482</v>
      </c>
      <c r="H769" s="30">
        <v>6643.2945230973301</v>
      </c>
      <c r="I769" s="86"/>
      <c r="J769" s="42"/>
      <c r="N769" s="42">
        <v>9264.5392941176488</v>
      </c>
      <c r="P769" t="e">
        <v>#N/A</v>
      </c>
      <c r="S769" s="194">
        <v>5297.3196489100274</v>
      </c>
      <c r="T769" s="194">
        <f t="shared" si="72"/>
        <v>5032.4536664645257</v>
      </c>
      <c r="U769" s="194">
        <f t="shared" si="73"/>
        <v>5411.240501574759</v>
      </c>
      <c r="V769" s="194">
        <f t="shared" si="74"/>
        <v>6311.1297969866409</v>
      </c>
      <c r="W769" s="194">
        <f t="shared" si="75"/>
        <v>6643.2945230973301</v>
      </c>
    </row>
    <row r="770" spans="1:23" ht="69.75" x14ac:dyDescent="0.35">
      <c r="A770" s="5"/>
      <c r="B770" s="38" t="s">
        <v>413</v>
      </c>
      <c r="C770" s="24"/>
      <c r="D770" s="32" t="s">
        <v>256</v>
      </c>
      <c r="E770" s="62" t="str">
        <f t="shared" si="71"/>
        <v>Vienna Mesa de Jantar - 2x1.2x0.75 - Acabamentos CustomizadosTampo: Mármore Especial
Corpo: Laca ou Lamina</v>
      </c>
      <c r="F770" s="83" t="s">
        <v>811</v>
      </c>
      <c r="G770" s="82" t="s">
        <v>624</v>
      </c>
      <c r="H770" s="30">
        <v>14912.809349788749</v>
      </c>
      <c r="I770" s="86"/>
      <c r="J770" s="42"/>
      <c r="N770" s="42">
        <v>14064.210191058823</v>
      </c>
      <c r="P770" t="e">
        <v>#N/A</v>
      </c>
      <c r="S770" s="194">
        <v>11891.376743034056</v>
      </c>
      <c r="T770" s="194">
        <f t="shared" si="72"/>
        <v>11296.807905882353</v>
      </c>
      <c r="U770" s="194">
        <f t="shared" si="73"/>
        <v>12147.105275142316</v>
      </c>
      <c r="V770" s="194">
        <f t="shared" si="74"/>
        <v>14167.168882398482</v>
      </c>
      <c r="W770" s="194">
        <f t="shared" si="75"/>
        <v>14912.809349788749</v>
      </c>
    </row>
    <row r="771" spans="1:23" ht="69.75" x14ac:dyDescent="0.35">
      <c r="A771" s="5"/>
      <c r="B771" s="38" t="s">
        <v>413</v>
      </c>
      <c r="C771" s="24"/>
      <c r="D771" s="32"/>
      <c r="E771" s="62" t="str">
        <f t="shared" ref="E771:E834" si="76">F771&amp;G771</f>
        <v>Vienna Mesa de Jantar - 2x1.2x0.75 - Acabamentos CustomizadosTampo:Vidro Fosco ou Clear
Corpo: Laca ou Lamina</v>
      </c>
      <c r="F771" s="83" t="s">
        <v>811</v>
      </c>
      <c r="G771" s="35" t="s">
        <v>519</v>
      </c>
      <c r="H771" s="30">
        <v>8805.6221489877989</v>
      </c>
      <c r="I771" s="86"/>
      <c r="J771" s="42"/>
      <c r="N771" s="42">
        <v>11970.314089411768</v>
      </c>
      <c r="P771" t="e">
        <v>#N/A</v>
      </c>
      <c r="S771" s="194">
        <v>7021.5455702786403</v>
      </c>
      <c r="T771" s="194">
        <f t="shared" ref="T771:T834" si="77">IF(S771,S771*(1-0.05))</f>
        <v>6670.4682917647078</v>
      </c>
      <c r="U771" s="194">
        <f t="shared" ref="U771:U834" si="78">IF(T771,T771/(1-0.07))</f>
        <v>7172.5465502846328</v>
      </c>
      <c r="V771" s="194">
        <f t="shared" ref="V771:V834" si="79">U771*1.1663</f>
        <v>8365.3410415969665</v>
      </c>
      <c r="W771" s="194">
        <f t="shared" ref="W771:W834" si="80">V771*1.05263157894</f>
        <v>8805.6221489877989</v>
      </c>
    </row>
    <row r="772" spans="1:23" ht="69.75" x14ac:dyDescent="0.35">
      <c r="A772" s="5"/>
      <c r="B772" s="38" t="s">
        <v>413</v>
      </c>
      <c r="C772" s="24"/>
      <c r="D772" s="32" t="s">
        <v>254</v>
      </c>
      <c r="E772" s="62" t="str">
        <f t="shared" si="76"/>
        <v>Vienna Mesa de Jantar - 3x1.2x0.75 - Acabamentos CustomizadosTampo: Laca ou Lamina com ou sem Vidro Normal Pintado
Corpo: Laca ou Lamina</v>
      </c>
      <c r="F772" s="83" t="s">
        <v>772</v>
      </c>
      <c r="G772" s="35" t="s">
        <v>482</v>
      </c>
      <c r="H772" s="30">
        <v>9398.5718085405842</v>
      </c>
      <c r="I772" s="86"/>
      <c r="J772" s="42"/>
      <c r="N772" s="42">
        <v>8843.2941176470595</v>
      </c>
      <c r="P772" t="e">
        <v>#N/A</v>
      </c>
      <c r="S772" s="194">
        <v>7494.3597547834424</v>
      </c>
      <c r="T772" s="194">
        <f t="shared" si="77"/>
        <v>7119.6417670442697</v>
      </c>
      <c r="U772" s="194">
        <f t="shared" si="78"/>
        <v>7655.5287817680328</v>
      </c>
      <c r="V772" s="194">
        <f t="shared" si="79"/>
        <v>8928.6432181760556</v>
      </c>
      <c r="W772" s="194">
        <f t="shared" si="80"/>
        <v>9398.5718085405842</v>
      </c>
    </row>
    <row r="773" spans="1:23" ht="69.75" x14ac:dyDescent="0.35">
      <c r="A773" s="5"/>
      <c r="B773" s="38" t="s">
        <v>413</v>
      </c>
      <c r="C773" s="24"/>
      <c r="D773" s="32" t="s">
        <v>260</v>
      </c>
      <c r="E773" s="62" t="str">
        <f t="shared" si="76"/>
        <v>Vienna Mesa de Jantar - 3x1.2x0.75 - Acabamentos CustomizadosTampo: Mármore Especial
Corpo: Laca ou Lamina</v>
      </c>
      <c r="F773" s="83" t="s">
        <v>772</v>
      </c>
      <c r="G773" s="82" t="s">
        <v>624</v>
      </c>
      <c r="H773" s="30">
        <v>25641.026265426335</v>
      </c>
      <c r="I773" s="86"/>
      <c r="J773" s="42"/>
      <c r="N773" s="42">
        <v>10225.317647058824</v>
      </c>
      <c r="P773" t="e">
        <v>#N/A</v>
      </c>
      <c r="S773" s="194">
        <v>20445.986819011763</v>
      </c>
      <c r="T773" s="194">
        <f t="shared" si="77"/>
        <v>19423.687478061172</v>
      </c>
      <c r="U773" s="194">
        <f t="shared" si="78"/>
        <v>20885.685460280831</v>
      </c>
      <c r="V773" s="194">
        <f t="shared" si="79"/>
        <v>24358.97495232553</v>
      </c>
      <c r="W773" s="194">
        <f t="shared" si="80"/>
        <v>25641.026265426335</v>
      </c>
    </row>
    <row r="774" spans="1:23" ht="69.75" x14ac:dyDescent="0.35">
      <c r="A774" s="5"/>
      <c r="B774" s="38" t="s">
        <v>413</v>
      </c>
      <c r="C774" s="24"/>
      <c r="D774" s="32"/>
      <c r="E774" s="62" t="str">
        <f t="shared" si="76"/>
        <v>Vienna Mesa de Jantar - 3x1.2x0.75 - Acabamentos CustomizadosTampo:Vidro Fosco ou Clear
Corpo: Laca ou Lamina</v>
      </c>
      <c r="F774" s="83" t="s">
        <v>772</v>
      </c>
      <c r="G774" s="35" t="s">
        <v>519</v>
      </c>
      <c r="H774" s="30">
        <v>13367.542285134467</v>
      </c>
      <c r="I774" s="86"/>
      <c r="J774" s="42"/>
      <c r="N774" s="42">
        <v>10726.799548235296</v>
      </c>
      <c r="P774" t="e">
        <v>#N/A</v>
      </c>
      <c r="S774" s="194">
        <v>10659.190881644583</v>
      </c>
      <c r="T774" s="194">
        <f t="shared" si="77"/>
        <v>10126.231337562353</v>
      </c>
      <c r="U774" s="194">
        <f t="shared" si="78"/>
        <v>10888.420793077799</v>
      </c>
      <c r="V774" s="194">
        <f t="shared" si="79"/>
        <v>12699.165170966637</v>
      </c>
      <c r="W774" s="194">
        <f t="shared" si="80"/>
        <v>13367.542285134467</v>
      </c>
    </row>
    <row r="775" spans="1:23" ht="69.75" x14ac:dyDescent="0.35">
      <c r="A775" s="5"/>
      <c r="B775" s="38" t="s">
        <v>413</v>
      </c>
      <c r="C775" s="24"/>
      <c r="D775" s="32" t="s">
        <v>246</v>
      </c>
      <c r="E775" s="62" t="str">
        <f t="shared" si="76"/>
        <v>Zeus Mesa de Jantar - 2.4x1.1x0.75 - Acabamentos CustomizadosTampo: Mármore Especial
Corpo: Laca ou Lamina</v>
      </c>
      <c r="F775" s="79" t="s">
        <v>785</v>
      </c>
      <c r="G775" s="81" t="s">
        <v>624</v>
      </c>
      <c r="H775" s="30">
        <v>23921.469550749687</v>
      </c>
      <c r="I775" s="86"/>
      <c r="N775" s="42">
        <v>19074.823529411766</v>
      </c>
      <c r="P775" t="e">
        <v>#N/A</v>
      </c>
      <c r="S775" s="194">
        <v>19074.823529411766</v>
      </c>
      <c r="T775" s="194">
        <f t="shared" si="77"/>
        <v>18121.082352941175</v>
      </c>
      <c r="U775" s="194">
        <f t="shared" si="78"/>
        <v>19485.034788108791</v>
      </c>
      <c r="V775" s="194">
        <f t="shared" si="79"/>
        <v>22725.396073371281</v>
      </c>
      <c r="W775" s="194">
        <f t="shared" si="80"/>
        <v>23921.469550749687</v>
      </c>
    </row>
    <row r="776" spans="1:23" ht="69.75" x14ac:dyDescent="0.35">
      <c r="A776" s="5"/>
      <c r="B776" s="38" t="s">
        <v>413</v>
      </c>
      <c r="C776" s="24"/>
      <c r="D776" s="32" t="s">
        <v>247</v>
      </c>
      <c r="E776" s="62" t="str">
        <f t="shared" si="76"/>
        <v>Zeus Mesa de Jantar - 2.7x1.2x0.75 - Acabamentos CustomizadosTampo: Mármore Especial
Corpo: Laca ou Lamina</v>
      </c>
      <c r="F776" s="79" t="s">
        <v>786</v>
      </c>
      <c r="G776" s="81" t="s">
        <v>624</v>
      </c>
      <c r="H776" s="30">
        <v>27601.790694507712</v>
      </c>
      <c r="I776" s="86"/>
      <c r="N776" s="42">
        <v>22009.487564153183</v>
      </c>
      <c r="P776" t="e">
        <v>#N/A</v>
      </c>
      <c r="S776" s="194">
        <v>22009.487564153183</v>
      </c>
      <c r="T776" s="194">
        <f t="shared" si="77"/>
        <v>20909.013185945525</v>
      </c>
      <c r="U776" s="194">
        <f t="shared" si="78"/>
        <v>22482.809877360782</v>
      </c>
      <c r="V776" s="194">
        <f t="shared" si="79"/>
        <v>26221.701159965876</v>
      </c>
      <c r="W776" s="194">
        <f t="shared" si="80"/>
        <v>27601.790694507712</v>
      </c>
    </row>
    <row r="777" spans="1:23" ht="69.75" x14ac:dyDescent="0.35">
      <c r="A777" s="5"/>
      <c r="B777" s="38" t="s">
        <v>413</v>
      </c>
      <c r="C777" s="24"/>
      <c r="D777" s="7" t="s">
        <v>248</v>
      </c>
      <c r="E777" s="62" t="str">
        <f t="shared" si="76"/>
        <v>Zeus Mesa de Jantar - 3x1.2x0.75 - Acabamentos CustomizadosTampo: Mármore Especial
Corpo: Laca ou Lamina</v>
      </c>
      <c r="F777" s="79" t="s">
        <v>787</v>
      </c>
      <c r="G777" s="81" t="s">
        <v>624</v>
      </c>
      <c r="H777" s="30">
        <v>30464.198618382579</v>
      </c>
      <c r="I777" s="86"/>
      <c r="N777" s="42">
        <v>24291.952941176471</v>
      </c>
      <c r="P777" t="e">
        <v>#N/A</v>
      </c>
      <c r="S777" s="194">
        <v>24291.952941176471</v>
      </c>
      <c r="T777" s="194">
        <f t="shared" si="77"/>
        <v>23077.355294117646</v>
      </c>
      <c r="U777" s="194">
        <f t="shared" si="78"/>
        <v>24814.360531309299</v>
      </c>
      <c r="V777" s="194">
        <f t="shared" si="79"/>
        <v>28940.988687666035</v>
      </c>
      <c r="W777" s="194">
        <f t="shared" si="80"/>
        <v>30464.198618382579</v>
      </c>
    </row>
    <row r="778" spans="1:23" ht="69.75" x14ac:dyDescent="0.35">
      <c r="A778" s="5"/>
      <c r="B778" s="38" t="s">
        <v>413</v>
      </c>
      <c r="C778" s="24"/>
      <c r="D778" s="32" t="s">
        <v>243</v>
      </c>
      <c r="E778" s="62" t="str">
        <f t="shared" si="76"/>
        <v>Zeus Mesa de Jantar - 2.4x1.1x0.75 - Acabamentos CustomizadosTampo: Laca ou Lamina com ou sem Vidro Normal Pintado
Corpo: Laca ou Lamina</v>
      </c>
      <c r="F778" s="79" t="s">
        <v>785</v>
      </c>
      <c r="G778" s="57" t="s">
        <v>482</v>
      </c>
      <c r="H778" s="30">
        <v>10592.040045466652</v>
      </c>
      <c r="I778" s="86"/>
      <c r="N778" s="42">
        <v>9384.4705882352937</v>
      </c>
      <c r="P778" t="e">
        <v>#N/A</v>
      </c>
      <c r="S778" s="194">
        <v>8446.0235294117647</v>
      </c>
      <c r="T778" s="194">
        <f t="shared" si="77"/>
        <v>8023.7223529411758</v>
      </c>
      <c r="U778" s="194">
        <f t="shared" si="78"/>
        <v>8627.6584440227707</v>
      </c>
      <c r="V778" s="194">
        <f t="shared" si="79"/>
        <v>10062.438043263757</v>
      </c>
      <c r="W778" s="194">
        <f t="shared" si="80"/>
        <v>10592.040045466652</v>
      </c>
    </row>
    <row r="779" spans="1:23" ht="69.75" x14ac:dyDescent="0.35">
      <c r="A779" s="5"/>
      <c r="B779" s="38" t="s">
        <v>413</v>
      </c>
      <c r="C779" s="24"/>
      <c r="D779" s="32" t="s">
        <v>244</v>
      </c>
      <c r="E779" s="62" t="str">
        <f t="shared" si="76"/>
        <v>Zeus Mesa de Jantar - 2.7x1.2x0.75 - Acabamentos CustomizadosTampo: Laca ou Lamina com ou sem Vidro Normal Pintado
Corpo: Laca ou Lamina</v>
      </c>
      <c r="F779" s="79" t="s">
        <v>786</v>
      </c>
      <c r="G779" s="57" t="s">
        <v>482</v>
      </c>
      <c r="H779" s="30">
        <v>11418.58304071067</v>
      </c>
      <c r="I779" s="86"/>
      <c r="N779" s="42">
        <v>10116.781681800239</v>
      </c>
      <c r="P779" t="e">
        <v>#N/A</v>
      </c>
      <c r="S779" s="194">
        <v>9105.1035136202154</v>
      </c>
      <c r="T779" s="194">
        <f t="shared" si="77"/>
        <v>8649.8483379392037</v>
      </c>
      <c r="U779" s="194">
        <f t="shared" si="78"/>
        <v>9300.912191332478</v>
      </c>
      <c r="V779" s="194">
        <f t="shared" si="79"/>
        <v>10847.653888751069</v>
      </c>
      <c r="W779" s="194">
        <f t="shared" si="80"/>
        <v>11418.58304071067</v>
      </c>
    </row>
    <row r="780" spans="1:23" ht="69.75" x14ac:dyDescent="0.35">
      <c r="A780" s="5"/>
      <c r="B780" s="38" t="s">
        <v>413</v>
      </c>
      <c r="C780" s="24"/>
      <c r="D780" s="32" t="s">
        <v>245</v>
      </c>
      <c r="E780" s="62" t="str">
        <f t="shared" si="76"/>
        <v>Zeus Mesa de Jantar - 3x1.2x0.75 - Acabamentos CustomizadosTampo: Laca ou Lamina com ou sem Vidro Normal Pintado
Corpo: Laca ou Lamina</v>
      </c>
      <c r="F780" s="79" t="s">
        <v>787</v>
      </c>
      <c r="G780" s="57" t="s">
        <v>482</v>
      </c>
      <c r="H780" s="30">
        <v>12602.732393080663</v>
      </c>
      <c r="I780" s="86"/>
      <c r="N780" s="42">
        <v>11165.929411764708</v>
      </c>
      <c r="P780" t="e">
        <v>#N/A</v>
      </c>
      <c r="S780" s="194">
        <v>10049.336470588238</v>
      </c>
      <c r="T780" s="194">
        <f t="shared" si="77"/>
        <v>9546.8696470588256</v>
      </c>
      <c r="U780" s="194">
        <f t="shared" si="78"/>
        <v>10265.451233396587</v>
      </c>
      <c r="V780" s="194">
        <f t="shared" si="79"/>
        <v>11972.595773510438</v>
      </c>
      <c r="W780" s="194">
        <f t="shared" si="80"/>
        <v>12602.732393080663</v>
      </c>
    </row>
    <row r="781" spans="1:23" ht="69.75" x14ac:dyDescent="0.35">
      <c r="A781" s="5"/>
      <c r="B781" s="38" t="s">
        <v>413</v>
      </c>
      <c r="C781" s="24"/>
      <c r="D781" s="32"/>
      <c r="E781" s="62" t="str">
        <f t="shared" si="76"/>
        <v>Zeus Mesa de Jantar - 2.4x1.1x0.75 - Acabamentos CustomizadosTampo:Vidro Fosco ou Clear
Corpo: Laca ou Lamina</v>
      </c>
      <c r="F781" s="79" t="s">
        <v>785</v>
      </c>
      <c r="G781" s="35" t="s">
        <v>519</v>
      </c>
      <c r="H781" s="30">
        <v>14293.889523998614</v>
      </c>
      <c r="I781" s="86"/>
      <c r="N781" s="42">
        <v>12664.282352941176</v>
      </c>
      <c r="P781" t="e">
        <v>#N/A</v>
      </c>
      <c r="S781" s="194">
        <v>11397.854117647059</v>
      </c>
      <c r="T781" s="194">
        <f t="shared" si="77"/>
        <v>10827.961411764705</v>
      </c>
      <c r="U781" s="194">
        <f t="shared" si="78"/>
        <v>11642.96925996205</v>
      </c>
      <c r="V781" s="194">
        <f t="shared" si="79"/>
        <v>13579.195047893738</v>
      </c>
      <c r="W781" s="194">
        <f t="shared" si="80"/>
        <v>14293.889523998614</v>
      </c>
    </row>
    <row r="782" spans="1:23" ht="69.75" x14ac:dyDescent="0.35">
      <c r="A782" s="5"/>
      <c r="B782" s="38" t="s">
        <v>413</v>
      </c>
      <c r="C782" s="24"/>
      <c r="D782" s="32"/>
      <c r="E782" s="62" t="str">
        <f t="shared" si="76"/>
        <v>Zeus Mesa de Jantar - 2.7x1.2x0.75 - Acabamentos CustomizadosTampo:Vidro Fosco ou Clear
Corpo: Laca ou Lamina</v>
      </c>
      <c r="F782" s="79" t="s">
        <v>786</v>
      </c>
      <c r="G782" s="35" t="s">
        <v>519</v>
      </c>
      <c r="H782" s="30">
        <v>15961.761946181714</v>
      </c>
      <c r="I782" s="86"/>
      <c r="N782" s="42">
        <v>14142.005211212005</v>
      </c>
      <c r="P782" t="e">
        <v>#N/A</v>
      </c>
      <c r="S782" s="194">
        <v>12727.804690090805</v>
      </c>
      <c r="T782" s="194">
        <f t="shared" si="77"/>
        <v>12091.414455586264</v>
      </c>
      <c r="U782" s="194">
        <f t="shared" si="78"/>
        <v>13001.520919985231</v>
      </c>
      <c r="V782" s="194">
        <f t="shared" si="79"/>
        <v>15163.673848978773</v>
      </c>
      <c r="W782" s="194">
        <f t="shared" si="80"/>
        <v>15961.761946181714</v>
      </c>
    </row>
    <row r="783" spans="1:23" ht="69.75" x14ac:dyDescent="0.35">
      <c r="A783" s="5"/>
      <c r="B783" s="38" t="s">
        <v>413</v>
      </c>
      <c r="C783" s="24"/>
      <c r="D783" s="32"/>
      <c r="E783" s="62" t="str">
        <f t="shared" si="76"/>
        <v>Zeus Mesa de Jantar - 3x1.2x0.75 - Acabamentos CustomizadosTampo:Vidro Fosco ou Clear
Corpo: Laca ou Lamina</v>
      </c>
      <c r="F783" s="79" t="s">
        <v>787</v>
      </c>
      <c r="G783" s="35" t="s">
        <v>519</v>
      </c>
      <c r="H783" s="30">
        <v>17650.708954715155</v>
      </c>
      <c r="I783" s="86"/>
      <c r="N783" s="42">
        <v>15638.400000000001</v>
      </c>
      <c r="P783" t="e">
        <v>#N/A</v>
      </c>
      <c r="S783" s="194">
        <v>14074.560000000001</v>
      </c>
      <c r="T783" s="194">
        <f t="shared" si="77"/>
        <v>13370.832</v>
      </c>
      <c r="U783" s="194">
        <f t="shared" si="78"/>
        <v>14377.23870967742</v>
      </c>
      <c r="V783" s="194">
        <f t="shared" si="79"/>
        <v>16768.173507096773</v>
      </c>
      <c r="W783" s="194">
        <f t="shared" si="80"/>
        <v>17650.708954715155</v>
      </c>
    </row>
    <row r="784" spans="1:23" ht="69.75" x14ac:dyDescent="0.35">
      <c r="A784" s="5"/>
      <c r="B784" s="38" t="s">
        <v>413</v>
      </c>
      <c r="C784" s="24"/>
      <c r="D784" s="32" t="s">
        <v>184</v>
      </c>
      <c r="E784" s="62" t="str">
        <f t="shared" si="76"/>
        <v>Brick Mesa Lateral - 1.05x0.45x0.42 - Acabamentos CustomizadosTampo: Espelho Bronze, Fume, Prata, Vidro Fosco ou Clear
Corpo: Laca ou Lamina</v>
      </c>
      <c r="F784" s="83" t="s">
        <v>922</v>
      </c>
      <c r="G784" s="57" t="s">
        <v>481</v>
      </c>
      <c r="H784" s="30">
        <v>2990.3711688880567</v>
      </c>
      <c r="I784" s="86"/>
      <c r="J784" s="42"/>
      <c r="N784" s="42">
        <v>1797.8391356542618</v>
      </c>
      <c r="P784" t="e">
        <v>#N/A</v>
      </c>
      <c r="S784" s="194">
        <v>2384.502432551968</v>
      </c>
      <c r="T784" s="194">
        <f t="shared" si="77"/>
        <v>2265.2773109243694</v>
      </c>
      <c r="U784" s="194">
        <f t="shared" si="78"/>
        <v>2435.7820547573865</v>
      </c>
      <c r="V784" s="194">
        <f t="shared" si="79"/>
        <v>2840.8526104635398</v>
      </c>
      <c r="W784" s="194">
        <f t="shared" si="80"/>
        <v>2990.3711688880567</v>
      </c>
    </row>
    <row r="785" spans="1:23" ht="69.75" x14ac:dyDescent="0.35">
      <c r="A785" s="5"/>
      <c r="B785" s="38" t="s">
        <v>413</v>
      </c>
      <c r="C785" s="24"/>
      <c r="D785" s="32" t="s">
        <v>183</v>
      </c>
      <c r="E785" s="62" t="str">
        <f t="shared" si="76"/>
        <v>Brick Mesa Lateral - 1.05x0.45x0.42 - Acabamentos CustomizadosTampo: Laca ou Lamina com ou sem Vidro Normal Pintado
Corpo: Laca ou Lamina</v>
      </c>
      <c r="F785" s="83" t="s">
        <v>922</v>
      </c>
      <c r="G785" s="57" t="s">
        <v>482</v>
      </c>
      <c r="H785" s="30">
        <v>2527.6112305026304</v>
      </c>
      <c r="I785" s="86"/>
      <c r="J785" s="42"/>
      <c r="N785" s="42">
        <v>1922.3394957983198</v>
      </c>
      <c r="P785" t="e">
        <v>#N/A</v>
      </c>
      <c r="S785" s="194">
        <v>2015.5006811145513</v>
      </c>
      <c r="T785" s="194">
        <f t="shared" si="77"/>
        <v>1914.7256470588236</v>
      </c>
      <c r="U785" s="194">
        <f t="shared" si="78"/>
        <v>2058.8447817836814</v>
      </c>
      <c r="V785" s="194">
        <f t="shared" si="79"/>
        <v>2401.2306689943075</v>
      </c>
      <c r="W785" s="194">
        <f t="shared" si="80"/>
        <v>2527.6112305026304</v>
      </c>
    </row>
    <row r="786" spans="1:23" ht="69.75" x14ac:dyDescent="0.35">
      <c r="A786" s="5"/>
      <c r="B786" s="38" t="s">
        <v>413</v>
      </c>
      <c r="C786" s="24"/>
      <c r="D786" s="7" t="s">
        <v>185</v>
      </c>
      <c r="E786" s="62" t="str">
        <f t="shared" si="76"/>
        <v>Brick Mesa Lateral - 1.05x0.45x0.42 - Acabamentos CustomizadosTampo: Mármore ou Porcelana Especial
Corpo: Laca ou Lamina</v>
      </c>
      <c r="F786" s="83" t="s">
        <v>922</v>
      </c>
      <c r="G786" s="81" t="s">
        <v>626</v>
      </c>
      <c r="H786" s="30">
        <v>4639.1870721337091</v>
      </c>
      <c r="I786" s="86"/>
      <c r="J786" s="42"/>
      <c r="N786" s="42">
        <v>2340</v>
      </c>
      <c r="P786" t="e">
        <v>#N/A</v>
      </c>
      <c r="S786" s="194">
        <v>3699.2574613003094</v>
      </c>
      <c r="T786" s="194">
        <f t="shared" si="77"/>
        <v>3514.2945882352938</v>
      </c>
      <c r="U786" s="194">
        <f t="shared" si="78"/>
        <v>3778.8113851992407</v>
      </c>
      <c r="V786" s="194">
        <f t="shared" si="79"/>
        <v>4407.2277185578741</v>
      </c>
      <c r="W786" s="194">
        <f t="shared" si="80"/>
        <v>4639.1870721337091</v>
      </c>
    </row>
    <row r="787" spans="1:23" ht="69.75" x14ac:dyDescent="0.35">
      <c r="B787" s="38" t="s">
        <v>413</v>
      </c>
      <c r="C787" s="24"/>
      <c r="D787" s="26" t="s">
        <v>174</v>
      </c>
      <c r="E787" s="62" t="str">
        <f t="shared" si="76"/>
        <v>Brick Mesa Lateral - 1.05x1.05x0.42 - Acabamentos CustomizadosTampo: Espelho Bronze, Fume, Prata, Vidro Fosco ou Clear
Corpo: Laca ou Lamina</v>
      </c>
      <c r="F787" s="83" t="s">
        <v>924</v>
      </c>
      <c r="G787" s="57" t="s">
        <v>481</v>
      </c>
      <c r="H787" s="30">
        <v>3147.7591251453232</v>
      </c>
      <c r="I787" s="86"/>
      <c r="J787" s="42"/>
      <c r="N787" s="42">
        <v>1651.7647058823529</v>
      </c>
      <c r="P787" t="e">
        <v>#N/A</v>
      </c>
      <c r="S787" s="194">
        <v>2510.0025605810192</v>
      </c>
      <c r="T787" s="194">
        <f t="shared" si="77"/>
        <v>2384.502432551968</v>
      </c>
      <c r="U787" s="194">
        <f t="shared" si="78"/>
        <v>2563.9811102709336</v>
      </c>
      <c r="V787" s="194">
        <f t="shared" si="79"/>
        <v>2990.3711689089896</v>
      </c>
      <c r="W787" s="194">
        <f t="shared" si="80"/>
        <v>3147.7591251453232</v>
      </c>
    </row>
    <row r="788" spans="1:23" ht="69.75" x14ac:dyDescent="0.35">
      <c r="B788" s="38" t="s">
        <v>413</v>
      </c>
      <c r="C788" s="24"/>
      <c r="D788" s="32" t="s">
        <v>173</v>
      </c>
      <c r="E788" s="62" t="str">
        <f t="shared" si="76"/>
        <v>Brick Mesa Lateral - 1.05x1.05x0.42 - Acabamentos CustomizadosTampo: Laca ou Lamina com ou sem Vidro Normal Pintado
Corpo: Laca ou Lamina</v>
      </c>
      <c r="F788" s="83" t="s">
        <v>924</v>
      </c>
      <c r="G788" s="57" t="s">
        <v>482</v>
      </c>
      <c r="H788" s="30">
        <v>2660.6434005290848</v>
      </c>
      <c r="I788" s="86"/>
      <c r="J788" s="42"/>
      <c r="N788" s="42">
        <v>1519.6235294117648</v>
      </c>
      <c r="P788" t="e">
        <v>#N/A</v>
      </c>
      <c r="S788" s="194">
        <v>2121.5796643311069</v>
      </c>
      <c r="T788" s="194">
        <f t="shared" si="77"/>
        <v>2015.5006811145515</v>
      </c>
      <c r="U788" s="194">
        <f t="shared" si="78"/>
        <v>2167.205033456507</v>
      </c>
      <c r="V788" s="194">
        <f t="shared" si="79"/>
        <v>2527.6112305203237</v>
      </c>
      <c r="W788" s="194">
        <f t="shared" si="80"/>
        <v>2660.6434005290848</v>
      </c>
    </row>
    <row r="789" spans="1:23" ht="69.75" x14ac:dyDescent="0.35">
      <c r="B789" s="38" t="s">
        <v>413</v>
      </c>
      <c r="C789" s="24"/>
      <c r="D789" s="32" t="s">
        <v>175</v>
      </c>
      <c r="E789" s="62" t="str">
        <f t="shared" si="76"/>
        <v>Brick Mesa Lateral - 1.05x1.05x0.42 - Acabamentos CustomizadosTampo: Mármore ou Porcelana Especial
Corpo: Laca ou Lamina</v>
      </c>
      <c r="F789" s="83" t="s">
        <v>924</v>
      </c>
      <c r="G789" s="81" t="s">
        <v>626</v>
      </c>
      <c r="H789" s="30">
        <v>4883.3548127723252</v>
      </c>
      <c r="I789" s="86"/>
      <c r="J789" s="42"/>
      <c r="N789" s="42">
        <v>1591.9865546218489</v>
      </c>
      <c r="P789" t="e">
        <v>#N/A</v>
      </c>
      <c r="S789" s="194">
        <v>3893.9552224213785</v>
      </c>
      <c r="T789" s="194">
        <f t="shared" si="77"/>
        <v>3699.2574613003094</v>
      </c>
      <c r="U789" s="194">
        <f t="shared" si="78"/>
        <v>3977.6961949465694</v>
      </c>
      <c r="V789" s="194">
        <f t="shared" si="79"/>
        <v>4639.1870721661835</v>
      </c>
      <c r="W789" s="194">
        <f t="shared" si="80"/>
        <v>4883.3548127723252</v>
      </c>
    </row>
    <row r="790" spans="1:23" ht="69.75" x14ac:dyDescent="0.35">
      <c r="A790" s="5"/>
      <c r="B790" s="38" t="s">
        <v>413</v>
      </c>
      <c r="C790" s="24"/>
      <c r="D790" s="32" t="s">
        <v>178</v>
      </c>
      <c r="E790" s="62" t="str">
        <f t="shared" si="76"/>
        <v>Brick Mesa Lateral - 1.10x0.45x0.42 - Acabamentos CustomizadosTampo: Espelho Bronze, Fume, Prata, Vidro Fosco ou Clear
Corpo: Laca ou Lamina</v>
      </c>
      <c r="F790" s="83" t="s">
        <v>923</v>
      </c>
      <c r="G790" s="57" t="s">
        <v>481</v>
      </c>
      <c r="H790" s="30">
        <v>2941.8309580797409</v>
      </c>
      <c r="I790" s="86"/>
      <c r="J790" s="42"/>
      <c r="N790" s="42">
        <v>3253.9764705882353</v>
      </c>
      <c r="P790" t="e">
        <v>#N/A</v>
      </c>
      <c r="S790" s="194">
        <v>2345.7967855897373</v>
      </c>
      <c r="T790" s="194">
        <f t="shared" si="77"/>
        <v>2228.5069463102504</v>
      </c>
      <c r="U790" s="194">
        <f t="shared" si="78"/>
        <v>2396.2440282905918</v>
      </c>
      <c r="V790" s="194">
        <f t="shared" si="79"/>
        <v>2794.7394101953169</v>
      </c>
      <c r="W790" s="194">
        <f t="shared" si="80"/>
        <v>2941.8309580797409</v>
      </c>
    </row>
    <row r="791" spans="1:23" ht="69.75" x14ac:dyDescent="0.35">
      <c r="A791" s="5"/>
      <c r="B791" s="38" t="s">
        <v>413</v>
      </c>
      <c r="C791" s="24"/>
      <c r="D791" s="32" t="s">
        <v>177</v>
      </c>
      <c r="E791" s="62" t="str">
        <f t="shared" si="76"/>
        <v>Brick Mesa Lateral - 1.10x0.45x0.42 - Acabamentos CustomizadosTampo: Laca ou Lamina com ou sem Vidro Normal Pintado
Corpo: Laca ou Lamina</v>
      </c>
      <c r="F791" s="43" t="s">
        <v>923</v>
      </c>
      <c r="G791" s="57" t="s">
        <v>482</v>
      </c>
      <c r="H791" s="30">
        <v>2486.5826173169016</v>
      </c>
      <c r="I791" s="86"/>
      <c r="J791" s="42"/>
      <c r="N791" s="42">
        <v>2913.3983193277318</v>
      </c>
      <c r="P791" t="e">
        <v>#N/A</v>
      </c>
      <c r="S791" s="194">
        <v>1982.7847330197258</v>
      </c>
      <c r="T791" s="194">
        <f t="shared" si="77"/>
        <v>1883.6454963687395</v>
      </c>
      <c r="U791" s="194">
        <f t="shared" si="78"/>
        <v>2025.4252649126233</v>
      </c>
      <c r="V791" s="194">
        <f t="shared" si="79"/>
        <v>2362.2534864675922</v>
      </c>
      <c r="W791" s="194">
        <f t="shared" si="80"/>
        <v>2486.5826173169016</v>
      </c>
    </row>
    <row r="792" spans="1:23" ht="69.75" x14ac:dyDescent="0.35">
      <c r="A792" s="5"/>
      <c r="B792" s="38" t="s">
        <v>413</v>
      </c>
      <c r="C792" s="24"/>
      <c r="D792" s="32" t="s">
        <v>179</v>
      </c>
      <c r="E792" s="62" t="str">
        <f t="shared" si="76"/>
        <v>Brick Mesa Lateral - 1.10x0.45x0.42 - Acabamentos CustomizadosTampo: Mármore ou Porcelana Especial
Corpo: Laca ou Lamina</v>
      </c>
      <c r="F792" s="43" t="s">
        <v>923</v>
      </c>
      <c r="G792" s="81" t="s">
        <v>626</v>
      </c>
      <c r="H792" s="30">
        <v>4563.8830025909583</v>
      </c>
      <c r="I792" s="86"/>
      <c r="J792" s="42"/>
      <c r="N792" s="42">
        <v>3303.5294117647059</v>
      </c>
      <c r="P792" t="e">
        <v>#N/A</v>
      </c>
      <c r="S792" s="194">
        <v>3639.2104882442786</v>
      </c>
      <c r="T792" s="194">
        <f t="shared" si="77"/>
        <v>3457.2499638320646</v>
      </c>
      <c r="U792" s="194">
        <f t="shared" si="78"/>
        <v>3717.4730793893173</v>
      </c>
      <c r="V792" s="194">
        <f t="shared" si="79"/>
        <v>4335.6888524917604</v>
      </c>
      <c r="W792" s="194">
        <f t="shared" si="80"/>
        <v>4563.8830025909583</v>
      </c>
    </row>
    <row r="793" spans="1:23" ht="69.75" x14ac:dyDescent="0.35">
      <c r="A793" s="5"/>
      <c r="B793" s="38" t="s">
        <v>413</v>
      </c>
      <c r="C793" s="24"/>
      <c r="D793" s="32" t="s">
        <v>181</v>
      </c>
      <c r="E793" s="62" t="str">
        <f t="shared" si="76"/>
        <v>Brick Mesa Lateral - 1.15x0.45x0.42 - Acabamentos CustomizadosTampo: Espelho Bronze, Fume, Prata, Vidro Fosco ou Clear
Corpo: Laca ou Lamina</v>
      </c>
      <c r="F793" s="43" t="s">
        <v>926</v>
      </c>
      <c r="G793" s="57" t="s">
        <v>481</v>
      </c>
      <c r="H793" s="30">
        <v>3064.4072479997303</v>
      </c>
      <c r="I793" s="86"/>
      <c r="J793" s="42"/>
      <c r="N793" s="42">
        <v>2550.4470588235295</v>
      </c>
      <c r="P793" t="e">
        <v>#N/A</v>
      </c>
      <c r="S793" s="194">
        <v>2443.5383183226431</v>
      </c>
      <c r="T793" s="194">
        <f t="shared" si="77"/>
        <v>2321.3614024065109</v>
      </c>
      <c r="U793" s="194">
        <f t="shared" si="78"/>
        <v>2496.0875294693669</v>
      </c>
      <c r="V793" s="194">
        <f t="shared" si="79"/>
        <v>2911.1868856201222</v>
      </c>
      <c r="W793" s="194">
        <f t="shared" si="80"/>
        <v>3064.4072479997303</v>
      </c>
    </row>
    <row r="794" spans="1:23" ht="69.75" x14ac:dyDescent="0.35">
      <c r="A794" s="5"/>
      <c r="B794" s="38" t="s">
        <v>413</v>
      </c>
      <c r="C794" s="24"/>
      <c r="D794" s="32" t="s">
        <v>180</v>
      </c>
      <c r="E794" s="62" t="str">
        <f t="shared" si="76"/>
        <v>Brick Mesa Lateral - 1.15x0.45x0.42 - Acabamentos CustomizadosTampo: Laca ou Lamina com ou sem Vidro Normal Pintado
Corpo: Laca ou Lamina</v>
      </c>
      <c r="F794" s="43" t="s">
        <v>926</v>
      </c>
      <c r="G794" s="57" t="s">
        <v>482</v>
      </c>
      <c r="H794" s="30">
        <v>2590.190226371773</v>
      </c>
      <c r="I794" s="86"/>
      <c r="J794" s="42"/>
      <c r="N794" s="42">
        <v>3475.4352941176467</v>
      </c>
      <c r="P794" t="e">
        <v>#N/A</v>
      </c>
      <c r="S794" s="194">
        <v>2065.4007635622147</v>
      </c>
      <c r="T794" s="194">
        <f t="shared" si="77"/>
        <v>1962.1307253841039</v>
      </c>
      <c r="U794" s="194">
        <f t="shared" si="78"/>
        <v>2109.8179842839827</v>
      </c>
      <c r="V794" s="194">
        <f t="shared" si="79"/>
        <v>2460.680715070409</v>
      </c>
      <c r="W794" s="194">
        <f t="shared" si="80"/>
        <v>2590.190226371773</v>
      </c>
    </row>
    <row r="795" spans="1:23" ht="69.75" x14ac:dyDescent="0.35">
      <c r="A795" s="5"/>
      <c r="B795" s="38" t="s">
        <v>413</v>
      </c>
      <c r="C795" s="24"/>
      <c r="D795" s="32" t="s">
        <v>182</v>
      </c>
      <c r="E795" s="62" t="str">
        <f t="shared" si="76"/>
        <v>Brick Mesa Lateral - 1.15x0.45x0.42 - Acabamentos CustomizadosTampo: Mármore ou Porcelana Especial
Corpo: Laca ou Lamina</v>
      </c>
      <c r="F795" s="43" t="s">
        <v>926</v>
      </c>
      <c r="G795" s="81" t="s">
        <v>626</v>
      </c>
      <c r="H795" s="30">
        <v>4754.0447943655818</v>
      </c>
      <c r="I795" s="86"/>
      <c r="J795" s="42"/>
      <c r="N795" s="42">
        <v>2154.0235294117647</v>
      </c>
      <c r="P795" t="e">
        <v>#N/A</v>
      </c>
      <c r="S795" s="194">
        <v>3790.8442585877906</v>
      </c>
      <c r="T795" s="194">
        <f t="shared" si="77"/>
        <v>3601.3020456584009</v>
      </c>
      <c r="U795" s="194">
        <f t="shared" si="78"/>
        <v>3872.3677910305387</v>
      </c>
      <c r="V795" s="194">
        <f t="shared" si="79"/>
        <v>4516.3425546789167</v>
      </c>
      <c r="W795" s="194">
        <f t="shared" si="80"/>
        <v>4754.0447943655818</v>
      </c>
    </row>
    <row r="796" spans="1:23" ht="69.75" x14ac:dyDescent="0.35">
      <c r="B796" s="38"/>
      <c r="C796" s="24"/>
      <c r="D796" s="32"/>
      <c r="E796" s="62" t="str">
        <f t="shared" si="76"/>
        <v>Brick Mesa Lateral - 1.15x1.15x0.42 - Acabamentos CustomizadosTampo: Espelho Bronze, Fume, Prata, Vidro Fosco ou Clear
Corpo: Laca ou Lamina</v>
      </c>
      <c r="F796" s="83" t="s">
        <v>927</v>
      </c>
      <c r="G796" s="57" t="s">
        <v>481</v>
      </c>
      <c r="H796" s="30">
        <v>3998.0629055333925</v>
      </c>
      <c r="I796" s="86"/>
      <c r="J796" s="42"/>
      <c r="N796" s="42"/>
      <c r="S796" s="194">
        <v>3188.0292396228092</v>
      </c>
      <c r="T796" s="194">
        <f t="shared" si="77"/>
        <v>3028.6277776416687</v>
      </c>
      <c r="U796" s="194">
        <f t="shared" si="78"/>
        <v>3256.5890082168485</v>
      </c>
      <c r="V796" s="194">
        <f t="shared" si="79"/>
        <v>3798.1597602833099</v>
      </c>
      <c r="W796" s="194">
        <f t="shared" si="80"/>
        <v>3998.0629055333925</v>
      </c>
    </row>
    <row r="797" spans="1:23" ht="69.75" x14ac:dyDescent="0.35">
      <c r="B797" s="38"/>
      <c r="C797" s="24"/>
      <c r="D797" s="32"/>
      <c r="E797" s="62" t="str">
        <f t="shared" si="76"/>
        <v>Brick Mesa Lateral - 1.15x1.15x0.42 - Acabamentos CustomizadosTampo: Laca ou Lamina com ou sem Vidro Normal Pintado
Corpo: Laca ou Lamina</v>
      </c>
      <c r="F797" s="83" t="s">
        <v>927</v>
      </c>
      <c r="G797" s="57" t="s">
        <v>482</v>
      </c>
      <c r="H797" s="30">
        <v>3660.7743207043654</v>
      </c>
      <c r="I797" s="86"/>
      <c r="J797" s="42"/>
      <c r="N797" s="42"/>
      <c r="S797" s="194">
        <v>2919.0775257471414</v>
      </c>
      <c r="T797" s="194">
        <f t="shared" si="77"/>
        <v>2773.1236494597842</v>
      </c>
      <c r="U797" s="194">
        <f t="shared" si="78"/>
        <v>2981.8533865158975</v>
      </c>
      <c r="V797" s="194">
        <f t="shared" si="79"/>
        <v>3477.735604693491</v>
      </c>
      <c r="W797" s="194">
        <f t="shared" si="80"/>
        <v>3660.7743207043654</v>
      </c>
    </row>
    <row r="798" spans="1:23" ht="69.75" x14ac:dyDescent="0.35">
      <c r="B798" s="38"/>
      <c r="C798" s="24"/>
      <c r="D798" s="32"/>
      <c r="E798" s="62" t="str">
        <f t="shared" si="76"/>
        <v>Brick Mesa Lateral - 1.15x1.15x0.42 - Acabamentos CustomizadosTampo: Mármore ou Porcelana Especial
Corpo: Laca ou Lamina</v>
      </c>
      <c r="F798" s="83" t="s">
        <v>927</v>
      </c>
      <c r="G798" s="81" t="s">
        <v>626</v>
      </c>
      <c r="H798" s="30">
        <v>6807.8638504161299</v>
      </c>
      <c r="I798" s="86"/>
      <c r="J798" s="42"/>
      <c r="N798" s="42"/>
      <c r="S798" s="194">
        <v>5428.5461553042278</v>
      </c>
      <c r="T798" s="194">
        <f t="shared" si="77"/>
        <v>5157.1188475390163</v>
      </c>
      <c r="U798" s="194">
        <f t="shared" si="78"/>
        <v>5545.2890833752863</v>
      </c>
      <c r="V798" s="194">
        <f t="shared" si="79"/>
        <v>6467.4706579405956</v>
      </c>
      <c r="W798" s="194">
        <f t="shared" si="80"/>
        <v>6807.8638504161299</v>
      </c>
    </row>
    <row r="799" spans="1:23" ht="69.75" x14ac:dyDescent="0.35">
      <c r="B799" s="38"/>
      <c r="C799" s="24"/>
      <c r="D799" s="32"/>
      <c r="E799" s="62" t="str">
        <f t="shared" si="76"/>
        <v>Brick Mesa Lateral - 1.1x1.1x0.42 - Acabamentos CustomizadosTampo: Espelho Bronze, Fume, Prata, Vidro Fosco ou Clear
Corpo: Laca ou Lamina</v>
      </c>
      <c r="F799" s="83" t="s">
        <v>925</v>
      </c>
      <c r="G799" s="57" t="s">
        <v>481</v>
      </c>
      <c r="H799" s="30">
        <v>3701.9100977161038</v>
      </c>
      <c r="I799" s="86"/>
      <c r="J799" s="42"/>
      <c r="N799" s="42"/>
      <c r="S799" s="194">
        <v>2951.8789255766751</v>
      </c>
      <c r="T799" s="194">
        <f t="shared" si="77"/>
        <v>2804.2849792978413</v>
      </c>
      <c r="U799" s="194">
        <f t="shared" si="78"/>
        <v>3015.3601927933778</v>
      </c>
      <c r="V799" s="194">
        <f t="shared" si="79"/>
        <v>3516.8145928549161</v>
      </c>
      <c r="W799" s="194">
        <f t="shared" si="80"/>
        <v>3701.9100977161038</v>
      </c>
    </row>
    <row r="800" spans="1:23" ht="69.75" x14ac:dyDescent="0.35">
      <c r="B800" s="38"/>
      <c r="C800" s="24"/>
      <c r="D800" s="32"/>
      <c r="E800" s="62" t="str">
        <f t="shared" si="76"/>
        <v>Brick Mesa Lateral - 1.1x1.1x0.42 - Acabamentos CustomizadosTampo: Laca ou Lamina com ou sem Vidro Normal Pintado
Corpo: Laca ou Lamina</v>
      </c>
      <c r="F800" s="83" t="s">
        <v>925</v>
      </c>
      <c r="G800" s="57" t="s">
        <v>482</v>
      </c>
      <c r="H800" s="30">
        <v>3389.6058525040416</v>
      </c>
      <c r="I800" s="86"/>
      <c r="J800" s="42"/>
      <c r="N800" s="42"/>
      <c r="S800" s="194">
        <v>2702.8495608769827</v>
      </c>
      <c r="T800" s="194">
        <f t="shared" si="77"/>
        <v>2567.7070828331334</v>
      </c>
      <c r="U800" s="194">
        <f t="shared" si="78"/>
        <v>2760.97535788509</v>
      </c>
      <c r="V800" s="194">
        <f t="shared" si="79"/>
        <v>3220.1255599013803</v>
      </c>
      <c r="W800" s="194">
        <f t="shared" si="80"/>
        <v>3389.6058525040416</v>
      </c>
    </row>
    <row r="801" spans="2:23" ht="69.75" x14ac:dyDescent="0.35">
      <c r="B801" s="38"/>
      <c r="C801" s="24"/>
      <c r="D801" s="32"/>
      <c r="E801" s="62" t="str">
        <f t="shared" si="76"/>
        <v>Brick Mesa Lateral - 1.1x1.1x0.42 - Acabamentos CustomizadosTampo: Mármore ou Porcelana Especial
Corpo: Laca ou Lamina</v>
      </c>
      <c r="F801" s="83" t="s">
        <v>925</v>
      </c>
      <c r="G801" s="81" t="s">
        <v>626</v>
      </c>
      <c r="H801" s="30">
        <v>6303.5776392741946</v>
      </c>
      <c r="I801" s="86"/>
      <c r="J801" s="42"/>
      <c r="N801" s="42"/>
      <c r="S801" s="194">
        <v>5026.4316252816925</v>
      </c>
      <c r="T801" s="194">
        <f t="shared" si="77"/>
        <v>4775.1100440176078</v>
      </c>
      <c r="U801" s="194">
        <f t="shared" si="78"/>
        <v>5134.5269290511915</v>
      </c>
      <c r="V801" s="194">
        <f t="shared" si="79"/>
        <v>5988.3987573524037</v>
      </c>
      <c r="W801" s="194">
        <f t="shared" si="80"/>
        <v>6303.5776392741946</v>
      </c>
    </row>
    <row r="802" spans="2:23" ht="69.75" x14ac:dyDescent="0.35">
      <c r="B802" s="38" t="s">
        <v>413</v>
      </c>
      <c r="C802" s="24"/>
      <c r="D802" s="32" t="s">
        <v>21</v>
      </c>
      <c r="E802" s="62" t="str">
        <f t="shared" si="76"/>
        <v>Dune Mesa Lateral - Øx0.5x0.5 - Acabamentos CustomizadosTampo: Espelho Bronze, Fume, Prata, Vidro Fosco ou Clear
Corpo: Laca ou Lamina</v>
      </c>
      <c r="F802" s="43" t="s">
        <v>476</v>
      </c>
      <c r="G802" s="57" t="s">
        <v>481</v>
      </c>
      <c r="H802" s="30">
        <v>2782.0419774555226</v>
      </c>
      <c r="I802" s="86"/>
      <c r="J802" s="42"/>
      <c r="N802" s="42">
        <v>2090.7370948379353</v>
      </c>
      <c r="P802">
        <v>2090.7370948379353</v>
      </c>
      <c r="S802" s="194">
        <v>2218.3820964175147</v>
      </c>
      <c r="T802" s="194">
        <f t="shared" si="77"/>
        <v>2107.4629915966389</v>
      </c>
      <c r="U802" s="194">
        <f t="shared" si="78"/>
        <v>2266.0892382759557</v>
      </c>
      <c r="V802" s="194">
        <f t="shared" si="79"/>
        <v>2642.9398786012471</v>
      </c>
      <c r="W802" s="194">
        <f t="shared" si="80"/>
        <v>2782.0419774555226</v>
      </c>
    </row>
    <row r="803" spans="2:23" ht="69.75" x14ac:dyDescent="0.35">
      <c r="B803" s="38" t="s">
        <v>413</v>
      </c>
      <c r="C803" s="24"/>
      <c r="D803" s="32" t="s">
        <v>20</v>
      </c>
      <c r="E803" s="62" t="str">
        <f t="shared" si="76"/>
        <v>Dune Mesa Lateral - Øx0.5x0.5 - Acabamentos CustomizadosTampo: Laca ou Lamina com ou sem Vidro Normal Pintado
Corpo: Laca ou Lamina</v>
      </c>
      <c r="F803" s="43" t="s">
        <v>476</v>
      </c>
      <c r="G803" s="57" t="s">
        <v>482</v>
      </c>
      <c r="H803" s="30">
        <v>2551.6053991672798</v>
      </c>
      <c r="I803" s="86"/>
      <c r="J803" s="42"/>
      <c r="N803" s="42">
        <v>2299.8108043217289</v>
      </c>
      <c r="P803">
        <v>2299.8108043217289</v>
      </c>
      <c r="S803" s="194">
        <v>2034.6334744424089</v>
      </c>
      <c r="T803" s="194">
        <f t="shared" si="77"/>
        <v>1932.9018007202883</v>
      </c>
      <c r="U803" s="194">
        <f t="shared" si="78"/>
        <v>2078.389033032568</v>
      </c>
      <c r="V803" s="194">
        <f t="shared" si="79"/>
        <v>2424.025129225884</v>
      </c>
      <c r="W803" s="194">
        <f t="shared" si="80"/>
        <v>2551.6053991672798</v>
      </c>
    </row>
    <row r="804" spans="2:23" ht="69.75" x14ac:dyDescent="0.35">
      <c r="B804" s="38" t="s">
        <v>413</v>
      </c>
      <c r="C804" s="24"/>
      <c r="D804" s="7" t="s">
        <v>22</v>
      </c>
      <c r="E804" s="62" t="str">
        <f t="shared" si="76"/>
        <v>Dune Mesa Lateral - Øx0.5x0.5 - Acabamentos CustomizadosTampo: Mármore ou Porcelana Especial
Corpo: Laca ou Lamina</v>
      </c>
      <c r="F804" s="43" t="s">
        <v>476</v>
      </c>
      <c r="G804" s="81" t="s">
        <v>626</v>
      </c>
      <c r="H804" s="30">
        <v>3658.9772226461373</v>
      </c>
      <c r="I804" s="86"/>
      <c r="J804" s="42"/>
      <c r="N804" s="42">
        <v>1760.3841536614648</v>
      </c>
      <c r="P804">
        <v>1760.3841536614648</v>
      </c>
      <c r="S804" s="194">
        <v>2917.6445314968087</v>
      </c>
      <c r="T804" s="194">
        <f t="shared" si="77"/>
        <v>2771.7623049219683</v>
      </c>
      <c r="U804" s="194">
        <f t="shared" si="78"/>
        <v>2980.3895751849122</v>
      </c>
      <c r="V804" s="194">
        <f t="shared" si="79"/>
        <v>3476.0283615381627</v>
      </c>
      <c r="W804" s="194">
        <f t="shared" si="80"/>
        <v>3658.9772226461373</v>
      </c>
    </row>
    <row r="805" spans="2:23" ht="69.75" x14ac:dyDescent="0.35">
      <c r="B805" s="38" t="s">
        <v>413</v>
      </c>
      <c r="C805" s="24"/>
      <c r="D805" s="26" t="s">
        <v>24</v>
      </c>
      <c r="E805" s="62" t="str">
        <f t="shared" si="76"/>
        <v>Dune Mesa Lateral - Øx0.6x0.5 - Acabamentos CustomizadosTampo: Espelho Bronze, Fume, Prata, Vidro Fosco ou Clear
Corpo: Laca ou Lamina</v>
      </c>
      <c r="F805" s="43" t="s">
        <v>477</v>
      </c>
      <c r="G805" s="57" t="s">
        <v>481</v>
      </c>
      <c r="H805" s="30">
        <v>3005.5989220724846</v>
      </c>
      <c r="I805" s="86"/>
      <c r="J805" s="42"/>
      <c r="N805" s="42">
        <v>1936.4225690276114</v>
      </c>
      <c r="P805">
        <v>1936.4225690276114</v>
      </c>
      <c r="S805" s="194">
        <v>2396.644943451065</v>
      </c>
      <c r="T805" s="194">
        <f t="shared" si="77"/>
        <v>2276.8126962785118</v>
      </c>
      <c r="U805" s="194">
        <f t="shared" si="78"/>
        <v>2448.185694923131</v>
      </c>
      <c r="V805" s="194">
        <f t="shared" si="79"/>
        <v>2855.3189759888473</v>
      </c>
      <c r="W805" s="194">
        <f t="shared" si="80"/>
        <v>3005.5989220724846</v>
      </c>
    </row>
    <row r="806" spans="2:23" ht="69.75" x14ac:dyDescent="0.35">
      <c r="B806" s="38" t="s">
        <v>413</v>
      </c>
      <c r="C806" s="24"/>
      <c r="D806" s="32" t="s">
        <v>23</v>
      </c>
      <c r="E806" s="62" t="str">
        <f t="shared" si="76"/>
        <v>Dune Mesa Lateral - Øx0.6x0.5 - Acabamentos CustomizadosTampo: Laca ou Lamina com ou sem Vidro Normal Pintado
Corpo: Laca ou Lamina</v>
      </c>
      <c r="F806" s="43" t="s">
        <v>477</v>
      </c>
      <c r="G806" s="57" t="s">
        <v>482</v>
      </c>
      <c r="H806" s="30">
        <v>2645.7219917595166</v>
      </c>
      <c r="I806" s="86"/>
      <c r="J806" s="42"/>
      <c r="N806" s="42">
        <v>2678.0312124849938</v>
      </c>
      <c r="P806" t="e">
        <v>#N/A</v>
      </c>
      <c r="S806" s="194">
        <v>2109.6814304669247</v>
      </c>
      <c r="T806" s="194">
        <f t="shared" si="77"/>
        <v>2004.1973589435784</v>
      </c>
      <c r="U806" s="194">
        <f t="shared" si="78"/>
        <v>2155.0509235952459</v>
      </c>
      <c r="V806" s="194">
        <f t="shared" si="79"/>
        <v>2513.4358921891348</v>
      </c>
      <c r="W806" s="194">
        <f t="shared" si="80"/>
        <v>2645.7219917595166</v>
      </c>
    </row>
    <row r="807" spans="2:23" ht="69.75" x14ac:dyDescent="0.25">
      <c r="C807" s="24"/>
      <c r="D807" s="32" t="s">
        <v>25</v>
      </c>
      <c r="E807" s="62" t="str">
        <f t="shared" si="76"/>
        <v>Dune Mesa Lateral - Øx0.6x0.5 - Acabamentos CustomizadosTampo: Mármore ou Porcelana Especial
Corpo: Laca ou Lamina</v>
      </c>
      <c r="F807" s="43" t="s">
        <v>477</v>
      </c>
      <c r="G807" s="81" t="s">
        <v>626</v>
      </c>
      <c r="H807" s="30">
        <v>4257.6299508463044</v>
      </c>
      <c r="I807" s="86"/>
      <c r="J807" s="42"/>
      <c r="N807" s="42"/>
      <c r="S807" s="194">
        <v>3395.0063056801682</v>
      </c>
      <c r="T807" s="194">
        <f t="shared" si="77"/>
        <v>3225.2559903961596</v>
      </c>
      <c r="U807" s="194">
        <f t="shared" si="78"/>
        <v>3468.0171939743655</v>
      </c>
      <c r="V807" s="194">
        <f t="shared" si="79"/>
        <v>4044.7484533323022</v>
      </c>
      <c r="W807" s="194">
        <f t="shared" si="80"/>
        <v>4257.6299508463044</v>
      </c>
    </row>
    <row r="808" spans="2:23" ht="69.75" x14ac:dyDescent="0.25">
      <c r="C808" s="24"/>
      <c r="D808" s="32"/>
      <c r="E808" s="62" t="str">
        <f t="shared" si="76"/>
        <v>Dune Mesa Lateral - Øx0.6x0.6 - Acabamentos CustomizadosTampo: Espelho Bronze, Fume, Prata, Vidro Fosco ou Clear
Corpo: Laca ou Lamina</v>
      </c>
      <c r="F808" s="43" t="s">
        <v>563</v>
      </c>
      <c r="G808" s="57" t="s">
        <v>481</v>
      </c>
      <c r="H808" s="30">
        <v>3098.5555897654481</v>
      </c>
      <c r="I808" s="86"/>
      <c r="J808" s="42"/>
      <c r="N808" s="42"/>
      <c r="S808" s="194">
        <v>2470.7679829392423</v>
      </c>
      <c r="T808" s="194">
        <f t="shared" si="77"/>
        <v>2347.2295837922802</v>
      </c>
      <c r="U808" s="194">
        <f t="shared" si="78"/>
        <v>2523.9027782712692</v>
      </c>
      <c r="V808" s="194">
        <f t="shared" si="79"/>
        <v>2943.6278102977808</v>
      </c>
      <c r="W808" s="194">
        <f t="shared" si="80"/>
        <v>3098.5555897654481</v>
      </c>
    </row>
    <row r="809" spans="2:23" ht="69.75" x14ac:dyDescent="0.25">
      <c r="C809" s="24"/>
      <c r="D809" s="32"/>
      <c r="E809" s="62" t="str">
        <f t="shared" si="76"/>
        <v>Dune Mesa Lateral - Øx0.6x0.6 - Acabamentos CustomizadosTampo: Laca ou Lamina com ou sem Vidro Normal Pintado
Corpo: Laca ou Lamina</v>
      </c>
      <c r="F809" s="43" t="s">
        <v>563</v>
      </c>
      <c r="G809" s="57" t="s">
        <v>482</v>
      </c>
      <c r="H809" s="30">
        <v>2727.5484451129041</v>
      </c>
      <c r="I809" s="86"/>
      <c r="J809" s="42"/>
      <c r="N809" s="42"/>
      <c r="S809" s="194">
        <v>2174.929309759716</v>
      </c>
      <c r="T809" s="194">
        <f t="shared" si="77"/>
        <v>2066.1828442717301</v>
      </c>
      <c r="U809" s="194">
        <f t="shared" si="78"/>
        <v>2221.7019830878821</v>
      </c>
      <c r="V809" s="194">
        <f t="shared" si="79"/>
        <v>2591.1710228753968</v>
      </c>
      <c r="W809" s="194">
        <f t="shared" si="80"/>
        <v>2727.5484451129041</v>
      </c>
    </row>
    <row r="810" spans="2:23" ht="69.75" x14ac:dyDescent="0.25">
      <c r="C810" s="24"/>
      <c r="D810" s="32"/>
      <c r="E810" s="62" t="str">
        <f t="shared" si="76"/>
        <v>Dune Mesa Lateral - Øx0.6x0.6 - Acabamentos CustomizadosTampo: Mármore ou Porcelana Especial
Corpo: Laca ou Lamina</v>
      </c>
      <c r="F810" s="43" t="s">
        <v>563</v>
      </c>
      <c r="G810" s="81" t="s">
        <v>626</v>
      </c>
      <c r="H810" s="30">
        <v>4389.309227676601</v>
      </c>
      <c r="I810" s="86"/>
      <c r="J810" s="42"/>
      <c r="N810" s="42"/>
      <c r="S810" s="194">
        <v>3500.0065007012045</v>
      </c>
      <c r="T810" s="194">
        <f t="shared" si="77"/>
        <v>3325.0061756661439</v>
      </c>
      <c r="U810" s="194">
        <f t="shared" si="78"/>
        <v>3575.2754577055312</v>
      </c>
      <c r="V810" s="194">
        <f t="shared" si="79"/>
        <v>4169.8437663219602</v>
      </c>
      <c r="W810" s="194">
        <f t="shared" si="80"/>
        <v>4389.309227676601</v>
      </c>
    </row>
    <row r="811" spans="2:23" ht="69.75" x14ac:dyDescent="0.25">
      <c r="C811" s="24"/>
      <c r="D811" s="32" t="s">
        <v>176</v>
      </c>
      <c r="E811" s="62" t="str">
        <f t="shared" si="76"/>
        <v>Moon Mesa Lateral - Øx0.5x0.45 - Acabamentos CustomizadosTampo: Laca ou Lamina com ou sem Vidro Normal Pintado
Corpo: Laca ou Lamina</v>
      </c>
      <c r="F811" s="43" t="s">
        <v>478</v>
      </c>
      <c r="G811" s="57" t="s">
        <v>482</v>
      </c>
      <c r="H811" s="30">
        <v>2428.0412154885612</v>
      </c>
      <c r="I811" s="86"/>
      <c r="J811" s="74">
        <f t="shared" ref="J811:J817" si="81">H811/0.98</f>
        <v>2477.5930770291443</v>
      </c>
      <c r="N811" s="42"/>
      <c r="S811" s="194">
        <v>1936.1042016806728</v>
      </c>
      <c r="T811" s="194">
        <f t="shared" si="77"/>
        <v>1839.2989915966391</v>
      </c>
      <c r="U811" s="194">
        <f t="shared" si="78"/>
        <v>1977.7408511791818</v>
      </c>
      <c r="V811" s="194">
        <f t="shared" si="79"/>
        <v>2306.6391547302796</v>
      </c>
      <c r="W811" s="194">
        <f t="shared" si="80"/>
        <v>2428.0412154885612</v>
      </c>
    </row>
    <row r="812" spans="2:23" ht="69.75" x14ac:dyDescent="0.25">
      <c r="C812" s="24"/>
      <c r="D812" s="32" t="s">
        <v>187</v>
      </c>
      <c r="E812" s="62" t="str">
        <f t="shared" si="76"/>
        <v>Metro Sofa Table - 1.05x0.45x0.42 - Acabamentos CustomizadosTampo: Espelho Bronze, Fume, Prata, Vidro Fosco ou Clear
Corpo: Laca ou Lamina</v>
      </c>
      <c r="F812" s="43" t="s">
        <v>479</v>
      </c>
      <c r="G812" s="57" t="s">
        <v>481</v>
      </c>
      <c r="H812" s="30">
        <v>3270.0813024388458</v>
      </c>
      <c r="I812" s="86"/>
      <c r="J812" s="74">
        <f t="shared" si="81"/>
        <v>3336.8176555498426</v>
      </c>
      <c r="N812" s="42"/>
      <c r="S812" s="194">
        <v>2607.5414655658192</v>
      </c>
      <c r="T812" s="194">
        <f t="shared" si="77"/>
        <v>2477.1643922875282</v>
      </c>
      <c r="U812" s="194">
        <f t="shared" si="78"/>
        <v>2663.617626115622</v>
      </c>
      <c r="V812" s="194">
        <f t="shared" si="79"/>
        <v>3106.5772373386494</v>
      </c>
      <c r="W812" s="194">
        <f t="shared" si="80"/>
        <v>3270.0813024388458</v>
      </c>
    </row>
    <row r="813" spans="2:23" ht="69.75" x14ac:dyDescent="0.25">
      <c r="C813" s="24"/>
      <c r="D813" s="32" t="s">
        <v>190</v>
      </c>
      <c r="E813" s="62" t="str">
        <f t="shared" si="76"/>
        <v>Metro Sofa Table - 1.05x1.05x0.42 - Acabamentos CustomizadosTampo: Espelho Bronze, Fume, Prata, Vidro Fosco ou Clear
Corpo: Laca ou Lamina</v>
      </c>
      <c r="F813" s="43" t="s">
        <v>480</v>
      </c>
      <c r="G813" s="57" t="s">
        <v>481</v>
      </c>
      <c r="H813" s="30">
        <v>5079.5488908045154</v>
      </c>
      <c r="I813" s="86"/>
      <c r="J813" s="74">
        <f t="shared" si="81"/>
        <v>5183.2131538821586</v>
      </c>
      <c r="N813" s="42"/>
      <c r="S813" s="194">
        <v>4050.3990984148745</v>
      </c>
      <c r="T813" s="194">
        <f t="shared" si="77"/>
        <v>3847.8791434941304</v>
      </c>
      <c r="U813" s="194">
        <f t="shared" si="78"/>
        <v>4137.5044553700327</v>
      </c>
      <c r="V813" s="194">
        <f t="shared" si="79"/>
        <v>4825.5714462980686</v>
      </c>
      <c r="W813" s="194">
        <f t="shared" si="80"/>
        <v>5079.5488908045154</v>
      </c>
    </row>
    <row r="814" spans="2:23" ht="69.75" x14ac:dyDescent="0.25">
      <c r="C814" s="24"/>
      <c r="D814" s="32" t="s">
        <v>189</v>
      </c>
      <c r="E814" s="62" t="str">
        <f t="shared" si="76"/>
        <v>Metro Sofa Table - 1.05x1.05x0.42 - Acabamentos CustomizadosTampo: Laca ou Lamina com ou sem Vidro Normal Pintado
Corpo: Laca ou Lamina</v>
      </c>
      <c r="F814" s="43" t="s">
        <v>480</v>
      </c>
      <c r="G814" s="57" t="s">
        <v>482</v>
      </c>
      <c r="H814" s="30">
        <v>4734.0353950860681</v>
      </c>
      <c r="I814" s="86"/>
      <c r="J814" s="74">
        <f t="shared" si="81"/>
        <v>4830.6483623327231</v>
      </c>
      <c r="N814" s="42"/>
      <c r="S814" s="194">
        <v>3774.888894333244</v>
      </c>
      <c r="T814" s="194">
        <f t="shared" si="77"/>
        <v>3586.1444496165818</v>
      </c>
      <c r="U814" s="194">
        <f t="shared" si="78"/>
        <v>3856.0693006629913</v>
      </c>
      <c r="V814" s="194">
        <f t="shared" si="79"/>
        <v>4497.333625363246</v>
      </c>
      <c r="W814" s="194">
        <f t="shared" si="80"/>
        <v>4734.0353950860681</v>
      </c>
    </row>
    <row r="815" spans="2:23" ht="69.75" x14ac:dyDescent="0.25">
      <c r="C815" s="24"/>
      <c r="D815" s="32" t="s">
        <v>186</v>
      </c>
      <c r="E815" s="62" t="str">
        <f t="shared" si="76"/>
        <v>Metro Sofa Table - 1.05x0.45x0.42 - Acabamentos CustomizadosTampo: Laca ou Lamina com ou sem Vidro Normal Pintado
Corpo: Laca ou Lamina</v>
      </c>
      <c r="F815" s="43" t="s">
        <v>479</v>
      </c>
      <c r="G815" s="57" t="s">
        <v>482</v>
      </c>
      <c r="H815" s="30">
        <v>2924.5678067203935</v>
      </c>
      <c r="I815" s="86"/>
      <c r="J815" s="74">
        <f t="shared" si="81"/>
        <v>2984.2528640004016</v>
      </c>
      <c r="N815" s="42"/>
      <c r="S815" s="194">
        <v>2332.0312614841855</v>
      </c>
      <c r="T815" s="194">
        <f t="shared" si="77"/>
        <v>2215.429698409976</v>
      </c>
      <c r="U815" s="194">
        <f t="shared" si="78"/>
        <v>2382.1824714085765</v>
      </c>
      <c r="V815" s="194">
        <f t="shared" si="79"/>
        <v>2778.3394164038223</v>
      </c>
      <c r="W815" s="194">
        <f t="shared" si="80"/>
        <v>2924.5678067203935</v>
      </c>
    </row>
    <row r="816" spans="2:23" ht="69.75" x14ac:dyDescent="0.25">
      <c r="C816" s="24"/>
      <c r="D816" s="32" t="s">
        <v>188</v>
      </c>
      <c r="E816" s="62" t="str">
        <f t="shared" si="76"/>
        <v>Metro Sofa Table - 1.05x0.45x0.42 - Acabamentos CustomizadosTampo: Mármore Especial
Corpo: Laca ou Lamina</v>
      </c>
      <c r="F816" s="43" t="s">
        <v>479</v>
      </c>
      <c r="G816" s="81" t="s">
        <v>624</v>
      </c>
      <c r="H816" s="30">
        <v>5016.9524330776912</v>
      </c>
      <c r="I816" s="86"/>
      <c r="J816" s="74">
        <f t="shared" si="81"/>
        <v>5119.3392174262153</v>
      </c>
      <c r="N816" s="42"/>
      <c r="S816" s="194">
        <v>4000.4850919959822</v>
      </c>
      <c r="T816" s="194">
        <f t="shared" si="77"/>
        <v>3800.4608373961828</v>
      </c>
      <c r="U816" s="194">
        <f t="shared" si="78"/>
        <v>4086.5170294582613</v>
      </c>
      <c r="V816" s="194">
        <f t="shared" si="79"/>
        <v>4766.1048114571695</v>
      </c>
      <c r="W816" s="194">
        <f t="shared" si="80"/>
        <v>5016.9524330776912</v>
      </c>
    </row>
    <row r="817" spans="3:23" ht="69.75" x14ac:dyDescent="0.25">
      <c r="C817" s="25"/>
      <c r="D817" s="7" t="s">
        <v>191</v>
      </c>
      <c r="E817" s="62" t="str">
        <f t="shared" si="76"/>
        <v>Metro Sofa Table - 1.05x1.05x0.42 - Acabamentos CustomizadosTampo: Mármore Especial
Corpo: Laca ou Lamina</v>
      </c>
      <c r="F817" s="45" t="s">
        <v>480</v>
      </c>
      <c r="G817" s="81" t="s">
        <v>624</v>
      </c>
      <c r="H817" s="30">
        <v>8568.9128965008804</v>
      </c>
      <c r="I817" s="86"/>
      <c r="J817" s="74">
        <f t="shared" si="81"/>
        <v>8743.7886698988568</v>
      </c>
      <c r="N817" s="42"/>
      <c r="S817" s="194">
        <v>6832.7951588798787</v>
      </c>
      <c r="T817" s="194">
        <f t="shared" si="77"/>
        <v>6491.1554009358842</v>
      </c>
      <c r="U817" s="194">
        <f t="shared" si="78"/>
        <v>6979.7369902536393</v>
      </c>
      <c r="V817" s="194">
        <f t="shared" si="79"/>
        <v>8140.467251732819</v>
      </c>
      <c r="W817" s="194">
        <f t="shared" si="80"/>
        <v>8568.9128965008804</v>
      </c>
    </row>
    <row r="818" spans="3:23" ht="69.75" x14ac:dyDescent="0.25">
      <c r="C818" s="71"/>
      <c r="D818" s="32"/>
      <c r="E818" s="62" t="str">
        <f t="shared" si="76"/>
        <v>Stella Mesa de Jantar 2.2X1.1x0.75 - Acabamentos CustomizadosTampo: Laca ou Lamina com ou sem Vidro Normal Pintado
Corpo: Laca ou Lamina</v>
      </c>
      <c r="F818" s="80" t="s">
        <v>764</v>
      </c>
      <c r="G818" s="57" t="s">
        <v>482</v>
      </c>
      <c r="H818" s="30">
        <v>7657.3914689890571</v>
      </c>
      <c r="I818" s="86"/>
      <c r="J818" s="74"/>
      <c r="N818" s="42"/>
      <c r="S818" s="194">
        <v>6105.9539279856581</v>
      </c>
      <c r="T818" s="194">
        <f t="shared" si="77"/>
        <v>5800.6562315863748</v>
      </c>
      <c r="U818" s="194">
        <f t="shared" si="78"/>
        <v>6237.2647651466405</v>
      </c>
      <c r="V818" s="194">
        <f t="shared" si="79"/>
        <v>7274.5218955905257</v>
      </c>
      <c r="W818" s="194">
        <f t="shared" si="80"/>
        <v>7657.3914689890571</v>
      </c>
    </row>
    <row r="819" spans="3:23" ht="69.75" x14ac:dyDescent="0.25">
      <c r="C819" s="71"/>
      <c r="D819" s="32"/>
      <c r="E819" s="62" t="str">
        <f t="shared" si="76"/>
        <v>Stella Mesa de Jantar 2.2X1.1x0.75 - Acabamentos CustomizadosTampo:Vidro Fosco ou Clear
Corpo: Laca ou Lamina</v>
      </c>
      <c r="F819" s="80" t="s">
        <v>764</v>
      </c>
      <c r="G819" s="35" t="s">
        <v>519</v>
      </c>
      <c r="H819" s="30">
        <v>11262.838617350919</v>
      </c>
      <c r="I819" s="86"/>
      <c r="J819" s="74"/>
      <c r="N819" s="42"/>
      <c r="S819" s="194">
        <v>8980.9139279856608</v>
      </c>
      <c r="T819" s="194">
        <f t="shared" si="77"/>
        <v>8531.8682315863771</v>
      </c>
      <c r="U819" s="194">
        <f t="shared" si="78"/>
        <v>9174.051861920836</v>
      </c>
      <c r="V819" s="194">
        <f t="shared" si="79"/>
        <v>10699.696686558271</v>
      </c>
      <c r="W819" s="194">
        <f t="shared" si="80"/>
        <v>11262.838617350919</v>
      </c>
    </row>
    <row r="820" spans="3:23" ht="69.75" x14ac:dyDescent="0.25">
      <c r="C820" s="71"/>
      <c r="D820" s="32"/>
      <c r="E820" s="62" t="str">
        <f t="shared" si="76"/>
        <v>Stella Mesa de Jantar 2.2X1.1x0.75 - Acabamentos CustomizadosTampo: Mármore Especial
Corpo: Laca ou Lamina</v>
      </c>
      <c r="F820" s="80" t="s">
        <v>764</v>
      </c>
      <c r="G820" s="81" t="s">
        <v>624</v>
      </c>
      <c r="H820" s="30">
        <v>20391.067731113628</v>
      </c>
      <c r="I820" s="86"/>
      <c r="J820" s="74"/>
      <c r="N820" s="42"/>
      <c r="S820" s="194">
        <v>16259.704184230837</v>
      </c>
      <c r="T820" s="194">
        <f t="shared" si="77"/>
        <v>15446.718975019294</v>
      </c>
      <c r="U820" s="194">
        <f t="shared" si="78"/>
        <v>16609.37524195623</v>
      </c>
      <c r="V820" s="194">
        <f t="shared" si="79"/>
        <v>19371.514344693547</v>
      </c>
      <c r="W820" s="194">
        <f t="shared" si="80"/>
        <v>20391.067731113628</v>
      </c>
    </row>
    <row r="821" spans="3:23" ht="69.75" x14ac:dyDescent="0.35">
      <c r="C821" s="1"/>
      <c r="D821" s="1"/>
      <c r="E821" s="32" t="str">
        <f t="shared" si="76"/>
        <v>Stella Mesa de Jantar 3X1.2x0.75 - Acabamentos CustomizadosTampo: Laca ou Lamina com ou sem Vidro Normal Pintado
Corpo: Laca ou Lamina</v>
      </c>
      <c r="F821" s="80" t="s">
        <v>767</v>
      </c>
      <c r="G821" s="57" t="s">
        <v>482</v>
      </c>
      <c r="H821" s="30">
        <v>10378.459679778745</v>
      </c>
      <c r="I821" s="86"/>
      <c r="S821" s="194">
        <v>8275.715941234499</v>
      </c>
      <c r="T821" s="194">
        <f t="shared" si="77"/>
        <v>7861.9301441727739</v>
      </c>
      <c r="U821" s="194">
        <f t="shared" si="78"/>
        <v>8453.6883270674989</v>
      </c>
      <c r="V821" s="194">
        <f t="shared" si="79"/>
        <v>9859.5366958588238</v>
      </c>
      <c r="W821" s="194">
        <f t="shared" si="80"/>
        <v>10378.459679778745</v>
      </c>
    </row>
    <row r="822" spans="3:23" ht="69.75" x14ac:dyDescent="0.35">
      <c r="C822" s="1"/>
      <c r="D822" s="1"/>
      <c r="E822" s="32" t="str">
        <f t="shared" si="76"/>
        <v>Stella Mesa de Jantar 2.7X1.2x0.75 - Acabamentos CustomizadosTampo: Laca ou Lamina com ou sem Vidro Normal Pintado
Corpo: Laca ou Lamina</v>
      </c>
      <c r="F822" s="80" t="s">
        <v>766</v>
      </c>
      <c r="G822" s="57" t="s">
        <v>482</v>
      </c>
      <c r="H822" s="30">
        <v>9745.437930151651</v>
      </c>
      <c r="I822" s="86"/>
      <c r="S822" s="194">
        <v>7770.9485339144976</v>
      </c>
      <c r="T822" s="194">
        <f t="shared" si="77"/>
        <v>7382.4011072187723</v>
      </c>
      <c r="U822" s="194">
        <f t="shared" si="78"/>
        <v>7938.0657066868525</v>
      </c>
      <c r="V822" s="194">
        <f t="shared" si="79"/>
        <v>9258.1660337088761</v>
      </c>
      <c r="W822" s="194">
        <f t="shared" si="80"/>
        <v>9745.437930151651</v>
      </c>
    </row>
    <row r="823" spans="3:23" ht="69.75" x14ac:dyDescent="0.35">
      <c r="C823" s="1"/>
      <c r="D823" s="1"/>
      <c r="E823" s="32" t="str">
        <f t="shared" si="76"/>
        <v>Stella Mesa de Jantar 2.4X1.1x0.75 - Acabamentos CustomizadosTampo: Laca ou Lamina com ou sem Vidro Normal Pintado
Corpo: Laca ou Lamina</v>
      </c>
      <c r="F823" s="80" t="s">
        <v>765</v>
      </c>
      <c r="G823" s="57" t="s">
        <v>482</v>
      </c>
      <c r="H823" s="30">
        <v>8353.5179661698803</v>
      </c>
      <c r="I823" s="86"/>
      <c r="S823" s="194">
        <v>6661.0406487116261</v>
      </c>
      <c r="T823" s="194">
        <f t="shared" si="77"/>
        <v>6327.9886162760449</v>
      </c>
      <c r="U823" s="194">
        <f t="shared" si="78"/>
        <v>6804.288834705425</v>
      </c>
      <c r="V823" s="194">
        <f t="shared" si="79"/>
        <v>7935.8420679169367</v>
      </c>
      <c r="W823" s="194">
        <f t="shared" si="80"/>
        <v>8353.5179661698803</v>
      </c>
    </row>
    <row r="824" spans="3:23" ht="69.75" x14ac:dyDescent="0.35">
      <c r="C824" s="1"/>
      <c r="D824" s="1"/>
      <c r="E824" s="32" t="str">
        <f t="shared" si="76"/>
        <v>Stella Mesa de Jantar 3X1.2x0.75 - Acabamentos CustomizadosTampo: Mármore Especial
Corpo: Laca ou Lamina</v>
      </c>
      <c r="F824" s="80" t="s">
        <v>767</v>
      </c>
      <c r="G824" s="81" t="s">
        <v>624</v>
      </c>
      <c r="H824" s="30">
        <v>29515.475374844373</v>
      </c>
      <c r="I824" s="86"/>
      <c r="S824" s="194">
        <v>23535.447225239997</v>
      </c>
      <c r="T824" s="194">
        <f t="shared" si="77"/>
        <v>22358.674863977998</v>
      </c>
      <c r="U824" s="194">
        <f t="shared" si="78"/>
        <v>24041.58587524516</v>
      </c>
      <c r="V824" s="194">
        <f t="shared" si="79"/>
        <v>28039.701606298429</v>
      </c>
      <c r="W824" s="194">
        <f t="shared" si="80"/>
        <v>29515.475374844373</v>
      </c>
    </row>
    <row r="825" spans="3:23" ht="69.75" x14ac:dyDescent="0.35">
      <c r="C825" s="1"/>
      <c r="D825" s="1"/>
      <c r="E825" s="32" t="str">
        <f t="shared" si="76"/>
        <v>Stella Mesa de Jantar 2.7X1.2x0.75 - Acabamentos CustomizadosTampo: Mármore Especial
Corpo: Laca ou Lamina</v>
      </c>
      <c r="F825" s="80" t="s">
        <v>766</v>
      </c>
      <c r="G825" s="81" t="s">
        <v>624</v>
      </c>
      <c r="H825" s="30">
        <v>26891.058518855516</v>
      </c>
      <c r="I825" s="86"/>
      <c r="S825" s="194">
        <v>21442.754370840001</v>
      </c>
      <c r="T825" s="194">
        <f t="shared" si="77"/>
        <v>20370.616652297998</v>
      </c>
      <c r="U825" s="194">
        <f t="shared" si="78"/>
        <v>21903.888873438711</v>
      </c>
      <c r="V825" s="194">
        <f t="shared" si="79"/>
        <v>25546.505593091566</v>
      </c>
      <c r="W825" s="194">
        <f t="shared" si="80"/>
        <v>26891.058518855516</v>
      </c>
    </row>
    <row r="826" spans="3:23" ht="69.75" x14ac:dyDescent="0.35">
      <c r="C826" s="1"/>
      <c r="D826" s="1"/>
      <c r="E826" s="32" t="str">
        <f t="shared" si="76"/>
        <v>Stella Mesa de Jantar 2.4X1.1x0.75 - Acabamentos CustomizadosTampo: Mármore Especial
Corpo: Laca ou Lamina</v>
      </c>
      <c r="F826" s="80" t="s">
        <v>765</v>
      </c>
      <c r="G826" s="81" t="s">
        <v>624</v>
      </c>
      <c r="H826" s="30">
        <v>22244.801161214873</v>
      </c>
      <c r="I826" s="86"/>
      <c r="S826" s="194">
        <v>17737.859110070003</v>
      </c>
      <c r="T826" s="194">
        <f t="shared" si="77"/>
        <v>16850.966154566504</v>
      </c>
      <c r="U826" s="194">
        <f t="shared" si="78"/>
        <v>18119.318445770437</v>
      </c>
      <c r="V826" s="194">
        <f t="shared" si="79"/>
        <v>21132.561103302058</v>
      </c>
      <c r="W826" s="194">
        <f t="shared" si="80"/>
        <v>22244.801161214873</v>
      </c>
    </row>
    <row r="827" spans="3:23" ht="69.75" x14ac:dyDescent="0.35">
      <c r="C827" s="1"/>
      <c r="D827" s="1"/>
      <c r="E827" s="32" t="str">
        <f t="shared" si="76"/>
        <v>Stella Mesa de Jantar 3X1.2x0.75 - Acabamentos CustomizadosTampo:Vidro Fosco ou Clear
Corpo: Laca ou Lamina</v>
      </c>
      <c r="F827" s="80" t="s">
        <v>767</v>
      </c>
      <c r="G827" s="35" t="s">
        <v>519</v>
      </c>
      <c r="H827" s="30">
        <v>15741.934776515396</v>
      </c>
      <c r="I827" s="86"/>
      <c r="S827" s="194">
        <v>12552.515941234502</v>
      </c>
      <c r="T827" s="194">
        <f t="shared" si="77"/>
        <v>11924.890144172776</v>
      </c>
      <c r="U827" s="194">
        <f t="shared" si="78"/>
        <v>12822.462520615889</v>
      </c>
      <c r="V827" s="194">
        <f t="shared" si="79"/>
        <v>14954.83803779431</v>
      </c>
      <c r="W827" s="194">
        <f t="shared" si="80"/>
        <v>15741.934776515396</v>
      </c>
    </row>
    <row r="828" spans="3:23" ht="69.75" x14ac:dyDescent="0.35">
      <c r="C828" s="1"/>
      <c r="D828" s="1"/>
      <c r="E828" s="32" t="str">
        <f t="shared" si="76"/>
        <v>Stella Mesa de Jantar 2.7X1.2x0.75 - Acabamentos CustomizadosTampo:Vidro Fosco ou Clear
Corpo: Laca ou Lamina</v>
      </c>
      <c r="F828" s="80" t="s">
        <v>766</v>
      </c>
      <c r="G828" s="35" t="s">
        <v>519</v>
      </c>
      <c r="H828" s="30">
        <v>14572.565517214642</v>
      </c>
      <c r="I828" s="86"/>
      <c r="S828" s="194">
        <v>11620.068533914502</v>
      </c>
      <c r="T828" s="194">
        <f t="shared" si="77"/>
        <v>11039.065107218776</v>
      </c>
      <c r="U828" s="194">
        <f t="shared" si="78"/>
        <v>11869.962480880406</v>
      </c>
      <c r="V828" s="194">
        <f t="shared" si="79"/>
        <v>13843.937241450816</v>
      </c>
      <c r="W828" s="194">
        <f t="shared" si="80"/>
        <v>14572.565517214642</v>
      </c>
    </row>
    <row r="829" spans="3:23" ht="69.75" x14ac:dyDescent="0.25">
      <c r="E829" s="32" t="str">
        <f t="shared" si="76"/>
        <v>Stella Mesa de Jantar 2.4X1.1x0.75 - Acabamentos CustomizadosTampo:Vidro Fosco ou Clear
Corpo: Laca ou Lamina</v>
      </c>
      <c r="F829" s="80" t="s">
        <v>765</v>
      </c>
      <c r="G829" s="35" t="s">
        <v>519</v>
      </c>
      <c r="H829" s="30">
        <v>12286.733037110092</v>
      </c>
      <c r="I829" s="86"/>
      <c r="S829" s="194">
        <v>9797.3606487116285</v>
      </c>
      <c r="T829" s="194">
        <f t="shared" si="77"/>
        <v>9307.4926162760476</v>
      </c>
      <c r="U829" s="194">
        <f t="shared" si="78"/>
        <v>10008.056576640913</v>
      </c>
      <c r="V829" s="194">
        <f t="shared" si="79"/>
        <v>11672.396385336295</v>
      </c>
      <c r="W829" s="194">
        <f t="shared" si="80"/>
        <v>12286.733037110092</v>
      </c>
    </row>
    <row r="830" spans="3:23" ht="69.75" x14ac:dyDescent="0.25">
      <c r="E830" s="32" t="str">
        <f t="shared" si="76"/>
        <v>London Mesa de Jantar 3X1.2x0.75 - Acabamentos CustomizadosTampo: Laca ou Lamina com ou sem Vidro Normal Pintado
Corpo: Laca ou Lamina</v>
      </c>
      <c r="F830" s="80" t="s">
        <v>788</v>
      </c>
      <c r="G830" s="57" t="s">
        <v>482</v>
      </c>
      <c r="H830" s="30">
        <v>8998.6330390353905</v>
      </c>
      <c r="I830" s="86"/>
      <c r="S830" s="194">
        <v>7175.4511929705004</v>
      </c>
      <c r="T830" s="194">
        <f t="shared" si="77"/>
        <v>6816.6786333219752</v>
      </c>
      <c r="U830" s="194">
        <f t="shared" si="78"/>
        <v>7329.761971313952</v>
      </c>
      <c r="V830" s="194">
        <f t="shared" si="79"/>
        <v>8548.701387143461</v>
      </c>
      <c r="W830" s="194">
        <f t="shared" si="80"/>
        <v>8998.6330390353905</v>
      </c>
    </row>
    <row r="831" spans="3:23" ht="69.75" x14ac:dyDescent="0.25">
      <c r="E831" s="32" t="str">
        <f t="shared" si="76"/>
        <v>London Mesa de Jantar 2.7X1.2x0.75 - Acabamentos CustomizadosTampo: Laca ou Lamina com ou sem Vidro Normal Pintado
Corpo: Laca ou Lamina</v>
      </c>
      <c r="F831" s="80" t="s">
        <v>789</v>
      </c>
      <c r="G831" s="57" t="s">
        <v>482</v>
      </c>
      <c r="H831" s="30">
        <v>8287.7090379805104</v>
      </c>
      <c r="I831" s="86"/>
      <c r="S831" s="194">
        <v>6608.5650393344995</v>
      </c>
      <c r="T831" s="194">
        <f t="shared" si="77"/>
        <v>6278.1367873677746</v>
      </c>
      <c r="U831" s="194">
        <f t="shared" si="78"/>
        <v>6750.6847175997582</v>
      </c>
      <c r="V831" s="194">
        <f t="shared" si="79"/>
        <v>7873.3235861365974</v>
      </c>
      <c r="W831" s="194">
        <f t="shared" si="80"/>
        <v>8287.7090379805104</v>
      </c>
    </row>
    <row r="832" spans="3:23" ht="69.75" x14ac:dyDescent="0.25">
      <c r="E832" s="32" t="str">
        <f t="shared" si="76"/>
        <v>London Mesa de Jantar 2.4X1.2x0.75 - Acabamentos CustomizadosTampo: Laca ou Lamina com ou sem Vidro Normal Pintado
Corpo: Laca ou Lamina</v>
      </c>
      <c r="F832" s="80" t="s">
        <v>790</v>
      </c>
      <c r="G832" s="57" t="s">
        <v>482</v>
      </c>
      <c r="H832" s="30">
        <v>7576.5923645117564</v>
      </c>
      <c r="I832" s="86"/>
      <c r="S832" s="194">
        <v>6041.5252499744984</v>
      </c>
      <c r="T832" s="194">
        <f t="shared" si="77"/>
        <v>5739.4489874757728</v>
      </c>
      <c r="U832" s="194">
        <f t="shared" si="78"/>
        <v>6171.4505241674979</v>
      </c>
      <c r="V832" s="194">
        <f t="shared" si="79"/>
        <v>7197.7627463365525</v>
      </c>
      <c r="W832" s="194">
        <f t="shared" si="80"/>
        <v>7576.5923645117564</v>
      </c>
    </row>
    <row r="833" spans="5:23" ht="69.75" x14ac:dyDescent="0.25">
      <c r="E833" s="32" t="str">
        <f t="shared" si="76"/>
        <v>London Mesa de Jantar 3X1.2x0.75 - Acabamentos CustomizadosTampo: Mármore Especial
Corpo: Laca ou Lamina</v>
      </c>
      <c r="F833" s="80" t="s">
        <v>788</v>
      </c>
      <c r="G833" s="81" t="s">
        <v>624</v>
      </c>
      <c r="H833" s="30">
        <v>28400.463947981054</v>
      </c>
      <c r="I833" s="86"/>
      <c r="S833" s="194">
        <v>22646.344398359997</v>
      </c>
      <c r="T833" s="194">
        <f t="shared" si="77"/>
        <v>21514.027178441997</v>
      </c>
      <c r="U833" s="194">
        <f t="shared" si="78"/>
        <v>23133.362557464516</v>
      </c>
      <c r="V833" s="194">
        <f t="shared" si="79"/>
        <v>26980.440750770864</v>
      </c>
      <c r="W833" s="194">
        <f t="shared" si="80"/>
        <v>28400.463947981054</v>
      </c>
    </row>
    <row r="834" spans="5:23" ht="69.75" x14ac:dyDescent="0.25">
      <c r="E834" s="32" t="str">
        <f t="shared" si="76"/>
        <v>London Mesa de Jantar 2.7X1.2x0.75 - Acabamentos CustomizadosTampo: Mármore Especial
Corpo: Laca ou Lamina</v>
      </c>
      <c r="F834" s="80" t="s">
        <v>789</v>
      </c>
      <c r="G834" s="81" t="s">
        <v>624</v>
      </c>
      <c r="H834" s="30">
        <v>25713.095777707113</v>
      </c>
      <c r="I834" s="86"/>
      <c r="S834" s="194">
        <v>20503.454577239998</v>
      </c>
      <c r="T834" s="194">
        <f t="shared" si="77"/>
        <v>19478.281848377996</v>
      </c>
      <c r="U834" s="194">
        <f t="shared" si="78"/>
        <v>20944.389084277416</v>
      </c>
      <c r="V834" s="194">
        <f t="shared" si="79"/>
        <v>24427.440988992748</v>
      </c>
      <c r="W834" s="194">
        <f t="shared" si="80"/>
        <v>25713.095777707113</v>
      </c>
    </row>
    <row r="835" spans="5:23" ht="69.75" x14ac:dyDescent="0.25">
      <c r="E835" s="32" t="str">
        <f t="shared" ref="E835:E898" si="82">F835&amp;G835</f>
        <v>London Mesa de Jantar 2.4X1.2x0.75 - Acabamentos CustomizadosTampo: Mármore Especial
Corpo: Laca ou Lamina</v>
      </c>
      <c r="F835" s="80" t="s">
        <v>790</v>
      </c>
      <c r="G835" s="81" t="s">
        <v>624</v>
      </c>
      <c r="H835" s="30">
        <v>23025.571912553285</v>
      </c>
      <c r="I835" s="86"/>
      <c r="S835" s="194">
        <v>18360.44060604</v>
      </c>
      <c r="T835" s="194">
        <f t="shared" ref="T835:T898" si="83">IF(S835,S835*(1-0.05))</f>
        <v>17442.418575738</v>
      </c>
      <c r="U835" s="194">
        <f t="shared" ref="U835:U898" si="84">IF(T835,T835/(1-0.07))</f>
        <v>18755.288791116131</v>
      </c>
      <c r="V835" s="194">
        <f t="shared" ref="V835:V898" si="85">U835*1.1663</f>
        <v>21874.29331707874</v>
      </c>
      <c r="W835" s="194">
        <f t="shared" ref="W835:W898" si="86">V835*1.05263157894</f>
        <v>23025.571912553285</v>
      </c>
    </row>
    <row r="836" spans="5:23" ht="69.75" x14ac:dyDescent="0.25">
      <c r="E836" s="32" t="str">
        <f t="shared" si="82"/>
        <v>London Mesa de Jantar 3X1.2x0.75 - Acabamentos CustomizadosTampo:Vidro Fosco ou Clear
Corpo: Laca ou Lamina</v>
      </c>
      <c r="F836" s="80" t="s">
        <v>788</v>
      </c>
      <c r="G836" s="35" t="s">
        <v>519</v>
      </c>
      <c r="H836" s="30">
        <v>14362.108135772038</v>
      </c>
      <c r="I836" s="86"/>
      <c r="S836" s="194">
        <v>11452.2511929705</v>
      </c>
      <c r="T836" s="194">
        <f t="shared" si="83"/>
        <v>10879.638633321974</v>
      </c>
      <c r="U836" s="194">
        <f t="shared" si="84"/>
        <v>11698.536164862338</v>
      </c>
      <c r="V836" s="194">
        <f t="shared" si="85"/>
        <v>13644.002729078944</v>
      </c>
      <c r="W836" s="194">
        <f t="shared" si="86"/>
        <v>14362.108135772038</v>
      </c>
    </row>
    <row r="837" spans="5:23" ht="69.75" x14ac:dyDescent="0.25">
      <c r="E837" s="32" t="str">
        <f t="shared" si="82"/>
        <v>London Mesa de Jantar 2.7X1.2x0.75 - Acabamentos CustomizadosTampo:Vidro Fosco ou Clear
Corpo: Laca ou Lamina</v>
      </c>
      <c r="F837" s="80" t="s">
        <v>789</v>
      </c>
      <c r="G837" s="35" t="s">
        <v>519</v>
      </c>
      <c r="H837" s="30">
        <v>13114.836625043494</v>
      </c>
      <c r="I837" s="86"/>
      <c r="S837" s="194">
        <v>10457.685039334499</v>
      </c>
      <c r="T837" s="194">
        <f t="shared" si="83"/>
        <v>9934.8007873677743</v>
      </c>
      <c r="U837" s="194">
        <f t="shared" si="84"/>
        <v>10682.581491793306</v>
      </c>
      <c r="V837" s="194">
        <f t="shared" si="85"/>
        <v>12459.094793878532</v>
      </c>
      <c r="W837" s="194">
        <f t="shared" si="86"/>
        <v>13114.836625043494</v>
      </c>
    </row>
    <row r="838" spans="5:23" ht="69.75" x14ac:dyDescent="0.25">
      <c r="E838" s="32" t="str">
        <f t="shared" si="82"/>
        <v>London Mesa de Jantar 2.4X1.2x0.75 - Acabamentos CustomizadosTampo:Vidro Fosco ou Clear
Corpo: Laca ou Lamina</v>
      </c>
      <c r="F838" s="80" t="s">
        <v>790</v>
      </c>
      <c r="G838" s="35" t="s">
        <v>519</v>
      </c>
      <c r="H838" s="30">
        <v>11867.372441901078</v>
      </c>
      <c r="I838" s="86"/>
      <c r="S838" s="194">
        <v>9462.9652499745007</v>
      </c>
      <c r="T838" s="194">
        <f t="shared" si="83"/>
        <v>8989.816987475775</v>
      </c>
      <c r="U838" s="194">
        <f t="shared" si="84"/>
        <v>9666.4698790062102</v>
      </c>
      <c r="V838" s="194">
        <f t="shared" si="85"/>
        <v>11274.003819884942</v>
      </c>
      <c r="W838" s="194">
        <f t="shared" si="86"/>
        <v>11867.372441901078</v>
      </c>
    </row>
    <row r="839" spans="5:23" ht="69.75" x14ac:dyDescent="0.25">
      <c r="E839" s="32" t="str">
        <f t="shared" si="82"/>
        <v>Kovak Mesa de Jantar 2.2X1.2x0.75 - Acabamentos CustomizadosTampo: Laca ou Lamina com ou sem Vidro Normal Pintado
Corpo: Laca ou Lamina</v>
      </c>
      <c r="F839" s="80" t="s">
        <v>823</v>
      </c>
      <c r="G839" s="35" t="s">
        <v>482</v>
      </c>
      <c r="H839" s="30">
        <v>7893.1946960147088</v>
      </c>
      <c r="I839" s="86"/>
      <c r="J839" s="42"/>
      <c r="S839" s="194">
        <v>6293.9818806011017</v>
      </c>
      <c r="T839" s="194">
        <f t="shared" si="83"/>
        <v>5979.282786571046</v>
      </c>
      <c r="U839" s="194">
        <f t="shared" si="84"/>
        <v>6429.3363296462867</v>
      </c>
      <c r="V839" s="194">
        <f t="shared" si="85"/>
        <v>7498.5349612664631</v>
      </c>
      <c r="W839" s="194">
        <f t="shared" si="86"/>
        <v>7893.1946960147088</v>
      </c>
    </row>
    <row r="840" spans="5:23" ht="69.75" x14ac:dyDescent="0.25">
      <c r="E840" s="32" t="str">
        <f t="shared" si="82"/>
        <v>Kovak Mesa de Jantar 2.2X1.2x0.75 - Acabamentos CustomizadosTampo: Mármore Especial
Corpo: Laca ou Lamina</v>
      </c>
      <c r="F840" s="80" t="s">
        <v>823</v>
      </c>
      <c r="G840" s="82" t="s">
        <v>624</v>
      </c>
      <c r="H840" s="30">
        <v>20390.097056515824</v>
      </c>
      <c r="I840" s="86"/>
      <c r="J840" s="42"/>
      <c r="S840" s="194">
        <v>16258.930174648423</v>
      </c>
      <c r="T840" s="194">
        <f t="shared" si="83"/>
        <v>15445.983665916001</v>
      </c>
      <c r="U840" s="194">
        <f t="shared" si="84"/>
        <v>16608.584587006455</v>
      </c>
      <c r="V840" s="194">
        <f t="shared" si="85"/>
        <v>19370.592203825625</v>
      </c>
      <c r="W840" s="194">
        <f t="shared" si="86"/>
        <v>20390.097056515824</v>
      </c>
    </row>
    <row r="841" spans="5:23" ht="69.75" x14ac:dyDescent="0.25">
      <c r="E841" s="32" t="str">
        <f t="shared" si="82"/>
        <v>Kovak Mesa de Jantar 2.2X1.2x0.75 - Acabamentos CustomizadosTampo:Vidro Fosco ou Clear
Corpo: Laca ou Lamina</v>
      </c>
      <c r="F841" s="80" t="s">
        <v>823</v>
      </c>
      <c r="G841" s="35" t="s">
        <v>519</v>
      </c>
      <c r="H841" s="30">
        <v>11450.025549640075</v>
      </c>
      <c r="I841" s="86"/>
      <c r="J841" s="42"/>
      <c r="S841" s="194">
        <v>9130.1755648116359</v>
      </c>
      <c r="T841" s="194">
        <f t="shared" si="83"/>
        <v>8673.6667865710533</v>
      </c>
      <c r="U841" s="194">
        <f t="shared" si="84"/>
        <v>9326.5234264204882</v>
      </c>
      <c r="V841" s="194">
        <f t="shared" si="85"/>
        <v>10877.524272234214</v>
      </c>
      <c r="W841" s="194">
        <f t="shared" si="86"/>
        <v>11450.025549640075</v>
      </c>
    </row>
    <row r="842" spans="5:23" ht="69.75" x14ac:dyDescent="0.25">
      <c r="E842" s="32" t="str">
        <f t="shared" si="82"/>
        <v>Kovak Mesa de Jantar 2.4X1.2x0.75 - Acabamentos CustomizadosTampo: Laca ou Lamina com ou sem Vidro Normal Pintado
Corpo: Laca ou Lamina</v>
      </c>
      <c r="F842" s="80" t="s">
        <v>744</v>
      </c>
      <c r="G842" s="57" t="s">
        <v>482</v>
      </c>
      <c r="H842" s="30">
        <v>9044.4225873034211</v>
      </c>
      <c r="I842" s="86"/>
      <c r="J842" s="42"/>
      <c r="S842" s="194">
        <v>7211.9634795944976</v>
      </c>
      <c r="T842" s="194">
        <f t="shared" si="83"/>
        <v>6851.3653056147723</v>
      </c>
      <c r="U842" s="194">
        <f t="shared" si="84"/>
        <v>7367.0594684029811</v>
      </c>
      <c r="V842" s="194">
        <f t="shared" si="85"/>
        <v>8592.2014579983952</v>
      </c>
      <c r="W842" s="194">
        <f t="shared" si="86"/>
        <v>9044.4225873034211</v>
      </c>
    </row>
    <row r="843" spans="5:23" ht="69.75" x14ac:dyDescent="0.25">
      <c r="E843" s="32" t="str">
        <f t="shared" si="82"/>
        <v>Kovak Mesa de Jantar 2.4X1.2x0.75 - Acabamentos CustomizadosTampo: Mármore Especial
Corpo: Laca ou Lamina</v>
      </c>
      <c r="F843" s="80" t="s">
        <v>744</v>
      </c>
      <c r="G843" s="82" t="s">
        <v>624</v>
      </c>
      <c r="H843" s="30">
        <v>20643.657736358829</v>
      </c>
      <c r="I843" s="86"/>
      <c r="J843" s="42"/>
      <c r="S843" s="194">
        <v>16461.117804122528</v>
      </c>
      <c r="T843" s="194">
        <f t="shared" si="83"/>
        <v>15638.061913916401</v>
      </c>
      <c r="U843" s="194">
        <f t="shared" si="84"/>
        <v>16815.120337544518</v>
      </c>
      <c r="V843" s="194">
        <f t="shared" si="85"/>
        <v>19611.474849678169</v>
      </c>
      <c r="W843" s="194">
        <f t="shared" si="86"/>
        <v>20643.657736358829</v>
      </c>
    </row>
    <row r="844" spans="5:23" ht="69.75" x14ac:dyDescent="0.25">
      <c r="E844" s="32" t="str">
        <f t="shared" si="82"/>
        <v>Kovak Mesa de Jantar 2.4X1.2x0.75 - Acabamentos CustomizadosTampo:Vidro Fosco ou Clear
Corpo: Laca ou Lamina</v>
      </c>
      <c r="F844" s="80" t="s">
        <v>744</v>
      </c>
      <c r="G844" s="57" t="s">
        <v>519</v>
      </c>
      <c r="H844" s="30">
        <v>12633.349892866816</v>
      </c>
      <c r="I844" s="86"/>
      <c r="J844" s="42"/>
      <c r="S844" s="194">
        <v>10073.750664879002</v>
      </c>
      <c r="T844" s="194">
        <f t="shared" si="83"/>
        <v>9570.0631316350518</v>
      </c>
      <c r="U844" s="194">
        <f t="shared" si="84"/>
        <v>10290.390464123713</v>
      </c>
      <c r="V844" s="194">
        <f t="shared" si="85"/>
        <v>12001.682398307486</v>
      </c>
      <c r="W844" s="194">
        <f t="shared" si="86"/>
        <v>12633.349892866816</v>
      </c>
    </row>
    <row r="845" spans="5:23" ht="69.75" x14ac:dyDescent="0.25">
      <c r="E845" s="32" t="str">
        <f t="shared" si="82"/>
        <v>Kovak Mesa de Jantar 2.7X1.2x0.75 - Acabamentos CustomizadosTampo: Laca ou Lamina com ou sem Vidro Normal Pintado
Corpo: Laca ou Lamina</v>
      </c>
      <c r="F845" s="80" t="s">
        <v>745</v>
      </c>
      <c r="G845" s="57" t="s">
        <v>482</v>
      </c>
      <c r="H845" s="30">
        <v>9243.6059957180896</v>
      </c>
      <c r="I845" s="86"/>
      <c r="J845" s="42"/>
      <c r="S845" s="194">
        <v>7370.7910281042614</v>
      </c>
      <c r="T845" s="194">
        <f t="shared" si="83"/>
        <v>7002.251476699048</v>
      </c>
      <c r="U845" s="194">
        <f t="shared" si="84"/>
        <v>7529.3026631172561</v>
      </c>
      <c r="V845" s="194">
        <f t="shared" si="85"/>
        <v>8781.4256959936556</v>
      </c>
      <c r="W845" s="194">
        <f t="shared" si="86"/>
        <v>9243.6059957180896</v>
      </c>
    </row>
    <row r="846" spans="5:23" ht="69.75" x14ac:dyDescent="0.25">
      <c r="E846" s="32" t="str">
        <f t="shared" si="82"/>
        <v>Kovak Mesa de Jantar 2.7X1.2x0.75 - Acabamentos CustomizadosTampo: Mármore Especial
Corpo: Laca ou Lamina</v>
      </c>
      <c r="F846" s="80" t="s">
        <v>745</v>
      </c>
      <c r="G846" s="81" t="s">
        <v>624</v>
      </c>
      <c r="H846" s="30">
        <v>22936.228121853423</v>
      </c>
      <c r="I846" s="86"/>
      <c r="J846" s="42"/>
      <c r="S846" s="194">
        <v>18289.198451061475</v>
      </c>
      <c r="T846" s="194">
        <f t="shared" si="83"/>
        <v>17374.738528508402</v>
      </c>
      <c r="U846" s="194">
        <f t="shared" si="84"/>
        <v>18682.51454678323</v>
      </c>
      <c r="V846" s="194">
        <f t="shared" si="85"/>
        <v>21789.416715913278</v>
      </c>
      <c r="W846" s="194">
        <f t="shared" si="86"/>
        <v>22936.228121853423</v>
      </c>
    </row>
    <row r="847" spans="5:23" ht="69.75" x14ac:dyDescent="0.25">
      <c r="E847" s="32" t="str">
        <f t="shared" si="82"/>
        <v>Kovak Mesa de Jantar 2.7X1.2x0.75 - Acabamentos CustomizadosTampo:Vidro Fosco ou Clear
Corpo: Laca ou Lamina</v>
      </c>
      <c r="F847" s="80" t="s">
        <v>745</v>
      </c>
      <c r="G847" s="57" t="s">
        <v>519</v>
      </c>
      <c r="H847" s="30">
        <v>13816.67423609355</v>
      </c>
      <c r="I847" s="86"/>
      <c r="J847" s="42"/>
      <c r="S847" s="194">
        <v>11017.325764946367</v>
      </c>
      <c r="T847" s="194">
        <f t="shared" si="83"/>
        <v>10466.459476699049</v>
      </c>
      <c r="U847" s="194">
        <f t="shared" si="84"/>
        <v>11254.257501826934</v>
      </c>
      <c r="V847" s="194">
        <f t="shared" si="85"/>
        <v>13125.840524380752</v>
      </c>
      <c r="W847" s="194">
        <f t="shared" si="86"/>
        <v>13816.67423609355</v>
      </c>
    </row>
    <row r="848" spans="5:23" ht="69.75" x14ac:dyDescent="0.25">
      <c r="E848" s="32" t="str">
        <f t="shared" si="82"/>
        <v>Kovak Mesa de Jantar 2X1.2x0.75 - Acabamentos CustomizadosTampo: Laca ou Lamina com ou sem Vidro Normal Pintado
Corpo: Laca ou Lamina</v>
      </c>
      <c r="F848" s="80" t="s">
        <v>940</v>
      </c>
      <c r="G848" s="57" t="s">
        <v>482</v>
      </c>
      <c r="H848" s="30">
        <v>7217.9890461630202</v>
      </c>
      <c r="I848" s="86"/>
      <c r="J848" s="42"/>
      <c r="S848" s="194">
        <v>5755.5773068495228</v>
      </c>
      <c r="T848" s="194">
        <f t="shared" si="83"/>
        <v>5467.7984415070459</v>
      </c>
      <c r="U848" s="194">
        <f t="shared" si="84"/>
        <v>5879.3531629108029</v>
      </c>
      <c r="V848" s="194">
        <f t="shared" si="85"/>
        <v>6857.0895939028687</v>
      </c>
      <c r="W848" s="194">
        <f t="shared" si="86"/>
        <v>7217.9890461630202</v>
      </c>
    </row>
    <row r="849" spans="5:23" ht="69.75" x14ac:dyDescent="0.25">
      <c r="E849" s="32" t="str">
        <f t="shared" si="82"/>
        <v>Kovak Mesa de Jantar 2X1.2x0.75 - Acabamentos CustomizadosTampo: Mármore Especial
Corpo: Laca ou Lamina</v>
      </c>
      <c r="F849" s="80" t="s">
        <v>940</v>
      </c>
      <c r="G849" s="57" t="s">
        <v>624</v>
      </c>
      <c r="H849" s="30">
        <v>17842.796628188498</v>
      </c>
      <c r="I849" s="86"/>
      <c r="J849" s="42"/>
      <c r="S849" s="194">
        <v>14227.72945582737</v>
      </c>
      <c r="T849" s="194">
        <f t="shared" si="83"/>
        <v>13516.342983036</v>
      </c>
      <c r="U849" s="194">
        <f t="shared" si="84"/>
        <v>14533.702132296776</v>
      </c>
      <c r="V849" s="194">
        <f t="shared" si="85"/>
        <v>16950.656796897729</v>
      </c>
      <c r="W849" s="194">
        <f t="shared" si="86"/>
        <v>17842.796628188498</v>
      </c>
    </row>
    <row r="850" spans="5:23" ht="69.75" x14ac:dyDescent="0.25">
      <c r="E850" s="32" t="str">
        <f t="shared" si="82"/>
        <v>Kovak Mesa de Jantar 2X1.2x0.75 - Acabamentos CustomizadosTampo:Vidro Fosco ou Clear
Corpo: Laca ou Lamina</v>
      </c>
      <c r="F850" s="80" t="s">
        <v>940</v>
      </c>
      <c r="G850" s="57" t="s">
        <v>519</v>
      </c>
      <c r="H850" s="30">
        <v>10266.701206413336</v>
      </c>
      <c r="I850" s="86"/>
      <c r="J850" s="42"/>
      <c r="S850" s="194">
        <v>8186.6004647442678</v>
      </c>
      <c r="T850" s="194">
        <f t="shared" si="83"/>
        <v>7777.2704415070539</v>
      </c>
      <c r="U850" s="194">
        <f t="shared" si="84"/>
        <v>8362.6563887172633</v>
      </c>
      <c r="V850" s="194">
        <f t="shared" si="85"/>
        <v>9753.3661461609427</v>
      </c>
      <c r="W850" s="194">
        <f t="shared" si="86"/>
        <v>10266.701206413336</v>
      </c>
    </row>
    <row r="851" spans="5:23" ht="69.75" x14ac:dyDescent="0.25">
      <c r="E851" s="32" t="str">
        <f t="shared" si="82"/>
        <v>Kovak Mesa de Jantar 3X1.2x0.75 - Acabamentos CustomizadosTampo: Laca ou Lamina com ou sem Vidro Normal Pintado
Corpo: Laca ou Lamina</v>
      </c>
      <c r="F851" s="80" t="s">
        <v>746</v>
      </c>
      <c r="G851" s="35" t="s">
        <v>482</v>
      </c>
      <c r="H851" s="30">
        <v>9975.6094918610434</v>
      </c>
      <c r="I851" s="86"/>
      <c r="J851" s="42"/>
      <c r="S851" s="194">
        <v>7954.4858334011078</v>
      </c>
      <c r="T851" s="194">
        <f t="shared" si="83"/>
        <v>7556.7615417310517</v>
      </c>
      <c r="U851" s="194">
        <f t="shared" si="84"/>
        <v>8125.5500448720995</v>
      </c>
      <c r="V851" s="194">
        <f t="shared" si="85"/>
        <v>9476.8290173343285</v>
      </c>
      <c r="W851" s="194">
        <f t="shared" si="86"/>
        <v>9975.6094918610434</v>
      </c>
    </row>
    <row r="852" spans="5:23" ht="69.75" x14ac:dyDescent="0.25">
      <c r="E852" s="32" t="str">
        <f t="shared" si="82"/>
        <v>Kovak Mesa de Jantar 3X1.2x0.75 - Acabamentos CustomizadosTampo: Mármore Especial
Corpo: Laca ou Lamina</v>
      </c>
      <c r="F852" s="80" t="s">
        <v>746</v>
      </c>
      <c r="G852" s="82" t="s">
        <v>624</v>
      </c>
      <c r="H852" s="30">
        <v>23866.211252372163</v>
      </c>
      <c r="I852" s="86"/>
      <c r="J852" s="42"/>
      <c r="S852" s="194">
        <v>19030.760923314312</v>
      </c>
      <c r="T852" s="194">
        <f t="shared" si="83"/>
        <v>18079.222877148597</v>
      </c>
      <c r="U852" s="194">
        <f t="shared" si="84"/>
        <v>19440.024599084514</v>
      </c>
      <c r="V852" s="194">
        <f t="shared" si="85"/>
        <v>22672.900689912265</v>
      </c>
      <c r="W852" s="194">
        <f t="shared" si="86"/>
        <v>23866.211252372163</v>
      </c>
    </row>
    <row r="853" spans="5:23" ht="69.75" x14ac:dyDescent="0.25">
      <c r="E853" s="32" t="str">
        <f t="shared" si="82"/>
        <v>Kovak Mesa de Jantar 3X1.2x0.75 - Acabamentos CustomizadosTampo:Vidro Fosco ou Clear
Corpo: Laca ou Lamina</v>
      </c>
      <c r="F853" s="80" t="s">
        <v>746</v>
      </c>
      <c r="G853" s="35" t="s">
        <v>519</v>
      </c>
      <c r="H853" s="30">
        <v>15056.79642561155</v>
      </c>
      <c r="I853" s="86"/>
      <c r="J853" s="42"/>
      <c r="S853" s="194">
        <v>12006.191096559</v>
      </c>
      <c r="T853" s="194">
        <f t="shared" si="83"/>
        <v>11405.881541731049</v>
      </c>
      <c r="U853" s="194">
        <f t="shared" si="84"/>
        <v>12264.388754549516</v>
      </c>
      <c r="V853" s="194">
        <f t="shared" si="85"/>
        <v>14303.9566044311</v>
      </c>
      <c r="W853" s="194">
        <f t="shared" si="86"/>
        <v>15056.79642561155</v>
      </c>
    </row>
    <row r="854" spans="5:23" ht="69.75" x14ac:dyDescent="0.25">
      <c r="E854" s="32" t="str">
        <f t="shared" si="82"/>
        <v>Elio Mesa de Jantar 2.2X1.1x0.75 - Acabamentos CustomizadosTampo: Laca ou Lamina com ou sem Vidro Normal Pintado
Corpo: Laca ou Lamina</v>
      </c>
      <c r="F854" s="80" t="s">
        <v>735</v>
      </c>
      <c r="G854" s="57" t="s">
        <v>482</v>
      </c>
      <c r="H854" s="30">
        <v>7484.9565097809191</v>
      </c>
      <c r="I854" s="86"/>
      <c r="S854" s="194">
        <v>5968.4554181128206</v>
      </c>
      <c r="T854" s="194">
        <f t="shared" si="83"/>
        <v>5670.0326472071793</v>
      </c>
      <c r="U854" s="194">
        <f t="shared" si="84"/>
        <v>6096.8092980722358</v>
      </c>
      <c r="V854" s="194">
        <f t="shared" si="85"/>
        <v>7110.7086843416482</v>
      </c>
      <c r="W854" s="194">
        <f t="shared" si="86"/>
        <v>7484.9565097809191</v>
      </c>
    </row>
    <row r="855" spans="5:23" ht="69.75" x14ac:dyDescent="0.25">
      <c r="E855" s="32" t="str">
        <f t="shared" si="82"/>
        <v>Elio Mesa de Jantar 2.2X1.1x0.75 - Acabamentos CustomizadosTampo:Vidro Fosco ou Clear
Corpo: Laca ou Lamina</v>
      </c>
      <c r="F855" s="80" t="s">
        <v>735</v>
      </c>
      <c r="G855" s="35" t="s">
        <v>519</v>
      </c>
      <c r="H855" s="30">
        <v>11541.084551688011</v>
      </c>
      <c r="I855" s="86"/>
      <c r="S855" s="194">
        <v>9202.7854181128205</v>
      </c>
      <c r="T855" s="194">
        <f t="shared" si="83"/>
        <v>8742.6461472071787</v>
      </c>
      <c r="U855" s="194">
        <f t="shared" si="84"/>
        <v>9400.6947819432044</v>
      </c>
      <c r="V855" s="194">
        <f t="shared" si="85"/>
        <v>10964.030324180358</v>
      </c>
      <c r="W855" s="194">
        <f t="shared" si="86"/>
        <v>11541.084551688011</v>
      </c>
    </row>
    <row r="856" spans="5:23" ht="69.75" x14ac:dyDescent="0.25">
      <c r="E856" s="32" t="str">
        <f t="shared" si="82"/>
        <v>Elio Mesa de Jantar 2.2X1.1x0.75 - Acabamentos CustomizadosTampo: Mármore Especial
Corpo: Laca ou Lamina</v>
      </c>
      <c r="F856" s="80" t="s">
        <v>735</v>
      </c>
      <c r="G856" s="81" t="s">
        <v>624</v>
      </c>
      <c r="H856" s="30">
        <v>20115.156382194353</v>
      </c>
      <c r="I856" s="86"/>
      <c r="S856" s="194">
        <v>16039.694277262883</v>
      </c>
      <c r="T856" s="194">
        <f t="shared" si="83"/>
        <v>15237.709563399738</v>
      </c>
      <c r="U856" s="194">
        <f t="shared" si="84"/>
        <v>16384.633939139505</v>
      </c>
      <c r="V856" s="194">
        <f t="shared" si="85"/>
        <v>19109.398563218401</v>
      </c>
      <c r="W856" s="194">
        <f t="shared" si="86"/>
        <v>20115.156382194353</v>
      </c>
    </row>
    <row r="857" spans="5:23" ht="69.75" x14ac:dyDescent="0.25">
      <c r="E857" s="32" t="str">
        <f t="shared" si="82"/>
        <v>Elio Mesa de Jantar 3X1.2x0.75 - Acabamentos CustomizadosTampo: Laca ou Lamina com ou sem Vidro Normal Pintado
Corpo: Laca ou Lamina</v>
      </c>
      <c r="F857" s="80" t="s">
        <v>738</v>
      </c>
      <c r="G857" s="57" t="s">
        <v>482</v>
      </c>
      <c r="H857" s="30">
        <v>9867.7983320764033</v>
      </c>
      <c r="I857" s="86"/>
      <c r="S857" s="194">
        <v>7868.5179189705004</v>
      </c>
      <c r="T857" s="194">
        <f t="shared" si="83"/>
        <v>7475.0920230219754</v>
      </c>
      <c r="U857" s="194">
        <f t="shared" si="84"/>
        <v>8037.7333580881459</v>
      </c>
      <c r="V857" s="194">
        <f t="shared" si="85"/>
        <v>9374.4084155382043</v>
      </c>
      <c r="W857" s="194">
        <f t="shared" si="86"/>
        <v>9867.7983320764033</v>
      </c>
    </row>
    <row r="858" spans="5:23" ht="69.75" x14ac:dyDescent="0.25">
      <c r="E858" s="32" t="str">
        <f t="shared" si="82"/>
        <v>Elio Mesa de Jantar 2.7X1.2x0.75 - Acabamentos CustomizadosTampo: Laca ou Lamina com ou sem Vidro Normal Pintado
Corpo: Laca ou Lamina</v>
      </c>
      <c r="F858" s="80" t="s">
        <v>737</v>
      </c>
      <c r="G858" s="57" t="s">
        <v>482</v>
      </c>
      <c r="H858" s="30">
        <v>9290.3280325611686</v>
      </c>
      <c r="I858" s="86"/>
      <c r="S858" s="194">
        <v>7408.0468750256086</v>
      </c>
      <c r="T858" s="194">
        <f t="shared" si="83"/>
        <v>7037.6445312743281</v>
      </c>
      <c r="U858" s="194">
        <f t="shared" si="84"/>
        <v>7567.3597110476649</v>
      </c>
      <c r="V858" s="194">
        <f t="shared" si="85"/>
        <v>8825.8116309948909</v>
      </c>
      <c r="W858" s="194">
        <f t="shared" si="86"/>
        <v>9290.3280325611686</v>
      </c>
    </row>
    <row r="859" spans="5:23" ht="69.75" x14ac:dyDescent="0.25">
      <c r="E859" s="32" t="str">
        <f t="shared" si="82"/>
        <v>Elio Mesa de Jantar 2.4X1.1x0.75 - Acabamentos CustomizadosTampo: Laca ou Lamina com ou sem Vidro Normal Pintado
Corpo: Laca ou Lamina</v>
      </c>
      <c r="F859" s="80" t="s">
        <v>736</v>
      </c>
      <c r="G859" s="57" t="s">
        <v>482</v>
      </c>
      <c r="H859" s="30">
        <v>8165.4071015791842</v>
      </c>
      <c r="I859" s="86"/>
      <c r="S859" s="194">
        <v>6511.0422743048939</v>
      </c>
      <c r="T859" s="194">
        <f t="shared" si="83"/>
        <v>6185.4901605896493</v>
      </c>
      <c r="U859" s="194">
        <f t="shared" si="84"/>
        <v>6651.0646888060746</v>
      </c>
      <c r="V859" s="194">
        <f t="shared" si="85"/>
        <v>7757.1367465545245</v>
      </c>
      <c r="W859" s="194">
        <f t="shared" si="86"/>
        <v>8165.4071015791842</v>
      </c>
    </row>
    <row r="860" spans="5:23" ht="69.75" x14ac:dyDescent="0.25">
      <c r="E860" s="32" t="str">
        <f t="shared" si="82"/>
        <v>Elio Mesa de Jantar 3X1.2x0.75 - Acabamentos CustomizadosTampo: Mármore Especial
Corpo: Laca ou Lamina</v>
      </c>
      <c r="F860" s="80" t="s">
        <v>738</v>
      </c>
      <c r="G860" s="81" t="s">
        <v>624</v>
      </c>
      <c r="H860" s="30">
        <v>29102.819740337425</v>
      </c>
      <c r="I860" s="86"/>
      <c r="S860" s="194">
        <v>23206.398318359996</v>
      </c>
      <c r="T860" s="194">
        <f t="shared" si="83"/>
        <v>22046.078402441995</v>
      </c>
      <c r="U860" s="194">
        <f t="shared" si="84"/>
        <v>23705.460647787095</v>
      </c>
      <c r="V860" s="194">
        <f t="shared" si="85"/>
        <v>27647.678753514087</v>
      </c>
      <c r="W860" s="194">
        <f t="shared" si="86"/>
        <v>29102.819740337425</v>
      </c>
    </row>
    <row r="861" spans="5:23" ht="69.75" x14ac:dyDescent="0.25">
      <c r="E861" s="32" t="str">
        <f t="shared" si="82"/>
        <v>Elio Mesa de Jantar 2.7X1.2x0.75 - Acabamentos CustomizadosTampo: Mármore Especial
Corpo: Laca ou Lamina</v>
      </c>
      <c r="F861" s="80" t="s">
        <v>737</v>
      </c>
      <c r="G861" s="81" t="s">
        <v>624</v>
      </c>
      <c r="H861" s="30">
        <v>26523.292945045017</v>
      </c>
      <c r="I861" s="86"/>
      <c r="S861" s="194">
        <v>21149.500505071195</v>
      </c>
      <c r="T861" s="194">
        <f t="shared" si="83"/>
        <v>20092.025479817636</v>
      </c>
      <c r="U861" s="194">
        <f t="shared" si="84"/>
        <v>21604.328472922189</v>
      </c>
      <c r="V861" s="194">
        <f t="shared" si="85"/>
        <v>25197.128297969146</v>
      </c>
      <c r="W861" s="194">
        <f t="shared" si="86"/>
        <v>26523.292945045017</v>
      </c>
    </row>
    <row r="862" spans="5:23" ht="69.75" x14ac:dyDescent="0.25">
      <c r="E862" s="32" t="str">
        <f t="shared" si="82"/>
        <v>Elio Mesa de Jantar 2.4X1.1x0.75 - Acabamentos CustomizadosTampo: Mármore Especial
Corpo: Laca ou Lamina</v>
      </c>
      <c r="F862" s="80" t="s">
        <v>736</v>
      </c>
      <c r="G862" s="81" t="s">
        <v>624</v>
      </c>
      <c r="H862" s="30">
        <v>21943.806962393839</v>
      </c>
      <c r="I862" s="86"/>
      <c r="S862" s="194">
        <v>17497.848302468599</v>
      </c>
      <c r="T862" s="194">
        <f t="shared" si="83"/>
        <v>16622.955887345168</v>
      </c>
      <c r="U862" s="194">
        <f t="shared" si="84"/>
        <v>17874.146115424912</v>
      </c>
      <c r="V862" s="194">
        <f t="shared" si="85"/>
        <v>20846.616614420072</v>
      </c>
      <c r="W862" s="194">
        <f t="shared" si="86"/>
        <v>21943.806962393839</v>
      </c>
    </row>
    <row r="863" spans="5:23" ht="69.75" x14ac:dyDescent="0.25">
      <c r="E863" s="32" t="str">
        <f t="shared" si="82"/>
        <v>Elio Mesa de Jantar 3X1.2x0.75 - Acabamentos CustomizadosTampo:Vidro Fosco ou Clear
Corpo: Laca ou Lamina</v>
      </c>
      <c r="F863" s="80" t="s">
        <v>738</v>
      </c>
      <c r="G863" s="35" t="s">
        <v>519</v>
      </c>
      <c r="H863" s="30">
        <v>15231.27342881305</v>
      </c>
      <c r="I863" s="86"/>
      <c r="S863" s="194">
        <v>12145.317918970499</v>
      </c>
      <c r="T863" s="194">
        <f t="shared" si="83"/>
        <v>11538.052023021974</v>
      </c>
      <c r="U863" s="194">
        <f t="shared" si="84"/>
        <v>12406.507551636532</v>
      </c>
      <c r="V863" s="194">
        <f t="shared" si="85"/>
        <v>14469.709757473685</v>
      </c>
      <c r="W863" s="194">
        <f t="shared" si="86"/>
        <v>15231.27342881305</v>
      </c>
    </row>
    <row r="864" spans="5:23" ht="69.75" x14ac:dyDescent="0.25">
      <c r="E864" s="32" t="str">
        <f t="shared" si="82"/>
        <v>Elio Mesa de Jantar 2.7X1.2x0.75 - Acabamentos CustomizadosTampo:Vidro Fosco ou Clear
Corpo: Laca ou Lamina</v>
      </c>
      <c r="F864" s="80" t="s">
        <v>737</v>
      </c>
      <c r="G864" s="35" t="s">
        <v>519</v>
      </c>
      <c r="H864" s="30">
        <v>14117.455619624157</v>
      </c>
      <c r="I864" s="86"/>
      <c r="S864" s="194">
        <v>11257.166875025612</v>
      </c>
      <c r="T864" s="194">
        <f t="shared" si="83"/>
        <v>10694.308531274331</v>
      </c>
      <c r="U864" s="194">
        <f t="shared" si="84"/>
        <v>11499.256485241218</v>
      </c>
      <c r="V864" s="194">
        <f t="shared" si="85"/>
        <v>13411.582838736831</v>
      </c>
      <c r="W864" s="194">
        <f t="shared" si="86"/>
        <v>14117.455619624157</v>
      </c>
    </row>
    <row r="865" spans="5:23" ht="69.75" x14ac:dyDescent="0.25">
      <c r="E865" s="32" t="str">
        <f t="shared" si="82"/>
        <v>Elio Mesa de Jantar 2.4X1.1x0.75 - Acabamentos CustomizadosTampo:Vidro Fosco ou Clear
Corpo: Laca ou Lamina</v>
      </c>
      <c r="F865" s="80" t="s">
        <v>736</v>
      </c>
      <c r="G865" s="35" t="s">
        <v>519</v>
      </c>
      <c r="H865" s="30">
        <v>12590.274056386919</v>
      </c>
      <c r="I865" s="86"/>
      <c r="S865" s="194">
        <v>10039.402274304894</v>
      </c>
      <c r="T865" s="194">
        <f t="shared" si="83"/>
        <v>9537.4321605896494</v>
      </c>
      <c r="U865" s="194">
        <f t="shared" si="84"/>
        <v>10255.303398483495</v>
      </c>
      <c r="V865" s="194">
        <f t="shared" si="85"/>
        <v>11960.760353651298</v>
      </c>
      <c r="W865" s="194">
        <f t="shared" si="86"/>
        <v>12590.274056386919</v>
      </c>
    </row>
    <row r="866" spans="5:23" ht="69.75" x14ac:dyDescent="0.25">
      <c r="E866" s="32" t="str">
        <f t="shared" si="82"/>
        <v>Cadre Mesa de Jantar 3X1.2x0.75 - Acabamentos CustomizadosTampo: Laca ou Lamina com ou sem Vidro Normal Pintado
Corpo: Laca ou Lamina</v>
      </c>
      <c r="F866" s="80" t="s">
        <v>791</v>
      </c>
      <c r="G866" s="57" t="s">
        <v>482</v>
      </c>
      <c r="H866" s="30">
        <v>12643.505919353091</v>
      </c>
      <c r="I866" s="86"/>
      <c r="S866" s="194">
        <v>10081.849014044999</v>
      </c>
      <c r="T866" s="194">
        <f t="shared" si="83"/>
        <v>9577.7565633427494</v>
      </c>
      <c r="U866" s="194">
        <f t="shared" si="84"/>
        <v>10298.662971336291</v>
      </c>
      <c r="V866" s="194">
        <f t="shared" si="85"/>
        <v>12011.330623469516</v>
      </c>
      <c r="W866" s="194">
        <f t="shared" si="86"/>
        <v>12643.505919353091</v>
      </c>
    </row>
    <row r="867" spans="5:23" ht="69.75" x14ac:dyDescent="0.25">
      <c r="E867" s="32" t="str">
        <f t="shared" si="82"/>
        <v>Cadre Mesa de Jantar 2.7X1.2x0.75 - Acabamentos CustomizadosTampo: Laca ou Lamina com ou sem Vidro Normal Pintado
Corpo: Laca ou Lamina</v>
      </c>
      <c r="F867" s="80" t="s">
        <v>792</v>
      </c>
      <c r="G867" s="57" t="s">
        <v>482</v>
      </c>
      <c r="H867" s="30">
        <v>12109.392804962059</v>
      </c>
      <c r="I867" s="86"/>
      <c r="S867" s="194">
        <v>9655.9507062450029</v>
      </c>
      <c r="T867" s="194">
        <f t="shared" si="83"/>
        <v>9173.1531709327519</v>
      </c>
      <c r="U867" s="194">
        <f t="shared" si="84"/>
        <v>9863.6055601427452</v>
      </c>
      <c r="V867" s="194">
        <f t="shared" si="85"/>
        <v>11503.923164794483</v>
      </c>
      <c r="W867" s="194">
        <f t="shared" si="86"/>
        <v>12109.392804962059</v>
      </c>
    </row>
    <row r="868" spans="5:23" ht="69.75" x14ac:dyDescent="0.25">
      <c r="E868" s="32" t="str">
        <f t="shared" si="82"/>
        <v>Cadre Mesa de Jantar 2.4X1.2x0.75 - Acabamentos CustomizadosTampo: Laca ou Lamina com ou sem Vidro Normal Pintado
Corpo: Laca ou Lamina</v>
      </c>
      <c r="F868" s="80" t="s">
        <v>793</v>
      </c>
      <c r="G868" s="57" t="s">
        <v>482</v>
      </c>
      <c r="H868" s="30">
        <v>11575.279690571024</v>
      </c>
      <c r="I868" s="86"/>
      <c r="S868" s="194">
        <v>9230.0523984450028</v>
      </c>
      <c r="T868" s="194">
        <f t="shared" si="83"/>
        <v>8768.5497785227526</v>
      </c>
      <c r="U868" s="194">
        <f t="shared" si="84"/>
        <v>9428.5481489491976</v>
      </c>
      <c r="V868" s="194">
        <f t="shared" si="85"/>
        <v>10996.515706119448</v>
      </c>
      <c r="W868" s="194">
        <f t="shared" si="86"/>
        <v>11575.279690571024</v>
      </c>
    </row>
    <row r="869" spans="5:23" ht="69.75" x14ac:dyDescent="0.25">
      <c r="E869" s="32" t="str">
        <f t="shared" si="82"/>
        <v>Cadre Mesa de Jantar 3X1.2x0.75 - Acabamentos CustomizadosTampo: Mármore Especial
Corpo: Laca ou Lamina</v>
      </c>
      <c r="F869" s="80" t="s">
        <v>791</v>
      </c>
      <c r="G869" s="81" t="s">
        <v>624</v>
      </c>
      <c r="H869" s="30">
        <v>31266.321351657534</v>
      </c>
      <c r="I869" s="86"/>
      <c r="S869" s="194">
        <v>24931.560368040002</v>
      </c>
      <c r="T869" s="194">
        <f t="shared" si="83"/>
        <v>23684.982349638001</v>
      </c>
      <c r="U869" s="194">
        <f t="shared" si="84"/>
        <v>25467.722956600002</v>
      </c>
      <c r="V869" s="194">
        <f t="shared" si="85"/>
        <v>29703.005284282579</v>
      </c>
      <c r="W869" s="194">
        <f t="shared" si="86"/>
        <v>31266.321351657534</v>
      </c>
    </row>
    <row r="870" spans="5:23" ht="69.75" x14ac:dyDescent="0.25">
      <c r="E870" s="32" t="str">
        <f t="shared" si="82"/>
        <v>Cadre Mesa de Jantar 2.7X1.2x0.75 - Acabamentos CustomizadosTampo: Mármore Especial
Corpo: Laca ou Lamina</v>
      </c>
      <c r="F870" s="80" t="s">
        <v>792</v>
      </c>
      <c r="G870" s="81" t="s">
        <v>624</v>
      </c>
      <c r="H870" s="30">
        <v>28788.789196531136</v>
      </c>
      <c r="I870" s="86"/>
      <c r="S870" s="194">
        <v>22955.992414439999</v>
      </c>
      <c r="T870" s="194">
        <f t="shared" si="83"/>
        <v>21808.192793717997</v>
      </c>
      <c r="U870" s="194">
        <f t="shared" si="84"/>
        <v>23449.669670664516</v>
      </c>
      <c r="V870" s="194">
        <f t="shared" si="85"/>
        <v>27349.349736896023</v>
      </c>
      <c r="W870" s="194">
        <f t="shared" si="86"/>
        <v>28788.789196531136</v>
      </c>
    </row>
    <row r="871" spans="5:23" ht="69.75" x14ac:dyDescent="0.25">
      <c r="E871" s="32" t="str">
        <f t="shared" si="82"/>
        <v>Cadre Mesa de Jantar 2.4X1.2x0.75 - Acabamentos CustomizadosTampo: Mármore Especial
Corpo: Laca ou Lamina</v>
      </c>
      <c r="F871" s="80" t="s">
        <v>793</v>
      </c>
      <c r="G871" s="81" t="s">
        <v>624</v>
      </c>
      <c r="H871" s="30">
        <v>26311.257041404733</v>
      </c>
      <c r="I871" s="86"/>
      <c r="S871" s="194">
        <v>20980.424460839997</v>
      </c>
      <c r="T871" s="194">
        <f t="shared" si="83"/>
        <v>19931.403237797997</v>
      </c>
      <c r="U871" s="194">
        <f t="shared" si="84"/>
        <v>21431.61638472903</v>
      </c>
      <c r="V871" s="194">
        <f t="shared" si="85"/>
        <v>24995.694189509464</v>
      </c>
      <c r="W871" s="194">
        <f t="shared" si="86"/>
        <v>26311.257041404733</v>
      </c>
    </row>
    <row r="872" spans="5:23" ht="69.75" x14ac:dyDescent="0.25">
      <c r="E872" s="32" t="str">
        <f t="shared" si="82"/>
        <v>Cadre Mesa de Jantar 3X1.2x0.75 - Acabamentos CustomizadosTampo:Vidro Fosco ou Clear
Corpo: Laca ou Lamina</v>
      </c>
      <c r="F872" s="80" t="s">
        <v>791</v>
      </c>
      <c r="G872" s="35" t="s">
        <v>519</v>
      </c>
      <c r="H872" s="30">
        <v>17519.392370931859</v>
      </c>
      <c r="I872" s="86"/>
      <c r="S872" s="194">
        <v>13969.849014044998</v>
      </c>
      <c r="T872" s="194">
        <f t="shared" si="83"/>
        <v>13271.356563342748</v>
      </c>
      <c r="U872" s="194">
        <f t="shared" si="84"/>
        <v>14270.275874562096</v>
      </c>
      <c r="V872" s="194">
        <f t="shared" si="85"/>
        <v>16643.42275250177</v>
      </c>
      <c r="W872" s="194">
        <f t="shared" si="86"/>
        <v>17519.392370931859</v>
      </c>
    </row>
    <row r="873" spans="5:23" ht="69.75" x14ac:dyDescent="0.25">
      <c r="E873" s="32" t="str">
        <f t="shared" si="82"/>
        <v>Cadre Mesa de Jantar 2.7X1.2x0.75 - Acabamentos CustomizadosTampo:Vidro Fosco ou Clear
Corpo: Laca ou Lamina</v>
      </c>
      <c r="F873" s="80" t="s">
        <v>792</v>
      </c>
      <c r="G873" s="35" t="s">
        <v>519</v>
      </c>
      <c r="H873" s="30">
        <v>16497.690611382954</v>
      </c>
      <c r="I873" s="86"/>
      <c r="S873" s="194">
        <v>13155.150706245004</v>
      </c>
      <c r="T873" s="194">
        <f t="shared" si="83"/>
        <v>12497.393170932753</v>
      </c>
      <c r="U873" s="194">
        <f t="shared" si="84"/>
        <v>13438.057173045972</v>
      </c>
      <c r="V873" s="194">
        <f t="shared" si="85"/>
        <v>15672.806080923516</v>
      </c>
      <c r="W873" s="194">
        <f t="shared" si="86"/>
        <v>16497.690611382954</v>
      </c>
    </row>
    <row r="874" spans="5:23" ht="69.75" x14ac:dyDescent="0.25">
      <c r="E874" s="32" t="str">
        <f t="shared" si="82"/>
        <v>Cadre Mesa de Jantar 2.4X1.2x0.75 - Acabamentos CustomizadosTampo:Vidro Fosco ou Clear
Corpo: Laca ou Lamina</v>
      </c>
      <c r="F874" s="80" t="s">
        <v>793</v>
      </c>
      <c r="G874" s="35" t="s">
        <v>519</v>
      </c>
      <c r="H874" s="30">
        <v>15475.988851834041</v>
      </c>
      <c r="I874" s="86"/>
      <c r="S874" s="194">
        <v>12340.452398445002</v>
      </c>
      <c r="T874" s="194">
        <f t="shared" si="83"/>
        <v>11723.429778522752</v>
      </c>
      <c r="U874" s="194">
        <f t="shared" si="84"/>
        <v>12605.838471529842</v>
      </c>
      <c r="V874" s="194">
        <f t="shared" si="85"/>
        <v>14702.189409345254</v>
      </c>
      <c r="W874" s="194">
        <f t="shared" si="86"/>
        <v>15475.988851834041</v>
      </c>
    </row>
    <row r="875" spans="5:23" ht="69.75" x14ac:dyDescent="0.25">
      <c r="E875" s="32" t="str">
        <f t="shared" si="82"/>
        <v>Temple Mesa de Centro 1X1X0.38 - Acabamentos CustomizadosTampo: Laca ou Lamina com ou sem Vidro Normal Pintado
Corpo: Laca ou Lamina</v>
      </c>
      <c r="F875" s="75" t="s">
        <v>530</v>
      </c>
      <c r="G875" s="57" t="s">
        <v>482</v>
      </c>
      <c r="H875" s="30">
        <v>5364.6037031904025</v>
      </c>
      <c r="I875" s="86"/>
      <c r="S875" s="194">
        <v>4277.6999434124991</v>
      </c>
      <c r="T875" s="194">
        <f t="shared" si="83"/>
        <v>4063.8149462418742</v>
      </c>
      <c r="U875" s="194">
        <f t="shared" si="84"/>
        <v>4369.6934905826611</v>
      </c>
      <c r="V875" s="194">
        <f t="shared" si="85"/>
        <v>5096.3735180665572</v>
      </c>
      <c r="W875" s="194">
        <f t="shared" si="86"/>
        <v>5364.6037031904025</v>
      </c>
    </row>
    <row r="876" spans="5:23" ht="69.75" x14ac:dyDescent="0.25">
      <c r="E876" s="32" t="str">
        <f t="shared" si="82"/>
        <v>Temple Mesa de Centro 1X1X0.38 - Acabamentos CustomizadosTampo: Mármore ou Porcelana Especial
Corpo: Laca ou Lamina</v>
      </c>
      <c r="F876" s="75" t="s">
        <v>530</v>
      </c>
      <c r="G876" s="81" t="s">
        <v>626</v>
      </c>
      <c r="H876" s="30">
        <v>9692.0085707411217</v>
      </c>
      <c r="I876" s="86"/>
      <c r="S876" s="194">
        <v>7728.3443117999986</v>
      </c>
      <c r="T876" s="194">
        <f t="shared" si="83"/>
        <v>7341.9270962099981</v>
      </c>
      <c r="U876" s="194">
        <f t="shared" si="84"/>
        <v>7894.5452647419343</v>
      </c>
      <c r="V876" s="194">
        <f t="shared" si="85"/>
        <v>9207.4081422685176</v>
      </c>
      <c r="W876" s="194">
        <f t="shared" si="86"/>
        <v>9692.0085707411217</v>
      </c>
    </row>
    <row r="877" spans="5:23" ht="69.75" x14ac:dyDescent="0.25">
      <c r="E877" s="32" t="str">
        <f t="shared" si="82"/>
        <v>Temple Mesa de Centro 1X1X0.38 - Acabamentos CustomizadosTampo: Espelho Bronze, Fume, Prata, Vidro Fosco ou Clear
Corpo: Laca ou Lamina</v>
      </c>
      <c r="F877" s="75" t="s">
        <v>530</v>
      </c>
      <c r="G877" s="57" t="s">
        <v>481</v>
      </c>
      <c r="H877" s="30">
        <v>6220.6756063325529</v>
      </c>
      <c r="I877" s="86"/>
      <c r="S877" s="194">
        <v>4960.3260858525</v>
      </c>
      <c r="T877" s="194">
        <f t="shared" si="83"/>
        <v>4712.3097815598749</v>
      </c>
      <c r="U877" s="194">
        <f t="shared" si="84"/>
        <v>5066.9997651181457</v>
      </c>
      <c r="V877" s="194">
        <f t="shared" si="85"/>
        <v>5909.6418260572927</v>
      </c>
      <c r="W877" s="194">
        <f t="shared" si="86"/>
        <v>6220.6756063325529</v>
      </c>
    </row>
    <row r="878" spans="5:23" ht="69.75" x14ac:dyDescent="0.25">
      <c r="E878" s="32" t="str">
        <f t="shared" si="82"/>
        <v>Temple Mesa de Centro 1.1X1.1X0.38 - Acabamentos CustomizadosTampo: Laca ou Lamina com ou sem Vidro Normal Pintado
Corpo: Laca ou Lamina</v>
      </c>
      <c r="F878" s="75" t="s">
        <v>531</v>
      </c>
      <c r="G878" s="57" t="s">
        <v>482</v>
      </c>
      <c r="H878" s="30">
        <v>5593.6687854468637</v>
      </c>
      <c r="I878" s="86"/>
      <c r="S878" s="194">
        <v>4460.3549434124998</v>
      </c>
      <c r="T878" s="194">
        <f t="shared" si="83"/>
        <v>4237.3371962418742</v>
      </c>
      <c r="U878" s="194">
        <f t="shared" si="84"/>
        <v>4556.2765550987897</v>
      </c>
      <c r="V878" s="194">
        <f t="shared" si="85"/>
        <v>5313.985346211718</v>
      </c>
      <c r="W878" s="194">
        <f t="shared" si="86"/>
        <v>5593.6687854468637</v>
      </c>
    </row>
    <row r="879" spans="5:23" ht="69.75" x14ac:dyDescent="0.25">
      <c r="E879" s="32" t="str">
        <f t="shared" si="82"/>
        <v>Temple Mesa de Centro 1.1X1.1X0.38 - Acabamentos CustomizadosTampo: Mármore ou Porcelana Especial
Corpo: Laca ou Lamina</v>
      </c>
      <c r="F879" s="75" t="s">
        <v>531</v>
      </c>
      <c r="G879" s="81" t="s">
        <v>626</v>
      </c>
      <c r="H879" s="30">
        <v>11109.627409440876</v>
      </c>
      <c r="I879" s="86"/>
      <c r="S879" s="194">
        <v>8858.7443117999992</v>
      </c>
      <c r="T879" s="194">
        <f t="shared" si="83"/>
        <v>8415.8070962099991</v>
      </c>
      <c r="U879" s="194">
        <f t="shared" si="84"/>
        <v>9049.2549421612894</v>
      </c>
      <c r="V879" s="194">
        <f t="shared" si="85"/>
        <v>10554.146039042711</v>
      </c>
      <c r="W879" s="194">
        <f t="shared" si="86"/>
        <v>11109.627409440876</v>
      </c>
    </row>
    <row r="880" spans="5:23" ht="69.75" x14ac:dyDescent="0.25">
      <c r="E880" s="32" t="str">
        <f t="shared" si="82"/>
        <v>Temple Mesa de Centro 1.1X1.1X0.38 - Acabamentos CustomizadosTampo: Espelho Bronze, Fume, Prata, Vidro Fosco ou Clear
Corpo: Laca ou Lamina</v>
      </c>
      <c r="F880" s="75" t="s">
        <v>531</v>
      </c>
      <c r="G880" s="57" t="s">
        <v>481</v>
      </c>
      <c r="H880" s="30">
        <v>6762.6100692319851</v>
      </c>
      <c r="I880" s="86"/>
      <c r="S880" s="194">
        <v>5392.4610858525002</v>
      </c>
      <c r="T880" s="194">
        <f t="shared" si="83"/>
        <v>5122.8380315598752</v>
      </c>
      <c r="U880" s="194">
        <f t="shared" si="84"/>
        <v>5508.427990924597</v>
      </c>
      <c r="V880" s="194">
        <f t="shared" si="85"/>
        <v>6424.4795658153571</v>
      </c>
      <c r="W880" s="194">
        <f t="shared" si="86"/>
        <v>6762.6100692319851</v>
      </c>
    </row>
    <row r="881" spans="5:23" ht="69.75" x14ac:dyDescent="0.25">
      <c r="E881" s="32" t="str">
        <f t="shared" ref="E881:E895" si="87">F881&amp;G881</f>
        <v>Quattro Mesa de Cabeceira 0.6X0.45X0.53 - Acabamentos CustomizadosTampo: Espelho Bronze, Fume, Prata, Vidro Fosco ou Clear
Corpo: Laca ou Lamina</v>
      </c>
      <c r="F881" s="80" t="s">
        <v>933</v>
      </c>
      <c r="G881" s="57" t="s">
        <v>481</v>
      </c>
      <c r="H881" s="30">
        <v>3737.2550104515535</v>
      </c>
      <c r="I881" s="86"/>
      <c r="J881" s="42"/>
      <c r="S881" s="194">
        <v>2980.0627280667709</v>
      </c>
      <c r="T881" s="194">
        <f t="shared" si="83"/>
        <v>2831.059591663432</v>
      </c>
      <c r="U881" s="194">
        <f t="shared" si="84"/>
        <v>3044.1500985628304</v>
      </c>
      <c r="V881" s="194">
        <f t="shared" si="85"/>
        <v>3550.3922599538287</v>
      </c>
      <c r="W881" s="194">
        <f t="shared" si="86"/>
        <v>3737.2550104515535</v>
      </c>
    </row>
    <row r="882" spans="5:23" ht="69.75" x14ac:dyDescent="0.25">
      <c r="E882" s="32" t="str">
        <f t="shared" si="87"/>
        <v>Quattro Mesa de Cabeceira 0.6X0.45X0.53 - Acabamentos CustomizadosTampo: Laca ou Lamina com ou sem Vidro Normal Pintado
Corpo: Laca ou Lamina</v>
      </c>
      <c r="F882" s="80" t="s">
        <v>933</v>
      </c>
      <c r="G882" s="57" t="s">
        <v>482</v>
      </c>
      <c r="H882" s="30">
        <v>4002.9720776370891</v>
      </c>
      <c r="I882" s="86"/>
      <c r="J882" s="42"/>
      <c r="S882" s="194">
        <v>3191.9437813843374</v>
      </c>
      <c r="T882" s="194">
        <f t="shared" si="83"/>
        <v>3032.3465923151202</v>
      </c>
      <c r="U882" s="194">
        <f t="shared" si="84"/>
        <v>3260.5877336721724</v>
      </c>
      <c r="V882" s="194">
        <f t="shared" si="85"/>
        <v>3802.8234737818543</v>
      </c>
      <c r="W882" s="194">
        <f t="shared" si="86"/>
        <v>4002.9720776370891</v>
      </c>
    </row>
    <row r="883" spans="5:23" ht="69.75" x14ac:dyDescent="0.25">
      <c r="E883" s="32" t="str">
        <f t="shared" si="87"/>
        <v>Quattro Mesa de Cabeceira 0.6X0.45X0.53 - Acabamentos CustomizadosTampo: Mármore Especial
Corpo: Laca ou Lamina</v>
      </c>
      <c r="F883" s="80" t="s">
        <v>933</v>
      </c>
      <c r="G883" s="81" t="s">
        <v>624</v>
      </c>
      <c r="H883" s="30">
        <v>5362.7241934226859</v>
      </c>
      <c r="I883" s="86"/>
      <c r="J883" s="42"/>
      <c r="S883" s="194">
        <v>4276.2012346034544</v>
      </c>
      <c r="T883" s="194">
        <f t="shared" si="83"/>
        <v>4062.3911728732814</v>
      </c>
      <c r="U883" s="194">
        <f t="shared" si="84"/>
        <v>4368.1625514766474</v>
      </c>
      <c r="V883" s="194">
        <f t="shared" si="85"/>
        <v>5094.5879837872135</v>
      </c>
      <c r="W883" s="194">
        <f t="shared" si="86"/>
        <v>5362.7241934226859</v>
      </c>
    </row>
    <row r="884" spans="5:23" ht="69.75" x14ac:dyDescent="0.25">
      <c r="E884" s="32" t="str">
        <f t="shared" si="87"/>
        <v>Quattro Mesa de Cabeceira 0.7X0.45X0.53 - Acabamentos CustomizadosTampo: Espelho Bronze, Fume, Prata, Vidro Fosco ou Clear
Corpo: Laca ou Lamina</v>
      </c>
      <c r="F884" s="80" t="s">
        <v>620</v>
      </c>
      <c r="G884" s="57" t="s">
        <v>481</v>
      </c>
      <c r="H884" s="30">
        <v>4360.1308455268145</v>
      </c>
      <c r="J884" s="42"/>
      <c r="S884" s="194">
        <v>3476.7398494112335</v>
      </c>
      <c r="T884" s="194">
        <f t="shared" si="83"/>
        <v>3302.9028569406719</v>
      </c>
      <c r="U884" s="194">
        <f t="shared" si="84"/>
        <v>3551.5084483233031</v>
      </c>
      <c r="V884" s="194">
        <f t="shared" si="85"/>
        <v>4142.1243032794682</v>
      </c>
      <c r="W884" s="194">
        <f t="shared" si="86"/>
        <v>4360.1308455268145</v>
      </c>
    </row>
    <row r="885" spans="5:23" ht="69.75" x14ac:dyDescent="0.25">
      <c r="E885" s="32" t="str">
        <f t="shared" si="87"/>
        <v>Quattro Mesa de Cabeceira 0.7X0.45X0.53 - Acabamentos CustomizadosTampo: Laca ou Lamina com ou sem Vidro Normal Pintado
Corpo: Laca ou Lamina</v>
      </c>
      <c r="F885" s="80" t="s">
        <v>620</v>
      </c>
      <c r="G885" s="57" t="s">
        <v>482</v>
      </c>
      <c r="H885" s="30">
        <v>4203.1206815189462</v>
      </c>
      <c r="I885" s="86"/>
      <c r="J885" s="42"/>
      <c r="S885" s="194">
        <v>3351.5409704535559</v>
      </c>
      <c r="T885" s="194">
        <f t="shared" si="83"/>
        <v>3183.9639219308779</v>
      </c>
      <c r="U885" s="194">
        <f t="shared" si="84"/>
        <v>3423.6171203557828</v>
      </c>
      <c r="V885" s="194">
        <f t="shared" si="85"/>
        <v>3992.9646474709493</v>
      </c>
      <c r="W885" s="194">
        <f t="shared" si="86"/>
        <v>4203.1206815189462</v>
      </c>
    </row>
    <row r="886" spans="5:23" ht="69.75" x14ac:dyDescent="0.25">
      <c r="E886" s="32" t="str">
        <f t="shared" si="87"/>
        <v>Quattro Mesa de Cabeceira 0.7X0.45X0.53 - Acabamentos CustomizadosTampo: Mármore Especial
Corpo: Laca ou Lamina</v>
      </c>
      <c r="F886" s="80" t="s">
        <v>620</v>
      </c>
      <c r="G886" s="81" t="s">
        <v>624</v>
      </c>
      <c r="H886" s="30">
        <v>6043.2600214842978</v>
      </c>
      <c r="I886" s="86"/>
      <c r="J886" s="42"/>
      <c r="S886" s="194">
        <v>4818.8560576350328</v>
      </c>
      <c r="T886" s="194">
        <f t="shared" si="83"/>
        <v>4577.9132547532809</v>
      </c>
      <c r="U886" s="194">
        <f t="shared" si="84"/>
        <v>4922.4873707024526</v>
      </c>
      <c r="V886" s="194">
        <f t="shared" si="85"/>
        <v>5741.0970204502701</v>
      </c>
      <c r="W886" s="194">
        <f t="shared" si="86"/>
        <v>6043.2600214842978</v>
      </c>
    </row>
    <row r="887" spans="5:23" ht="69.75" x14ac:dyDescent="0.25">
      <c r="E887" s="32" t="str">
        <f t="shared" si="87"/>
        <v>Quattro Mesa de Cabeceira 0.8X0.45X0.53 - Acabamentos CustomizadosTampo: Espelho Bronze, Fume, Prata, Vidro Fosco ou Clear
Corpo: Laca ou Lamina</v>
      </c>
      <c r="F887" s="80" t="s">
        <v>621</v>
      </c>
      <c r="G887" s="57" t="s">
        <v>481</v>
      </c>
      <c r="H887" s="30">
        <v>4983.0066806020741</v>
      </c>
      <c r="I887" s="86"/>
      <c r="J887" s="42"/>
      <c r="S887" s="194">
        <v>3973.4169707556962</v>
      </c>
      <c r="T887" s="194">
        <f t="shared" si="83"/>
        <v>3774.7461222179113</v>
      </c>
      <c r="U887" s="194">
        <f t="shared" si="84"/>
        <v>4058.8667980837758</v>
      </c>
      <c r="V887" s="194">
        <f t="shared" si="85"/>
        <v>4733.8563466051073</v>
      </c>
      <c r="W887" s="194">
        <f t="shared" si="86"/>
        <v>4983.0066806020741</v>
      </c>
    </row>
    <row r="888" spans="5:23" ht="69.75" x14ac:dyDescent="0.25">
      <c r="E888" s="32" t="str">
        <f t="shared" si="87"/>
        <v>Quattro Mesa de Cabeceira 0.8X0.45X0.53 - Acabamentos CustomizadosTampo: Laca ou Lamina com ou sem Vidro Normal Pintado
Corpo: Laca ou Lamina</v>
      </c>
      <c r="F888" s="80" t="s">
        <v>621</v>
      </c>
      <c r="G888" s="57" t="s">
        <v>482</v>
      </c>
      <c r="H888" s="30">
        <v>4447.7467529301039</v>
      </c>
      <c r="I888" s="86"/>
      <c r="J888" s="42"/>
      <c r="S888" s="194">
        <v>3546.6042015381558</v>
      </c>
      <c r="T888" s="194">
        <f t="shared" si="83"/>
        <v>3369.273991461248</v>
      </c>
      <c r="U888" s="194">
        <f t="shared" si="84"/>
        <v>3622.8752596357508</v>
      </c>
      <c r="V888" s="194">
        <f t="shared" si="85"/>
        <v>4225.3594153131762</v>
      </c>
      <c r="W888" s="194">
        <f t="shared" si="86"/>
        <v>4447.7467529301039</v>
      </c>
    </row>
    <row r="889" spans="5:23" ht="69.75" x14ac:dyDescent="0.25">
      <c r="E889" s="32" t="str">
        <f t="shared" si="87"/>
        <v>Quattro Mesa de Cabeceira 0.8X0.45X0.53 - Acabamentos CustomizadosTampo: Mármore Especial
Corpo: Laca ou Lamina</v>
      </c>
      <c r="F889" s="80" t="s">
        <v>621</v>
      </c>
      <c r="G889" s="81" t="s">
        <v>624</v>
      </c>
      <c r="H889" s="30">
        <v>6206.5807841962242</v>
      </c>
      <c r="I889" s="86"/>
      <c r="J889" s="42"/>
      <c r="S889" s="194">
        <v>4949.0869667691795</v>
      </c>
      <c r="T889" s="194">
        <f t="shared" si="83"/>
        <v>4701.63261843072</v>
      </c>
      <c r="U889" s="194">
        <f t="shared" si="84"/>
        <v>5055.5189445491615</v>
      </c>
      <c r="V889" s="194">
        <f t="shared" si="85"/>
        <v>5896.2517450276864</v>
      </c>
      <c r="W889" s="194">
        <f t="shared" si="86"/>
        <v>6206.5807841962242</v>
      </c>
    </row>
    <row r="890" spans="5:23" ht="69.75" x14ac:dyDescent="0.25">
      <c r="E890" s="32" t="str">
        <f t="shared" si="87"/>
        <v>Quattro Mesa de Cabeceira 0.9X0.45X0.53 - Acabamentos CustomizadosTampo: Espelho Bronze, Fume, Prata, Vidro Fosco ou Clear
Corpo: Laca ou Lamina</v>
      </c>
      <c r="F890" s="80" t="s">
        <v>622</v>
      </c>
      <c r="G890" s="57" t="s">
        <v>481</v>
      </c>
      <c r="H890" s="30">
        <v>5138.7256393708903</v>
      </c>
      <c r="I890" s="86"/>
      <c r="J890" s="42"/>
      <c r="S890" s="194">
        <v>4097.5862510918123</v>
      </c>
      <c r="T890" s="194">
        <f t="shared" si="83"/>
        <v>3892.7069385372215</v>
      </c>
      <c r="U890" s="194">
        <f t="shared" si="84"/>
        <v>4185.7063855238948</v>
      </c>
      <c r="V890" s="194">
        <f t="shared" si="85"/>
        <v>4881.789357436518</v>
      </c>
      <c r="W890" s="194">
        <f t="shared" si="86"/>
        <v>5138.7256393708903</v>
      </c>
    </row>
    <row r="891" spans="5:23" ht="69.75" x14ac:dyDescent="0.25">
      <c r="E891" s="32" t="str">
        <f t="shared" si="87"/>
        <v>Quattro Mesa de Cabeceira 0.9X0.45X0.53 - Acabamentos CustomizadosTampo: Laca ou Lamina com ou sem Vidro Normal Pintado
Corpo: Laca ou Lamina</v>
      </c>
      <c r="F891" s="80" t="s">
        <v>622</v>
      </c>
      <c r="G891" s="57" t="s">
        <v>482</v>
      </c>
      <c r="H891" s="30">
        <v>4803.5664931645115</v>
      </c>
      <c r="I891" s="86"/>
      <c r="J891" s="42"/>
      <c r="S891" s="194">
        <v>3830.3325376612083</v>
      </c>
      <c r="T891" s="194">
        <f t="shared" si="83"/>
        <v>3638.8159107781476</v>
      </c>
      <c r="U891" s="194">
        <f t="shared" si="84"/>
        <v>3912.7052804066107</v>
      </c>
      <c r="V891" s="194">
        <f t="shared" si="85"/>
        <v>4563.3881685382294</v>
      </c>
      <c r="W891" s="194">
        <f t="shared" si="86"/>
        <v>4803.5664931645115</v>
      </c>
    </row>
    <row r="892" spans="5:23" ht="69.75" x14ac:dyDescent="0.25">
      <c r="E892" s="32" t="str">
        <f t="shared" si="87"/>
        <v>Quattro Mesa de Cabeceira 0.9X0.45X0.53 - Acabamentos CustomizadosTampo: Mármore Especial
Corpo: Laca ou Lamina</v>
      </c>
      <c r="F892" s="80" t="s">
        <v>622</v>
      </c>
      <c r="G892" s="81" t="s">
        <v>624</v>
      </c>
      <c r="H892" s="30">
        <v>6633.0158732862919</v>
      </c>
      <c r="I892" s="86"/>
      <c r="J892" s="42"/>
      <c r="S892" s="194">
        <v>5289.1235207060217</v>
      </c>
      <c r="T892" s="194">
        <f t="shared" si="83"/>
        <v>5024.66734467072</v>
      </c>
      <c r="U892" s="194">
        <f t="shared" si="84"/>
        <v>5402.8681125491621</v>
      </c>
      <c r="V892" s="194">
        <f t="shared" si="85"/>
        <v>6301.3650796660868</v>
      </c>
      <c r="W892" s="194">
        <f t="shared" si="86"/>
        <v>6633.0158732862919</v>
      </c>
    </row>
    <row r="893" spans="5:23" ht="69.75" x14ac:dyDescent="0.25">
      <c r="E893" s="32" t="str">
        <f t="shared" si="87"/>
        <v>Quattro Mesa de Cabeceira 1X0.45X0.53 - Acabamentos CustomizadosTampo: Espelho Bronze, Fume, Prata, Vidro Fosco ou Clear
Corpo: Laca ou Lamina</v>
      </c>
      <c r="F893" s="80" t="s">
        <v>623</v>
      </c>
      <c r="G893" s="57" t="s">
        <v>481</v>
      </c>
      <c r="H893" s="30">
        <v>5190.6319589604936</v>
      </c>
      <c r="I893" s="86"/>
      <c r="J893" s="42"/>
      <c r="S893" s="194">
        <v>4138.9760112038502</v>
      </c>
      <c r="T893" s="194">
        <f t="shared" si="83"/>
        <v>3932.0272106436573</v>
      </c>
      <c r="U893" s="194">
        <f t="shared" si="84"/>
        <v>4227.9862480039328</v>
      </c>
      <c r="V893" s="194">
        <f t="shared" si="85"/>
        <v>4931.1003610469861</v>
      </c>
      <c r="W893" s="194">
        <f t="shared" si="86"/>
        <v>5190.6319589604936</v>
      </c>
    </row>
    <row r="894" spans="5:23" ht="69.75" x14ac:dyDescent="0.25">
      <c r="E894" s="32" t="str">
        <f t="shared" si="87"/>
        <v>Quattro Mesa de Cabeceira 1X0.45X0.53 - Acabamentos CustomizadosTampo: Laca ou Lamina com ou sem Vidro Normal Pintado
Corpo: Laca ou Lamina</v>
      </c>
      <c r="F894" s="80" t="s">
        <v>623</v>
      </c>
      <c r="G894" s="57" t="s">
        <v>482</v>
      </c>
      <c r="H894" s="30">
        <v>5114.9087658696171</v>
      </c>
      <c r="I894" s="86"/>
      <c r="J894" s="42"/>
      <c r="S894" s="194">
        <v>4078.5948317688776</v>
      </c>
      <c r="T894" s="194">
        <f t="shared" si="83"/>
        <v>3874.6650901804337</v>
      </c>
      <c r="U894" s="194">
        <f t="shared" si="84"/>
        <v>4166.3065485811121</v>
      </c>
      <c r="V894" s="194">
        <f t="shared" si="85"/>
        <v>4859.1633276101502</v>
      </c>
      <c r="W894" s="194">
        <f t="shared" si="86"/>
        <v>5114.9087658696171</v>
      </c>
    </row>
    <row r="895" spans="5:23" ht="69.75" x14ac:dyDescent="0.25">
      <c r="E895" s="32" t="str">
        <f t="shared" si="87"/>
        <v>Quattro Mesa de Cabeceira 1X0.45X0.53 - Acabamentos CustomizadosTampo: Mármore Especial
Corpo: Laca ou Lamina</v>
      </c>
      <c r="F895" s="80" t="s">
        <v>623</v>
      </c>
      <c r="G895" s="81" t="s">
        <v>624</v>
      </c>
      <c r="H895" s="30">
        <v>7020.2768246047362</v>
      </c>
      <c r="I895" s="86"/>
      <c r="J895" s="42"/>
      <c r="S895" s="194">
        <v>5597.9228731270741</v>
      </c>
      <c r="T895" s="194">
        <f t="shared" si="83"/>
        <v>5318.0267294707201</v>
      </c>
      <c r="U895" s="194">
        <f t="shared" si="84"/>
        <v>5718.3083112588392</v>
      </c>
      <c r="V895" s="194">
        <f t="shared" si="85"/>
        <v>6669.2629834211839</v>
      </c>
      <c r="W895" s="194">
        <f t="shared" si="86"/>
        <v>7020.2768246047362</v>
      </c>
    </row>
    <row r="896" spans="5:23" ht="69.75" x14ac:dyDescent="0.25">
      <c r="E896" s="32" t="str">
        <f t="shared" si="82"/>
        <v>ST Martin Mesa de Cabeceira 0.6X0.45X0.63 - Acabamentos CustomizadosTampo: Mármore Especial
Corpo: Laca ou Lamina</v>
      </c>
      <c r="F896" s="80" t="s">
        <v>910</v>
      </c>
      <c r="G896" s="81" t="s">
        <v>624</v>
      </c>
      <c r="H896" s="30">
        <v>5524.541064011154</v>
      </c>
      <c r="I896" s="86"/>
      <c r="S896" s="194">
        <v>4405.2329499839989</v>
      </c>
      <c r="T896" s="194">
        <f t="shared" si="83"/>
        <v>4184.9713024847988</v>
      </c>
      <c r="U896" s="194">
        <f t="shared" si="84"/>
        <v>4499.9691424567736</v>
      </c>
      <c r="V896" s="194">
        <f t="shared" si="85"/>
        <v>5248.3140108473344</v>
      </c>
      <c r="W896" s="194">
        <f t="shared" si="86"/>
        <v>5524.541064011154</v>
      </c>
    </row>
    <row r="897" spans="5:23" ht="69.75" x14ac:dyDescent="0.25">
      <c r="E897" s="32" t="str">
        <f t="shared" si="82"/>
        <v>ST Martin Mesa de Cabeceira 0.6X0.45X0.63 - Acabamentos CustomizadosTampo: Espelho Bronze, Fume, Prata, Vidro Fosco ou Clear
Corpo: Laca ou Lamina</v>
      </c>
      <c r="F897" s="80" t="s">
        <v>910</v>
      </c>
      <c r="G897" s="57" t="s">
        <v>481</v>
      </c>
      <c r="H897" s="30">
        <v>4654.1125711117938</v>
      </c>
      <c r="I897" s="86"/>
      <c r="S897" s="194">
        <v>3711.1589566700391</v>
      </c>
      <c r="T897" s="194">
        <f t="shared" si="83"/>
        <v>3525.6010088365369</v>
      </c>
      <c r="U897" s="194">
        <f t="shared" si="84"/>
        <v>3790.9688267059541</v>
      </c>
      <c r="V897" s="194">
        <f t="shared" si="85"/>
        <v>4421.4069425871539</v>
      </c>
      <c r="W897" s="194">
        <f t="shared" si="86"/>
        <v>4654.1125711117938</v>
      </c>
    </row>
    <row r="898" spans="5:23" ht="69.75" x14ac:dyDescent="0.25">
      <c r="E898" s="32" t="str">
        <f t="shared" si="82"/>
        <v>ST Martin Mesa de Cabeceira 0.6X0.45X0.63 - Acabamentos CustomizadosTampo: Laca ou Lamina com ou sem Vidro Normal Pintado
Corpo: Laca ou Lamina</v>
      </c>
      <c r="F898" s="80" t="s">
        <v>910</v>
      </c>
      <c r="G898" s="57" t="s">
        <v>482</v>
      </c>
      <c r="H898" s="30">
        <v>4329.3608075577768</v>
      </c>
      <c r="I898" s="86"/>
      <c r="S898" s="194">
        <v>3452.204022170039</v>
      </c>
      <c r="T898" s="194">
        <f t="shared" si="83"/>
        <v>3279.5938210615368</v>
      </c>
      <c r="U898" s="194">
        <f t="shared" si="84"/>
        <v>3526.4449688833733</v>
      </c>
      <c r="V898" s="194">
        <f t="shared" si="85"/>
        <v>4112.8927672086784</v>
      </c>
      <c r="W898" s="194">
        <f t="shared" si="86"/>
        <v>4329.3608075577768</v>
      </c>
    </row>
    <row r="899" spans="5:23" ht="69.75" x14ac:dyDescent="0.25">
      <c r="E899" s="32" t="str">
        <f t="shared" ref="E899:E957" si="88">F899&amp;G899</f>
        <v>ST Martin Mesa de Cabeceira 0.7X0.45X0.63 - Acabamentos CustomizadosTampo: Mármore Especial
Corpo: Laca ou Lamina</v>
      </c>
      <c r="F899" s="75" t="s">
        <v>551</v>
      </c>
      <c r="G899" s="81" t="s">
        <v>624</v>
      </c>
      <c r="H899" s="30">
        <v>6081.75317503719</v>
      </c>
      <c r="I899" s="86"/>
      <c r="S899" s="194">
        <v>4849.5502467839997</v>
      </c>
      <c r="T899" s="194">
        <f t="shared" ref="T899:T962" si="89">IF(S899,S899*(1-0.05))</f>
        <v>4607.0727344447996</v>
      </c>
      <c r="U899" s="194">
        <f t="shared" ref="U899:U962" si="90">IF(T899,T899/(1-0.07))</f>
        <v>4953.8416499406449</v>
      </c>
      <c r="V899" s="194">
        <f t="shared" ref="V899:V962" si="91">U899*1.1663</f>
        <v>5777.6655163257738</v>
      </c>
      <c r="W899" s="194">
        <f t="shared" ref="W899:W962" si="92">V899*1.05263157894</f>
        <v>6081.75317503719</v>
      </c>
    </row>
    <row r="900" spans="5:23" ht="69.75" x14ac:dyDescent="0.25">
      <c r="E900" s="32" t="str">
        <f t="shared" si="88"/>
        <v>ST Martin Mesa de Cabeceira 0.7X0.45X0.63 - Acabamentos CustomizadosTampo: Espelho Bronze, Fume, Prata, Vidro Fosco ou Clear
Corpo: Laca ou Lamina</v>
      </c>
      <c r="F900" s="75" t="s">
        <v>551</v>
      </c>
      <c r="G900" s="57" t="s">
        <v>481</v>
      </c>
      <c r="H900" s="30">
        <v>5033.0798097705601</v>
      </c>
      <c r="I900" s="86"/>
      <c r="S900" s="194">
        <v>4013.3449568030401</v>
      </c>
      <c r="T900" s="194">
        <f t="shared" si="89"/>
        <v>3812.6777089628881</v>
      </c>
      <c r="U900" s="194">
        <f t="shared" si="90"/>
        <v>4099.6534504977299</v>
      </c>
      <c r="V900" s="194">
        <f t="shared" si="91"/>
        <v>4781.4258193155019</v>
      </c>
      <c r="W900" s="194">
        <f t="shared" si="92"/>
        <v>5033.0798097705601</v>
      </c>
    </row>
    <row r="901" spans="5:23" ht="69.75" x14ac:dyDescent="0.25">
      <c r="E901" s="32" t="str">
        <f t="shared" si="88"/>
        <v>ST Martin Mesa de Cabeceira 0.7X0.45X0.63 - Acabamentos CustomizadosTampo: Laca ou Lamina com ou sem Vidro Normal Pintado
Corpo: Laca ou Lamina</v>
      </c>
      <c r="F901" s="75" t="s">
        <v>551</v>
      </c>
      <c r="G901" s="57" t="s">
        <v>482</v>
      </c>
      <c r="H901" s="30">
        <v>4663.3992159037107</v>
      </c>
      <c r="I901" s="86"/>
      <c r="S901" s="194">
        <v>3718.5640665530395</v>
      </c>
      <c r="T901" s="194">
        <f t="shared" si="89"/>
        <v>3532.6358632253873</v>
      </c>
      <c r="U901" s="194">
        <f t="shared" si="90"/>
        <v>3798.5331862638577</v>
      </c>
      <c r="V901" s="194">
        <f t="shared" si="91"/>
        <v>4430.2292551395367</v>
      </c>
      <c r="W901" s="194">
        <f t="shared" si="92"/>
        <v>4663.3992159037107</v>
      </c>
    </row>
    <row r="902" spans="5:23" ht="69.75" x14ac:dyDescent="0.25">
      <c r="E902" s="32" t="str">
        <f t="shared" si="88"/>
        <v>ST Martin Mesa de Cabeceira 0.8X0.45X0.63 - Acabamentos CustomizadosTampo: Mármore Especial
Corpo: Laca ou Lamina</v>
      </c>
      <c r="F902" s="75" t="s">
        <v>532</v>
      </c>
      <c r="G902" s="81" t="s">
        <v>624</v>
      </c>
      <c r="H902" s="30">
        <v>6638.9652860632268</v>
      </c>
      <c r="I902" s="86"/>
      <c r="S902" s="194">
        <v>5293.8675435840005</v>
      </c>
      <c r="T902" s="194">
        <f t="shared" si="89"/>
        <v>5029.1741664048004</v>
      </c>
      <c r="U902" s="194">
        <f t="shared" si="90"/>
        <v>5407.714157424517</v>
      </c>
      <c r="V902" s="194">
        <f t="shared" si="91"/>
        <v>6307.017021804214</v>
      </c>
      <c r="W902" s="194">
        <f t="shared" si="92"/>
        <v>6638.9652860632268</v>
      </c>
    </row>
    <row r="903" spans="5:23" ht="69.75" x14ac:dyDescent="0.25">
      <c r="E903" s="32" t="str">
        <f t="shared" si="88"/>
        <v>ST Martin Mesa de Cabeceira 0.8X0.45X0.63 - Acabamentos CustomizadosTampo: Espelho Bronze, Fume, Prata, Vidro Fosco ou Clear
Corpo: Laca ou Lamina</v>
      </c>
      <c r="F903" s="75" t="s">
        <v>532</v>
      </c>
      <c r="G903" s="57" t="s">
        <v>481</v>
      </c>
      <c r="H903" s="30">
        <v>5412.0470484293246</v>
      </c>
      <c r="I903" s="86"/>
      <c r="S903" s="194">
        <v>4315.5309569360406</v>
      </c>
      <c r="T903" s="194">
        <f t="shared" si="89"/>
        <v>4099.7544090892388</v>
      </c>
      <c r="U903" s="194">
        <f t="shared" si="90"/>
        <v>4408.3380742895042</v>
      </c>
      <c r="V903" s="194">
        <f t="shared" si="91"/>
        <v>5141.4446960438481</v>
      </c>
      <c r="W903" s="194">
        <f t="shared" si="92"/>
        <v>5412.0470484293246</v>
      </c>
    </row>
    <row r="904" spans="5:23" ht="69.75" x14ac:dyDescent="0.25">
      <c r="E904" s="32" t="str">
        <f t="shared" si="88"/>
        <v>ST Martin Mesa de Cabeceira 0.8X0.45X0.63 - Acabamentos CustomizadosTampo: Laca ou Lamina com ou sem Vidro Normal Pintado
Corpo: Laca ou Lamina</v>
      </c>
      <c r="F904" s="75" t="s">
        <v>532</v>
      </c>
      <c r="G904" s="57" t="s">
        <v>482</v>
      </c>
      <c r="H904" s="30">
        <v>4997.4376242496455</v>
      </c>
      <c r="I904" s="86"/>
      <c r="S904" s="194">
        <v>3984.9241109360401</v>
      </c>
      <c r="T904" s="194">
        <f t="shared" si="89"/>
        <v>3785.6779053892378</v>
      </c>
      <c r="U904" s="194">
        <f t="shared" si="90"/>
        <v>4070.6214036443421</v>
      </c>
      <c r="V904" s="194">
        <f t="shared" si="91"/>
        <v>4747.5657430703959</v>
      </c>
      <c r="W904" s="194">
        <f t="shared" si="92"/>
        <v>4997.4376242496455</v>
      </c>
    </row>
    <row r="905" spans="5:23" ht="69.75" x14ac:dyDescent="0.25">
      <c r="E905" s="32" t="str">
        <f t="shared" si="88"/>
        <v>ST Martin Mesa de Cabeceira 0.9X0.45X0.63 - Acabamentos CustomizadosTampo: Mármore Especial
Corpo: Laca ou Lamina</v>
      </c>
      <c r="F905" s="75" t="s">
        <v>533</v>
      </c>
      <c r="G905" s="81" t="s">
        <v>624</v>
      </c>
      <c r="H905" s="30">
        <v>7202.1607057070241</v>
      </c>
      <c r="I905" s="86"/>
      <c r="S905" s="194">
        <v>5742.9558915839998</v>
      </c>
      <c r="T905" s="194">
        <f t="shared" si="89"/>
        <v>5455.8080970047995</v>
      </c>
      <c r="U905" s="194">
        <f t="shared" si="90"/>
        <v>5866.4603193599996</v>
      </c>
      <c r="V905" s="194">
        <f t="shared" si="91"/>
        <v>6842.0526704695667</v>
      </c>
      <c r="W905" s="194">
        <f t="shared" si="92"/>
        <v>7202.1607057070241</v>
      </c>
    </row>
    <row r="906" spans="5:23" ht="69.75" x14ac:dyDescent="0.25">
      <c r="E906" s="32" t="str">
        <f t="shared" si="88"/>
        <v>ST Martin Mesa de Cabeceira 0.9X0.45X0.63 - Acabamentos CustomizadosTampo: Espelho Bronze, Fume, Prata, Vidro Fosco ou Clear
Corpo: Laca ou Lamina</v>
      </c>
      <c r="F906" s="75" t="s">
        <v>533</v>
      </c>
      <c r="G906" s="57" t="s">
        <v>481</v>
      </c>
      <c r="H906" s="30">
        <v>5797.5435726172227</v>
      </c>
      <c r="I906" s="86"/>
      <c r="S906" s="194">
        <v>4622.9233666910395</v>
      </c>
      <c r="T906" s="194">
        <f t="shared" si="89"/>
        <v>4391.7771983564871</v>
      </c>
      <c r="U906" s="194">
        <f t="shared" si="90"/>
        <v>4722.3410735015996</v>
      </c>
      <c r="V906" s="194">
        <f t="shared" si="91"/>
        <v>5507.6663940249155</v>
      </c>
      <c r="W906" s="194">
        <f t="shared" si="92"/>
        <v>5797.5435726172227</v>
      </c>
    </row>
    <row r="907" spans="5:23" ht="69.75" x14ac:dyDescent="0.25">
      <c r="E907" s="32" t="str">
        <f t="shared" si="88"/>
        <v>ST Martin Mesa de Cabeceira 0.9X0.45X0.63 - Acabamentos CustomizadosTampo: Laca ou Lamina com ou sem Vidro Normal Pintado
Corpo: Laca ou Lamina</v>
      </c>
      <c r="F907" s="75" t="s">
        <v>533</v>
      </c>
      <c r="G907" s="57" t="s">
        <v>482</v>
      </c>
      <c r="H907" s="30">
        <v>5308.9379242055611</v>
      </c>
      <c r="I907" s="86"/>
      <c r="S907" s="194">
        <v>4233.3124149410387</v>
      </c>
      <c r="T907" s="194">
        <f t="shared" si="89"/>
        <v>4021.6467941939864</v>
      </c>
      <c r="U907" s="194">
        <f t="shared" si="90"/>
        <v>4324.3513916064376</v>
      </c>
      <c r="V907" s="194">
        <f t="shared" si="91"/>
        <v>5043.4910280305876</v>
      </c>
      <c r="W907" s="194">
        <f t="shared" si="92"/>
        <v>5308.9379242055611</v>
      </c>
    </row>
    <row r="908" spans="5:23" ht="69.75" x14ac:dyDescent="0.25">
      <c r="E908" s="32" t="str">
        <f t="shared" si="88"/>
        <v>ST Martin Mesa de Cabeceira 1X0.45X0.63 - Acabamentos CustomizadosTampo: Mármore Especial
Corpo: Laca ou Lamina</v>
      </c>
      <c r="F908" s="75" t="s">
        <v>534</v>
      </c>
      <c r="G908" s="81" t="s">
        <v>624</v>
      </c>
      <c r="H908" s="30">
        <v>7762.0320650076219</v>
      </c>
      <c r="I908" s="86"/>
      <c r="S908" s="194">
        <v>6189.393655584</v>
      </c>
      <c r="T908" s="194">
        <f t="shared" si="89"/>
        <v>5879.9239728047996</v>
      </c>
      <c r="U908" s="194">
        <f t="shared" si="90"/>
        <v>6322.4988954890323</v>
      </c>
      <c r="V908" s="194">
        <f t="shared" si="91"/>
        <v>7373.9304618088581</v>
      </c>
      <c r="W908" s="194">
        <f t="shared" si="92"/>
        <v>7762.0320650076219</v>
      </c>
    </row>
    <row r="909" spans="5:23" ht="69.75" x14ac:dyDescent="0.25">
      <c r="E909" s="32" t="str">
        <f t="shared" si="88"/>
        <v>ST Martin Mesa de Cabeceira 1X0.45X0.63 - Acabamentos CustomizadosTampo: Espelho Bronze, Fume, Prata, Vidro Fosco ou Clear
Corpo: Laca ou Lamina</v>
      </c>
      <c r="F909" s="75" t="s">
        <v>534</v>
      </c>
      <c r="G909" s="57" t="s">
        <v>481</v>
      </c>
      <c r="H909" s="30">
        <v>6179.4127159556047</v>
      </c>
      <c r="I909" s="86"/>
      <c r="S909" s="194">
        <v>4927.4233266560404</v>
      </c>
      <c r="T909" s="194">
        <f t="shared" si="89"/>
        <v>4681.0521603232382</v>
      </c>
      <c r="U909" s="194">
        <f t="shared" si="90"/>
        <v>5033.3894197024074</v>
      </c>
      <c r="V909" s="194">
        <f t="shared" si="91"/>
        <v>5870.4420801989172</v>
      </c>
      <c r="W909" s="194">
        <f t="shared" si="92"/>
        <v>6179.4127159556047</v>
      </c>
    </row>
    <row r="910" spans="5:23" ht="69.75" x14ac:dyDescent="0.25">
      <c r="E910" s="32" t="str">
        <f t="shared" si="88"/>
        <v>ST Martin Mesa de Cabeceira 1X0.45X0.63 - Acabamentos CustomizadosTampo: Laca ou Lamina com ou sem Vidro Normal Pintado
Corpo: Laca ou Lamina</v>
      </c>
      <c r="F910" s="75" t="s">
        <v>534</v>
      </c>
      <c r="G910" s="57" t="s">
        <v>482</v>
      </c>
      <c r="H910" s="30">
        <v>5616.8108433119596</v>
      </c>
      <c r="I910" s="86"/>
      <c r="S910" s="194">
        <v>4478.8082691560394</v>
      </c>
      <c r="T910" s="194">
        <f t="shared" si="89"/>
        <v>4254.8678556982368</v>
      </c>
      <c r="U910" s="194">
        <f t="shared" si="90"/>
        <v>4575.1267265572442</v>
      </c>
      <c r="V910" s="194">
        <f t="shared" si="91"/>
        <v>5335.9703011837137</v>
      </c>
      <c r="W910" s="194">
        <f t="shared" si="92"/>
        <v>5616.8108433119596</v>
      </c>
    </row>
    <row r="911" spans="5:23" ht="69.75" x14ac:dyDescent="0.25">
      <c r="E911" s="32" t="str">
        <f t="shared" si="88"/>
        <v>Stare Mesa de Cabeceira 0.7X0.45X0.53 - Acabamentos CustomizadosTampo: Espelho Bronze, Fume, Prata, Vidro Fosco ou Clear
Corpo: Laca ou Lamina</v>
      </c>
      <c r="F911" s="75" t="s">
        <v>535</v>
      </c>
      <c r="G911" s="57" t="s">
        <v>481</v>
      </c>
      <c r="H911" s="30">
        <v>4201.8157462050258</v>
      </c>
      <c r="I911" s="86"/>
      <c r="J911" s="42"/>
      <c r="S911" s="194">
        <v>3350.5004235599999</v>
      </c>
      <c r="T911" s="194">
        <f t="shared" si="89"/>
        <v>3182.9754023819996</v>
      </c>
      <c r="U911" s="194">
        <f t="shared" si="90"/>
        <v>3422.5541961096774</v>
      </c>
      <c r="V911" s="194">
        <f t="shared" si="91"/>
        <v>3991.7249589227163</v>
      </c>
      <c r="W911" s="194">
        <f t="shared" si="92"/>
        <v>4201.8157462050258</v>
      </c>
    </row>
    <row r="912" spans="5:23" ht="69.75" x14ac:dyDescent="0.25">
      <c r="E912" s="32" t="str">
        <f t="shared" si="88"/>
        <v>Stare Mesa de Cabeceira 0.7X0.45X0.53 - Acabamentos CustomizadosTampo: Laca ou Lamina com ou sem Vidro Normal Pintado
Corpo: Laca ou Lamina</v>
      </c>
      <c r="F912" s="75" t="s">
        <v>535</v>
      </c>
      <c r="G912" s="57" t="s">
        <v>482</v>
      </c>
      <c r="H912" s="30">
        <v>4087.4371893252742</v>
      </c>
      <c r="I912" s="86"/>
      <c r="J912" s="42"/>
      <c r="S912" s="194">
        <v>3259.2957095936845</v>
      </c>
      <c r="T912" s="194">
        <f t="shared" si="89"/>
        <v>3096.330924114</v>
      </c>
      <c r="U912" s="194">
        <f t="shared" si="90"/>
        <v>3329.3880904451617</v>
      </c>
      <c r="V912" s="194">
        <f t="shared" si="91"/>
        <v>3883.0653298861916</v>
      </c>
      <c r="W912" s="194">
        <f t="shared" si="92"/>
        <v>4087.4371893252742</v>
      </c>
    </row>
    <row r="913" spans="5:23" ht="69.75" x14ac:dyDescent="0.25">
      <c r="E913" s="32" t="str">
        <f t="shared" si="88"/>
        <v>Stare Mesa de Cabeceira 0.7X0.45X0.53 - Acabamentos CustomizadosTampo: Mármore Especial
Corpo: Laca ou Lamina</v>
      </c>
      <c r="F913" s="75" t="s">
        <v>535</v>
      </c>
      <c r="G913" s="81" t="s">
        <v>624</v>
      </c>
      <c r="H913" s="30">
        <v>5406.1865611032435</v>
      </c>
      <c r="I913" s="86"/>
      <c r="J913" s="42"/>
      <c r="S913" s="194">
        <v>4310.8578426315789</v>
      </c>
      <c r="T913" s="194">
        <f t="shared" si="89"/>
        <v>4095.3149504999997</v>
      </c>
      <c r="U913" s="194">
        <f t="shared" si="90"/>
        <v>4403.5644629032258</v>
      </c>
      <c r="V913" s="194">
        <f t="shared" si="91"/>
        <v>5135.877233084032</v>
      </c>
      <c r="W913" s="194">
        <f t="shared" si="92"/>
        <v>5406.1865611032435</v>
      </c>
    </row>
    <row r="914" spans="5:23" ht="69.75" x14ac:dyDescent="0.25">
      <c r="E914" s="32" t="str">
        <f t="shared" si="88"/>
        <v>Stare Mesa de Cabeceira 0.8X0.45X0.53 - Acabamentos CustomizadosTampo: Espelho Bronze, Fume, Prata, Vidro Fosco ou Clear
Corpo: Laca ou Lamina</v>
      </c>
      <c r="F914" s="75" t="s">
        <v>536</v>
      </c>
      <c r="G914" s="57" t="s">
        <v>481</v>
      </c>
      <c r="H914" s="30">
        <v>4484.7874742549293</v>
      </c>
      <c r="I914" s="86"/>
      <c r="J914" s="42"/>
      <c r="S914" s="194">
        <v>3576.1402307178946</v>
      </c>
      <c r="T914" s="194">
        <f t="shared" si="89"/>
        <v>3397.3332191819995</v>
      </c>
      <c r="U914" s="194">
        <f t="shared" si="90"/>
        <v>3653.0464722387096</v>
      </c>
      <c r="V914" s="194">
        <f t="shared" si="91"/>
        <v>4260.5481005720067</v>
      </c>
      <c r="W914" s="194">
        <f t="shared" si="92"/>
        <v>4484.7874742549293</v>
      </c>
    </row>
    <row r="915" spans="5:23" ht="69.75" x14ac:dyDescent="0.25">
      <c r="E915" s="32" t="str">
        <f t="shared" si="88"/>
        <v>Stare Mesa de Cabeceira 0.8X0.45X0.53 - Acabamentos CustomizadosTampo: Laca ou Lamina com ou sem Vidro Normal Pintado
Corpo: Laca ou Lamina</v>
      </c>
      <c r="F915" s="75" t="s">
        <v>536</v>
      </c>
      <c r="G915" s="57" t="s">
        <v>482</v>
      </c>
      <c r="H915" s="30">
        <v>4189.4780537699125</v>
      </c>
      <c r="I915" s="86"/>
      <c r="J915" s="42"/>
      <c r="S915" s="194">
        <v>3340.6624282202624</v>
      </c>
      <c r="T915" s="194">
        <f t="shared" si="89"/>
        <v>3173.6293068092491</v>
      </c>
      <c r="U915" s="194">
        <f t="shared" si="90"/>
        <v>3412.5046309776876</v>
      </c>
      <c r="V915" s="194">
        <f t="shared" si="91"/>
        <v>3980.0041511092768</v>
      </c>
      <c r="W915" s="194">
        <f t="shared" si="92"/>
        <v>4189.4780537699125</v>
      </c>
    </row>
    <row r="916" spans="5:23" ht="69.75" x14ac:dyDescent="0.25">
      <c r="E916" s="32" t="str">
        <f t="shared" si="88"/>
        <v>Stare Mesa de Cabeceira 0.8X0.45X0.53 - Acabamentos CustomizadosTampo: Mármore Especial
Corpo: Laca ou Lamina</v>
      </c>
      <c r="F916" s="75" t="s">
        <v>536</v>
      </c>
      <c r="G916" s="81" t="s">
        <v>624</v>
      </c>
      <c r="H916" s="30">
        <v>5841.7586222886475</v>
      </c>
      <c r="I916" s="86"/>
      <c r="J916" s="42"/>
      <c r="S916" s="194">
        <v>4658.1801584210516</v>
      </c>
      <c r="T916" s="194">
        <f t="shared" si="89"/>
        <v>4425.2711504999988</v>
      </c>
      <c r="U916" s="194">
        <f t="shared" si="90"/>
        <v>4758.3560758064505</v>
      </c>
      <c r="V916" s="194">
        <f t="shared" si="91"/>
        <v>5549.670691213063</v>
      </c>
      <c r="W916" s="194">
        <f t="shared" si="92"/>
        <v>5841.7586222886475</v>
      </c>
    </row>
    <row r="917" spans="5:23" ht="69.75" x14ac:dyDescent="0.25">
      <c r="E917" s="32" t="str">
        <f t="shared" si="88"/>
        <v>Stare Mesa de Cabeceira 0.9X0.45X0.53 - Acabamentos CustomizadosTampo: Espelho Bronze, Fume, Prata, Vidro Fosco ou Clear
Corpo: Laca ou Lamina</v>
      </c>
      <c r="F917" s="75" t="s">
        <v>537</v>
      </c>
      <c r="G917" s="57" t="s">
        <v>481</v>
      </c>
      <c r="H917" s="30">
        <v>4847.8340703095928</v>
      </c>
      <c r="I917" s="86"/>
      <c r="J917" s="42"/>
      <c r="S917" s="194">
        <v>3865.6312144555268</v>
      </c>
      <c r="T917" s="194">
        <f t="shared" si="89"/>
        <v>3672.3496537327501</v>
      </c>
      <c r="U917" s="194">
        <f t="shared" si="90"/>
        <v>3948.7630685298391</v>
      </c>
      <c r="V917" s="194">
        <f t="shared" si="91"/>
        <v>4605.4423668263507</v>
      </c>
      <c r="W917" s="194">
        <f t="shared" si="92"/>
        <v>4847.8340703095928</v>
      </c>
    </row>
    <row r="918" spans="5:23" ht="69.75" x14ac:dyDescent="0.25">
      <c r="E918" s="32" t="str">
        <f t="shared" si="88"/>
        <v>Stare Mesa de Cabeceira 0.9X0.45X0.53 - Acabamentos CustomizadosTampo: Laca ou Lamina com ou sem Vidro Normal Pintado
Corpo: Laca ou Lamina</v>
      </c>
      <c r="F918" s="75" t="s">
        <v>537</v>
      </c>
      <c r="G918" s="57" t="s">
        <v>482</v>
      </c>
      <c r="H918" s="30">
        <v>4536.1821954331826</v>
      </c>
      <c r="I918" s="86"/>
      <c r="J918" s="42"/>
      <c r="S918" s="194">
        <v>3617.1220455992379</v>
      </c>
      <c r="T918" s="194">
        <f t="shared" si="89"/>
        <v>3436.2659433192757</v>
      </c>
      <c r="U918" s="194">
        <f t="shared" si="90"/>
        <v>3694.9096164723396</v>
      </c>
      <c r="V918" s="194">
        <f t="shared" si="91"/>
        <v>4309.3730856916891</v>
      </c>
      <c r="W918" s="194">
        <f t="shared" si="92"/>
        <v>4536.1821954331826</v>
      </c>
    </row>
    <row r="919" spans="5:23" ht="69.75" x14ac:dyDescent="0.25">
      <c r="E919" s="32" t="str">
        <f t="shared" si="88"/>
        <v>Stare Mesa de Cabeceira 0.9X0.45X0.53 - Acabamentos CustomizadosTampo: Mármore Especial
Corpo: Laca ou Lamina</v>
      </c>
      <c r="F919" s="75" t="s">
        <v>537</v>
      </c>
      <c r="G919" s="81" t="s">
        <v>624</v>
      </c>
      <c r="H919" s="30">
        <v>6309.0331062601872</v>
      </c>
      <c r="I919" s="86"/>
      <c r="J919" s="42"/>
      <c r="S919" s="194">
        <v>5030.7817790131576</v>
      </c>
      <c r="T919" s="194">
        <f t="shared" si="89"/>
        <v>4779.2426900624996</v>
      </c>
      <c r="U919" s="194">
        <f t="shared" si="90"/>
        <v>5138.970634475806</v>
      </c>
      <c r="V919" s="194">
        <f t="shared" si="91"/>
        <v>5993.5814509891325</v>
      </c>
      <c r="W919" s="194">
        <f t="shared" si="92"/>
        <v>6309.0331062601872</v>
      </c>
    </row>
    <row r="920" spans="5:23" ht="69.75" x14ac:dyDescent="0.25">
      <c r="E920" s="32" t="str">
        <f t="shared" si="88"/>
        <v>Stare Mesa de Cabeceira 1X0.45X0.53 - Acabamentos CustomizadosTampo: Espelho Bronze, Fume, Prata, Vidro Fosco ou Clear
Corpo: Laca ou Lamina</v>
      </c>
      <c r="F920" s="75" t="s">
        <v>538</v>
      </c>
      <c r="G920" s="57" t="s">
        <v>481</v>
      </c>
      <c r="H920" s="30">
        <v>5156.1743339036539</v>
      </c>
      <c r="I920" s="86"/>
      <c r="J920" s="42"/>
      <c r="S920" s="194">
        <v>4111.499726111605</v>
      </c>
      <c r="T920" s="194">
        <f t="shared" si="89"/>
        <v>3905.9247398060247</v>
      </c>
      <c r="U920" s="194">
        <f t="shared" si="90"/>
        <v>4199.919075060242</v>
      </c>
      <c r="V920" s="194">
        <f t="shared" si="91"/>
        <v>4898.36561724276</v>
      </c>
      <c r="W920" s="194">
        <f t="shared" si="92"/>
        <v>5156.1743339036539</v>
      </c>
    </row>
    <row r="921" spans="5:23" ht="69.75" x14ac:dyDescent="0.25">
      <c r="E921" s="32" t="str">
        <f t="shared" si="88"/>
        <v>Stare Mesa de Cabeceira 1X0.45X0.53 - Acabamentos CustomizadosTampo: Laca ou Lamina com ou sem Vidro Normal Pintado
Corpo: Laca ou Lamina</v>
      </c>
      <c r="F921" s="75" t="s">
        <v>538</v>
      </c>
      <c r="G921" s="57" t="s">
        <v>482</v>
      </c>
      <c r="H921" s="30">
        <v>4592.7667872220927</v>
      </c>
      <c r="I921" s="86"/>
      <c r="J921" s="42"/>
      <c r="S921" s="194">
        <v>3662.2422293976206</v>
      </c>
      <c r="T921" s="194">
        <f t="shared" si="89"/>
        <v>3479.1301179277393</v>
      </c>
      <c r="U921" s="194">
        <f t="shared" si="90"/>
        <v>3741.000126804021</v>
      </c>
      <c r="V921" s="194">
        <f t="shared" si="91"/>
        <v>4363.1284478915295</v>
      </c>
      <c r="W921" s="194">
        <f t="shared" si="92"/>
        <v>4592.7667872220927</v>
      </c>
    </row>
    <row r="922" spans="5:23" ht="69.75" x14ac:dyDescent="0.25">
      <c r="E922" s="32" t="str">
        <f t="shared" si="88"/>
        <v>Stare Mesa de Cabeceira 1X0.45X0.53 - Acabamentos CustomizadosTampo: Mármore Especial
Corpo: Laca ou Lamina</v>
      </c>
      <c r="F922" s="75" t="s">
        <v>538</v>
      </c>
      <c r="G922" s="81" t="s">
        <v>624</v>
      </c>
      <c r="H922" s="30">
        <v>6812.1777070356575</v>
      </c>
      <c r="I922" s="86"/>
      <c r="J922" s="42"/>
      <c r="S922" s="194">
        <v>5431.9859963881581</v>
      </c>
      <c r="T922" s="194">
        <f t="shared" si="89"/>
        <v>5160.3866965687503</v>
      </c>
      <c r="U922" s="194">
        <f t="shared" si="90"/>
        <v>5548.8028995362911</v>
      </c>
      <c r="V922" s="194">
        <f t="shared" si="91"/>
        <v>6471.5688217291754</v>
      </c>
      <c r="W922" s="194">
        <f t="shared" si="92"/>
        <v>6812.1777070356575</v>
      </c>
    </row>
    <row r="923" spans="5:23" ht="69.75" x14ac:dyDescent="0.25">
      <c r="E923" s="32" t="str">
        <f t="shared" si="88"/>
        <v>Cayman Mesa de Cabeceira 0.7X0.45X0.53 - Acabamentos CustomizadosTampo: Espelho Bronze, Fume, Prata, Vidro Fosco ou Clear
Corpo: Laca ou Lamina</v>
      </c>
      <c r="F923" s="75" t="s">
        <v>552</v>
      </c>
      <c r="G923" s="57" t="s">
        <v>481</v>
      </c>
      <c r="H923" s="30">
        <v>4369.8883760532262</v>
      </c>
      <c r="I923" s="86"/>
      <c r="J923" s="42"/>
      <c r="S923" s="194">
        <v>3484.5204405023997</v>
      </c>
      <c r="T923" s="194">
        <f t="shared" si="89"/>
        <v>3310.2944184772796</v>
      </c>
      <c r="U923" s="194">
        <f t="shared" si="90"/>
        <v>3559.4563639540643</v>
      </c>
      <c r="V923" s="194">
        <f t="shared" si="91"/>
        <v>4151.3939572796244</v>
      </c>
      <c r="W923" s="194">
        <f t="shared" si="92"/>
        <v>4369.8883760532262</v>
      </c>
    </row>
    <row r="924" spans="5:23" ht="69.75" x14ac:dyDescent="0.25">
      <c r="E924" s="32" t="str">
        <f t="shared" si="88"/>
        <v>Cayman Mesa de Cabeceira 0.7X0.45X0.53 - Acabamentos CustomizadosTampo: Laca ou Lamina com ou sem Vidro Normal Pintado
Corpo: Laca ou Lamina</v>
      </c>
      <c r="F924" s="75" t="s">
        <v>552</v>
      </c>
      <c r="G924" s="57" t="s">
        <v>482</v>
      </c>
      <c r="H924" s="30">
        <v>4250.934676898285</v>
      </c>
      <c r="I924" s="86"/>
      <c r="J924" s="42"/>
      <c r="S924" s="194">
        <v>3389.6675379774319</v>
      </c>
      <c r="T924" s="194">
        <f t="shared" si="89"/>
        <v>3220.18416107856</v>
      </c>
      <c r="U924" s="194">
        <f t="shared" si="90"/>
        <v>3462.5636140629681</v>
      </c>
      <c r="V924" s="194">
        <f t="shared" si="91"/>
        <v>4038.3879430816392</v>
      </c>
      <c r="W924" s="194">
        <f t="shared" si="92"/>
        <v>4250.934676898285</v>
      </c>
    </row>
    <row r="925" spans="5:23" ht="69.75" x14ac:dyDescent="0.25">
      <c r="E925" s="32" t="str">
        <f t="shared" si="88"/>
        <v>Cayman Mesa de Cabeceira 0.7X0.45X0.53 - Acabamentos CustomizadosTampo: Mármore Especial
Corpo: Laca ou Lamina</v>
      </c>
      <c r="F925" s="75" t="s">
        <v>552</v>
      </c>
      <c r="G925" s="81" t="s">
        <v>624</v>
      </c>
      <c r="H925" s="30">
        <v>5622.4340235473737</v>
      </c>
      <c r="I925" s="86"/>
      <c r="J925" s="42"/>
      <c r="S925" s="194">
        <v>4483.2921563368427</v>
      </c>
      <c r="T925" s="194">
        <f t="shared" si="89"/>
        <v>4259.1275485200003</v>
      </c>
      <c r="U925" s="194">
        <f t="shared" si="90"/>
        <v>4579.7070414193558</v>
      </c>
      <c r="V925" s="194">
        <f t="shared" si="91"/>
        <v>5341.3123224073943</v>
      </c>
      <c r="W925" s="194">
        <f t="shared" si="92"/>
        <v>5622.4340235473737</v>
      </c>
    </row>
    <row r="926" spans="5:23" ht="69.75" x14ac:dyDescent="0.25">
      <c r="E926" s="32" t="str">
        <f t="shared" si="88"/>
        <v>Cayman Mesa de Cabeceira 0.8X0.45X0.53 - Acabamentos CustomizadosTampo: Espelho Bronze, Fume, Prata, Vidro Fosco ou Clear
Corpo: Laca ou Lamina</v>
      </c>
      <c r="F926" s="75" t="s">
        <v>553</v>
      </c>
      <c r="G926" s="57" t="s">
        <v>481</v>
      </c>
      <c r="H926" s="30">
        <v>4664.1789732251273</v>
      </c>
      <c r="I926" s="86"/>
      <c r="J926" s="42"/>
      <c r="S926" s="194">
        <v>3719.1858399466109</v>
      </c>
      <c r="T926" s="194">
        <f t="shared" si="89"/>
        <v>3533.2265479492803</v>
      </c>
      <c r="U926" s="194">
        <f t="shared" si="90"/>
        <v>3799.1683311282586</v>
      </c>
      <c r="V926" s="194">
        <f t="shared" si="91"/>
        <v>4430.9700245948879</v>
      </c>
      <c r="W926" s="194">
        <f t="shared" si="92"/>
        <v>4664.1789732251273</v>
      </c>
    </row>
    <row r="927" spans="5:23" ht="69.75" x14ac:dyDescent="0.25">
      <c r="E927" s="32" t="str">
        <f t="shared" si="88"/>
        <v>Cayman Mesa de Cabeceira 0.8X0.45X0.53 - Acabamentos CustomizadosTampo: Laca ou Lamina com ou sem Vidro Normal Pintado
Corpo: Laca ou Lamina</v>
      </c>
      <c r="F927" s="75" t="s">
        <v>553</v>
      </c>
      <c r="G927" s="57" t="s">
        <v>482</v>
      </c>
      <c r="H927" s="30">
        <v>4470.719537031684</v>
      </c>
      <c r="I927" s="86"/>
      <c r="J927" s="42"/>
      <c r="S927" s="194">
        <v>3564.9225494886145</v>
      </c>
      <c r="T927" s="194">
        <f t="shared" si="89"/>
        <v>3386.6764220141836</v>
      </c>
      <c r="U927" s="194">
        <f t="shared" si="90"/>
        <v>3641.5875505528857</v>
      </c>
      <c r="V927" s="194">
        <f t="shared" si="91"/>
        <v>4247.1835602098299</v>
      </c>
      <c r="W927" s="194">
        <f t="shared" si="92"/>
        <v>4470.719537031684</v>
      </c>
    </row>
    <row r="928" spans="5:23" ht="69.75" x14ac:dyDescent="0.25">
      <c r="E928" s="32" t="str">
        <f t="shared" si="88"/>
        <v>Cayman Mesa de Cabeceira 0.8X0.45X0.53 - Acabamentos CustomizadosTampo: Mármore Especial
Corpo: Laca ou Lamina</v>
      </c>
      <c r="F928" s="75" t="s">
        <v>553</v>
      </c>
      <c r="G928" s="81" t="s">
        <v>624</v>
      </c>
      <c r="H928" s="30">
        <v>6075.4289671801935</v>
      </c>
      <c r="I928" s="86"/>
      <c r="J928" s="42"/>
      <c r="S928" s="194">
        <v>4844.5073647578938</v>
      </c>
      <c r="T928" s="194">
        <f t="shared" si="89"/>
        <v>4602.2819965199988</v>
      </c>
      <c r="U928" s="194">
        <f t="shared" si="90"/>
        <v>4948.6903188387087</v>
      </c>
      <c r="V928" s="194">
        <f t="shared" si="91"/>
        <v>5771.6575188615852</v>
      </c>
      <c r="W928" s="194">
        <f t="shared" si="92"/>
        <v>6075.4289671801935</v>
      </c>
    </row>
    <row r="929" spans="5:23" ht="69.75" x14ac:dyDescent="0.25">
      <c r="E929" s="32" t="str">
        <f t="shared" si="88"/>
        <v>Cayman Mesa de Cabeceira 0.9X0.45X0.53 - Acabamentos CustomizadosTampo: Espelho Bronze, Fume, Prata, Vidro Fosco ou Clear
Corpo: Laca ou Lamina</v>
      </c>
      <c r="F929" s="75" t="s">
        <v>554</v>
      </c>
      <c r="G929" s="57" t="s">
        <v>481</v>
      </c>
      <c r="H929" s="30">
        <v>5041.7474331219755</v>
      </c>
      <c r="I929" s="86"/>
      <c r="J929" s="42"/>
      <c r="S929" s="194">
        <v>4020.256463033747</v>
      </c>
      <c r="T929" s="194">
        <f t="shared" si="89"/>
        <v>3819.2436398820596</v>
      </c>
      <c r="U929" s="194">
        <f t="shared" si="90"/>
        <v>4106.7135912710319</v>
      </c>
      <c r="V929" s="194">
        <f t="shared" si="91"/>
        <v>4789.660061499404</v>
      </c>
      <c r="W929" s="194">
        <f t="shared" si="92"/>
        <v>5041.7474331219755</v>
      </c>
    </row>
    <row r="930" spans="5:23" ht="69.75" x14ac:dyDescent="0.25">
      <c r="E930" s="32" t="str">
        <f t="shared" si="88"/>
        <v>Cayman Mesa de Cabeceira 0.9X0.45X0.53 - Acabamentos CustomizadosTampo: Laca ou Lamina com ou sem Vidro Normal Pintado
Corpo: Laca ou Lamina</v>
      </c>
      <c r="F930" s="75" t="s">
        <v>554</v>
      </c>
      <c r="G930" s="57" t="s">
        <v>482</v>
      </c>
      <c r="H930" s="30">
        <v>4717.62948325051</v>
      </c>
      <c r="I930" s="86"/>
      <c r="J930" s="42"/>
      <c r="S930" s="194">
        <v>3761.8069274232075</v>
      </c>
      <c r="T930" s="194">
        <f t="shared" si="89"/>
        <v>3573.7165810520469</v>
      </c>
      <c r="U930" s="194">
        <f t="shared" si="90"/>
        <v>3842.7060011312333</v>
      </c>
      <c r="V930" s="194">
        <f t="shared" si="91"/>
        <v>4481.7480091193565</v>
      </c>
      <c r="W930" s="194">
        <f t="shared" si="92"/>
        <v>4717.62948325051</v>
      </c>
    </row>
    <row r="931" spans="5:23" ht="69.75" x14ac:dyDescent="0.25">
      <c r="E931" s="32" t="str">
        <f t="shared" si="88"/>
        <v>Cayman Mesa de Cabeceira 0.9X0.45X0.53 - Acabamentos CustomizadosTampo: Mármore Especial
Corpo: Laca ou Lamina</v>
      </c>
      <c r="F931" s="75" t="s">
        <v>554</v>
      </c>
      <c r="G931" s="81" t="s">
        <v>624</v>
      </c>
      <c r="H931" s="30">
        <v>6276.1164117927447</v>
      </c>
      <c r="I931" s="86"/>
      <c r="J931" s="42"/>
      <c r="S931" s="194">
        <v>5004.5342219052645</v>
      </c>
      <c r="T931" s="194">
        <f t="shared" si="89"/>
        <v>4754.3075108100011</v>
      </c>
      <c r="U931" s="194">
        <f t="shared" si="90"/>
        <v>5112.1586137741951</v>
      </c>
      <c r="V931" s="194">
        <f t="shared" si="91"/>
        <v>5962.3105912448436</v>
      </c>
      <c r="W931" s="194">
        <f t="shared" si="92"/>
        <v>6276.1164117927447</v>
      </c>
    </row>
    <row r="932" spans="5:23" ht="69.75" x14ac:dyDescent="0.25">
      <c r="E932" s="32" t="str">
        <f t="shared" si="88"/>
        <v>Cayman Mesa de Cabeceira 1X0.45X0.53 - Acabamentos CustomizadosTampo: Espelho Bronze, Fume, Prata, Vidro Fosco ou Clear
Corpo: Laca ou Lamina</v>
      </c>
      <c r="F932" s="75" t="s">
        <v>555</v>
      </c>
      <c r="G932" s="57" t="s">
        <v>481</v>
      </c>
      <c r="H932" s="30">
        <v>5362.4213072597995</v>
      </c>
      <c r="I932" s="86"/>
      <c r="J932" s="42"/>
      <c r="S932" s="194">
        <v>4275.9597151560693</v>
      </c>
      <c r="T932" s="194">
        <f t="shared" si="89"/>
        <v>4062.1617293982654</v>
      </c>
      <c r="U932" s="194">
        <f t="shared" si="90"/>
        <v>4367.9158380626513</v>
      </c>
      <c r="V932" s="194">
        <f t="shared" si="91"/>
        <v>5094.3002419324694</v>
      </c>
      <c r="W932" s="194">
        <f t="shared" si="92"/>
        <v>5362.4213072597995</v>
      </c>
    </row>
    <row r="933" spans="5:23" ht="69.75" x14ac:dyDescent="0.25">
      <c r="E933" s="32" t="str">
        <f t="shared" si="88"/>
        <v>Cayman Mesa de Cabeceira 1X0.45X0.53 - Acabamentos CustomizadosTampo: Laca ou Lamina com ou sem Vidro Normal Pintado
Corpo: Laca ou Lamina</v>
      </c>
      <c r="F933" s="75" t="s">
        <v>555</v>
      </c>
      <c r="G933" s="57" t="s">
        <v>482</v>
      </c>
      <c r="H933" s="30">
        <v>5003.928766268642</v>
      </c>
      <c r="I933" s="86"/>
      <c r="J933" s="42"/>
      <c r="S933" s="194">
        <v>3990.1001051722651</v>
      </c>
      <c r="T933" s="194">
        <f t="shared" si="89"/>
        <v>3790.5950999136517</v>
      </c>
      <c r="U933" s="194">
        <f t="shared" si="90"/>
        <v>4075.9087095845721</v>
      </c>
      <c r="V933" s="194">
        <f t="shared" si="91"/>
        <v>4753.7323279884858</v>
      </c>
      <c r="W933" s="194">
        <f t="shared" si="92"/>
        <v>5003.928766268642</v>
      </c>
    </row>
    <row r="934" spans="5:23" ht="69.75" x14ac:dyDescent="0.25">
      <c r="E934" s="32" t="str">
        <f t="shared" si="88"/>
        <v>Cayman Mesa de Cabeceira 1X0.45X0.53 - Acabamentos CustomizadosTampo: Mármore Especial
Corpo: Laca ou Lamina</v>
      </c>
      <c r="F934" s="75" t="s">
        <v>555</v>
      </c>
      <c r="G934" s="81" t="s">
        <v>624</v>
      </c>
      <c r="H934" s="30">
        <v>7084.6648153170836</v>
      </c>
      <c r="I934" s="86"/>
      <c r="J934" s="42"/>
      <c r="S934" s="194">
        <v>5649.2654362436851</v>
      </c>
      <c r="T934" s="194">
        <f t="shared" si="89"/>
        <v>5366.8021644315004</v>
      </c>
      <c r="U934" s="194">
        <f t="shared" si="90"/>
        <v>5770.7550155177423</v>
      </c>
      <c r="V934" s="194">
        <f t="shared" si="91"/>
        <v>6730.4315745983422</v>
      </c>
      <c r="W934" s="194">
        <f t="shared" si="92"/>
        <v>7084.6648153170836</v>
      </c>
    </row>
    <row r="935" spans="5:23" ht="69.75" x14ac:dyDescent="0.25">
      <c r="E935" s="32" t="str">
        <f t="shared" si="88"/>
        <v>Brant Mesa Lateral 0.3X0.3X0.45 - Acabamentos CustomizadosTampo: Espelho Bronze, Fume, Prata, Vidro Fosco ou Clear
Corpo: Laca ou Lamina</v>
      </c>
      <c r="F935" s="75" t="s">
        <v>541</v>
      </c>
      <c r="G935" s="57" t="s">
        <v>481</v>
      </c>
      <c r="H935" s="30">
        <v>2326.07896668167</v>
      </c>
      <c r="I935" s="86"/>
      <c r="S935" s="194">
        <v>1854.8001706500004</v>
      </c>
      <c r="T935" s="194">
        <f t="shared" si="89"/>
        <v>1762.0601621175003</v>
      </c>
      <c r="U935" s="194">
        <f t="shared" si="90"/>
        <v>1894.6883463629038</v>
      </c>
      <c r="V935" s="194">
        <f t="shared" si="91"/>
        <v>2209.7750183630546</v>
      </c>
      <c r="W935" s="194">
        <f t="shared" si="92"/>
        <v>2326.07896668167</v>
      </c>
    </row>
    <row r="936" spans="5:23" ht="69.75" x14ac:dyDescent="0.25">
      <c r="E936" s="32" t="str">
        <f t="shared" si="88"/>
        <v>Brant Mesa Lateral 0.3X0.3X0.45 - Acabamentos CustomizadosTampo: Laca ou Lamina com ou sem Vidro Normal Pintado
Corpo: Laca ou Lamina</v>
      </c>
      <c r="F936" s="75" t="s">
        <v>541</v>
      </c>
      <c r="G936" s="57" t="s">
        <v>482</v>
      </c>
      <c r="H936" s="30">
        <v>1898.9730682162874</v>
      </c>
      <c r="I936" s="86"/>
      <c r="S936" s="194">
        <v>1514.2287176999998</v>
      </c>
      <c r="T936" s="194">
        <f t="shared" si="89"/>
        <v>1438.5172818149997</v>
      </c>
      <c r="U936" s="194">
        <f t="shared" si="90"/>
        <v>1546.792776145161</v>
      </c>
      <c r="V936" s="194">
        <f t="shared" si="91"/>
        <v>1804.0244148181011</v>
      </c>
      <c r="W936" s="194">
        <f t="shared" si="92"/>
        <v>1898.9730682162874</v>
      </c>
    </row>
    <row r="937" spans="5:23" ht="69.75" x14ac:dyDescent="0.25">
      <c r="E937" s="32" t="str">
        <f t="shared" si="88"/>
        <v>Brant Mesa Lateral 0.42X0.42X0.55 - Acabamentos CustomizadosTampo: Espelho Bronze, Fume, Prata, Vidro Fosco ou Clear
Corpo: Laca ou Lamina</v>
      </c>
      <c r="F937" s="75" t="s">
        <v>542</v>
      </c>
      <c r="G937" s="57" t="s">
        <v>481</v>
      </c>
      <c r="H937" s="30">
        <v>2674.7461547414055</v>
      </c>
      <c r="I937" s="86"/>
      <c r="S937" s="194">
        <v>2132.8251083999999</v>
      </c>
      <c r="T937" s="194">
        <f t="shared" si="89"/>
        <v>2026.1838529799998</v>
      </c>
      <c r="U937" s="194">
        <f t="shared" si="90"/>
        <v>2178.6923150322577</v>
      </c>
      <c r="V937" s="194">
        <f t="shared" si="91"/>
        <v>2541.0088470221222</v>
      </c>
      <c r="W937" s="194">
        <f t="shared" si="92"/>
        <v>2674.7461547414055</v>
      </c>
    </row>
    <row r="938" spans="5:23" ht="69.75" x14ac:dyDescent="0.25">
      <c r="E938" s="32" t="str">
        <f t="shared" si="88"/>
        <v>Brant Mesa Lateral 0.42X0.42X0.55 - Acabamentos CustomizadosTampo: Laca ou Lamina com ou sem Vidro Normal Pintado
Corpo: Laca ou Lamina</v>
      </c>
      <c r="F938" s="75" t="s">
        <v>542</v>
      </c>
      <c r="G938" s="57" t="s">
        <v>482</v>
      </c>
      <c r="H938" s="30">
        <v>2092.186451530903</v>
      </c>
      <c r="I938" s="86"/>
      <c r="S938" s="194">
        <v>1668.2958072000001</v>
      </c>
      <c r="T938" s="194">
        <f t="shared" si="89"/>
        <v>1584.88101684</v>
      </c>
      <c r="U938" s="194">
        <f t="shared" si="90"/>
        <v>1704.173136387097</v>
      </c>
      <c r="V938" s="194">
        <f t="shared" si="91"/>
        <v>1987.5771289682709</v>
      </c>
      <c r="W938" s="194">
        <f t="shared" si="92"/>
        <v>2092.186451530903</v>
      </c>
    </row>
    <row r="939" spans="5:23" ht="46.5" x14ac:dyDescent="0.25">
      <c r="E939" s="32" t="str">
        <f t="shared" si="88"/>
        <v>Beeh Mesa Lateral 1.05X0.254X0.56 - Acabamentos CustomizadosLaca ou Lamina</v>
      </c>
      <c r="F939" s="80" t="s">
        <v>892</v>
      </c>
      <c r="G939" s="57" t="s">
        <v>539</v>
      </c>
      <c r="H939" s="30">
        <v>5105.8605141949038</v>
      </c>
      <c r="I939" s="86"/>
      <c r="S939" s="194">
        <v>4071.3798149999998</v>
      </c>
      <c r="T939" s="194">
        <f t="shared" si="89"/>
        <v>3867.8108242499998</v>
      </c>
      <c r="U939" s="194">
        <f t="shared" si="90"/>
        <v>4158.9363701612901</v>
      </c>
      <c r="V939" s="194">
        <f t="shared" si="91"/>
        <v>4850.567488519112</v>
      </c>
      <c r="W939" s="194">
        <f t="shared" si="92"/>
        <v>5105.8605141949038</v>
      </c>
    </row>
    <row r="940" spans="5:23" ht="23.25" x14ac:dyDescent="0.25">
      <c r="E940" s="32" t="str">
        <f t="shared" si="88"/>
        <v>Beeh Mesa Lateral 1.05X0.254X0.56 - Acabamentos CustomizadosRecoro</v>
      </c>
      <c r="F940" s="80" t="s">
        <v>892</v>
      </c>
      <c r="G940" s="57" t="s">
        <v>540</v>
      </c>
      <c r="H940" s="30">
        <v>6037.9186306730571</v>
      </c>
      <c r="I940" s="86"/>
      <c r="S940" s="194">
        <v>4814.5968674999995</v>
      </c>
      <c r="T940" s="194">
        <f t="shared" si="89"/>
        <v>4573.8670241249993</v>
      </c>
      <c r="U940" s="194">
        <f t="shared" si="90"/>
        <v>4918.1365850806451</v>
      </c>
      <c r="V940" s="194">
        <f t="shared" si="91"/>
        <v>5736.0226991795562</v>
      </c>
      <c r="W940" s="194">
        <f t="shared" si="92"/>
        <v>6037.9186306730571</v>
      </c>
    </row>
    <row r="941" spans="5:23" ht="46.5" x14ac:dyDescent="0.25">
      <c r="E941" s="32" t="str">
        <f t="shared" si="88"/>
        <v>Leen Mesa Lateral 1.01X0.25X0.50 - Acabamentos CustomizadosLaca ou Lamina</v>
      </c>
      <c r="F941" s="75" t="s">
        <v>543</v>
      </c>
      <c r="G941" s="57" t="s">
        <v>539</v>
      </c>
      <c r="H941" s="30">
        <v>6850.1503477494671</v>
      </c>
      <c r="I941" s="86"/>
      <c r="S941" s="194">
        <v>5462.2651319999995</v>
      </c>
      <c r="T941" s="194">
        <f t="shared" si="89"/>
        <v>5189.151875399999</v>
      </c>
      <c r="U941" s="194">
        <f t="shared" si="90"/>
        <v>5579.7331993548378</v>
      </c>
      <c r="V941" s="194">
        <f t="shared" si="91"/>
        <v>6507.6428304075471</v>
      </c>
      <c r="W941" s="194">
        <f t="shared" si="92"/>
        <v>6850.1503477494671</v>
      </c>
    </row>
    <row r="942" spans="5:23" ht="23.25" x14ac:dyDescent="0.25">
      <c r="E942" s="32" t="str">
        <f t="shared" si="88"/>
        <v>Leen Mesa Lateral 1.01X0.25X0.50 - Acabamentos CustomizadosRecoro</v>
      </c>
      <c r="F942" s="75" t="s">
        <v>543</v>
      </c>
      <c r="G942" s="57" t="s">
        <v>540</v>
      </c>
      <c r="H942" s="30">
        <v>8080.7810403711765</v>
      </c>
      <c r="I942" s="86"/>
      <c r="S942" s="194">
        <v>6443.5620060000001</v>
      </c>
      <c r="T942" s="194">
        <f t="shared" si="89"/>
        <v>6121.3839056999996</v>
      </c>
      <c r="U942" s="194">
        <f t="shared" si="90"/>
        <v>6582.1332319354842</v>
      </c>
      <c r="V942" s="194">
        <f t="shared" si="91"/>
        <v>7676.7419884063547</v>
      </c>
      <c r="W942" s="194">
        <f t="shared" si="92"/>
        <v>8080.7810403711765</v>
      </c>
    </row>
    <row r="943" spans="5:23" ht="46.5" x14ac:dyDescent="0.25">
      <c r="E943" s="32" t="str">
        <f t="shared" si="88"/>
        <v>Leen Mesa Lateral 1.17X0.25X0.40 - Acabamentos CustomizadosLaca ou Lamina</v>
      </c>
      <c r="F943" s="75" t="s">
        <v>544</v>
      </c>
      <c r="G943" s="57" t="s">
        <v>539</v>
      </c>
      <c r="H943" s="30">
        <v>7176.0129161158957</v>
      </c>
      <c r="I943" s="86"/>
      <c r="S943" s="194">
        <v>5722.105814999999</v>
      </c>
      <c r="T943" s="194">
        <f t="shared" si="89"/>
        <v>5436.0005242499992</v>
      </c>
      <c r="U943" s="194">
        <f t="shared" si="90"/>
        <v>5845.1618540322579</v>
      </c>
      <c r="V943" s="194">
        <f t="shared" si="91"/>
        <v>6817.2122703578216</v>
      </c>
      <c r="W943" s="194">
        <f t="shared" si="92"/>
        <v>7176.0129161158957</v>
      </c>
    </row>
    <row r="944" spans="5:23" ht="23.25" x14ac:dyDescent="0.25">
      <c r="E944" s="32" t="str">
        <f t="shared" si="88"/>
        <v>Leen Mesa Lateral 1.17X0.25X0.40 - Acabamentos CustomizadosRecoro</v>
      </c>
      <c r="F944" s="75" t="s">
        <v>544</v>
      </c>
      <c r="G944" s="57" t="s">
        <v>540</v>
      </c>
      <c r="H944" s="30">
        <v>8440.2182235594646</v>
      </c>
      <c r="I944" s="86"/>
      <c r="S944" s="194">
        <v>6730.174867499999</v>
      </c>
      <c r="T944" s="194">
        <f t="shared" si="89"/>
        <v>6393.6661241249985</v>
      </c>
      <c r="U944" s="194">
        <f t="shared" si="90"/>
        <v>6874.9098108870958</v>
      </c>
      <c r="V944" s="194">
        <f t="shared" si="91"/>
        <v>8018.2073124376193</v>
      </c>
      <c r="W944" s="194">
        <f t="shared" si="92"/>
        <v>8440.2182235594646</v>
      </c>
    </row>
    <row r="945" spans="5:23" ht="46.5" x14ac:dyDescent="0.25">
      <c r="E945" s="32" t="str">
        <f t="shared" si="88"/>
        <v>Lean Aparador 2.08X0.5X0.55 - Acabamentos CustomizadosLaca ou Lamina</v>
      </c>
      <c r="F945" s="75" t="s">
        <v>545</v>
      </c>
      <c r="G945" s="57" t="s">
        <v>539</v>
      </c>
      <c r="H945" s="30">
        <v>13237.394207426951</v>
      </c>
      <c r="I945" s="86"/>
      <c r="S945" s="194">
        <v>10555.4116548</v>
      </c>
      <c r="T945" s="194">
        <f t="shared" si="89"/>
        <v>10027.64107206</v>
      </c>
      <c r="U945" s="194">
        <f t="shared" si="90"/>
        <v>10782.409754903227</v>
      </c>
      <c r="V945" s="194">
        <f t="shared" si="91"/>
        <v>12575.524497143631</v>
      </c>
      <c r="W945" s="194">
        <f t="shared" si="92"/>
        <v>13237.394207426951</v>
      </c>
    </row>
    <row r="946" spans="5:23" ht="23.25" x14ac:dyDescent="0.25">
      <c r="E946" s="32" t="str">
        <f t="shared" si="88"/>
        <v>Lean Aparador 2.08X0.5X0.55 - Acabamentos CustomizadosRecoro</v>
      </c>
      <c r="F946" s="75" t="s">
        <v>545</v>
      </c>
      <c r="G946" s="57" t="s">
        <v>540</v>
      </c>
      <c r="H946" s="30">
        <v>15026.713063650261</v>
      </c>
      <c r="I946" s="86"/>
      <c r="S946" s="194">
        <v>11982.202820280001</v>
      </c>
      <c r="T946" s="194">
        <f t="shared" si="89"/>
        <v>11383.092679266001</v>
      </c>
      <c r="U946" s="194">
        <f t="shared" si="90"/>
        <v>12239.884601361293</v>
      </c>
      <c r="V946" s="194">
        <f t="shared" si="91"/>
        <v>14275.377410567675</v>
      </c>
      <c r="W946" s="194">
        <f t="shared" si="92"/>
        <v>15026.713063650261</v>
      </c>
    </row>
    <row r="947" spans="5:23" ht="46.5" x14ac:dyDescent="0.25">
      <c r="E947" s="32" t="str">
        <f t="shared" si="88"/>
        <v>Lean Aparador 2.08X0.5X0.71 - Acabamentos CustomizadosLaca ou Lamina</v>
      </c>
      <c r="F947" s="75" t="s">
        <v>546</v>
      </c>
      <c r="G947" s="57" t="s">
        <v>539</v>
      </c>
      <c r="H947" s="30">
        <v>13609.857755811441</v>
      </c>
      <c r="I947" s="86"/>
      <c r="S947" s="194">
        <v>10852.4116548</v>
      </c>
      <c r="T947" s="194">
        <f t="shared" si="89"/>
        <v>10309.791072059999</v>
      </c>
      <c r="U947" s="194">
        <f t="shared" si="90"/>
        <v>11085.79685167742</v>
      </c>
      <c r="V947" s="194">
        <f t="shared" si="91"/>
        <v>12929.364868111374</v>
      </c>
      <c r="W947" s="194">
        <f t="shared" si="92"/>
        <v>13609.857755811441</v>
      </c>
    </row>
    <row r="948" spans="5:23" ht="23.25" x14ac:dyDescent="0.25">
      <c r="E948" s="32" t="str">
        <f t="shared" si="88"/>
        <v>Lean Aparador 2.08X0.5X0.71 - Acabamentos CustomizadosRecoro</v>
      </c>
      <c r="F948" s="75" t="s">
        <v>546</v>
      </c>
      <c r="G948" s="57" t="s">
        <v>540</v>
      </c>
      <c r="H948" s="30">
        <v>15436.422966873197</v>
      </c>
      <c r="I948" s="86"/>
      <c r="S948" s="194">
        <v>12308.902820280002</v>
      </c>
      <c r="T948" s="194">
        <f t="shared" si="89"/>
        <v>11693.457679266001</v>
      </c>
      <c r="U948" s="194">
        <f t="shared" si="90"/>
        <v>12573.610407812905</v>
      </c>
      <c r="V948" s="194">
        <f t="shared" si="91"/>
        <v>14664.601818632189</v>
      </c>
      <c r="W948" s="194">
        <f t="shared" si="92"/>
        <v>15436.422966873197</v>
      </c>
    </row>
    <row r="949" spans="5:23" ht="69.75" x14ac:dyDescent="0.25">
      <c r="E949" s="32" t="str">
        <f t="shared" si="88"/>
        <v>Parma Aparador 2 Gavetas 1.6X0.5X0.75 - Acabamentos CustomizadosTampo: Mármore Especial
Corpo: Laca ou Lamina</v>
      </c>
      <c r="F949" s="80" t="s">
        <v>901</v>
      </c>
      <c r="G949" s="81" t="s">
        <v>624</v>
      </c>
      <c r="H949" s="30">
        <v>10068.133174371098</v>
      </c>
      <c r="I949" s="86">
        <f t="shared" ref="I949:I957" si="93">H949/0.9</f>
        <v>11186.814638190108</v>
      </c>
      <c r="S949" s="194">
        <v>8028.2636133333317</v>
      </c>
      <c r="T949" s="194">
        <f t="shared" si="89"/>
        <v>7626.8504326666643</v>
      </c>
      <c r="U949" s="194">
        <f t="shared" si="90"/>
        <v>8200.9144437275972</v>
      </c>
      <c r="V949" s="194">
        <f t="shared" si="91"/>
        <v>9564.7265157194961</v>
      </c>
      <c r="W949" s="194">
        <f t="shared" si="92"/>
        <v>10068.133174371098</v>
      </c>
    </row>
    <row r="950" spans="5:23" ht="69.75" x14ac:dyDescent="0.25">
      <c r="E950" s="32" t="str">
        <f t="shared" si="88"/>
        <v>Parma Aparador 2 Gavetas 1.6X0.5X0.75 - Acabamentos CustomizadosTampo: Laca ou Lamina com ou sem Vidro Normal Pintado
Corpo: Laca ou Lamina</v>
      </c>
      <c r="F950" s="80" t="s">
        <v>901</v>
      </c>
      <c r="G950" s="57" t="s">
        <v>482</v>
      </c>
      <c r="H950" s="30">
        <v>6168.8193194573005</v>
      </c>
      <c r="I950" s="86">
        <f t="shared" si="93"/>
        <v>6854.2436882858892</v>
      </c>
      <c r="S950" s="194">
        <v>4918.9762214999992</v>
      </c>
      <c r="T950" s="194">
        <f t="shared" si="89"/>
        <v>4673.0274104249993</v>
      </c>
      <c r="U950" s="194">
        <f t="shared" si="90"/>
        <v>5024.7606563709669</v>
      </c>
      <c r="V950" s="194">
        <f t="shared" si="91"/>
        <v>5860.3783535254579</v>
      </c>
      <c r="W950" s="194">
        <f t="shared" si="92"/>
        <v>6168.8193194573005</v>
      </c>
    </row>
    <row r="951" spans="5:23" ht="69.75" x14ac:dyDescent="0.25">
      <c r="E951" s="32" t="str">
        <f t="shared" si="88"/>
        <v>Parma Aparador 2 Gavetas 1.6X0.5X0.75 - Acabamentos CustomizadosTampo: Espelho Bronze, Fume, Prata, Vidro Fosco ou Clear
Corpo: Laca ou Lamina</v>
      </c>
      <c r="F951" s="80" t="s">
        <v>901</v>
      </c>
      <c r="G951" s="57" t="s">
        <v>481</v>
      </c>
      <c r="H951" s="30">
        <v>7327.5948033201585</v>
      </c>
      <c r="I951" s="86">
        <f t="shared" si="93"/>
        <v>8141.7720036890651</v>
      </c>
      <c r="S951" s="194">
        <v>5842.9762215000001</v>
      </c>
      <c r="T951" s="194">
        <f t="shared" si="89"/>
        <v>5550.8274104249995</v>
      </c>
      <c r="U951" s="194">
        <f t="shared" si="90"/>
        <v>5968.6316241129034</v>
      </c>
      <c r="V951" s="194">
        <f t="shared" si="91"/>
        <v>6961.2150632028788</v>
      </c>
      <c r="W951" s="194">
        <f t="shared" si="92"/>
        <v>7327.5948033201585</v>
      </c>
    </row>
    <row r="952" spans="5:23" ht="69.75" x14ac:dyDescent="0.25">
      <c r="E952" s="32" t="str">
        <f t="shared" si="88"/>
        <v>Parma Aparador 2 Gavetas 1.8X0.5X0.75 - Acabamentos CustomizadosTampo: Mármore Especial
Corpo: Laca ou Lamina</v>
      </c>
      <c r="F952" s="80" t="s">
        <v>902</v>
      </c>
      <c r="G952" s="81" t="s">
        <v>624</v>
      </c>
      <c r="H952" s="30">
        <v>11037.530014348546</v>
      </c>
      <c r="I952" s="86">
        <f t="shared" si="93"/>
        <v>12263.922238165051</v>
      </c>
      <c r="S952" s="194">
        <v>8801.2543200000018</v>
      </c>
      <c r="T952" s="194">
        <f t="shared" si="89"/>
        <v>8361.1916040000015</v>
      </c>
      <c r="U952" s="194">
        <f t="shared" si="90"/>
        <v>8990.5286064516149</v>
      </c>
      <c r="V952" s="194">
        <f t="shared" si="91"/>
        <v>10485.653513704518</v>
      </c>
      <c r="W952" s="194">
        <f t="shared" si="92"/>
        <v>11037.530014348546</v>
      </c>
    </row>
    <row r="953" spans="5:23" ht="69.75" x14ac:dyDescent="0.25">
      <c r="E953" s="32" t="str">
        <f t="shared" si="88"/>
        <v>Parma Aparador 2 Gavetas 1.8X0.5X0.75 - Acabamentos CustomizadosTampo: Laca ou Lamina com ou sem Vidro Normal Pintado
Corpo: Laca ou Lamina</v>
      </c>
      <c r="F953" s="80" t="s">
        <v>902</v>
      </c>
      <c r="G953" s="57" t="s">
        <v>482</v>
      </c>
      <c r="H953" s="30">
        <v>6582.1359734510215</v>
      </c>
      <c r="I953" s="86">
        <f t="shared" si="93"/>
        <v>7313.4844149455794</v>
      </c>
      <c r="S953" s="194">
        <v>5248.5522209999999</v>
      </c>
      <c r="T953" s="194">
        <f t="shared" si="89"/>
        <v>4986.1246099499995</v>
      </c>
      <c r="U953" s="194">
        <f t="shared" si="90"/>
        <v>5361.4243117741935</v>
      </c>
      <c r="V953" s="194">
        <f t="shared" si="91"/>
        <v>6253.0291748222417</v>
      </c>
      <c r="W953" s="194">
        <f t="shared" si="92"/>
        <v>6582.1359734510215</v>
      </c>
    </row>
    <row r="954" spans="5:23" ht="69.75" x14ac:dyDescent="0.25">
      <c r="E954" s="32" t="str">
        <f t="shared" si="88"/>
        <v>Parma Aparador 2 Gavetas 1.8X0.5X0.75 - Acabamentos CustomizadosTampo: Espelho Bronze, Fume, Prata, Vidro Fosco ou Clear
Corpo: Laca ou Lamina</v>
      </c>
      <c r="F954" s="80" t="s">
        <v>902</v>
      </c>
      <c r="G954" s="57" t="s">
        <v>481</v>
      </c>
      <c r="H954" s="30">
        <v>7885.7583927967353</v>
      </c>
      <c r="I954" s="86">
        <f t="shared" si="93"/>
        <v>8761.9537697741507</v>
      </c>
      <c r="S954" s="194">
        <v>6288.0522209999999</v>
      </c>
      <c r="T954" s="194">
        <f t="shared" si="89"/>
        <v>5973.64960995</v>
      </c>
      <c r="U954" s="194">
        <f t="shared" si="90"/>
        <v>6423.2791504838715</v>
      </c>
      <c r="V954" s="194">
        <f t="shared" si="91"/>
        <v>7491.4704732093387</v>
      </c>
      <c r="W954" s="194">
        <f t="shared" si="92"/>
        <v>7885.7583927967353</v>
      </c>
    </row>
    <row r="955" spans="5:23" ht="69.75" x14ac:dyDescent="0.25">
      <c r="E955" s="32" t="str">
        <f t="shared" si="88"/>
        <v>Parma Aparador 2 Gavetas 2X0.5X0.75 - Acabamentos CustomizadosTampo: Mármore Especial
Corpo: Laca ou Lamina</v>
      </c>
      <c r="F955" s="80" t="s">
        <v>903</v>
      </c>
      <c r="G955" s="81" t="s">
        <v>624</v>
      </c>
      <c r="H955" s="30">
        <v>12032.04003659718</v>
      </c>
      <c r="I955" s="86">
        <f t="shared" si="93"/>
        <v>13368.933373996866</v>
      </c>
      <c r="S955" s="194">
        <v>9594.2701141333309</v>
      </c>
      <c r="T955" s="194">
        <f t="shared" si="89"/>
        <v>9114.5566084266648</v>
      </c>
      <c r="U955" s="194">
        <f t="shared" si="90"/>
        <v>9800.5985036845868</v>
      </c>
      <c r="V955" s="194">
        <f t="shared" si="91"/>
        <v>11430.438034847333</v>
      </c>
      <c r="W955" s="194">
        <f t="shared" si="92"/>
        <v>12032.04003659718</v>
      </c>
    </row>
    <row r="956" spans="5:23" ht="69.75" x14ac:dyDescent="0.25">
      <c r="E956" s="32" t="str">
        <f t="shared" si="88"/>
        <v>Parma Aparador 2 Gavetas 2X0.5X0.75 - Acabamentos CustomizadosTampo: Laca ou Lamina com ou sem Vidro Normal Pintado
Corpo: Laca ou Lamina</v>
      </c>
      <c r="F956" s="80" t="s">
        <v>903</v>
      </c>
      <c r="G956" s="57" t="s">
        <v>482</v>
      </c>
      <c r="H956" s="30">
        <v>7026.530190505342</v>
      </c>
      <c r="I956" s="86">
        <f t="shared" si="93"/>
        <v>7807.2557672281573</v>
      </c>
      <c r="S956" s="194">
        <v>5602.9092662399989</v>
      </c>
      <c r="T956" s="194">
        <f t="shared" si="89"/>
        <v>5322.7638029279988</v>
      </c>
      <c r="U956" s="194">
        <f t="shared" si="90"/>
        <v>5723.401938632257</v>
      </c>
      <c r="V956" s="194">
        <f t="shared" si="91"/>
        <v>6675.203681026801</v>
      </c>
      <c r="W956" s="194">
        <f t="shared" si="92"/>
        <v>7026.530190505342</v>
      </c>
    </row>
    <row r="957" spans="5:23" ht="69.75" x14ac:dyDescent="0.25">
      <c r="E957" s="32" t="str">
        <f t="shared" si="88"/>
        <v>Parma Aparador 2 Gavetas 2X0.5X0.75 - Acabamentos CustomizadosTampo: Espelho Bronze, Fume, Prata, Vidro Fosco ou Clear
Corpo: Laca ou Lamina</v>
      </c>
      <c r="F957" s="80" t="s">
        <v>903</v>
      </c>
      <c r="G957" s="57" t="s">
        <v>481</v>
      </c>
      <c r="H957" s="30">
        <v>8474.9995453339125</v>
      </c>
      <c r="I957" s="86">
        <f t="shared" si="93"/>
        <v>9416.6661614821242</v>
      </c>
      <c r="S957" s="194">
        <v>6757.9092662399989</v>
      </c>
      <c r="T957" s="194">
        <f t="shared" si="89"/>
        <v>6420.0138029279988</v>
      </c>
      <c r="U957" s="194">
        <f t="shared" si="90"/>
        <v>6903.2406483096765</v>
      </c>
      <c r="V957" s="194">
        <f t="shared" si="91"/>
        <v>8051.249568123575</v>
      </c>
      <c r="W957" s="194">
        <f t="shared" si="92"/>
        <v>8474.9995453339125</v>
      </c>
    </row>
    <row r="958" spans="5:23" ht="69.75" x14ac:dyDescent="0.25">
      <c r="E958" s="32" t="str">
        <f t="shared" ref="E958:E966" si="94">F958&amp;G958</f>
        <v>PARMA BUFFET 1.8X0.5X0.80 - Acabamentos CustomizadosTampo: Espelho Bronze, Fume, Prata, Vidro Fosco ou Clear
Corpo: Laca ou Lamina</v>
      </c>
      <c r="F958" s="80" t="s">
        <v>894</v>
      </c>
      <c r="G958" s="57" t="s">
        <v>481</v>
      </c>
      <c r="H958" s="30">
        <v>9183.1961960656045</v>
      </c>
      <c r="I958" s="86"/>
      <c r="S958" s="194">
        <v>7322.6206485473676</v>
      </c>
      <c r="T958" s="194">
        <f t="shared" si="89"/>
        <v>6956.4896161199986</v>
      </c>
      <c r="U958" s="194">
        <f t="shared" si="90"/>
        <v>7480.0963614193543</v>
      </c>
      <c r="V958" s="194">
        <f t="shared" si="91"/>
        <v>8724.0363863233924</v>
      </c>
      <c r="W958" s="194">
        <f t="shared" si="92"/>
        <v>9183.1961960656045</v>
      </c>
    </row>
    <row r="959" spans="5:23" ht="69.75" x14ac:dyDescent="0.25">
      <c r="E959" s="32" t="str">
        <f t="shared" si="94"/>
        <v>PARMA BUFFET 1.8X0.5X0.80 - Acabamentos CustomizadosTampo: Laca ou Lamina com ou sem Vidro Normal Pintado
Corpo: Laca ou Lamina</v>
      </c>
      <c r="F959" s="80" t="s">
        <v>894</v>
      </c>
      <c r="G959" s="57" t="s">
        <v>482</v>
      </c>
      <c r="H959" s="30">
        <v>7824.6844116948077</v>
      </c>
      <c r="I959" s="86"/>
      <c r="S959" s="194">
        <v>6239.3522274947354</v>
      </c>
      <c r="T959" s="194">
        <f t="shared" si="89"/>
        <v>5927.3846161199981</v>
      </c>
      <c r="U959" s="194">
        <f t="shared" si="90"/>
        <v>6373.5318452903211</v>
      </c>
      <c r="V959" s="194">
        <f t="shared" si="91"/>
        <v>7433.450191162101</v>
      </c>
      <c r="W959" s="194">
        <f t="shared" si="92"/>
        <v>7824.6844116948077</v>
      </c>
    </row>
    <row r="960" spans="5:23" ht="69.75" x14ac:dyDescent="0.25">
      <c r="E960" s="32" t="str">
        <f t="shared" si="94"/>
        <v>PARMA BUFFET 1.8X0.5X0.80 - Acabamentos CustomizadosTampo: Mármore ou Porcelana Especial
Corpo: Laca ou Lamina</v>
      </c>
      <c r="F960" s="80" t="s">
        <v>894</v>
      </c>
      <c r="G960" s="81" t="s">
        <v>626</v>
      </c>
      <c r="H960" s="30">
        <v>12282.394076531473</v>
      </c>
      <c r="I960" s="86"/>
      <c r="S960" s="194">
        <v>9793.9007898947348</v>
      </c>
      <c r="T960" s="194">
        <f t="shared" si="89"/>
        <v>9304.2057503999968</v>
      </c>
      <c r="U960" s="194">
        <f t="shared" si="90"/>
        <v>10004.522312258061</v>
      </c>
      <c r="V960" s="194">
        <f t="shared" si="91"/>
        <v>11668.274372786576</v>
      </c>
      <c r="W960" s="194">
        <f t="shared" si="92"/>
        <v>12282.394076531473</v>
      </c>
    </row>
    <row r="961" spans="5:23" ht="69.75" x14ac:dyDescent="0.25">
      <c r="E961" s="32" t="str">
        <f t="shared" si="94"/>
        <v>PARMA BUFFET 2.2X0.5X0.80 - Acabamentos CustomizadosTampo: Espelho Bronze, Fume, Prata, Vidro Fosco ou Clear
Corpo: Laca ou Lamina</v>
      </c>
      <c r="F961" s="75" t="s">
        <v>557</v>
      </c>
      <c r="G961" s="57" t="s">
        <v>481</v>
      </c>
      <c r="H961" s="30">
        <v>10385.932825042381</v>
      </c>
      <c r="I961" s="86"/>
      <c r="S961" s="194">
        <v>8281.6749784421045</v>
      </c>
      <c r="T961" s="194">
        <f t="shared" si="89"/>
        <v>7867.5912295199987</v>
      </c>
      <c r="U961" s="194">
        <f t="shared" si="90"/>
        <v>8459.7755156129024</v>
      </c>
      <c r="V961" s="194">
        <f t="shared" si="91"/>
        <v>9866.6361838593275</v>
      </c>
      <c r="W961" s="194">
        <f t="shared" si="92"/>
        <v>10385.932825042381</v>
      </c>
    </row>
    <row r="962" spans="5:23" ht="69.75" x14ac:dyDescent="0.25">
      <c r="E962" s="32" t="str">
        <f t="shared" si="94"/>
        <v>PARMA BUFFET 2.2X0.5X0.80 - Acabamentos CustomizadosTampo: Laca ou Lamina com ou sem Vidro Normal Pintado
Corpo: Laca ou Lamina</v>
      </c>
      <c r="F962" s="75" t="s">
        <v>557</v>
      </c>
      <c r="G962" s="57" t="s">
        <v>482</v>
      </c>
      <c r="H962" s="30">
        <v>8725.5295330336303</v>
      </c>
      <c r="I962" s="86"/>
      <c r="S962" s="194">
        <v>6957.6802416</v>
      </c>
      <c r="T962" s="194">
        <f t="shared" si="89"/>
        <v>6609.7962295199995</v>
      </c>
      <c r="U962" s="194">
        <f t="shared" si="90"/>
        <v>7107.3077736774194</v>
      </c>
      <c r="V962" s="194">
        <f t="shared" si="91"/>
        <v>8289.2530564399731</v>
      </c>
      <c r="W962" s="194">
        <f t="shared" si="92"/>
        <v>8725.5295330336303</v>
      </c>
    </row>
    <row r="963" spans="5:23" ht="69.75" x14ac:dyDescent="0.25">
      <c r="E963" s="32" t="str">
        <f t="shared" si="94"/>
        <v>PARMA BUFFET 2.2X0.5X0.80 - Acabamentos CustomizadosTampo: Mármore ou Porcelana Especial
Corpo: Laca ou Lamina</v>
      </c>
      <c r="F963" s="75" t="s">
        <v>557</v>
      </c>
      <c r="G963" s="81" t="s">
        <v>626</v>
      </c>
      <c r="H963" s="30">
        <v>14334.664568839013</v>
      </c>
      <c r="I963" s="86"/>
      <c r="S963" s="194">
        <v>11430.367872000001</v>
      </c>
      <c r="T963" s="194">
        <f t="shared" ref="T963:T1026" si="95">IF(S963,S963*(1-0.05))</f>
        <v>10858.849478399999</v>
      </c>
      <c r="U963" s="194">
        <f t="shared" ref="U963:U1026" si="96">IF(T963,T963/(1-0.07))</f>
        <v>11676.18223483871</v>
      </c>
      <c r="V963" s="194">
        <f t="shared" ref="V963:V1026" si="97">U963*1.1663</f>
        <v>13617.931340492387</v>
      </c>
      <c r="W963" s="194">
        <f t="shared" ref="W963:W1026" si="98">V963*1.05263157894</f>
        <v>14334.664568839013</v>
      </c>
    </row>
    <row r="964" spans="5:23" ht="69.75" x14ac:dyDescent="0.25">
      <c r="E964" s="32" t="str">
        <f t="shared" si="94"/>
        <v>PARMA BUFFET 2X0.5X0.80 - Acabamentos CustomizadosTampo: Espelho Bronze, Fume, Prata, Vidro Fosco ou Clear
Corpo: Laca ou Lamina</v>
      </c>
      <c r="F964" s="75" t="s">
        <v>556</v>
      </c>
      <c r="G964" s="57" t="s">
        <v>481</v>
      </c>
      <c r="H964" s="30">
        <v>9784.5645105539952</v>
      </c>
      <c r="I964" s="86"/>
      <c r="S964" s="194">
        <v>7802.1478134947374</v>
      </c>
      <c r="T964" s="194">
        <f t="shared" si="95"/>
        <v>7412.0404228200005</v>
      </c>
      <c r="U964" s="194">
        <f t="shared" si="96"/>
        <v>7969.9359385161297</v>
      </c>
      <c r="V964" s="194">
        <f t="shared" si="97"/>
        <v>9295.3362850913618</v>
      </c>
      <c r="W964" s="194">
        <f t="shared" si="98"/>
        <v>9784.5645105539952</v>
      </c>
    </row>
    <row r="965" spans="5:23" ht="69.75" x14ac:dyDescent="0.25">
      <c r="E965" s="32" t="str">
        <f t="shared" si="94"/>
        <v>PARMA BUFFET 2X0.5X0.80 - Acabamentos CustomizadosTampo: Laca ou Lamina com ou sem Vidro Normal Pintado
Corpo: Laca ou Lamina</v>
      </c>
      <c r="F965" s="75" t="s">
        <v>556</v>
      </c>
      <c r="G965" s="57" t="s">
        <v>482</v>
      </c>
      <c r="H965" s="30">
        <v>8275.1069723642195</v>
      </c>
      <c r="I965" s="86"/>
      <c r="S965" s="194">
        <v>6598.5162345473682</v>
      </c>
      <c r="T965" s="194">
        <f t="shared" si="95"/>
        <v>6268.5904228199997</v>
      </c>
      <c r="U965" s="194">
        <f t="shared" si="96"/>
        <v>6740.4198094838712</v>
      </c>
      <c r="V965" s="194">
        <f t="shared" si="97"/>
        <v>7861.3516238010379</v>
      </c>
      <c r="W965" s="194">
        <f t="shared" si="98"/>
        <v>8275.1069723642195</v>
      </c>
    </row>
    <row r="966" spans="5:23" ht="69.75" x14ac:dyDescent="0.25">
      <c r="E966" s="32" t="str">
        <f t="shared" si="94"/>
        <v>PARMA BUFFET 2X0.5X0.80 - Acabamentos CustomizadosTampo: Mármore ou Porcelana Especial
Corpo: Laca ou Lamina</v>
      </c>
      <c r="F966" s="75" t="s">
        <v>556</v>
      </c>
      <c r="G966" s="81" t="s">
        <v>626</v>
      </c>
      <c r="H966" s="30">
        <v>13308.529322685245</v>
      </c>
      <c r="I966" s="86"/>
      <c r="S966" s="194">
        <v>10612.134330947369</v>
      </c>
      <c r="T966" s="194">
        <f t="shared" si="95"/>
        <v>10081.5276144</v>
      </c>
      <c r="U966" s="194">
        <f t="shared" si="96"/>
        <v>10840.352273548388</v>
      </c>
      <c r="V966" s="194">
        <f t="shared" si="97"/>
        <v>12643.102856639483</v>
      </c>
      <c r="W966" s="194">
        <f t="shared" si="98"/>
        <v>13308.529322685245</v>
      </c>
    </row>
    <row r="967" spans="5:23" ht="69.75" x14ac:dyDescent="0.25">
      <c r="E967" s="32" t="str">
        <f t="shared" ref="E967:E1026" si="99">F967&amp;G967</f>
        <v>Mary Rack 1.6X0.46X0.46 - Acabamentos CustomizadosTampo: Espelho Bronze, Fume, Prata, Vidro Fosco ou Clear
Corpo: Laca ou Lamina</v>
      </c>
      <c r="F967" s="80" t="s">
        <v>615</v>
      </c>
      <c r="G967" s="57" t="s">
        <v>481</v>
      </c>
      <c r="H967" s="30">
        <v>6914.7358993048738</v>
      </c>
      <c r="I967" s="86"/>
      <c r="J967" s="42"/>
      <c r="S967" s="194">
        <v>5513.7652288421059</v>
      </c>
      <c r="T967" s="194">
        <f t="shared" si="95"/>
        <v>5238.0769674000003</v>
      </c>
      <c r="U967" s="194">
        <f t="shared" si="96"/>
        <v>5632.3408251612909</v>
      </c>
      <c r="V967" s="194">
        <f t="shared" si="97"/>
        <v>6568.9991043856126</v>
      </c>
      <c r="W967" s="194">
        <f t="shared" si="98"/>
        <v>6914.7358993048738</v>
      </c>
    </row>
    <row r="968" spans="5:23" ht="69.75" x14ac:dyDescent="0.25">
      <c r="E968" s="32" t="str">
        <f t="shared" si="99"/>
        <v>Mary Rack 1.6X0.46X0.46 - Acabamentos CustomizadosTampo: Laca ou Lamina com ou sem Vidro Normal Pintado
Corpo: Laca ou Lamina</v>
      </c>
      <c r="F968" s="80" t="s">
        <v>615</v>
      </c>
      <c r="G968" s="57" t="s">
        <v>482</v>
      </c>
      <c r="H968" s="30">
        <v>5471.9297329312731</v>
      </c>
      <c r="I968" s="86"/>
      <c r="J968" s="42"/>
      <c r="S968" s="194">
        <v>4363.2810183157899</v>
      </c>
      <c r="T968" s="194">
        <f t="shared" si="95"/>
        <v>4145.1169674000002</v>
      </c>
      <c r="U968" s="194">
        <f t="shared" si="96"/>
        <v>4457.1150187096782</v>
      </c>
      <c r="V968" s="194">
        <f t="shared" si="97"/>
        <v>5198.3332463210972</v>
      </c>
      <c r="W968" s="194">
        <f t="shared" si="98"/>
        <v>5471.9297329312731</v>
      </c>
    </row>
    <row r="969" spans="5:23" ht="69.75" x14ac:dyDescent="0.25">
      <c r="E969" s="32" t="str">
        <f t="shared" si="99"/>
        <v>Mary Rack 1.6X0.46X0.46 - Acabamentos CustomizadosTampo: Mármore Especial
Corpo: Laca ou Lamina</v>
      </c>
      <c r="F969" s="80" t="s">
        <v>615</v>
      </c>
      <c r="G969" s="81" t="s">
        <v>624</v>
      </c>
      <c r="H969" s="30">
        <v>9272.6975149445243</v>
      </c>
      <c r="I969" s="86"/>
      <c r="S969" s="194">
        <v>7393.9884154666661</v>
      </c>
      <c r="T969" s="194">
        <f t="shared" si="95"/>
        <v>7024.2889946933328</v>
      </c>
      <c r="U969" s="194">
        <f t="shared" si="96"/>
        <v>7552.9989190250899</v>
      </c>
      <c r="V969" s="194">
        <f t="shared" si="97"/>
        <v>8809.062639258962</v>
      </c>
      <c r="W969" s="194">
        <f t="shared" si="98"/>
        <v>9272.6975149445243</v>
      </c>
    </row>
    <row r="970" spans="5:23" ht="69.75" x14ac:dyDescent="0.25">
      <c r="E970" s="78" t="str">
        <f t="shared" si="99"/>
        <v>Mary Rack 1.8X0.46X0.46 - Acabamentos CustomizadosTampo: Espelho Bronze, Fume, Prata, Vidro Fosco ou Clear
Corpo: Laca ou Lamina</v>
      </c>
      <c r="F970" s="75" t="s">
        <v>547</v>
      </c>
      <c r="G970" s="57" t="s">
        <v>481</v>
      </c>
      <c r="H970" s="30">
        <v>7779.0778867179806</v>
      </c>
      <c r="I970" s="86"/>
      <c r="J970" s="42"/>
      <c r="S970" s="194">
        <v>6202.9858824473677</v>
      </c>
      <c r="T970" s="194">
        <f t="shared" si="95"/>
        <v>5892.836588324999</v>
      </c>
      <c r="U970" s="194">
        <f t="shared" si="96"/>
        <v>6336.3834283064507</v>
      </c>
      <c r="V970" s="194">
        <f t="shared" si="97"/>
        <v>7390.1239924338124</v>
      </c>
      <c r="W970" s="194">
        <f t="shared" si="98"/>
        <v>7779.0778867179806</v>
      </c>
    </row>
    <row r="971" spans="5:23" ht="69.75" x14ac:dyDescent="0.25">
      <c r="E971" s="32" t="str">
        <f t="shared" si="99"/>
        <v>Mary Rack 1.8X0.46X0.46 - Acabamentos CustomizadosTampo: Laca ou Lamina com ou sem Vidro Normal Pintado
Corpo: Laca ou Lamina</v>
      </c>
      <c r="F971" s="75" t="s">
        <v>547</v>
      </c>
      <c r="G971" s="57" t="s">
        <v>482</v>
      </c>
      <c r="H971" s="30">
        <v>6155.9209495476798</v>
      </c>
      <c r="I971" s="86"/>
      <c r="J971" s="42"/>
      <c r="S971" s="194">
        <v>4908.6911456052621</v>
      </c>
      <c r="T971" s="194">
        <f t="shared" si="95"/>
        <v>4663.256588324999</v>
      </c>
      <c r="U971" s="194">
        <f t="shared" si="96"/>
        <v>5014.2543960483863</v>
      </c>
      <c r="V971" s="194">
        <f t="shared" si="97"/>
        <v>5848.1249021112326</v>
      </c>
      <c r="W971" s="194">
        <f t="shared" si="98"/>
        <v>6155.9209495476798</v>
      </c>
    </row>
    <row r="972" spans="5:23" ht="69.75" x14ac:dyDescent="0.25">
      <c r="E972" s="78" t="str">
        <f t="shared" si="99"/>
        <v>Mary Rack 1.8X0.46X0.46 - Acabamentos CustomizadosTampo: Mármore Especial
Corpo: Laca ou Lamina</v>
      </c>
      <c r="F972" s="75" t="s">
        <v>547</v>
      </c>
      <c r="G972" s="81" t="s">
        <v>624</v>
      </c>
      <c r="H972" s="30">
        <v>10431.784704312588</v>
      </c>
      <c r="I972" s="86"/>
      <c r="S972" s="194">
        <v>8318.2369673999983</v>
      </c>
      <c r="T972" s="194">
        <f t="shared" si="95"/>
        <v>7902.3251190299979</v>
      </c>
      <c r="U972" s="194">
        <f t="shared" si="96"/>
        <v>8497.1237839032237</v>
      </c>
      <c r="V972" s="194">
        <f t="shared" si="97"/>
        <v>9910.1954691663286</v>
      </c>
      <c r="W972" s="194">
        <f t="shared" si="98"/>
        <v>10431.784704312588</v>
      </c>
    </row>
    <row r="973" spans="5:23" ht="69.75" x14ac:dyDescent="0.25">
      <c r="E973" s="32" t="str">
        <f t="shared" si="99"/>
        <v>Mary Rack 2.4X0.46X0.46 - Acabamentos CustomizadosTampo: Espelho Bronze, Fume, Prata, Vidro Fosco ou Clear
Corpo: Laca ou Lamina</v>
      </c>
      <c r="F973" s="80" t="s">
        <v>616</v>
      </c>
      <c r="G973" s="57" t="s">
        <v>481</v>
      </c>
      <c r="H973" s="30">
        <v>8897.6581633906208</v>
      </c>
      <c r="I973" s="86"/>
      <c r="J973" s="42"/>
      <c r="S973" s="194">
        <v>7094.9344868483249</v>
      </c>
      <c r="T973" s="194">
        <f t="shared" si="95"/>
        <v>6740.1877625059087</v>
      </c>
      <c r="U973" s="194">
        <f t="shared" si="96"/>
        <v>7247.5137231246335</v>
      </c>
      <c r="V973" s="194">
        <f t="shared" si="97"/>
        <v>8452.7752552802594</v>
      </c>
      <c r="W973" s="194">
        <f t="shared" si="98"/>
        <v>8897.6581633906208</v>
      </c>
    </row>
    <row r="974" spans="5:23" ht="69.75" x14ac:dyDescent="0.25">
      <c r="E974" s="32" t="str">
        <f t="shared" si="99"/>
        <v>Mary Rack 2.4X0.46X0.46 - Acabamentos CustomizadosTampo: Laca ou Lamina com ou sem Vidro Normal Pintado
Corpo: Laca ou Lamina</v>
      </c>
      <c r="F974" s="80" t="s">
        <v>616</v>
      </c>
      <c r="G974" s="57" t="s">
        <v>482</v>
      </c>
      <c r="H974" s="30">
        <v>7094.150455423618</v>
      </c>
      <c r="I974" s="86"/>
      <c r="J974" s="42"/>
      <c r="S974" s="194">
        <v>5656.8292236904299</v>
      </c>
      <c r="T974" s="194">
        <f t="shared" si="95"/>
        <v>5373.987762505908</v>
      </c>
      <c r="U974" s="194">
        <f t="shared" si="96"/>
        <v>5778.4814650601165</v>
      </c>
      <c r="V974" s="194">
        <f t="shared" si="97"/>
        <v>6739.4429326996133</v>
      </c>
      <c r="W974" s="194">
        <f t="shared" si="98"/>
        <v>7094.150455423618</v>
      </c>
    </row>
    <row r="975" spans="5:23" ht="69.75" x14ac:dyDescent="0.25">
      <c r="E975" s="32" t="str">
        <f t="shared" si="99"/>
        <v>Mary Rack 2.4X0.46X0.46 - Acabamentos CustomizadosTampo: Mármore Especial
Corpo: Laca ou Lamina</v>
      </c>
      <c r="F975" s="80" t="s">
        <v>616</v>
      </c>
      <c r="G975" s="81" t="s">
        <v>624</v>
      </c>
      <c r="H975" s="30">
        <v>12352.799541263987</v>
      </c>
      <c r="I975" s="86"/>
      <c r="S975" s="194">
        <v>9850.0416474799986</v>
      </c>
      <c r="T975" s="194">
        <f t="shared" si="95"/>
        <v>9357.5395651059989</v>
      </c>
      <c r="U975" s="194">
        <f t="shared" si="96"/>
        <v>10061.870500113979</v>
      </c>
      <c r="V975" s="194">
        <f t="shared" si="97"/>
        <v>11735.159564282932</v>
      </c>
      <c r="W975" s="194">
        <f t="shared" si="98"/>
        <v>12352.799541263987</v>
      </c>
    </row>
    <row r="976" spans="5:23" ht="69.75" x14ac:dyDescent="0.25">
      <c r="E976" s="32" t="str">
        <f t="shared" si="99"/>
        <v>Mary Rack 2.7X0.46X0.46 - Acabamentos CustomizadosTampo: Espelho Bronze, Fume, Prata, Vidro Fosco ou Clear
Corpo: Laca ou Lamina</v>
      </c>
      <c r="F976" s="80" t="s">
        <v>617</v>
      </c>
      <c r="G976" s="57" t="s">
        <v>481</v>
      </c>
      <c r="H976" s="30">
        <v>9437.6952061403517</v>
      </c>
      <c r="I976" s="86"/>
      <c r="J976" s="42"/>
      <c r="S976" s="194">
        <v>7525.5564964177029</v>
      </c>
      <c r="T976" s="194">
        <f t="shared" si="95"/>
        <v>7149.2786715968177</v>
      </c>
      <c r="U976" s="194">
        <f t="shared" si="96"/>
        <v>7687.3964210718477</v>
      </c>
      <c r="V976" s="194">
        <f t="shared" si="97"/>
        <v>8965.8104458960952</v>
      </c>
      <c r="W976" s="194">
        <f t="shared" si="98"/>
        <v>9437.6952061403517</v>
      </c>
    </row>
    <row r="977" spans="5:23" ht="69.75" x14ac:dyDescent="0.25">
      <c r="E977" s="32" t="str">
        <f t="shared" si="99"/>
        <v>Mary Rack 2.7X0.46X0.46 - Acabamentos CustomizadosTampo: Laca ou Lamina com ou sem Vidro Normal Pintado
Corpo: Laca ou Lamina</v>
      </c>
      <c r="F977" s="80" t="s">
        <v>617</v>
      </c>
      <c r="G977" s="57" t="s">
        <v>482</v>
      </c>
      <c r="H977" s="30">
        <v>7634.187498173349</v>
      </c>
      <c r="I977" s="86"/>
      <c r="J977" s="42"/>
      <c r="S977" s="194">
        <v>6087.4512332598079</v>
      </c>
      <c r="T977" s="194">
        <f t="shared" si="95"/>
        <v>5783.078671596817</v>
      </c>
      <c r="U977" s="194">
        <f t="shared" si="96"/>
        <v>6218.3641630073307</v>
      </c>
      <c r="V977" s="194">
        <f t="shared" si="97"/>
        <v>7252.478123315449</v>
      </c>
      <c r="W977" s="194">
        <f t="shared" si="98"/>
        <v>7634.187498173349</v>
      </c>
    </row>
    <row r="978" spans="5:23" ht="69.75" x14ac:dyDescent="0.25">
      <c r="E978" s="32" t="str">
        <f t="shared" si="99"/>
        <v>Mary Rack 2.7X0.46X0.46 - Acabamentos CustomizadosTampo: Mármore Especial
Corpo: Laca ou Lamina</v>
      </c>
      <c r="F978" s="80" t="s">
        <v>617</v>
      </c>
      <c r="G978" s="81" t="s">
        <v>624</v>
      </c>
      <c r="H978" s="30">
        <v>13356.068358461263</v>
      </c>
      <c r="I978" s="86"/>
      <c r="S978" s="194">
        <v>10650.041647479999</v>
      </c>
      <c r="T978" s="194">
        <f t="shared" si="95"/>
        <v>10117.539565105999</v>
      </c>
      <c r="U978" s="194">
        <f t="shared" si="96"/>
        <v>10879.074801189247</v>
      </c>
      <c r="V978" s="194">
        <f t="shared" si="97"/>
        <v>12688.264940627017</v>
      </c>
      <c r="W978" s="194">
        <f t="shared" si="98"/>
        <v>13356.068358461263</v>
      </c>
    </row>
    <row r="979" spans="5:23" ht="23.25" x14ac:dyDescent="0.25">
      <c r="E979" s="32" t="str">
        <f t="shared" si="99"/>
        <v>Beirut Espelho 2X1.2X0.10 - Acabamentos CustomizadosLaca ou Lamina</v>
      </c>
      <c r="F979" s="75" t="s">
        <v>550</v>
      </c>
      <c r="G979" s="57" t="s">
        <v>539</v>
      </c>
      <c r="H979" s="30">
        <v>6692.8416378513757</v>
      </c>
      <c r="I979" s="86"/>
      <c r="S979" s="194">
        <v>5336.8281944999999</v>
      </c>
      <c r="T979" s="194">
        <f t="shared" si="95"/>
        <v>5069.9867847749993</v>
      </c>
      <c r="U979" s="194">
        <f t="shared" si="96"/>
        <v>5451.5986933064514</v>
      </c>
      <c r="V979" s="194">
        <f t="shared" si="97"/>
        <v>6358.1995560033138</v>
      </c>
      <c r="W979" s="194">
        <f t="shared" si="98"/>
        <v>6692.8416378513757</v>
      </c>
    </row>
    <row r="980" spans="5:23" ht="46.5" x14ac:dyDescent="0.25">
      <c r="E980" s="32" t="str">
        <f t="shared" si="99"/>
        <v>Amarna Espelho 1.2X0.10X2 - Acabamentos CustomizadosLaca ou Lamina - Espelho Bronze ou Fume</v>
      </c>
      <c r="F980" s="80" t="s">
        <v>916</v>
      </c>
      <c r="G980" s="57" t="s">
        <v>586</v>
      </c>
      <c r="H980" s="30">
        <v>7696.7678835290808</v>
      </c>
      <c r="I980" s="86"/>
      <c r="S980" s="194">
        <v>6137.352423674999</v>
      </c>
      <c r="T980" s="194">
        <f t="shared" si="95"/>
        <v>5830.484802491249</v>
      </c>
      <c r="U980" s="194">
        <f t="shared" si="96"/>
        <v>6269.3384973024185</v>
      </c>
      <c r="V980" s="194">
        <f t="shared" si="97"/>
        <v>7311.9294894038103</v>
      </c>
      <c r="W980" s="194">
        <f t="shared" si="98"/>
        <v>7696.7678835290808</v>
      </c>
    </row>
    <row r="981" spans="5:23" ht="46.5" x14ac:dyDescent="0.25">
      <c r="E981" s="32" t="str">
        <f t="shared" si="99"/>
        <v>Amarna Espelho 1.2X0.10X2 - Acabamentos CustomizadosLaca ou Lamina - Espelho Prata</v>
      </c>
      <c r="F981" s="75" t="s">
        <v>916</v>
      </c>
      <c r="G981" s="57" t="s">
        <v>587</v>
      </c>
      <c r="H981" s="30">
        <v>4489.7786998026686</v>
      </c>
      <c r="I981" s="86"/>
      <c r="S981" s="194">
        <v>3580.1202013596085</v>
      </c>
      <c r="T981" s="194">
        <f t="shared" si="95"/>
        <v>3401.1141912916278</v>
      </c>
      <c r="U981" s="194">
        <f t="shared" si="96"/>
        <v>3657.1120336469116</v>
      </c>
      <c r="V981" s="194">
        <f t="shared" si="97"/>
        <v>4265.2897648423923</v>
      </c>
      <c r="W981" s="194">
        <f t="shared" si="98"/>
        <v>4489.7786998026686</v>
      </c>
    </row>
    <row r="982" spans="5:23" ht="69.75" x14ac:dyDescent="0.25">
      <c r="E982" s="78" t="str">
        <f t="shared" si="99"/>
        <v>Mary Rack 2X0.46X0.46 - Acabamentos CustomizadosTampo: Espelho Bronze, Fume, Prata, Vidro Fosco ou Clear
Corpo: Laca ou Lamina</v>
      </c>
      <c r="F982" s="75" t="s">
        <v>548</v>
      </c>
      <c r="G982" s="57" t="s">
        <v>481</v>
      </c>
      <c r="H982" s="30">
        <v>8357.6211206408898</v>
      </c>
      <c r="I982" s="86"/>
      <c r="J982" s="42"/>
      <c r="S982" s="194">
        <v>6664.3124772789461</v>
      </c>
      <c r="T982" s="194">
        <f t="shared" si="95"/>
        <v>6331.0968534149988</v>
      </c>
      <c r="U982" s="194">
        <f t="shared" si="96"/>
        <v>6807.6310251774185</v>
      </c>
      <c r="V982" s="194">
        <f t="shared" si="97"/>
        <v>7939.7400646644228</v>
      </c>
      <c r="W982" s="194">
        <f t="shared" si="98"/>
        <v>8357.6211206408898</v>
      </c>
    </row>
    <row r="983" spans="5:23" ht="69.75" x14ac:dyDescent="0.25">
      <c r="E983" s="32" t="str">
        <f t="shared" si="99"/>
        <v>Mary Rack 2X0.46X0.46 - Acabamentos CustomizadosTampo: Laca ou Lamina com ou sem Vidro Normal Pintado
Corpo: Laca ou Lamina</v>
      </c>
      <c r="F983" s="75" t="s">
        <v>548</v>
      </c>
      <c r="G983" s="57" t="s">
        <v>482</v>
      </c>
      <c r="H983" s="30">
        <v>6554.1134126738871</v>
      </c>
      <c r="I983" s="86"/>
      <c r="J983" s="42"/>
      <c r="S983" s="194">
        <v>5226.2072141210519</v>
      </c>
      <c r="T983" s="194">
        <f t="shared" si="95"/>
        <v>4964.896853414999</v>
      </c>
      <c r="U983" s="194">
        <f t="shared" si="96"/>
        <v>5338.5987671129024</v>
      </c>
      <c r="V983" s="194">
        <f t="shared" si="97"/>
        <v>6226.4077420837775</v>
      </c>
      <c r="W983" s="194">
        <f t="shared" si="98"/>
        <v>6554.1134126738871</v>
      </c>
    </row>
    <row r="984" spans="5:23" ht="69.75" x14ac:dyDescent="0.25">
      <c r="E984" s="78" t="str">
        <f t="shared" si="99"/>
        <v>Mary Rack 2X0.46X0.46 - Acabamentos CustomizadosTampo: Mármore Especial
Corpo: Laca ou Lamina</v>
      </c>
      <c r="F984" s="75" t="s">
        <v>548</v>
      </c>
      <c r="G984" s="81" t="s">
        <v>624</v>
      </c>
      <c r="H984" s="30">
        <v>11349.530724066706</v>
      </c>
      <c r="I984" s="86"/>
      <c r="S984" s="194">
        <v>9050.0416474799986</v>
      </c>
      <c r="T984" s="194">
        <f t="shared" si="95"/>
        <v>8597.5395651059989</v>
      </c>
      <c r="U984" s="194">
        <f t="shared" si="96"/>
        <v>9244.6661990387092</v>
      </c>
      <c r="V984" s="194">
        <f t="shared" si="97"/>
        <v>10782.054187938846</v>
      </c>
      <c r="W984" s="194">
        <f t="shared" si="98"/>
        <v>11349.530724066706</v>
      </c>
    </row>
    <row r="985" spans="5:23" ht="69.75" x14ac:dyDescent="0.25">
      <c r="E985" s="78" t="str">
        <f t="shared" si="99"/>
        <v>Mary Rack 3X0.46X0.46 - Acabamentos CustomizadosTampo: Espelho Bronze, Fume, Prata, Vidro Fosco ou Clear
Corpo: Laca ou Lamina</v>
      </c>
      <c r="F985" s="75" t="s">
        <v>549</v>
      </c>
      <c r="G985" s="57" t="s">
        <v>481</v>
      </c>
      <c r="H985" s="30">
        <v>11289.748067217937</v>
      </c>
      <c r="I985" s="86"/>
      <c r="J985" s="42"/>
      <c r="S985" s="194">
        <v>9002.3713474973647</v>
      </c>
      <c r="T985" s="194">
        <f t="shared" si="95"/>
        <v>8552.2527801224969</v>
      </c>
      <c r="U985" s="194">
        <f t="shared" si="96"/>
        <v>9195.9707313145136</v>
      </c>
      <c r="V985" s="194">
        <f t="shared" si="97"/>
        <v>10725.260663932117</v>
      </c>
      <c r="W985" s="194">
        <f t="shared" si="98"/>
        <v>11289.748067217937</v>
      </c>
    </row>
    <row r="986" spans="5:23" ht="69.75" x14ac:dyDescent="0.25">
      <c r="E986" s="32" t="str">
        <f t="shared" si="99"/>
        <v>Mary Rack 3X0.46X0.46 - Acabamentos CustomizadosTampo: Laca ou Lamina com ou sem Vidro Normal Pintado
Corpo: Laca ou Lamina</v>
      </c>
      <c r="F986" s="75" t="s">
        <v>549</v>
      </c>
      <c r="G986" s="57" t="s">
        <v>482</v>
      </c>
      <c r="H986" s="30">
        <v>8584.4865052674359</v>
      </c>
      <c r="I986" s="86"/>
      <c r="J986" s="42"/>
      <c r="S986" s="194">
        <v>6845.2134527605258</v>
      </c>
      <c r="T986" s="194">
        <f t="shared" si="95"/>
        <v>6502.9527801224995</v>
      </c>
      <c r="U986" s="194">
        <f t="shared" si="96"/>
        <v>6992.4223442177417</v>
      </c>
      <c r="V986" s="194">
        <f t="shared" si="97"/>
        <v>8155.2621800611514</v>
      </c>
      <c r="W986" s="194">
        <f t="shared" si="98"/>
        <v>8584.4865052674359</v>
      </c>
    </row>
    <row r="987" spans="5:23" ht="69.75" x14ac:dyDescent="0.25">
      <c r="E987" s="78" t="str">
        <f t="shared" si="99"/>
        <v>Mary Rack 3X0.46X0.46 - Acabamentos CustomizadosTampo: Mármore Especial
Corpo: Laca ou Lamina</v>
      </c>
      <c r="F987" s="75" t="s">
        <v>549</v>
      </c>
      <c r="G987" s="81" t="s">
        <v>624</v>
      </c>
      <c r="H987" s="30">
        <v>16245.433421589385</v>
      </c>
      <c r="I987" s="86"/>
      <c r="S987" s="194">
        <v>12954.002471220001</v>
      </c>
      <c r="T987" s="194">
        <f t="shared" si="95"/>
        <v>12306.302347659001</v>
      </c>
      <c r="U987" s="194">
        <f t="shared" si="96"/>
        <v>13232.583169525808</v>
      </c>
      <c r="V987" s="194">
        <f t="shared" si="97"/>
        <v>15433.161750617948</v>
      </c>
      <c r="W987" s="194">
        <f t="shared" si="98"/>
        <v>16245.433421589385</v>
      </c>
    </row>
    <row r="988" spans="5:23" ht="69.75" x14ac:dyDescent="0.25">
      <c r="E988" s="78" t="str">
        <f t="shared" si="99"/>
        <v>Belga Mesa de Jantar - 1.8x1.2x0.75 - Acabamentos CustomizadosTampo: Laca ou Lamina com ou sem Vidro Normal Pintado
Corpo: Laca ou Lamina</v>
      </c>
      <c r="F988" s="75" t="s">
        <v>938</v>
      </c>
      <c r="G988" s="57" t="s">
        <v>482</v>
      </c>
      <c r="H988" s="30">
        <v>8228.0241122981206</v>
      </c>
      <c r="I988" s="86"/>
      <c r="S988" s="194">
        <v>6560.9726695454137</v>
      </c>
      <c r="T988" s="194">
        <f t="shared" si="95"/>
        <v>6232.9240360681424</v>
      </c>
      <c r="U988" s="194">
        <f t="shared" si="96"/>
        <v>6702.0688559872506</v>
      </c>
      <c r="V988" s="194">
        <f t="shared" si="97"/>
        <v>7816.62290673793</v>
      </c>
      <c r="W988" s="194">
        <f t="shared" si="98"/>
        <v>8228.0241122981206</v>
      </c>
    </row>
    <row r="989" spans="5:23" ht="69.75" x14ac:dyDescent="0.25">
      <c r="E989" s="78" t="str">
        <f t="shared" si="99"/>
        <v>Belga Mesa de Jantar - 1.8x1.2x0.75 - Acabamentos CustomizadosTampo:Vidro Fosco ou Clear
Corpo: Laca ou Lamina</v>
      </c>
      <c r="F989" s="75" t="s">
        <v>938</v>
      </c>
      <c r="G989" s="35" t="s">
        <v>519</v>
      </c>
      <c r="H989" s="30">
        <v>10135.109888321524</v>
      </c>
      <c r="I989" s="86"/>
      <c r="S989" s="194">
        <v>8081.6704074466234</v>
      </c>
      <c r="T989" s="194">
        <f t="shared" si="95"/>
        <v>7677.5868870742916</v>
      </c>
      <c r="U989" s="194">
        <f t="shared" si="96"/>
        <v>8255.4697710476266</v>
      </c>
      <c r="V989" s="194">
        <f t="shared" si="97"/>
        <v>9628.3543939728461</v>
      </c>
      <c r="W989" s="194">
        <f t="shared" si="98"/>
        <v>10135.109888321524</v>
      </c>
    </row>
    <row r="990" spans="5:23" ht="69.75" x14ac:dyDescent="0.25">
      <c r="E990" s="78" t="str">
        <f t="shared" si="99"/>
        <v>Belga Mesa de Jantar - 1.8x1.2x0.75 - Acabamentos CustomizadosTampo: Mármore Especial
Corpo: Laca ou Lamina</v>
      </c>
      <c r="F990" s="75" t="s">
        <v>938</v>
      </c>
      <c r="G990" s="81" t="s">
        <v>624</v>
      </c>
      <c r="H990" s="30">
        <v>18256.651138837959</v>
      </c>
      <c r="I990" s="86"/>
      <c r="S990" s="194">
        <v>14557.734338710585</v>
      </c>
      <c r="T990" s="194">
        <f t="shared" si="95"/>
        <v>13829.847621775054</v>
      </c>
      <c r="U990" s="194">
        <f t="shared" si="96"/>
        <v>14870.803894381779</v>
      </c>
      <c r="V990" s="194">
        <f t="shared" si="97"/>
        <v>17343.818582017466</v>
      </c>
      <c r="W990" s="194">
        <f t="shared" si="98"/>
        <v>18256.651138837959</v>
      </c>
    </row>
    <row r="991" spans="5:23" ht="69.75" x14ac:dyDescent="0.25">
      <c r="E991" s="78" t="str">
        <f t="shared" si="99"/>
        <v>Belga Mesa de Jantar - 2x1.2x0.75 - Acabamentos CustomizadosTampo: Laca ou Lamina com ou sem Vidro Normal Pintado
Corpo: Laca ou Lamina</v>
      </c>
      <c r="F991" s="75" t="s">
        <v>939</v>
      </c>
      <c r="G991" s="57" t="s">
        <v>482</v>
      </c>
      <c r="H991" s="30">
        <v>8505.6348134617729</v>
      </c>
      <c r="I991" s="86"/>
      <c r="S991" s="194">
        <v>6782.3376288903546</v>
      </c>
      <c r="T991" s="194">
        <f t="shared" si="95"/>
        <v>6443.2207474458364</v>
      </c>
      <c r="U991" s="194">
        <f t="shared" si="96"/>
        <v>6928.1943520922978</v>
      </c>
      <c r="V991" s="194">
        <f t="shared" si="97"/>
        <v>8080.3530728452461</v>
      </c>
      <c r="W991" s="194">
        <f t="shared" si="98"/>
        <v>8505.6348134617729</v>
      </c>
    </row>
    <row r="992" spans="5:23" ht="69.75" x14ac:dyDescent="0.25">
      <c r="E992" s="78" t="str">
        <f t="shared" si="99"/>
        <v>Belga Mesa de Jantar - 2x1.2x0.75 - Acabamentos CustomizadosTampo:Vidro Fosco ou Clear
Corpo: Laca ou Lamina</v>
      </c>
      <c r="F992" s="75" t="s">
        <v>939</v>
      </c>
      <c r="G992" s="35" t="s">
        <v>519</v>
      </c>
      <c r="H992" s="30">
        <v>11294.664063049135</v>
      </c>
      <c r="I992" s="86"/>
      <c r="S992" s="194">
        <v>9006.2913304546219</v>
      </c>
      <c r="T992" s="194">
        <f t="shared" si="95"/>
        <v>8555.9767639318907</v>
      </c>
      <c r="U992" s="194">
        <f t="shared" si="96"/>
        <v>9199.9750149805277</v>
      </c>
      <c r="V992" s="194">
        <f t="shared" si="97"/>
        <v>10729.930859971788</v>
      </c>
      <c r="W992" s="194">
        <f t="shared" si="98"/>
        <v>11294.664063049135</v>
      </c>
    </row>
    <row r="993" spans="5:23" ht="69.75" x14ac:dyDescent="0.25">
      <c r="E993" s="78" t="str">
        <f t="shared" si="99"/>
        <v>Belga Mesa de Jantar - 2x1.2x0.75 - Acabamentos CustomizadosTampo: Mármore Especial
Corpo: Laca ou Lamina</v>
      </c>
      <c r="F993" s="75" t="s">
        <v>939</v>
      </c>
      <c r="G993" s="81" t="s">
        <v>624</v>
      </c>
      <c r="H993" s="30">
        <v>19577.818820705736</v>
      </c>
      <c r="I993" s="86"/>
      <c r="S993" s="194">
        <v>15611.224816414118</v>
      </c>
      <c r="T993" s="194">
        <f t="shared" si="95"/>
        <v>14830.663575593411</v>
      </c>
      <c r="U993" s="194">
        <f t="shared" si="96"/>
        <v>15946.950081283239</v>
      </c>
      <c r="V993" s="194">
        <f t="shared" si="97"/>
        <v>18598.927879800642</v>
      </c>
      <c r="W993" s="194">
        <f t="shared" si="98"/>
        <v>19577.818820705736</v>
      </c>
    </row>
    <row r="994" spans="5:23" ht="69.75" x14ac:dyDescent="0.25">
      <c r="E994" s="78" t="str">
        <f t="shared" si="99"/>
        <v>Belga Mesa de Jantar - 3x1.2x0.75 - Acabamentos CustomizadosTampo: Mármore Especial
Corpo: Laca ou Lamina</v>
      </c>
      <c r="F994" s="79" t="s">
        <v>726</v>
      </c>
      <c r="G994" s="81" t="s">
        <v>624</v>
      </c>
      <c r="H994" s="30">
        <v>29428.280775310475</v>
      </c>
      <c r="I994" s="86"/>
      <c r="S994" s="194">
        <v>23465.918821255527</v>
      </c>
      <c r="T994" s="194">
        <f t="shared" si="95"/>
        <v>22292.62288019275</v>
      </c>
      <c r="U994" s="194">
        <f t="shared" si="96"/>
        <v>23970.5622367664</v>
      </c>
      <c r="V994" s="194">
        <f t="shared" si="97"/>
        <v>27956.866736740649</v>
      </c>
      <c r="W994" s="194">
        <f t="shared" si="98"/>
        <v>29428.280775310475</v>
      </c>
    </row>
    <row r="995" spans="5:23" ht="69.75" x14ac:dyDescent="0.25">
      <c r="E995" s="78" t="str">
        <f t="shared" si="99"/>
        <v>Belga Mesa de Jantar - 2.7x1.2x0.75 - Acabamentos CustomizadosTampo: Mármore Especial
Corpo: Laca ou Lamina</v>
      </c>
      <c r="F995" s="79" t="s">
        <v>725</v>
      </c>
      <c r="G995" s="81" t="s">
        <v>624</v>
      </c>
      <c r="H995" s="30">
        <v>26663.207413871911</v>
      </c>
      <c r="I995" s="86"/>
      <c r="S995" s="194">
        <v>21261.067388385884</v>
      </c>
      <c r="T995" s="194">
        <f t="shared" si="95"/>
        <v>20198.014018966587</v>
      </c>
      <c r="U995" s="194">
        <f t="shared" si="96"/>
        <v>21718.294644050096</v>
      </c>
      <c r="V995" s="194">
        <f t="shared" si="97"/>
        <v>25330.047043355626</v>
      </c>
      <c r="W995" s="194">
        <f t="shared" si="98"/>
        <v>26663.207413871911</v>
      </c>
    </row>
    <row r="996" spans="5:23" ht="69.75" x14ac:dyDescent="0.25">
      <c r="E996" s="78" t="str">
        <f t="shared" si="99"/>
        <v>Belga Mesa de Jantar - 2.2x1.2x0.75 - Acabamentos CustomizadosTampo: Mármore Especial
Corpo: Laca ou Lamina</v>
      </c>
      <c r="F996" s="79" t="s">
        <v>936</v>
      </c>
      <c r="G996" s="81" t="s">
        <v>624</v>
      </c>
      <c r="H996" s="30">
        <v>20898.986502573509</v>
      </c>
      <c r="I996" s="86"/>
      <c r="S996" s="194">
        <v>16664.71529411765</v>
      </c>
      <c r="T996" s="194">
        <f t="shared" si="95"/>
        <v>15831.479529411767</v>
      </c>
      <c r="U996" s="194">
        <f t="shared" si="96"/>
        <v>17023.096268184698</v>
      </c>
      <c r="V996" s="194">
        <f t="shared" si="97"/>
        <v>19854.03717758381</v>
      </c>
      <c r="W996" s="194">
        <f t="shared" si="98"/>
        <v>20898.986502573509</v>
      </c>
    </row>
    <row r="997" spans="5:23" ht="69.75" x14ac:dyDescent="0.25">
      <c r="E997" s="78" t="str">
        <f t="shared" si="99"/>
        <v>Belga Mesa de Jantar - 2.4x1.2x0.75 - Acabamentos CustomizadosTampo: Mármore Especial
Corpo: Laca ou Lamina</v>
      </c>
      <c r="F997" s="79" t="s">
        <v>937</v>
      </c>
      <c r="G997" s="81" t="s">
        <v>624</v>
      </c>
      <c r="H997" s="30">
        <v>22220.154184441279</v>
      </c>
      <c r="I997" s="86"/>
      <c r="S997" s="194">
        <v>17718.205771821184</v>
      </c>
      <c r="T997" s="194">
        <f t="shared" si="95"/>
        <v>16832.295483230122</v>
      </c>
      <c r="U997" s="194">
        <f t="shared" si="96"/>
        <v>18099.242455086154</v>
      </c>
      <c r="V997" s="194">
        <f t="shared" si="97"/>
        <v>21109.146475366979</v>
      </c>
      <c r="W997" s="194">
        <f t="shared" si="98"/>
        <v>22220.154184441279</v>
      </c>
    </row>
    <row r="998" spans="5:23" ht="69.75" x14ac:dyDescent="0.25">
      <c r="E998" s="78" t="str">
        <f t="shared" si="99"/>
        <v>Belga Mesa de Jantar - 3x1.2x0.75 - Acabamentos CustomizadosTampo: Laca ou Lamina com ou sem Vidro Normal Pintado
Corpo: Laca ou Lamina</v>
      </c>
      <c r="F998" s="79" t="s">
        <v>726</v>
      </c>
      <c r="G998" s="57" t="s">
        <v>482</v>
      </c>
      <c r="H998" s="30">
        <v>11670.40633431578</v>
      </c>
      <c r="I998" s="86"/>
      <c r="S998" s="194">
        <v>9305.9057626593913</v>
      </c>
      <c r="T998" s="194">
        <f t="shared" si="95"/>
        <v>8840.610474526422</v>
      </c>
      <c r="U998" s="194">
        <f t="shared" si="96"/>
        <v>9506.0327683079813</v>
      </c>
      <c r="V998" s="194">
        <f t="shared" si="97"/>
        <v>11086.886017677598</v>
      </c>
      <c r="W998" s="194">
        <f t="shared" si="98"/>
        <v>11670.40633431578</v>
      </c>
    </row>
    <row r="999" spans="5:23" ht="69.75" x14ac:dyDescent="0.25">
      <c r="E999" s="78" t="str">
        <f t="shared" si="99"/>
        <v>Belga Mesa de Jantar - 2.7x1.2x0.75 - Acabamentos CustomizadosTampo: Laca ou Lamina com ou sem Vidro Normal Pintado
Corpo: Laca ou Lamina</v>
      </c>
      <c r="F999" s="79" t="s">
        <v>725</v>
      </c>
      <c r="G999" s="57" t="s">
        <v>482</v>
      </c>
      <c r="H999" s="30">
        <v>10573.858088138455</v>
      </c>
      <c r="I999" s="86"/>
      <c r="S999" s="194">
        <v>8431.5253554296487</v>
      </c>
      <c r="T999" s="194">
        <f t="shared" si="95"/>
        <v>8009.9490876581658</v>
      </c>
      <c r="U999" s="194">
        <f t="shared" si="96"/>
        <v>8612.8484813528667</v>
      </c>
      <c r="V999" s="194">
        <f t="shared" si="97"/>
        <v>10045.165183801848</v>
      </c>
      <c r="W999" s="194">
        <f t="shared" si="98"/>
        <v>10573.858088138455</v>
      </c>
    </row>
    <row r="1000" spans="5:23" ht="69.75" x14ac:dyDescent="0.25">
      <c r="E1000" s="78" t="str">
        <f t="shared" si="99"/>
        <v>Belga Mesa de Jantar - 2.4x1.2x0.75 - Acabamentos CustomizadosTampo: Laca ou Lamina com ou sem Vidro Normal Pintado
Corpo: Laca ou Lamina</v>
      </c>
      <c r="F1000" s="79" t="s">
        <v>937</v>
      </c>
      <c r="G1000" s="57" t="s">
        <v>482</v>
      </c>
      <c r="H1000" s="30">
        <v>9060.8562157890792</v>
      </c>
      <c r="I1000" s="86"/>
      <c r="S1000" s="194">
        <v>7225.0675475802373</v>
      </c>
      <c r="T1000" s="194">
        <f t="shared" si="95"/>
        <v>6863.8141702012254</v>
      </c>
      <c r="U1000" s="194">
        <f t="shared" si="96"/>
        <v>7380.4453443023931</v>
      </c>
      <c r="V1000" s="194">
        <f t="shared" si="97"/>
        <v>8607.8134050598801</v>
      </c>
      <c r="W1000" s="194">
        <f t="shared" si="98"/>
        <v>9060.8562157890792</v>
      </c>
    </row>
    <row r="1001" spans="5:23" ht="69.75" x14ac:dyDescent="0.25">
      <c r="E1001" s="78" t="str">
        <f t="shared" si="99"/>
        <v>Belga Mesa de Jantar - 2.2x1.2x0.75 - Acabamentos CustomizadosTampo: Laca ou Lamina com ou sem Vidro Normal Pintado
Corpo: Laca ou Lamina</v>
      </c>
      <c r="F1001" s="79" t="s">
        <v>936</v>
      </c>
      <c r="G1001" s="57" t="s">
        <v>482</v>
      </c>
      <c r="H1001" s="30">
        <v>8783.2455146254269</v>
      </c>
      <c r="I1001" s="86"/>
      <c r="S1001" s="194">
        <v>7003.7025882352964</v>
      </c>
      <c r="T1001" s="194">
        <f t="shared" si="95"/>
        <v>6653.5174588235313</v>
      </c>
      <c r="U1001" s="194">
        <f t="shared" si="96"/>
        <v>7154.3198481973459</v>
      </c>
      <c r="V1001" s="194">
        <f t="shared" si="97"/>
        <v>8344.083238952564</v>
      </c>
      <c r="W1001" s="194">
        <f t="shared" si="98"/>
        <v>8783.2455146254269</v>
      </c>
    </row>
    <row r="1002" spans="5:23" ht="69.75" x14ac:dyDescent="0.25">
      <c r="E1002" s="78" t="str">
        <f t="shared" si="99"/>
        <v>Belga Mesa de Jantar - 3x1.2x0.75 - Acabamentos CustomizadosTampo:Vidro Fosco ou Clear
Corpo: Laca ou Lamina</v>
      </c>
      <c r="F1002" s="79" t="s">
        <v>726</v>
      </c>
      <c r="G1002" s="35" t="s">
        <v>519</v>
      </c>
      <c r="H1002" s="30">
        <v>16718.382895950272</v>
      </c>
      <c r="I1002" s="86"/>
      <c r="S1002" s="194">
        <v>13331.129292071157</v>
      </c>
      <c r="T1002" s="194">
        <f t="shared" si="95"/>
        <v>12664.572827467598</v>
      </c>
      <c r="U1002" s="194">
        <f t="shared" si="96"/>
        <v>13617.820244588816</v>
      </c>
      <c r="V1002" s="194">
        <f t="shared" si="97"/>
        <v>15882.463751263935</v>
      </c>
      <c r="W1002" s="194">
        <f t="shared" si="98"/>
        <v>16718.382895950272</v>
      </c>
    </row>
    <row r="1003" spans="5:23" ht="69.75" x14ac:dyDescent="0.25">
      <c r="E1003" s="78" t="str">
        <f t="shared" si="99"/>
        <v>Belga Mesa de Jantar - 2.7x1.2x0.75 - Acabamentos CustomizadosTampo:Vidro Fosco ou Clear
Corpo: Laca ou Lamina</v>
      </c>
      <c r="F1003" s="79" t="s">
        <v>725</v>
      </c>
      <c r="G1003" s="35" t="s">
        <v>519</v>
      </c>
      <c r="H1003" s="30">
        <v>15117.036993609503</v>
      </c>
      <c r="I1003" s="86"/>
      <c r="S1003" s="194">
        <v>12054.22653190024</v>
      </c>
      <c r="T1003" s="194">
        <f t="shared" si="95"/>
        <v>11451.515205305228</v>
      </c>
      <c r="U1003" s="194">
        <f t="shared" si="96"/>
        <v>12313.457210005623</v>
      </c>
      <c r="V1003" s="194">
        <f t="shared" si="97"/>
        <v>14361.185144029556</v>
      </c>
      <c r="W1003" s="194">
        <f t="shared" si="98"/>
        <v>15117.036993609503</v>
      </c>
    </row>
    <row r="1004" spans="5:23" ht="69.75" x14ac:dyDescent="0.25">
      <c r="E1004" s="78" t="str">
        <f t="shared" si="99"/>
        <v>Belga Mesa de Jantar - 2.2x1.2x0.75 - Acabamentos CustomizadosTampo:Vidro Fosco ou Clear
Corpo: Laca ou Lamina</v>
      </c>
      <c r="F1004" s="79" t="s">
        <v>936</v>
      </c>
      <c r="G1004" s="35" t="s">
        <v>519</v>
      </c>
      <c r="H1004" s="30">
        <v>12454.218237776749</v>
      </c>
      <c r="I1004" s="86"/>
      <c r="S1004" s="194">
        <v>9930.9122534626204</v>
      </c>
      <c r="T1004" s="194">
        <f t="shared" si="95"/>
        <v>9434.3666407894889</v>
      </c>
      <c r="U1004" s="194">
        <f t="shared" si="96"/>
        <v>10144.480258913429</v>
      </c>
      <c r="V1004" s="194">
        <f t="shared" si="97"/>
        <v>11831.507325970731</v>
      </c>
      <c r="W1004" s="194">
        <f t="shared" si="98"/>
        <v>12454.218237776749</v>
      </c>
    </row>
    <row r="1005" spans="5:23" ht="69.75" x14ac:dyDescent="0.25">
      <c r="E1005" s="78" t="str">
        <f t="shared" si="99"/>
        <v>Belga Mesa de Jantar - 2.4x1.2x0.75 - Acabamentos CustomizadosTampo:Vidro Fosco ou Clear
Corpo: Laca ou Lamina</v>
      </c>
      <c r="F1005" s="79" t="s">
        <v>937</v>
      </c>
      <c r="G1005" s="35" t="s">
        <v>519</v>
      </c>
      <c r="H1005" s="30">
        <v>13613.772412504364</v>
      </c>
      <c r="I1005" s="86"/>
      <c r="S1005" s="194">
        <v>10855.533176470621</v>
      </c>
      <c r="T1005" s="194">
        <f t="shared" si="95"/>
        <v>10312.756517647089</v>
      </c>
      <c r="U1005" s="194">
        <f t="shared" si="96"/>
        <v>11088.985502846333</v>
      </c>
      <c r="V1005" s="194">
        <f t="shared" si="97"/>
        <v>12933.083791969677</v>
      </c>
      <c r="W1005" s="194">
        <f t="shared" si="98"/>
        <v>13613.772412504364</v>
      </c>
    </row>
    <row r="1006" spans="5:23" ht="69.75" x14ac:dyDescent="0.25">
      <c r="E1006" s="78" t="str">
        <f t="shared" si="99"/>
        <v>Stella Mesa de Jantar Ø1.6x0.75 - Acabamentos CustomizadosTampo: Laca ou Lamina com ou sem Vidro Normal Pintado
Corpo: Laca ou Lamina</v>
      </c>
      <c r="F1006" s="80" t="s">
        <v>794</v>
      </c>
      <c r="G1006" s="57" t="s">
        <v>482</v>
      </c>
      <c r="H1006" s="30">
        <v>8208.0602632584269</v>
      </c>
      <c r="I1006" s="86"/>
      <c r="S1006" s="194">
        <v>6545.0536267544985</v>
      </c>
      <c r="T1006" s="194">
        <f t="shared" si="95"/>
        <v>6217.8009454167732</v>
      </c>
      <c r="U1006" s="194">
        <f t="shared" si="96"/>
        <v>6685.8074681900789</v>
      </c>
      <c r="V1006" s="194">
        <f t="shared" si="97"/>
        <v>7797.6572501500887</v>
      </c>
      <c r="W1006" s="194">
        <f t="shared" si="98"/>
        <v>8208.0602632584269</v>
      </c>
    </row>
    <row r="1007" spans="5:23" ht="69.75" x14ac:dyDescent="0.25">
      <c r="E1007" s="78" t="str">
        <f t="shared" si="99"/>
        <v>Stella Mesa de Jantar Ø1.6x0.75 - Acabamentos CustomizadosTampo: Mármore Especial
Corpo: Laca ou Lamina</v>
      </c>
      <c r="F1007" s="80" t="s">
        <v>794</v>
      </c>
      <c r="G1007" s="81" t="s">
        <v>624</v>
      </c>
      <c r="H1007" s="30">
        <v>21657.729776656281</v>
      </c>
      <c r="I1007" s="86"/>
      <c r="S1007" s="194">
        <v>17269.732223640003</v>
      </c>
      <c r="T1007" s="194">
        <f t="shared" si="95"/>
        <v>16406.245612458002</v>
      </c>
      <c r="U1007" s="194">
        <f t="shared" si="96"/>
        <v>17641.12431447097</v>
      </c>
      <c r="V1007" s="194">
        <f t="shared" si="97"/>
        <v>20574.843287967491</v>
      </c>
      <c r="W1007" s="194">
        <f t="shared" si="98"/>
        <v>21657.729776656281</v>
      </c>
    </row>
    <row r="1008" spans="5:23" ht="69.75" x14ac:dyDescent="0.25">
      <c r="E1008" s="78" t="str">
        <f t="shared" si="99"/>
        <v>Stella Mesa de Jantar Ø1.6x0.75 - Acabamentos CustomizadosTampo:Vidro Fosco ou Clear
Corpo: Laca ou Lamina</v>
      </c>
      <c r="F1008" s="80" t="s">
        <v>794</v>
      </c>
      <c r="G1008" s="35" t="s">
        <v>519</v>
      </c>
      <c r="H1008" s="30">
        <v>12022.086998715602</v>
      </c>
      <c r="I1008" s="86"/>
      <c r="S1008" s="194">
        <v>9586.3336267545001</v>
      </c>
      <c r="T1008" s="194">
        <f t="shared" si="95"/>
        <v>9107.0169454167753</v>
      </c>
      <c r="U1008" s="194">
        <f t="shared" si="96"/>
        <v>9792.4913391578229</v>
      </c>
      <c r="V1008" s="194">
        <f t="shared" si="97"/>
        <v>11420.982648859768</v>
      </c>
      <c r="W1008" s="194">
        <f t="shared" si="98"/>
        <v>12022.086998715602</v>
      </c>
    </row>
    <row r="1009" spans="1:23" ht="69.75" x14ac:dyDescent="0.25">
      <c r="E1009" s="78" t="str">
        <f t="shared" si="99"/>
        <v>Stella Mesa de Jantar Ø2x0.75 - Acabamentos CustomizadosTampo: Laca ou Lamina com ou sem Vidro Normal Pintado
Corpo: Laca ou Lamina</v>
      </c>
      <c r="F1009" s="80" t="s">
        <v>795</v>
      </c>
      <c r="G1009" s="57" t="s">
        <v>482</v>
      </c>
      <c r="H1009" s="30">
        <v>10738.86598716035</v>
      </c>
      <c r="I1009" s="86"/>
      <c r="S1009" s="194">
        <v>8563.1015760344999</v>
      </c>
      <c r="T1009" s="194">
        <f t="shared" si="95"/>
        <v>8134.9464972327742</v>
      </c>
      <c r="U1009" s="194">
        <f t="shared" si="96"/>
        <v>8747.2542980997569</v>
      </c>
      <c r="V1009" s="194">
        <f t="shared" si="97"/>
        <v>10201.922687873746</v>
      </c>
      <c r="W1009" s="194">
        <f t="shared" si="98"/>
        <v>10738.86598716035</v>
      </c>
    </row>
    <row r="1010" spans="1:23" ht="69.75" x14ac:dyDescent="0.25">
      <c r="E1010" s="78" t="str">
        <f t="shared" si="99"/>
        <v>Stella Mesa de Jantar Ø2x0.75 - Acabamentos CustomizadosTampo: Mármore Especial
Corpo: Laca ou Lamina</v>
      </c>
      <c r="F1010" s="80" t="s">
        <v>795</v>
      </c>
      <c r="G1010" s="81" t="s">
        <v>624</v>
      </c>
      <c r="H1010" s="30">
        <v>32154.361827192348</v>
      </c>
      <c r="I1010" s="86"/>
      <c r="S1010" s="194">
        <v>25639.67804124</v>
      </c>
      <c r="T1010" s="194">
        <f t="shared" si="95"/>
        <v>24357.694139177998</v>
      </c>
      <c r="U1010" s="194">
        <f t="shared" si="96"/>
        <v>26191.068966858064</v>
      </c>
      <c r="V1010" s="194">
        <f t="shared" si="97"/>
        <v>30546.643736046557</v>
      </c>
      <c r="W1010" s="194">
        <f t="shared" si="98"/>
        <v>32154.361827192348</v>
      </c>
    </row>
    <row r="1011" spans="1:23" ht="69.75" x14ac:dyDescent="0.25">
      <c r="E1011" s="78" t="str">
        <f t="shared" si="99"/>
        <v>Stella Mesa de Jantar Ø2x0.75 - Acabamentos CustomizadosTampo:Vidro Fosco ou Clear
Corpo: Laca ou Lamina</v>
      </c>
      <c r="F1011" s="80" t="s">
        <v>795</v>
      </c>
      <c r="G1011" s="35" t="s">
        <v>519</v>
      </c>
      <c r="H1011" s="30">
        <v>16698.282761312184</v>
      </c>
      <c r="I1011" s="86"/>
      <c r="S1011" s="194">
        <v>13315.1015760345</v>
      </c>
      <c r="T1011" s="194">
        <f t="shared" si="95"/>
        <v>12649.346497232775</v>
      </c>
      <c r="U1011" s="194">
        <f t="shared" si="96"/>
        <v>13601.447846486855</v>
      </c>
      <c r="V1011" s="194">
        <f t="shared" si="97"/>
        <v>15863.368623357617</v>
      </c>
      <c r="W1011" s="194">
        <f t="shared" si="98"/>
        <v>16698.282761312184</v>
      </c>
    </row>
    <row r="1012" spans="1:23" ht="69.75" x14ac:dyDescent="0.25">
      <c r="E1012" s="78" t="str">
        <f t="shared" si="99"/>
        <v>Stella Mesa de Jantar Ø1.8x0.75 - Acabamentos CustomizadosTampo: Laca ou Lamina com ou sem Vidro Normal Pintado
Corpo: Laca ou Lamina</v>
      </c>
      <c r="F1012" s="80" t="s">
        <v>796</v>
      </c>
      <c r="G1012" s="57" t="s">
        <v>482</v>
      </c>
      <c r="H1012" s="30">
        <v>9402.771465637923</v>
      </c>
      <c r="I1012" s="86"/>
      <c r="S1012" s="194">
        <v>7497.7085339144987</v>
      </c>
      <c r="T1012" s="194">
        <f t="shared" si="95"/>
        <v>7122.8231072187737</v>
      </c>
      <c r="U1012" s="194">
        <f t="shared" si="96"/>
        <v>7658.9495776545955</v>
      </c>
      <c r="V1012" s="194">
        <f t="shared" si="97"/>
        <v>8932.6328924185545</v>
      </c>
      <c r="W1012" s="194">
        <f t="shared" si="98"/>
        <v>9402.771465637923</v>
      </c>
    </row>
    <row r="1013" spans="1:23" ht="69.75" x14ac:dyDescent="0.25">
      <c r="E1013" s="78" t="str">
        <f t="shared" si="99"/>
        <v>Stella Mesa de Jantar Ø1.8x0.75 - Acabamentos CustomizadosTampo: Mármore Especial
Corpo: Laca ou Lamina</v>
      </c>
      <c r="F1013" s="80" t="s">
        <v>796</v>
      </c>
      <c r="G1013" s="81" t="s">
        <v>624</v>
      </c>
      <c r="H1013" s="30">
        <v>26614.156325309068</v>
      </c>
      <c r="I1013" s="86"/>
      <c r="S1013" s="194">
        <v>21221.954370839998</v>
      </c>
      <c r="T1013" s="194">
        <f t="shared" si="95"/>
        <v>20160.856652297996</v>
      </c>
      <c r="U1013" s="194">
        <f t="shared" si="96"/>
        <v>21678.340486341935</v>
      </c>
      <c r="V1013" s="194">
        <f t="shared" si="97"/>
        <v>25283.448509220598</v>
      </c>
      <c r="W1013" s="194">
        <f t="shared" si="98"/>
        <v>26614.156325309068</v>
      </c>
    </row>
    <row r="1014" spans="1:23" ht="69.75" x14ac:dyDescent="0.25">
      <c r="E1014" s="78" t="str">
        <f t="shared" si="99"/>
        <v>Stella Mesa de Jantar Ø1.8x0.75 - Acabamentos CustomizadosTampo:Vidro Fosco ou Clear
Corpo: Laca ou Lamina</v>
      </c>
      <c r="F1014" s="80" t="s">
        <v>796</v>
      </c>
      <c r="G1014" s="35" t="s">
        <v>519</v>
      </c>
      <c r="H1014" s="30">
        <v>14229.89905270091</v>
      </c>
      <c r="I1014" s="86"/>
      <c r="S1014" s="194">
        <v>11346.828533914502</v>
      </c>
      <c r="T1014" s="194">
        <f t="shared" si="95"/>
        <v>10779.487107218776</v>
      </c>
      <c r="U1014" s="194">
        <f t="shared" si="96"/>
        <v>11590.846351848148</v>
      </c>
      <c r="V1014" s="194">
        <f t="shared" si="97"/>
        <v>13518.404100160493</v>
      </c>
      <c r="W1014" s="194">
        <f t="shared" si="98"/>
        <v>14229.89905270091</v>
      </c>
    </row>
    <row r="1015" spans="1:23" ht="69.75" x14ac:dyDescent="0.25">
      <c r="E1015" s="78" t="str">
        <f t="shared" si="99"/>
        <v>Prada Mesa Lateral 0.8X0.35X0.50 - Acabamentos CustomizadosTampo: Espelho Bronze, Fume, Prata, Vidro Fosco ou Clear
Corpo: Laca ou Lamina</v>
      </c>
      <c r="F1015" s="80" t="s">
        <v>561</v>
      </c>
      <c r="G1015" s="57" t="s">
        <v>481</v>
      </c>
      <c r="H1015" s="30">
        <v>2574.644581232169</v>
      </c>
      <c r="I1015" s="86"/>
      <c r="S1015" s="194">
        <v>2053.0047676949998</v>
      </c>
      <c r="T1015" s="194">
        <f t="shared" si="95"/>
        <v>1950.3545293102497</v>
      </c>
      <c r="U1015" s="194">
        <f t="shared" si="96"/>
        <v>2097.1554078604836</v>
      </c>
      <c r="V1015" s="194">
        <f t="shared" si="97"/>
        <v>2445.9123521876818</v>
      </c>
      <c r="W1015" s="194">
        <f t="shared" si="98"/>
        <v>2574.644581232169</v>
      </c>
    </row>
    <row r="1016" spans="1:23" ht="69.75" x14ac:dyDescent="0.25">
      <c r="E1016" s="78" t="str">
        <f t="shared" si="99"/>
        <v>Prada Mesa Lateral 0.8X0.35X0.50 - Acabamentos CustomizadosTampo: Laca ou Lamina com ou sem Vidro Normal Pintado
Corpo: Laca ou Lamina</v>
      </c>
      <c r="F1016" s="80" t="s">
        <v>561</v>
      </c>
      <c r="G1016" s="57" t="s">
        <v>482</v>
      </c>
      <c r="H1016" s="30">
        <v>2084.9410511952474</v>
      </c>
      <c r="I1016" s="86"/>
      <c r="S1016" s="194">
        <v>1662.5183723099999</v>
      </c>
      <c r="T1016" s="194">
        <f t="shared" si="95"/>
        <v>1579.3924536944999</v>
      </c>
      <c r="U1016" s="194">
        <f t="shared" si="96"/>
        <v>1698.2714555854839</v>
      </c>
      <c r="V1016" s="194">
        <f t="shared" si="97"/>
        <v>1980.6939986493496</v>
      </c>
      <c r="W1016" s="194">
        <f t="shared" si="98"/>
        <v>2084.9410511952474</v>
      </c>
    </row>
    <row r="1017" spans="1:23" ht="69.75" x14ac:dyDescent="0.25">
      <c r="E1017" s="78" t="str">
        <f t="shared" si="99"/>
        <v>Prada Mesa Lateral 0.8X0.35X0.50 - Acabamentos CustomizadosTampo: Mármore ou Porcelana Especial
Corpo: Laca ou Lamina</v>
      </c>
      <c r="F1017" s="80" t="s">
        <v>561</v>
      </c>
      <c r="G1017" s="81" t="s">
        <v>626</v>
      </c>
      <c r="H1017" s="30">
        <v>2976.8774583126778</v>
      </c>
      <c r="I1017" s="86"/>
      <c r="S1017" s="194">
        <v>2373.7426359000001</v>
      </c>
      <c r="T1017" s="194">
        <f t="shared" si="95"/>
        <v>2255.0555041050002</v>
      </c>
      <c r="U1017" s="194">
        <f t="shared" si="96"/>
        <v>2424.7908646290325</v>
      </c>
      <c r="V1017" s="194">
        <f t="shared" si="97"/>
        <v>2828.0335854168402</v>
      </c>
      <c r="W1017" s="194">
        <f t="shared" si="98"/>
        <v>2976.8774583126778</v>
      </c>
    </row>
    <row r="1018" spans="1:23" ht="69.75" x14ac:dyDescent="0.25">
      <c r="E1018" s="78" t="str">
        <f t="shared" si="99"/>
        <v>Prada Mesa Lateral 0.79X0.50X0.50 - Acabamentos CustomizadosTampo: Espelho Bronze, Fume, Prata, Vidro Fosco ou Clear
Corpo: Laca ou Lamina</v>
      </c>
      <c r="F1018" s="80" t="s">
        <v>562</v>
      </c>
      <c r="G1018" s="57" t="s">
        <v>481</v>
      </c>
      <c r="H1018" s="30">
        <v>2944.7322122376777</v>
      </c>
      <c r="I1018" s="86"/>
      <c r="S1018" s="194">
        <v>2348.1102267000001</v>
      </c>
      <c r="T1018" s="194">
        <f t="shared" si="95"/>
        <v>2230.7047153650001</v>
      </c>
      <c r="U1018" s="194">
        <f t="shared" si="96"/>
        <v>2398.607220822581</v>
      </c>
      <c r="V1018" s="194">
        <f t="shared" si="97"/>
        <v>2797.4956016453762</v>
      </c>
      <c r="W1018" s="194">
        <f t="shared" si="98"/>
        <v>2944.7322122376777</v>
      </c>
    </row>
    <row r="1019" spans="1:23" ht="69.75" x14ac:dyDescent="0.25">
      <c r="E1019" s="78" t="str">
        <f t="shared" si="99"/>
        <v>Prada Mesa Lateral 0.79X0.50X0.50 - Acabamentos CustomizadosTampo: Laca ou Lamina com ou sem Vidro Normal Pintado
Corpo: Laca ou Lamina</v>
      </c>
      <c r="F1019" s="80" t="s">
        <v>562</v>
      </c>
      <c r="G1019" s="57" t="s">
        <v>482</v>
      </c>
      <c r="H1019" s="30">
        <v>2285.1377457906488</v>
      </c>
      <c r="I1019" s="86"/>
      <c r="S1019" s="194">
        <v>1822.1539085999998</v>
      </c>
      <c r="T1019" s="194">
        <f t="shared" si="95"/>
        <v>1731.0462131699996</v>
      </c>
      <c r="U1019" s="194">
        <f t="shared" si="96"/>
        <v>1861.3400141612901</v>
      </c>
      <c r="V1019" s="194">
        <f t="shared" si="97"/>
        <v>2170.8808585163124</v>
      </c>
      <c r="W1019" s="194">
        <f t="shared" si="98"/>
        <v>2285.1377457906488</v>
      </c>
    </row>
    <row r="1020" spans="1:23" ht="69.75" x14ac:dyDescent="0.25">
      <c r="E1020" s="78" t="str">
        <f t="shared" si="99"/>
        <v>Prada Mesa Lateral 0.79X0.50X0.50 - Acabamentos CustomizadosTampo: Mármore ou Porcelana Especial
Corpo: Laca ou Lamina</v>
      </c>
      <c r="F1020" s="80" t="s">
        <v>562</v>
      </c>
      <c r="G1020" s="81" t="s">
        <v>626</v>
      </c>
      <c r="H1020" s="30">
        <v>3833.1834687905871</v>
      </c>
      <c r="I1020" s="86"/>
      <c r="S1020" s="194">
        <v>3056.5554539999998</v>
      </c>
      <c r="T1020" s="194">
        <f t="shared" si="95"/>
        <v>2903.7276812999999</v>
      </c>
      <c r="U1020" s="194">
        <f t="shared" si="96"/>
        <v>3122.2878293548388</v>
      </c>
      <c r="V1020" s="194">
        <f t="shared" si="97"/>
        <v>3641.5242953765483</v>
      </c>
      <c r="W1020" s="194">
        <f t="shared" si="98"/>
        <v>3833.1834687905871</v>
      </c>
    </row>
    <row r="1021" spans="1:23" ht="93" x14ac:dyDescent="0.35">
      <c r="A1021" s="5"/>
      <c r="B1021" s="38" t="s">
        <v>413</v>
      </c>
      <c r="C1021" s="71"/>
      <c r="D1021" s="32" t="s">
        <v>116</v>
      </c>
      <c r="E1021" s="62" t="str">
        <f t="shared" si="99"/>
        <v>Eclipse Mesa de Centro - 1.2x+80x0.35 - (Comp. Total 1.6x1.2x0.35) Acabamentos CustomizadosTampo: Espelho Bronze, Fume, Prata, Vidro Fosco ou Clear
Corpo: Laca ou Lamina</v>
      </c>
      <c r="F1021" s="104" t="s">
        <v>839</v>
      </c>
      <c r="G1021" s="57" t="s">
        <v>481</v>
      </c>
      <c r="H1021" s="30">
        <v>7777.7869371271399</v>
      </c>
      <c r="I1021" s="86"/>
      <c r="J1021" s="42"/>
      <c r="S1021" s="194">
        <v>6201.9564876780187</v>
      </c>
      <c r="T1021" s="194">
        <f t="shared" si="95"/>
        <v>5891.8586632941178</v>
      </c>
      <c r="U1021" s="194">
        <f t="shared" si="96"/>
        <v>6335.331896015181</v>
      </c>
      <c r="V1021" s="194">
        <f t="shared" si="97"/>
        <v>7388.8975903225046</v>
      </c>
      <c r="W1021" s="194">
        <f t="shared" si="98"/>
        <v>7777.7869371271399</v>
      </c>
    </row>
    <row r="1022" spans="1:23" ht="93" x14ac:dyDescent="0.35">
      <c r="A1022" s="5"/>
      <c r="B1022" s="38" t="s">
        <v>413</v>
      </c>
      <c r="C1022" s="71"/>
      <c r="D1022" s="32" t="s">
        <v>114</v>
      </c>
      <c r="E1022" s="62" t="str">
        <f t="shared" si="99"/>
        <v>Eclipse Mesa de Centro - 1.2x+80x0.35 - (Comp. Total 1.6x1.2x0.35) Acabamentos CustomizadosTampo: Laca ou Lamina com ou sem Vidro Normal Pintado
Corpo: Laca ou Lamina</v>
      </c>
      <c r="F1022" s="104" t="s">
        <v>839</v>
      </c>
      <c r="G1022" s="57" t="s">
        <v>482</v>
      </c>
      <c r="H1022" s="30">
        <v>5700.3355914910271</v>
      </c>
      <c r="I1022" s="86"/>
      <c r="J1022" s="42"/>
      <c r="S1022" s="194">
        <v>4545.4103576470588</v>
      </c>
      <c r="T1022" s="194">
        <f t="shared" si="95"/>
        <v>4318.1398397647054</v>
      </c>
      <c r="U1022" s="194">
        <f t="shared" si="96"/>
        <v>4643.1611180265654</v>
      </c>
      <c r="V1022" s="194">
        <f t="shared" si="97"/>
        <v>5415.3188119543829</v>
      </c>
      <c r="W1022" s="194">
        <f t="shared" si="98"/>
        <v>5700.3355914910271</v>
      </c>
    </row>
    <row r="1023" spans="1:23" ht="69.75" x14ac:dyDescent="0.35">
      <c r="A1023" s="5"/>
      <c r="B1023" s="38" t="s">
        <v>413</v>
      </c>
      <c r="C1023" s="71"/>
      <c r="D1023" s="32" t="s">
        <v>118</v>
      </c>
      <c r="E1023" s="62" t="str">
        <f t="shared" si="99"/>
        <v>Eclipse Mesa de Centro - 1.2x+80x0.35 - (Comp. Total 1.6x1.2x0.35) Acabamentos CustomizadosTampo: Mármore ou Porcelana Especial
Corpo: Laca ou Lamina</v>
      </c>
      <c r="F1023" s="104" t="s">
        <v>839</v>
      </c>
      <c r="G1023" s="81" t="s">
        <v>626</v>
      </c>
      <c r="H1023" s="30">
        <v>14176.903025004927</v>
      </c>
      <c r="I1023" s="86"/>
      <c r="J1023" s="42"/>
      <c r="S1023" s="194">
        <v>11304.56984767802</v>
      </c>
      <c r="T1023" s="194">
        <f t="shared" si="95"/>
        <v>10739.341355294118</v>
      </c>
      <c r="U1023" s="194">
        <f t="shared" si="96"/>
        <v>11547.678876660342</v>
      </c>
      <c r="V1023" s="194">
        <f t="shared" si="97"/>
        <v>13468.057873848957</v>
      </c>
      <c r="W1023" s="194">
        <f t="shared" si="98"/>
        <v>14176.903025004927</v>
      </c>
    </row>
    <row r="1024" spans="1:23" ht="93" x14ac:dyDescent="0.25">
      <c r="E1024" s="78" t="str">
        <f t="shared" si="99"/>
        <v>VOLPI MESA DE JANTAR - 2.4X1.2X0.75 - ACABAMENTOS CUSTOMIZADOSTampo: Laca ou Lamina com ou sem Vidro Normal Pintado
Corpo: Laca ou Lamina</v>
      </c>
      <c r="F1024" s="80" t="s">
        <v>816</v>
      </c>
      <c r="G1024" s="57" t="s">
        <v>482</v>
      </c>
      <c r="H1024" s="30">
        <v>9689.5764805196122</v>
      </c>
      <c r="I1024" s="86"/>
      <c r="J1024" s="42"/>
      <c r="S1024" s="194">
        <v>7726.404978947372</v>
      </c>
      <c r="T1024" s="194">
        <f t="shared" si="95"/>
        <v>7340.0847300000032</v>
      </c>
      <c r="U1024" s="194">
        <f t="shared" si="96"/>
        <v>7892.5642258064554</v>
      </c>
      <c r="V1024" s="194">
        <f t="shared" si="97"/>
        <v>9205.0976565580677</v>
      </c>
      <c r="W1024" s="194">
        <f t="shared" si="98"/>
        <v>9689.5764805196122</v>
      </c>
    </row>
    <row r="1025" spans="5:23" ht="69.75" x14ac:dyDescent="0.25">
      <c r="E1025" s="78" t="str">
        <f t="shared" si="99"/>
        <v>VOLPI MESA DE JANTAR - 2.4X1.2X0.75 - ACABAMENTOS CUSTOMIZADOSTampo: Mármore Especial
Corpo: Laca ou Lamina</v>
      </c>
      <c r="F1025" s="80" t="s">
        <v>816</v>
      </c>
      <c r="G1025" s="81" t="s">
        <v>624</v>
      </c>
      <c r="H1025" s="30">
        <v>21892.152938194798</v>
      </c>
      <c r="I1025" s="86"/>
      <c r="J1025" s="42"/>
      <c r="S1025" s="194">
        <v>17456.659721052631</v>
      </c>
      <c r="T1025" s="194">
        <f t="shared" si="95"/>
        <v>16583.826734999999</v>
      </c>
      <c r="U1025" s="194">
        <f t="shared" si="96"/>
        <v>17832.071758064514</v>
      </c>
      <c r="V1025" s="194">
        <f t="shared" si="97"/>
        <v>20797.545291430641</v>
      </c>
      <c r="W1025" s="194">
        <f t="shared" si="98"/>
        <v>21892.152938194798</v>
      </c>
    </row>
    <row r="1026" spans="5:23" ht="69.75" x14ac:dyDescent="0.25">
      <c r="E1026" s="78" t="str">
        <f t="shared" si="99"/>
        <v>VOLPI MESA DE JANTAR - 2.4X1.2X0.75 - ACABAMENTOS CUSTOMIZADOSTampo:Vidro Fosco ou Clear
Corpo: Laca ou Lamina</v>
      </c>
      <c r="F1026" s="80" t="s">
        <v>816</v>
      </c>
      <c r="G1026" s="81" t="s">
        <v>519</v>
      </c>
      <c r="H1026" s="30">
        <v>12361.368182872728</v>
      </c>
      <c r="I1026" s="86"/>
      <c r="J1026" s="42"/>
      <c r="S1026" s="194">
        <v>9856.8742263157928</v>
      </c>
      <c r="T1026" s="194">
        <f t="shared" si="95"/>
        <v>9364.0305150000022</v>
      </c>
      <c r="U1026" s="194">
        <f t="shared" si="96"/>
        <v>10068.850016129036</v>
      </c>
      <c r="V1026" s="194">
        <f t="shared" si="97"/>
        <v>11743.299773811294</v>
      </c>
      <c r="W1026" s="194">
        <f t="shared" si="98"/>
        <v>12361.368182872728</v>
      </c>
    </row>
    <row r="1027" spans="5:23" ht="93" x14ac:dyDescent="0.25">
      <c r="E1027" s="78" t="str">
        <f t="shared" ref="E1027:E1074" si="100">F1027&amp;G1027</f>
        <v>VOLPI MESA DE JANTAR - 2.7X1.2X0.75 - ACABAMENTOS CUSTOMIZADOSTampo: Laca ou Lamina com ou sem Vidro Normal Pintado
Corpo: Laca ou Lamina</v>
      </c>
      <c r="F1027" s="80" t="s">
        <v>798</v>
      </c>
      <c r="G1027" s="57" t="s">
        <v>482</v>
      </c>
      <c r="H1027" s="30">
        <v>10188.801332459581</v>
      </c>
      <c r="I1027" s="86"/>
      <c r="J1027" s="42"/>
      <c r="S1027" s="194">
        <v>8124.4836142105287</v>
      </c>
      <c r="T1027" s="194">
        <f t="shared" ref="T1027:T1090" si="101">IF(S1027,S1027*(1-0.05))</f>
        <v>7718.2594335000022</v>
      </c>
      <c r="U1027" s="194">
        <f t="shared" ref="U1027:U1090" si="102">IF(T1027,T1027/(1-0.07))</f>
        <v>8299.2036919354869</v>
      </c>
      <c r="V1027" s="194">
        <f t="shared" ref="V1027:V1090" si="103">U1027*1.1663</f>
        <v>9679.3612659043574</v>
      </c>
      <c r="W1027" s="194">
        <f t="shared" ref="W1027:W1090" si="104">V1027*1.05263157894</f>
        <v>10188.801332459581</v>
      </c>
    </row>
    <row r="1028" spans="5:23" ht="69.75" x14ac:dyDescent="0.25">
      <c r="E1028" s="78" t="str">
        <f t="shared" si="100"/>
        <v>VOLPI MESA DE JANTAR - 2.7X1.2X0.75 - ACABAMENTOS CUSTOMIZADOSTampo: Mármore Especial
Corpo: Laca ou Lamina</v>
      </c>
      <c r="F1028" s="80" t="s">
        <v>798</v>
      </c>
      <c r="G1028" s="81" t="s">
        <v>624</v>
      </c>
      <c r="H1028" s="30">
        <v>24645.176029650909</v>
      </c>
      <c r="I1028" s="86"/>
      <c r="J1028" s="42"/>
      <c r="S1028" s="194">
        <v>19651.902347368421</v>
      </c>
      <c r="T1028" s="194">
        <f t="shared" si="101"/>
        <v>18669.307229999999</v>
      </c>
      <c r="U1028" s="194">
        <f t="shared" si="102"/>
        <v>20074.523903225807</v>
      </c>
      <c r="V1028" s="194">
        <f t="shared" si="103"/>
        <v>23412.917228332255</v>
      </c>
      <c r="W1028" s="194">
        <f t="shared" si="104"/>
        <v>24645.176029650909</v>
      </c>
    </row>
    <row r="1029" spans="5:23" ht="69.75" x14ac:dyDescent="0.25">
      <c r="E1029" s="78" t="str">
        <f t="shared" si="100"/>
        <v>VOLPI MESA DE JANTAR - 2.7X1.2X0.75 - ACABAMENTOS CUSTOMIZADOSTampo:Vidro Fosco ou Clear
Corpo: Laca ou Lamina</v>
      </c>
      <c r="F1029" s="80" t="s">
        <v>798</v>
      </c>
      <c r="G1029" s="81" t="s">
        <v>519</v>
      </c>
      <c r="H1029" s="30">
        <v>13341.28823510865</v>
      </c>
      <c r="I1029" s="86"/>
      <c r="J1029" s="42"/>
      <c r="S1029" s="194">
        <v>10638.256073684212</v>
      </c>
      <c r="T1029" s="194">
        <f t="shared" si="101"/>
        <v>10106.343270000001</v>
      </c>
      <c r="U1029" s="194">
        <f t="shared" si="102"/>
        <v>10867.03577419355</v>
      </c>
      <c r="V1029" s="194">
        <f t="shared" si="103"/>
        <v>12674.223823441936</v>
      </c>
      <c r="W1029" s="194">
        <f t="shared" si="104"/>
        <v>13341.28823510865</v>
      </c>
    </row>
    <row r="1030" spans="5:23" ht="93" x14ac:dyDescent="0.25">
      <c r="E1030" s="78" t="str">
        <f t="shared" si="100"/>
        <v>VOLPI MESA DE JANTAR - 3X1.2X0.75 - ACABAMENTOS CUSTOMIZADOSTampo: Laca ou Lamina com ou sem Vidro Normal Pintado
Corpo: Laca ou Lamina</v>
      </c>
      <c r="F1030" s="80" t="s">
        <v>797</v>
      </c>
      <c r="G1030" s="57" t="s">
        <v>482</v>
      </c>
      <c r="H1030" s="30">
        <v>10788.885178778468</v>
      </c>
      <c r="I1030" s="86"/>
      <c r="J1030" s="42"/>
      <c r="S1030" s="194">
        <v>8602.9865526315789</v>
      </c>
      <c r="T1030" s="194">
        <f t="shared" si="101"/>
        <v>8172.8372249999993</v>
      </c>
      <c r="U1030" s="194">
        <f t="shared" si="102"/>
        <v>8787.997016129033</v>
      </c>
      <c r="V1030" s="194">
        <f t="shared" si="103"/>
        <v>10249.440919911291</v>
      </c>
      <c r="W1030" s="194">
        <f t="shared" si="104"/>
        <v>10788.885178778468</v>
      </c>
    </row>
    <row r="1031" spans="5:23" ht="69.75" x14ac:dyDescent="0.25">
      <c r="E1031" s="78" t="str">
        <f t="shared" si="100"/>
        <v>VOLPI MESA DE JANTAR - 3X1.2X0.75 - ACABAMENTOS CUSTOMIZADOSTampo: Mármore Especial
Corpo: Laca ou Lamina</v>
      </c>
      <c r="F1031" s="80" t="s">
        <v>797</v>
      </c>
      <c r="G1031" s="81" t="s">
        <v>624</v>
      </c>
      <c r="H1031" s="30">
        <v>26951.919772476871</v>
      </c>
      <c r="I1031" s="86"/>
      <c r="J1031" s="42"/>
      <c r="S1031" s="194">
        <v>21491.284736842106</v>
      </c>
      <c r="T1031" s="194">
        <f t="shared" si="101"/>
        <v>20416.720499999999</v>
      </c>
      <c r="U1031" s="194">
        <f t="shared" si="102"/>
        <v>21953.462903225809</v>
      </c>
      <c r="V1031" s="194">
        <f t="shared" si="103"/>
        <v>25604.323784032258</v>
      </c>
      <c r="W1031" s="194">
        <f t="shared" si="104"/>
        <v>26951.919772476871</v>
      </c>
    </row>
    <row r="1032" spans="5:23" ht="69.75" x14ac:dyDescent="0.25">
      <c r="E1032" s="78" t="str">
        <f t="shared" si="100"/>
        <v>VOLPI MESA DE JANTAR - 3X1.2X0.75 - ACABAMENTOS CUSTOMIZADOSTampo:Vidro Fosco ou Clear
Corpo: Laca ou Lamina</v>
      </c>
      <c r="F1032" s="80" t="s">
        <v>797</v>
      </c>
      <c r="G1032" s="81" t="s">
        <v>519</v>
      </c>
      <c r="H1032" s="30">
        <v>14316.981984449867</v>
      </c>
      <c r="I1032" s="86"/>
      <c r="J1032" s="42"/>
      <c r="S1032" s="194">
        <v>11416.267894736842</v>
      </c>
      <c r="T1032" s="194">
        <f t="shared" si="101"/>
        <v>10845.4545</v>
      </c>
      <c r="U1032" s="194">
        <f t="shared" si="102"/>
        <v>11661.779032258066</v>
      </c>
      <c r="V1032" s="194">
        <f t="shared" si="103"/>
        <v>13601.13288532258</v>
      </c>
      <c r="W1032" s="194">
        <f t="shared" si="104"/>
        <v>14316.981984449867</v>
      </c>
    </row>
    <row r="1033" spans="5:23" ht="93" x14ac:dyDescent="0.25">
      <c r="E1033" s="78" t="str">
        <f t="shared" si="100"/>
        <v>ZENITH MESA DE JANTAR - 2.4X1.2X0.75 - ACABAMENTOS CUSTOMIZADOSTampo: Laca ou Lamina com ou sem Vidro Normal Pintado
Corpo: Laca ou Lamina</v>
      </c>
      <c r="F1033" s="80" t="s">
        <v>817</v>
      </c>
      <c r="G1033" s="57" t="s">
        <v>482</v>
      </c>
      <c r="H1033" s="30">
        <v>10693.655872916657</v>
      </c>
      <c r="I1033" s="86"/>
      <c r="J1033" s="42"/>
      <c r="S1033" s="194">
        <v>8527.05132631579</v>
      </c>
      <c r="T1033" s="194">
        <f t="shared" si="101"/>
        <v>8100.6987600000002</v>
      </c>
      <c r="U1033" s="194">
        <f t="shared" si="102"/>
        <v>8710.4287741935495</v>
      </c>
      <c r="V1033" s="194">
        <f t="shared" si="103"/>
        <v>10158.973079341937</v>
      </c>
      <c r="W1033" s="194">
        <f t="shared" si="104"/>
        <v>10693.655872916657</v>
      </c>
    </row>
    <row r="1034" spans="5:23" ht="69.75" x14ac:dyDescent="0.25">
      <c r="E1034" s="78" t="str">
        <f t="shared" si="100"/>
        <v>ZENITH MESA DE JANTAR - 2.4X1.2X0.75 - ACABAMENTOS CUSTOMIZADOSTampo: Mármore Especial
Corpo: Laca ou Lamina</v>
      </c>
      <c r="F1034" s="80" t="s">
        <v>817</v>
      </c>
      <c r="G1034" s="81" t="s">
        <v>624</v>
      </c>
      <c r="H1034" s="30">
        <v>23472.448944406155</v>
      </c>
      <c r="I1034" s="86"/>
      <c r="J1034" s="42"/>
      <c r="S1034" s="194">
        <v>18716.77743157895</v>
      </c>
      <c r="T1034" s="194">
        <f t="shared" si="101"/>
        <v>17780.938560000002</v>
      </c>
      <c r="U1034" s="194">
        <f t="shared" si="102"/>
        <v>19119.288774193552</v>
      </c>
      <c r="V1034" s="194">
        <f t="shared" si="103"/>
        <v>22298.826497341939</v>
      </c>
      <c r="W1034" s="194">
        <f t="shared" si="104"/>
        <v>23472.448944406155</v>
      </c>
    </row>
    <row r="1035" spans="5:23" ht="69.75" x14ac:dyDescent="0.25">
      <c r="E1035" s="78" t="str">
        <f t="shared" si="100"/>
        <v>ZENITH MESA DE JANTAR - 2.4X1.2X0.75 - ACABAMENTOS CUSTOMIZADOSTampo:Vidro Fosco ou Clear
Corpo: Laca ou Lamina</v>
      </c>
      <c r="F1035" s="80" t="s">
        <v>817</v>
      </c>
      <c r="G1035" s="81" t="s">
        <v>519</v>
      </c>
      <c r="H1035" s="30">
        <v>14451.287706479487</v>
      </c>
      <c r="I1035" s="86"/>
      <c r="J1035" s="42"/>
      <c r="S1035" s="194">
        <v>11523.3624</v>
      </c>
      <c r="T1035" s="194">
        <f t="shared" si="101"/>
        <v>10947.19428</v>
      </c>
      <c r="U1035" s="194">
        <f t="shared" si="102"/>
        <v>11771.176645161291</v>
      </c>
      <c r="V1035" s="194">
        <f t="shared" si="103"/>
        <v>13728.723321251613</v>
      </c>
      <c r="W1035" s="194">
        <f t="shared" si="104"/>
        <v>14451.287706479487</v>
      </c>
    </row>
    <row r="1036" spans="5:23" ht="93" x14ac:dyDescent="0.25">
      <c r="E1036" s="78" t="str">
        <f t="shared" si="100"/>
        <v>ZENITH MESA DE JANTAR - 2.7X1.2X0.75 - ACABAMENTOS CUSTOMIZADOSTampo: Laca ou Lamina com ou sem Vidro Normal Pintado
Corpo: Laca ou Lamina</v>
      </c>
      <c r="F1036" s="80" t="s">
        <v>800</v>
      </c>
      <c r="G1036" s="57" t="s">
        <v>482</v>
      </c>
      <c r="H1036" s="30">
        <v>11706.79504015065</v>
      </c>
      <c r="I1036" s="86"/>
      <c r="J1036" s="42"/>
      <c r="S1036" s="194">
        <v>9334.9218789473689</v>
      </c>
      <c r="T1036" s="194">
        <f t="shared" si="101"/>
        <v>8868.1757849999995</v>
      </c>
      <c r="U1036" s="194">
        <f t="shared" si="102"/>
        <v>9535.6728870967745</v>
      </c>
      <c r="V1036" s="194">
        <f t="shared" si="103"/>
        <v>11121.455288220966</v>
      </c>
      <c r="W1036" s="194">
        <f t="shared" si="104"/>
        <v>11706.79504015065</v>
      </c>
    </row>
    <row r="1037" spans="5:23" ht="69.75" x14ac:dyDescent="0.25">
      <c r="E1037" s="78" t="str">
        <f t="shared" si="100"/>
        <v>ZENITH MESA DE JANTAR - 2.7X1.2X0.75 - ACABAMENTOS CUSTOMIZADOSTampo: Mármore Especial
Corpo: Laca ou Lamina</v>
      </c>
      <c r="F1037" s="80" t="s">
        <v>800</v>
      </c>
      <c r="G1037" s="81" t="s">
        <v>624</v>
      </c>
      <c r="H1037" s="30">
        <v>27634.210500030676</v>
      </c>
      <c r="I1037" s="86"/>
      <c r="J1037" s="42"/>
      <c r="S1037" s="194">
        <v>22035.338905263165</v>
      </c>
      <c r="T1037" s="194">
        <f t="shared" si="101"/>
        <v>20933.571960000005</v>
      </c>
      <c r="U1037" s="194">
        <f t="shared" si="102"/>
        <v>22509.217161290329</v>
      </c>
      <c r="V1037" s="194">
        <f t="shared" si="103"/>
        <v>26252.499975212908</v>
      </c>
      <c r="W1037" s="194">
        <f t="shared" si="104"/>
        <v>27634.210500030676</v>
      </c>
    </row>
    <row r="1038" spans="5:23" ht="69.75" x14ac:dyDescent="0.25">
      <c r="E1038" s="78" t="str">
        <f t="shared" si="100"/>
        <v>ZENITH MESA DE JANTAR - 2.7X1.2X0.75 - ACABAMENTOS CUSTOMIZADOSTampo:Vidro Fosco ou Clear
Corpo: Laca ou Lamina</v>
      </c>
      <c r="F1038" s="80" t="s">
        <v>800</v>
      </c>
      <c r="G1038" s="81" t="s">
        <v>519</v>
      </c>
      <c r="H1038" s="30">
        <v>15290.088032892972</v>
      </c>
      <c r="I1038" s="86"/>
      <c r="J1038" s="42"/>
      <c r="S1038" s="194">
        <v>12192.216300000002</v>
      </c>
      <c r="T1038" s="194">
        <f t="shared" si="101"/>
        <v>11582.605485000002</v>
      </c>
      <c r="U1038" s="194">
        <f t="shared" si="102"/>
        <v>12454.414500000003</v>
      </c>
      <c r="V1038" s="194">
        <f t="shared" si="103"/>
        <v>14525.583631350002</v>
      </c>
      <c r="W1038" s="194">
        <f t="shared" si="104"/>
        <v>15290.088032892972</v>
      </c>
    </row>
    <row r="1039" spans="5:23" ht="93" x14ac:dyDescent="0.25">
      <c r="E1039" s="78" t="str">
        <f t="shared" si="100"/>
        <v>ZENITH MESA DE JANTAR - 3X1.2X0.75 - ACABAMENTOS CUSTOMIZADOSTampo: Laca ou Lamina com ou sem Vidro Normal Pintado
Corpo: Laca ou Lamina</v>
      </c>
      <c r="F1039" s="80" t="s">
        <v>799</v>
      </c>
      <c r="G1039" s="57" t="s">
        <v>482</v>
      </c>
      <c r="H1039" s="30">
        <v>12360.514902743696</v>
      </c>
      <c r="I1039" s="86"/>
      <c r="J1039" s="42"/>
      <c r="S1039" s="194">
        <v>9856.1938263157899</v>
      </c>
      <c r="T1039" s="194">
        <f t="shared" si="101"/>
        <v>9363.3841350000002</v>
      </c>
      <c r="U1039" s="194">
        <f t="shared" si="102"/>
        <v>10068.154983870969</v>
      </c>
      <c r="V1039" s="194">
        <f t="shared" si="103"/>
        <v>11742.489157688709</v>
      </c>
      <c r="W1039" s="194">
        <f t="shared" si="104"/>
        <v>12360.514902743696</v>
      </c>
    </row>
    <row r="1040" spans="5:23" ht="69.75" x14ac:dyDescent="0.25">
      <c r="E1040" s="78" t="str">
        <f t="shared" si="100"/>
        <v>ZENITH MESA DE JANTAR - 3X1.2X0.75 - ACABAMENTOS CUSTOMIZADOSTampo: Mármore Especial
Corpo: Laca ou Lamina</v>
      </c>
      <c r="F1040" s="80" t="s">
        <v>799</v>
      </c>
      <c r="G1040" s="81" t="s">
        <v>624</v>
      </c>
      <c r="H1040" s="30">
        <v>30169.200974579981</v>
      </c>
      <c r="I1040" s="86"/>
      <c r="J1040" s="42"/>
      <c r="S1040" s="194">
        <v>24056.723747368418</v>
      </c>
      <c r="T1040" s="194">
        <f t="shared" si="101"/>
        <v>22853.887559999996</v>
      </c>
      <c r="U1040" s="194">
        <f t="shared" si="102"/>
        <v>24574.072645161286</v>
      </c>
      <c r="V1040" s="194">
        <f t="shared" si="103"/>
        <v>28660.740926051607</v>
      </c>
      <c r="W1040" s="194">
        <f t="shared" si="104"/>
        <v>30169.200974579981</v>
      </c>
    </row>
    <row r="1041" spans="5:23" ht="69.75" x14ac:dyDescent="0.25">
      <c r="E1041" s="78" t="str">
        <f t="shared" si="100"/>
        <v>ZENITH MESA DE JANTAR - 3X1.2X0.75 - ACABAMENTOS CUSTOMIZADOSTampo:Vidro Fosco ou Clear
Corpo: Laca ou Lamina</v>
      </c>
      <c r="F1041" s="80" t="s">
        <v>799</v>
      </c>
      <c r="G1041" s="81" t="s">
        <v>519</v>
      </c>
      <c r="H1041" s="30">
        <v>15752.0115040001</v>
      </c>
      <c r="I1041" s="86"/>
      <c r="J1041" s="42"/>
      <c r="S1041" s="194">
        <v>12560.551057894741</v>
      </c>
      <c r="T1041" s="194">
        <f t="shared" si="101"/>
        <v>11932.523505000005</v>
      </c>
      <c r="U1041" s="194">
        <f t="shared" si="102"/>
        <v>12830.670435483877</v>
      </c>
      <c r="V1041" s="194">
        <f t="shared" si="103"/>
        <v>14964.410928904845</v>
      </c>
      <c r="W1041" s="194">
        <f t="shared" si="104"/>
        <v>15752.0115040001</v>
      </c>
    </row>
    <row r="1042" spans="5:23" ht="93" x14ac:dyDescent="0.25">
      <c r="E1042" s="78" t="str">
        <f t="shared" si="100"/>
        <v>ALESSI MESA DE JANTAR - 2.4X1.1X0.75 - ACABAMENTOS CUSTOMIZADOSTampo: Laca ou Lamina com ou sem Vidro Normal Pintado
Corpo: Laca ou Lamina</v>
      </c>
      <c r="F1042" s="80" t="s">
        <v>803</v>
      </c>
      <c r="G1042" s="57" t="s">
        <v>482</v>
      </c>
      <c r="H1042" s="30">
        <v>10221.138902869878</v>
      </c>
      <c r="I1042" s="86"/>
      <c r="J1042" s="42"/>
      <c r="S1042" s="194">
        <v>8150.2693815789489</v>
      </c>
      <c r="T1042" s="194">
        <f t="shared" si="101"/>
        <v>7742.7559125000007</v>
      </c>
      <c r="U1042" s="194">
        <f t="shared" si="102"/>
        <v>8325.5439919354849</v>
      </c>
      <c r="V1042" s="194">
        <f t="shared" si="103"/>
        <v>9710.0819577943548</v>
      </c>
      <c r="W1042" s="194">
        <f t="shared" si="104"/>
        <v>10221.138902869878</v>
      </c>
    </row>
    <row r="1043" spans="5:23" ht="69.75" x14ac:dyDescent="0.25">
      <c r="E1043" s="78" t="str">
        <f t="shared" si="100"/>
        <v>ALESSI MESA DE JANTAR - 2.4X1.1X0.75 - ACABAMENTOS CUSTOMIZADOSTampo: Mármore Especial
Corpo: Laca ou Lamina</v>
      </c>
      <c r="F1043" s="80" t="s">
        <v>803</v>
      </c>
      <c r="G1043" s="81" t="s">
        <v>624</v>
      </c>
      <c r="H1043" s="30">
        <v>21971.945456057332</v>
      </c>
      <c r="I1043" s="86"/>
      <c r="J1043" s="42"/>
      <c r="S1043" s="194">
        <v>17520.285753473687</v>
      </c>
      <c r="T1043" s="194">
        <f t="shared" si="101"/>
        <v>16644.2714658</v>
      </c>
      <c r="U1043" s="194">
        <f t="shared" si="102"/>
        <v>17897.066092258065</v>
      </c>
      <c r="V1043" s="194">
        <f t="shared" si="103"/>
        <v>20873.34818340058</v>
      </c>
      <c r="W1043" s="194">
        <f t="shared" si="104"/>
        <v>21971.945456057332</v>
      </c>
    </row>
    <row r="1044" spans="5:23" ht="69.75" x14ac:dyDescent="0.25">
      <c r="E1044" s="78" t="str">
        <f t="shared" si="100"/>
        <v>ALESSI MESA DE JANTAR - 2.4X1.1X0.75 - ACABAMENTOS CUSTOMIZADOSTampo:Vidro Fosco ou Clear
Corpo: Laca ou Lamina</v>
      </c>
      <c r="F1044" s="80" t="s">
        <v>803</v>
      </c>
      <c r="G1044" s="81" t="s">
        <v>519</v>
      </c>
      <c r="H1044" s="30">
        <v>12578.717344019247</v>
      </c>
      <c r="I1044" s="86"/>
      <c r="J1044" s="42"/>
      <c r="S1044" s="194">
        <v>10030.187027368422</v>
      </c>
      <c r="T1044" s="194">
        <f t="shared" si="101"/>
        <v>9528.6776759999993</v>
      </c>
      <c r="U1044" s="194">
        <f t="shared" si="102"/>
        <v>10245.889974193547</v>
      </c>
      <c r="V1044" s="194">
        <f t="shared" si="103"/>
        <v>11949.781476901933</v>
      </c>
      <c r="W1044" s="194">
        <f t="shared" si="104"/>
        <v>12578.717344019247</v>
      </c>
    </row>
    <row r="1045" spans="5:23" ht="93" x14ac:dyDescent="0.25">
      <c r="E1045" s="78" t="str">
        <f t="shared" si="100"/>
        <v>ALESSI MESA DE JANTAR - 2.7X1.2X0.75 - ACABAMENTOS CUSTOMIZADOSTampo: Laca ou Lamina com ou sem Vidro Normal Pintado
Corpo: Laca ou Lamina</v>
      </c>
      <c r="F1045" s="80" t="s">
        <v>802</v>
      </c>
      <c r="G1045" s="57" t="s">
        <v>482</v>
      </c>
      <c r="H1045" s="30">
        <v>10914.782273043256</v>
      </c>
      <c r="I1045" s="86"/>
      <c r="J1045" s="42"/>
      <c r="S1045" s="194">
        <v>8703.3760730526319</v>
      </c>
      <c r="T1045" s="194">
        <f t="shared" si="101"/>
        <v>8268.2072693999999</v>
      </c>
      <c r="U1045" s="194">
        <f t="shared" si="102"/>
        <v>8890.545450967742</v>
      </c>
      <c r="V1045" s="194">
        <f t="shared" si="103"/>
        <v>10369.043159463676</v>
      </c>
      <c r="W1045" s="194">
        <f t="shared" si="104"/>
        <v>10914.782273043256</v>
      </c>
    </row>
    <row r="1046" spans="5:23" ht="69.75" x14ac:dyDescent="0.25">
      <c r="E1046" s="78" t="str">
        <f t="shared" si="100"/>
        <v>ALESSI MESA DE JANTAR - 2.7X1.2X0.75 - ACABAMENTOS CUSTOMIZADOSTampo: Mármore Especial
Corpo: Laca ou Lamina</v>
      </c>
      <c r="F1046" s="80" t="s">
        <v>802</v>
      </c>
      <c r="G1046" s="81" t="s">
        <v>624</v>
      </c>
      <c r="H1046" s="30">
        <v>25943.861136355656</v>
      </c>
      <c r="I1046" s="86"/>
      <c r="J1046" s="42"/>
      <c r="S1046" s="194">
        <v>20687.465366526329</v>
      </c>
      <c r="T1046" s="194">
        <f t="shared" si="101"/>
        <v>19653.09209820001</v>
      </c>
      <c r="U1046" s="194">
        <f t="shared" si="102"/>
        <v>21132.357094838721</v>
      </c>
      <c r="V1046" s="194">
        <f t="shared" si="103"/>
        <v>24646.668079710398</v>
      </c>
      <c r="W1046" s="194">
        <f t="shared" si="104"/>
        <v>25943.861136355656</v>
      </c>
    </row>
    <row r="1047" spans="5:23" ht="69.75" x14ac:dyDescent="0.25">
      <c r="E1047" s="78" t="str">
        <f t="shared" si="100"/>
        <v>ALESSI MESA DE JANTAR - 2.7X1.2X0.75 - ACABAMENTOS CUSTOMIZADOSTampo:Vidro Fosco ou Clear
Corpo: Laca ou Lamina</v>
      </c>
      <c r="F1047" s="80" t="s">
        <v>802</v>
      </c>
      <c r="G1047" s="81" t="s">
        <v>519</v>
      </c>
      <c r="H1047" s="30">
        <v>14301.283340913131</v>
      </c>
      <c r="I1047" s="86"/>
      <c r="J1047" s="42"/>
      <c r="S1047" s="194">
        <v>11403.749898947368</v>
      </c>
      <c r="T1047" s="194">
        <f t="shared" si="101"/>
        <v>10833.562403999998</v>
      </c>
      <c r="U1047" s="194">
        <f t="shared" si="102"/>
        <v>11648.991832258063</v>
      </c>
      <c r="V1047" s="194">
        <f t="shared" si="103"/>
        <v>13586.219173962578</v>
      </c>
      <c r="W1047" s="194">
        <f t="shared" si="104"/>
        <v>14301.283340913131</v>
      </c>
    </row>
    <row r="1048" spans="5:23" ht="93" x14ac:dyDescent="0.25">
      <c r="E1048" s="78" t="str">
        <f t="shared" si="100"/>
        <v>ALESSI MESA DE JANTAR - 3X1.2X0.75 - ACABAMENTOS CUSTOMIZADOSTampo: Laca ou Lamina com ou sem Vidro Normal Pintado
Corpo: Laca ou Lamina</v>
      </c>
      <c r="F1048" s="80" t="s">
        <v>801</v>
      </c>
      <c r="G1048" s="57" t="s">
        <v>482</v>
      </c>
      <c r="H1048" s="30">
        <v>11397.169870477775</v>
      </c>
      <c r="I1048" s="86"/>
      <c r="J1048" s="42"/>
      <c r="S1048" s="194">
        <v>9088.0287915789468</v>
      </c>
      <c r="T1048" s="194">
        <f t="shared" si="101"/>
        <v>8633.6273519999995</v>
      </c>
      <c r="U1048" s="194">
        <f t="shared" si="102"/>
        <v>9283.4702709677422</v>
      </c>
      <c r="V1048" s="194">
        <f t="shared" si="103"/>
        <v>10827.311377029677</v>
      </c>
      <c r="W1048" s="194">
        <f t="shared" si="104"/>
        <v>11397.169870477775</v>
      </c>
    </row>
    <row r="1049" spans="5:23" ht="69.75" x14ac:dyDescent="0.25">
      <c r="E1049" s="78" t="str">
        <f t="shared" si="100"/>
        <v>ALESSI MESA DE JANTAR - 3X1.2X0.75 - ACABAMENTOS CUSTOMIZADOSTampo: Mármore Especial
Corpo: Laca ou Lamina</v>
      </c>
      <c r="F1049" s="80" t="s">
        <v>801</v>
      </c>
      <c r="G1049" s="81" t="s">
        <v>624</v>
      </c>
      <c r="H1049" s="30">
        <v>27979.445715542686</v>
      </c>
      <c r="I1049" s="86"/>
      <c r="J1049" s="42"/>
      <c r="S1049" s="194">
        <v>22310.62721052632</v>
      </c>
      <c r="T1049" s="194">
        <f t="shared" si="101"/>
        <v>21195.095850000002</v>
      </c>
      <c r="U1049" s="194">
        <f t="shared" si="102"/>
        <v>22790.425645161293</v>
      </c>
      <c r="V1049" s="194">
        <f t="shared" si="103"/>
        <v>26580.473429951613</v>
      </c>
      <c r="W1049" s="194">
        <f t="shared" si="104"/>
        <v>27979.445715542686</v>
      </c>
    </row>
    <row r="1050" spans="5:23" ht="69.75" x14ac:dyDescent="0.25">
      <c r="E1050" s="78" t="str">
        <f t="shared" si="100"/>
        <v>ALESSI MESA DE JANTAR - 3X1.2X0.75 - ACABAMENTOS CUSTOMIZADOSTampo:Vidro Fosco ou Clear
Corpo: Laca ou Lamina</v>
      </c>
      <c r="F1050" s="80" t="s">
        <v>801</v>
      </c>
      <c r="G1050" s="81" t="s">
        <v>519</v>
      </c>
      <c r="H1050" s="30">
        <v>15094.320366145444</v>
      </c>
      <c r="I1050" s="86"/>
      <c r="J1050" s="42"/>
      <c r="S1050" s="194">
        <v>12036.112441578949</v>
      </c>
      <c r="T1050" s="194">
        <f t="shared" si="101"/>
        <v>11434.306819500001</v>
      </c>
      <c r="U1050" s="194">
        <f t="shared" si="102"/>
        <v>12294.953569354841</v>
      </c>
      <c r="V1050" s="194">
        <f t="shared" si="103"/>
        <v>14339.60434793855</v>
      </c>
      <c r="W1050" s="194">
        <f t="shared" si="104"/>
        <v>15094.320366145444</v>
      </c>
    </row>
    <row r="1051" spans="5:23" ht="69.75" x14ac:dyDescent="0.25">
      <c r="E1051" s="78" t="str">
        <f t="shared" si="100"/>
        <v>YOTT MESA DE JANTAR - 2.2X1.2X0.75 - ACABAMENTOS CUSTOMIZADOSTampo:Vidro Fosco ou Clear
Corpo: Laca ou Lamina</v>
      </c>
      <c r="F1051" s="80" t="s">
        <v>821</v>
      </c>
      <c r="G1051" s="81" t="s">
        <v>519</v>
      </c>
      <c r="H1051" s="30">
        <v>11065.611997635442</v>
      </c>
      <c r="I1051" s="86"/>
      <c r="S1051" s="194">
        <v>8823.6467099999991</v>
      </c>
      <c r="T1051" s="194">
        <f t="shared" si="101"/>
        <v>8382.4643744999994</v>
      </c>
      <c r="U1051" s="194">
        <f t="shared" si="102"/>
        <v>9013.4025532258056</v>
      </c>
      <c r="V1051" s="194">
        <f t="shared" si="103"/>
        <v>10512.331397827256</v>
      </c>
      <c r="W1051" s="194">
        <f t="shared" si="104"/>
        <v>11065.611997635442</v>
      </c>
    </row>
    <row r="1052" spans="5:23" ht="93" x14ac:dyDescent="0.25">
      <c r="E1052" s="78" t="str">
        <f t="shared" si="100"/>
        <v>YOTT MESA DE JANTAR - 2.2X1.2X0.75 - ACABAMENTOS CUSTOMIZADOSTampo: Laca ou Lamina com ou sem Vidro Normal Pintado
Corpo: Laca ou Lamina</v>
      </c>
      <c r="F1052" s="80" t="s">
        <v>821</v>
      </c>
      <c r="G1052" s="57" t="s">
        <v>482</v>
      </c>
      <c r="H1052" s="30">
        <v>7141.4620122564602</v>
      </c>
      <c r="I1052" s="86"/>
      <c r="S1052" s="194">
        <v>5694.5551499999992</v>
      </c>
      <c r="T1052" s="194">
        <f t="shared" si="101"/>
        <v>5409.8273924999994</v>
      </c>
      <c r="U1052" s="194">
        <f t="shared" si="102"/>
        <v>5817.018701612903</v>
      </c>
      <c r="V1052" s="194">
        <f t="shared" si="103"/>
        <v>6784.3889116911278</v>
      </c>
      <c r="W1052" s="194">
        <f t="shared" si="104"/>
        <v>7141.4620122564602</v>
      </c>
    </row>
    <row r="1053" spans="5:23" ht="69.75" x14ac:dyDescent="0.25">
      <c r="E1053" s="78" t="str">
        <f t="shared" si="100"/>
        <v>YOTT MESA DE JANTAR - 2.2X1.2X0.75 - ACABAMENTOS CUSTOMIZADOSTampo: Mármore Especial
Corpo: Laca ou Lamina</v>
      </c>
      <c r="F1053" s="80" t="s">
        <v>821</v>
      </c>
      <c r="G1053" s="81" t="s">
        <v>624</v>
      </c>
      <c r="H1053" s="30">
        <v>16189.565304918928</v>
      </c>
      <c r="I1053" s="86"/>
      <c r="S1053" s="194">
        <v>12909.453599999997</v>
      </c>
      <c r="T1053" s="194">
        <f t="shared" si="101"/>
        <v>12263.980919999996</v>
      </c>
      <c r="U1053" s="194">
        <f t="shared" si="102"/>
        <v>13187.076258064513</v>
      </c>
      <c r="V1053" s="194">
        <f t="shared" si="103"/>
        <v>15380.087039780641</v>
      </c>
      <c r="W1053" s="194">
        <f t="shared" si="104"/>
        <v>16189.565304918928</v>
      </c>
    </row>
    <row r="1054" spans="5:23" ht="69.75" x14ac:dyDescent="0.25">
      <c r="E1054" s="78" t="str">
        <f t="shared" si="100"/>
        <v>YOTT MESA DE JANTAR - 3X1.2X0.75 - ACABAMENTOS CUSTOMIZADOSTampo:Vidro Fosco ou Clear
Corpo: Laca ou Lamina</v>
      </c>
      <c r="F1054" s="80" t="s">
        <v>804</v>
      </c>
      <c r="G1054" s="81" t="s">
        <v>519</v>
      </c>
      <c r="H1054" s="30">
        <v>12884.612228880778</v>
      </c>
      <c r="I1054" s="86"/>
      <c r="S1054" s="194">
        <v>10274.105610000002</v>
      </c>
      <c r="T1054" s="194">
        <f t="shared" si="101"/>
        <v>9760.400329500002</v>
      </c>
      <c r="U1054" s="194">
        <f t="shared" si="102"/>
        <v>10495.054117741938</v>
      </c>
      <c r="V1054" s="194">
        <f t="shared" si="103"/>
        <v>12240.381617522422</v>
      </c>
      <c r="W1054" s="194">
        <f t="shared" si="104"/>
        <v>12884.612228880778</v>
      </c>
    </row>
    <row r="1055" spans="5:23" ht="93" x14ac:dyDescent="0.25">
      <c r="E1055" s="78" t="str">
        <f t="shared" si="100"/>
        <v>YOTT MESA DE JANTAR - 3X1.2X0.75 - ACABAMENTOS CUSTOMIZADOSTampo: Laca ou Lamina com ou sem Vidro Normal Pintado
Corpo: Laca ou Lamina</v>
      </c>
      <c r="F1055" s="80" t="s">
        <v>804</v>
      </c>
      <c r="G1055" s="57" t="s">
        <v>482</v>
      </c>
      <c r="H1055" s="30">
        <v>9044.8516482624927</v>
      </c>
      <c r="I1055" s="86"/>
      <c r="S1055" s="194">
        <v>7212.3056099999994</v>
      </c>
      <c r="T1055" s="194">
        <f t="shared" si="101"/>
        <v>6851.6903294999993</v>
      </c>
      <c r="U1055" s="194">
        <f t="shared" si="102"/>
        <v>7367.4089564516125</v>
      </c>
      <c r="V1055" s="194">
        <f t="shared" si="103"/>
        <v>8592.6090659095153</v>
      </c>
      <c r="W1055" s="194">
        <f t="shared" si="104"/>
        <v>9044.8516482624927</v>
      </c>
    </row>
    <row r="1056" spans="5:23" ht="69.75" x14ac:dyDescent="0.25">
      <c r="E1056" s="78" t="str">
        <f t="shared" si="100"/>
        <v>YOTT MESA DE JANTAR - 3X1.2X0.75 - ACABAMENTOS CUSTOMIZADOSTampo: Mármore Especial
Corpo: Laca ou Lamina</v>
      </c>
      <c r="F1056" s="80" t="s">
        <v>804</v>
      </c>
      <c r="G1056" s="81" t="s">
        <v>624</v>
      </c>
      <c r="H1056" s="30">
        <v>27771.060373171185</v>
      </c>
      <c r="I1056" s="86"/>
      <c r="S1056" s="194">
        <v>22144.462099999997</v>
      </c>
      <c r="T1056" s="194">
        <f t="shared" si="101"/>
        <v>21037.238994999996</v>
      </c>
      <c r="U1056" s="194">
        <f t="shared" si="102"/>
        <v>22620.687091397846</v>
      </c>
      <c r="V1056" s="194">
        <f t="shared" si="103"/>
        <v>26382.507354697304</v>
      </c>
      <c r="W1056" s="194">
        <f t="shared" si="104"/>
        <v>27771.060373171185</v>
      </c>
    </row>
    <row r="1057" spans="5:23" ht="69.75" x14ac:dyDescent="0.25">
      <c r="E1057" s="78" t="str">
        <f t="shared" si="100"/>
        <v>YOTT MESA DE JANTAR - 2.7X1.2X0.75 - ACABAMENTOS CUSTOMIZADOSTampo:Vidro Fosco ou Clear
Corpo: Laca ou Lamina</v>
      </c>
      <c r="F1057" s="80" t="s">
        <v>805</v>
      </c>
      <c r="G1057" s="81" t="s">
        <v>519</v>
      </c>
      <c r="H1057" s="30">
        <v>12029.979041364175</v>
      </c>
      <c r="I1057" s="86"/>
      <c r="S1057" s="194">
        <v>9592.6266899999991</v>
      </c>
      <c r="T1057" s="194">
        <f t="shared" si="101"/>
        <v>9112.9953554999993</v>
      </c>
      <c r="U1057" s="194">
        <f t="shared" si="102"/>
        <v>9798.919737096774</v>
      </c>
      <c r="V1057" s="194">
        <f t="shared" si="103"/>
        <v>11428.480089375966</v>
      </c>
      <c r="W1057" s="194">
        <f t="shared" si="104"/>
        <v>12029.979041364175</v>
      </c>
    </row>
    <row r="1058" spans="5:23" ht="93" x14ac:dyDescent="0.25">
      <c r="E1058" s="78" t="str">
        <f t="shared" si="100"/>
        <v>YOTT MESA DE JANTAR - 2.7X1.2X0.75 - ACABAMENTOS CUSTOMIZADOSTampo: Laca ou Lamina com ou sem Vidro Normal Pintado
Corpo: Laca ou Lamina</v>
      </c>
      <c r="F1058" s="80" t="s">
        <v>805</v>
      </c>
      <c r="G1058" s="57" t="s">
        <v>482</v>
      </c>
      <c r="H1058" s="30">
        <v>8574.1945188077225</v>
      </c>
      <c r="I1058" s="86"/>
      <c r="S1058" s="194">
        <v>6837.0066899999993</v>
      </c>
      <c r="T1058" s="194">
        <f t="shared" si="101"/>
        <v>6495.1563554999993</v>
      </c>
      <c r="U1058" s="194">
        <f t="shared" si="102"/>
        <v>6984.0390919354841</v>
      </c>
      <c r="V1058" s="194">
        <f t="shared" si="103"/>
        <v>8145.4847929243542</v>
      </c>
      <c r="W1058" s="194">
        <f t="shared" si="104"/>
        <v>8574.1945188077225</v>
      </c>
    </row>
    <row r="1059" spans="5:23" ht="69.75" x14ac:dyDescent="0.25">
      <c r="E1059" s="78" t="str">
        <f t="shared" si="100"/>
        <v>YOTT MESA DE JANTAR - 2.7X1.2X0.75 - ACABAMENTOS CUSTOMIZADOSTampo: Mármore Especial
Corpo: Laca ou Lamina</v>
      </c>
      <c r="F1059" s="80" t="s">
        <v>805</v>
      </c>
      <c r="G1059" s="81" t="s">
        <v>624</v>
      </c>
      <c r="H1059" s="30">
        <v>25404.573463983459</v>
      </c>
      <c r="I1059" s="86"/>
      <c r="S1059" s="194">
        <v>20257.440900000001</v>
      </c>
      <c r="T1059" s="194">
        <f t="shared" si="101"/>
        <v>19244.568855000001</v>
      </c>
      <c r="U1059" s="194">
        <f t="shared" si="102"/>
        <v>20693.084790322584</v>
      </c>
      <c r="V1059" s="194">
        <f t="shared" si="103"/>
        <v>24134.344790953226</v>
      </c>
      <c r="W1059" s="194">
        <f t="shared" si="104"/>
        <v>25404.573463983459</v>
      </c>
    </row>
    <row r="1060" spans="5:23" ht="69.75" x14ac:dyDescent="0.25">
      <c r="E1060" s="78" t="str">
        <f t="shared" si="100"/>
        <v>YOTT MESA DE JANTAR - 2.4X1.2X0.75 - ACABAMENTOS CUSTOMIZADOSTampo:Vidro Fosco ou Clear
Corpo: Laca ou Lamina</v>
      </c>
      <c r="F1060" s="80" t="s">
        <v>819</v>
      </c>
      <c r="G1060" s="81" t="s">
        <v>519</v>
      </c>
      <c r="H1060" s="30">
        <v>11547.79551949981</v>
      </c>
      <c r="I1060" s="86"/>
      <c r="S1060" s="194">
        <v>9208.1366999999991</v>
      </c>
      <c r="T1060" s="194">
        <f t="shared" si="101"/>
        <v>8747.7298649999993</v>
      </c>
      <c r="U1060" s="194">
        <f t="shared" si="102"/>
        <v>9406.1611451612898</v>
      </c>
      <c r="V1060" s="194">
        <f t="shared" si="103"/>
        <v>10970.405743601612</v>
      </c>
      <c r="W1060" s="194">
        <f t="shared" si="104"/>
        <v>11547.79551949981</v>
      </c>
    </row>
    <row r="1061" spans="5:23" ht="93" x14ac:dyDescent="0.25">
      <c r="E1061" s="78" t="str">
        <f t="shared" si="100"/>
        <v>YOTT MESA DE JANTAR - 2.4X1.2X0.75 - ACABAMENTOS CUSTOMIZADOSTampo: Laca ou Lamina com ou sem Vidro Normal Pintado
Corpo: Laca ou Lamina</v>
      </c>
      <c r="F1061" s="80" t="s">
        <v>819</v>
      </c>
      <c r="G1061" s="57" t="s">
        <v>482</v>
      </c>
      <c r="H1061" s="30">
        <v>7857.8282655320909</v>
      </c>
      <c r="I1061" s="86"/>
      <c r="S1061" s="194">
        <v>6265.7809199999992</v>
      </c>
      <c r="T1061" s="194">
        <f t="shared" si="101"/>
        <v>5952.4918739999994</v>
      </c>
      <c r="U1061" s="194">
        <f t="shared" si="102"/>
        <v>6400.5288967741935</v>
      </c>
      <c r="V1061" s="194">
        <f t="shared" si="103"/>
        <v>7464.936852307741</v>
      </c>
      <c r="W1061" s="194">
        <f t="shared" si="104"/>
        <v>7857.8282655320909</v>
      </c>
    </row>
    <row r="1062" spans="5:23" ht="69.75" x14ac:dyDescent="0.25">
      <c r="E1062" s="78" t="str">
        <f t="shared" si="100"/>
        <v>YOTT MESA DE JANTAR - 2.4X1.2X0.75 - ACABAMENTOS CUSTOMIZADOSTampo: Mármore Especial
Corpo: Laca ou Lamina</v>
      </c>
      <c r="F1062" s="80" t="s">
        <v>819</v>
      </c>
      <c r="G1062" s="81" t="s">
        <v>624</v>
      </c>
      <c r="H1062" s="30">
        <v>20797.069384451192</v>
      </c>
      <c r="I1062" s="86"/>
      <c r="S1062" s="194">
        <v>16583.447249999997</v>
      </c>
      <c r="T1062" s="194">
        <f t="shared" si="101"/>
        <v>15754.274887499996</v>
      </c>
      <c r="U1062" s="194">
        <f t="shared" si="102"/>
        <v>16940.080524193545</v>
      </c>
      <c r="V1062" s="194">
        <f t="shared" si="103"/>
        <v>19757.215915366931</v>
      </c>
      <c r="W1062" s="194">
        <f t="shared" si="104"/>
        <v>20797.069384451192</v>
      </c>
    </row>
    <row r="1063" spans="5:23" ht="93" x14ac:dyDescent="0.25">
      <c r="E1063" s="78" t="str">
        <f t="shared" si="100"/>
        <v>HAZEL MESA DE CENTRO - 1.3X0.8X0.26 - ACABAMENTOS CUSTOMIZADOSTampo: Espelho Bronze, Fume, Prata, Vidro Fosco ou Clear
Corpo: Laca ou Lamina</v>
      </c>
      <c r="F1063" s="80" t="s">
        <v>849</v>
      </c>
      <c r="G1063" s="57" t="s">
        <v>481</v>
      </c>
      <c r="H1063" s="30">
        <v>5121.966345931889</v>
      </c>
      <c r="I1063" s="86"/>
      <c r="S1063" s="194">
        <v>4084.2225000000008</v>
      </c>
      <c r="T1063" s="194">
        <f t="shared" si="101"/>
        <v>3880.0113750000005</v>
      </c>
      <c r="U1063" s="194">
        <f t="shared" si="102"/>
        <v>4172.0552419354844</v>
      </c>
      <c r="V1063" s="194">
        <f t="shared" si="103"/>
        <v>4865.8680286693552</v>
      </c>
      <c r="W1063" s="194">
        <f t="shared" si="104"/>
        <v>5121.966345931889</v>
      </c>
    </row>
    <row r="1064" spans="5:23" ht="93" x14ac:dyDescent="0.25">
      <c r="E1064" s="78" t="str">
        <f t="shared" si="100"/>
        <v>HAZEL MESA DE CENTRO - 1.3X0.8X0.26 - ACABAMENTOS CUSTOMIZADOSTampo: Laca ou Lamina com ou sem Vidro Normal Pintado
Corpo: Laca ou Lamina</v>
      </c>
      <c r="F1064" s="80" t="s">
        <v>849</v>
      </c>
      <c r="G1064" s="57" t="s">
        <v>482</v>
      </c>
      <c r="H1064" s="30">
        <v>2936.6775604633149</v>
      </c>
      <c r="I1064" s="86"/>
      <c r="S1064" s="194">
        <v>2341.6875</v>
      </c>
      <c r="T1064" s="194">
        <f t="shared" si="101"/>
        <v>2224.6031250000001</v>
      </c>
      <c r="U1064" s="194">
        <f t="shared" si="102"/>
        <v>2392.0463709677424</v>
      </c>
      <c r="V1064" s="194">
        <f t="shared" si="103"/>
        <v>2789.8436824596779</v>
      </c>
      <c r="W1064" s="194">
        <f t="shared" si="104"/>
        <v>2936.6775604633149</v>
      </c>
    </row>
    <row r="1065" spans="5:23" ht="69.75" x14ac:dyDescent="0.25">
      <c r="E1065" s="78" t="str">
        <f t="shared" si="100"/>
        <v>HAZEL MESA DE CENTRO - 1.3X0.8X0.26 - ACABAMENTOS CUSTOMIZADOSTampo: Mármore ou Porcelana Especial
Corpo: Laca ou Lamina</v>
      </c>
      <c r="F1065" s="80" t="s">
        <v>849</v>
      </c>
      <c r="G1065" s="81" t="s">
        <v>626</v>
      </c>
      <c r="H1065" s="30">
        <v>9231.954247247204</v>
      </c>
      <c r="I1065" s="86"/>
      <c r="S1065" s="194">
        <v>7361.5</v>
      </c>
      <c r="T1065" s="194">
        <f t="shared" si="101"/>
        <v>6993.4249999999993</v>
      </c>
      <c r="U1065" s="194">
        <f t="shared" si="102"/>
        <v>7519.811827956989</v>
      </c>
      <c r="V1065" s="194">
        <f t="shared" si="103"/>
        <v>8770.3565349462351</v>
      </c>
      <c r="W1065" s="194">
        <f t="shared" si="104"/>
        <v>9231.954247247204</v>
      </c>
    </row>
    <row r="1066" spans="5:23" ht="93" x14ac:dyDescent="0.25">
      <c r="E1066" s="78" t="str">
        <f t="shared" si="100"/>
        <v>HAZEL MESA DE CENTRO - 1.3X0.8X0.33 - ACABAMENTOS CUSTOMIZADOSTampo: Espelho Bronze, Fume, Prata, Vidro Fosco ou Clear
Corpo: Laca ou Lamina</v>
      </c>
      <c r="F1066" s="80" t="s">
        <v>848</v>
      </c>
      <c r="G1066" s="57" t="s">
        <v>481</v>
      </c>
      <c r="H1066" s="30">
        <v>5391.5435220335676</v>
      </c>
      <c r="I1066" s="86"/>
      <c r="S1066" s="194">
        <v>4299.1815789473694</v>
      </c>
      <c r="T1066" s="194">
        <f t="shared" si="101"/>
        <v>4084.2225000000008</v>
      </c>
      <c r="U1066" s="194">
        <f t="shared" si="102"/>
        <v>4391.637096774195</v>
      </c>
      <c r="V1066" s="194">
        <f t="shared" si="103"/>
        <v>5121.9663459677431</v>
      </c>
      <c r="W1066" s="194">
        <f t="shared" si="104"/>
        <v>5391.5435220335676</v>
      </c>
    </row>
    <row r="1067" spans="5:23" ht="93" x14ac:dyDescent="0.25">
      <c r="E1067" s="78" t="str">
        <f t="shared" si="100"/>
        <v>HAZEL MESA DE CENTRO - 1.3X0.8X0.33 - ACABAMENTOS CUSTOMIZADOSTampo: Laca ou Lamina com ou sem Vidro Normal Pintado
Corpo: Laca ou Lamina</v>
      </c>
      <c r="F1067" s="80" t="s">
        <v>848</v>
      </c>
      <c r="G1067" s="57" t="s">
        <v>482</v>
      </c>
      <c r="H1067" s="30">
        <v>3091.2395373298045</v>
      </c>
      <c r="I1067" s="86"/>
      <c r="S1067" s="194">
        <v>2464.9342105263158</v>
      </c>
      <c r="T1067" s="194">
        <f t="shared" si="101"/>
        <v>2341.6875</v>
      </c>
      <c r="U1067" s="194">
        <f t="shared" si="102"/>
        <v>2517.9435483870971</v>
      </c>
      <c r="V1067" s="194">
        <f t="shared" si="103"/>
        <v>2936.6775604838708</v>
      </c>
      <c r="W1067" s="194">
        <f t="shared" si="104"/>
        <v>3091.2395373298045</v>
      </c>
    </row>
    <row r="1068" spans="5:23" ht="69.75" x14ac:dyDescent="0.25">
      <c r="E1068" s="78" t="str">
        <f t="shared" si="100"/>
        <v>HAZEL MESA DE CENTRO - 1.3X0.8X0.33 - ACABAMENTOS CUSTOMIZADOSTampo: Mármore ou Porcelana Especial
Corpo: Laca ou Lamina</v>
      </c>
      <c r="F1068" s="80" t="s">
        <v>848</v>
      </c>
      <c r="G1068" s="81" t="s">
        <v>626</v>
      </c>
      <c r="H1068" s="30">
        <v>9717.8465760496874</v>
      </c>
      <c r="I1068" s="86"/>
      <c r="S1068" s="194">
        <v>7748.9473684210534</v>
      </c>
      <c r="T1068" s="194">
        <f t="shared" si="101"/>
        <v>7361.5</v>
      </c>
      <c r="U1068" s="194">
        <f t="shared" si="102"/>
        <v>7915.5913978494627</v>
      </c>
      <c r="V1068" s="194">
        <f t="shared" si="103"/>
        <v>9231.9542473118272</v>
      </c>
      <c r="W1068" s="194">
        <f t="shared" si="104"/>
        <v>9717.8465760496874</v>
      </c>
    </row>
    <row r="1069" spans="5:23" ht="93" x14ac:dyDescent="0.25">
      <c r="E1069" s="78" t="str">
        <f t="shared" si="100"/>
        <v>PEBBLE MESA DE CENTRO - Øx1.2x0.26 - ACABAMENTOS CUSTOMIZADOSTampo: Espelho Bronze, Fume, Prata, Vidro Fosco ou Clear
Corpo: Laca ou Lamina</v>
      </c>
      <c r="F1069" s="80" t="s">
        <v>583</v>
      </c>
      <c r="G1069" s="57" t="s">
        <v>481</v>
      </c>
      <c r="H1069" s="30">
        <v>6176.4644715000595</v>
      </c>
      <c r="I1069" s="86"/>
      <c r="J1069" s="42"/>
      <c r="S1069" s="194">
        <v>4925.0724157894738</v>
      </c>
      <c r="T1069" s="194">
        <f t="shared" si="101"/>
        <v>4678.8187950000001</v>
      </c>
      <c r="U1069" s="194">
        <f t="shared" si="102"/>
        <v>5030.987951612904</v>
      </c>
      <c r="V1069" s="194">
        <f t="shared" si="103"/>
        <v>5867.6412479661294</v>
      </c>
      <c r="W1069" s="194">
        <f t="shared" si="104"/>
        <v>6176.4644715000595</v>
      </c>
    </row>
    <row r="1070" spans="5:23" ht="93" x14ac:dyDescent="0.25">
      <c r="E1070" s="78" t="str">
        <f t="shared" si="100"/>
        <v>PEBBLE MESA DE CENTRO - Øx1.2x0.26 - ACABAMENTOS CUSTOMIZADOSTampo: Laca ou Lamina com ou sem Vidro Normal Pintado
Corpo: Laca ou Lamina</v>
      </c>
      <c r="F1070" s="80" t="s">
        <v>583</v>
      </c>
      <c r="G1070" s="57" t="s">
        <v>482</v>
      </c>
      <c r="H1070" s="30">
        <v>4288.8633692765989</v>
      </c>
      <c r="I1070" s="86"/>
      <c r="J1070" s="42"/>
      <c r="S1070" s="194">
        <v>3419.9116294736841</v>
      </c>
      <c r="T1070" s="194">
        <f t="shared" si="101"/>
        <v>3248.9160479999996</v>
      </c>
      <c r="U1070" s="194">
        <f t="shared" si="102"/>
        <v>3493.4581161290321</v>
      </c>
      <c r="V1070" s="194">
        <f t="shared" si="103"/>
        <v>4074.4202008412899</v>
      </c>
      <c r="W1070" s="194">
        <f t="shared" si="104"/>
        <v>4288.8633692765989</v>
      </c>
    </row>
    <row r="1071" spans="5:23" ht="69.75" x14ac:dyDescent="0.25">
      <c r="E1071" s="78" t="str">
        <f t="shared" si="100"/>
        <v>PEBBLE MESA DE CENTRO - Øx1.2x0.26 - ACABAMENTOS CUSTOMIZADOSTampo: Mármore ou Porcelana Especial
Corpo: Laca ou Lamina</v>
      </c>
      <c r="F1071" s="80" t="s">
        <v>583</v>
      </c>
      <c r="G1071" s="81" t="s">
        <v>626</v>
      </c>
      <c r="H1071" s="30">
        <v>10607.013945838738</v>
      </c>
      <c r="I1071" s="86"/>
      <c r="J1071" s="42"/>
      <c r="S1071" s="194">
        <v>8457.9636197368436</v>
      </c>
      <c r="T1071" s="194">
        <f t="shared" si="101"/>
        <v>8035.0654387500008</v>
      </c>
      <c r="U1071" s="194">
        <f t="shared" si="102"/>
        <v>8639.855310483872</v>
      </c>
      <c r="V1071" s="194">
        <f t="shared" si="103"/>
        <v>10076.663248617338</v>
      </c>
      <c r="W1071" s="194">
        <f t="shared" si="104"/>
        <v>10607.013945838738</v>
      </c>
    </row>
    <row r="1072" spans="5:23" ht="93" x14ac:dyDescent="0.25">
      <c r="E1072" s="78" t="str">
        <f t="shared" si="100"/>
        <v>PEBBLE MESA DE CENTRO - Øx1.2x0.33 - ACABAMENTOS CUSTOMIZADOSTampo: Espelho Bronze, Fume, Prata, Vidro Fosco ou Clear
Corpo: Laca ou Lamina</v>
      </c>
      <c r="F1072" s="80" t="s">
        <v>584</v>
      </c>
      <c r="G1072" s="57" t="s">
        <v>481</v>
      </c>
      <c r="H1072" s="30">
        <v>6433.8171578125612</v>
      </c>
      <c r="I1072" s="86"/>
      <c r="J1072" s="42"/>
      <c r="S1072" s="194">
        <v>5130.2837664473691</v>
      </c>
      <c r="T1072" s="194">
        <f t="shared" si="101"/>
        <v>4873.7695781250004</v>
      </c>
      <c r="U1072" s="194">
        <f t="shared" si="102"/>
        <v>5240.6124495967751</v>
      </c>
      <c r="V1072" s="194">
        <f t="shared" si="103"/>
        <v>6112.1262999647179</v>
      </c>
      <c r="W1072" s="194">
        <f t="shared" si="104"/>
        <v>6433.8171578125612</v>
      </c>
    </row>
    <row r="1073" spans="5:23" ht="93" x14ac:dyDescent="0.25">
      <c r="E1073" s="78" t="str">
        <f t="shared" si="100"/>
        <v>PEBBLE MESA DE CENTRO - Øx1.2x0.33 - ACABAMENTOS CUSTOMIZADOSTampo: Laca ou Lamina com ou sem Vidro Normal Pintado
Corpo: Laca ou Lamina</v>
      </c>
      <c r="F1073" s="80" t="s">
        <v>584</v>
      </c>
      <c r="G1073" s="57" t="s">
        <v>482</v>
      </c>
      <c r="H1073" s="30">
        <v>4467.5660096631236</v>
      </c>
      <c r="I1073" s="86"/>
      <c r="J1073" s="42"/>
      <c r="S1073" s="194">
        <v>3562.4079473684205</v>
      </c>
      <c r="T1073" s="194">
        <f t="shared" si="101"/>
        <v>3384.2875499999996</v>
      </c>
      <c r="U1073" s="194">
        <f t="shared" si="102"/>
        <v>3639.0188709677418</v>
      </c>
      <c r="V1073" s="194">
        <f t="shared" si="103"/>
        <v>4244.1877092096765</v>
      </c>
      <c r="W1073" s="194">
        <f t="shared" si="104"/>
        <v>4467.5660096631236</v>
      </c>
    </row>
    <row r="1074" spans="5:23" ht="69.75" x14ac:dyDescent="0.25">
      <c r="E1074" s="78" t="str">
        <f t="shared" si="100"/>
        <v>PEBBLE MESA DE CENTRO - Øx1.2x0.33 - ACABAMENTOS CUSTOMIZADOSTampo: Mármore ou Porcelana Especial
Corpo: Laca ou Lamina</v>
      </c>
      <c r="F1074" s="80" t="s">
        <v>584</v>
      </c>
      <c r="G1074" s="81" t="s">
        <v>626</v>
      </c>
      <c r="H1074" s="30">
        <v>11048.972860248688</v>
      </c>
      <c r="I1074" s="86"/>
      <c r="J1074" s="42"/>
      <c r="S1074" s="194">
        <v>8810.3787705592113</v>
      </c>
      <c r="T1074" s="194">
        <f t="shared" si="101"/>
        <v>8369.8598320312503</v>
      </c>
      <c r="U1074" s="194">
        <f t="shared" si="102"/>
        <v>8999.8492817540337</v>
      </c>
      <c r="V1074" s="194">
        <f t="shared" si="103"/>
        <v>10496.524217309729</v>
      </c>
      <c r="W1074" s="194">
        <f t="shared" si="104"/>
        <v>11048.972860248688</v>
      </c>
    </row>
    <row r="1075" spans="5:23" ht="93" x14ac:dyDescent="0.25">
      <c r="E1075" s="78" t="str">
        <f t="shared" ref="E1075:E1107" si="105">F1075&amp;G1075</f>
        <v>BARDOT MESA DE CENTRO - 0.8X0.8X0.33 - ACABAMENTOS CUSTOMIZADOSTampo: Espelho Bronze, Fume, Prata, Vidro Fosco ou Clear
Corpo: Laca ou Lamina</v>
      </c>
      <c r="F1075" s="80" t="s">
        <v>564</v>
      </c>
      <c r="G1075" s="57" t="s">
        <v>481</v>
      </c>
      <c r="H1075" s="30">
        <v>4095.535362532622</v>
      </c>
      <c r="I1075" s="86"/>
      <c r="J1075" s="42"/>
      <c r="S1075" s="194">
        <v>3265.7531400000003</v>
      </c>
      <c r="T1075" s="194">
        <f t="shared" si="101"/>
        <v>3102.4654829999999</v>
      </c>
      <c r="U1075" s="194">
        <f t="shared" si="102"/>
        <v>3335.984390322581</v>
      </c>
      <c r="V1075" s="194">
        <f t="shared" si="103"/>
        <v>3890.7585944332259</v>
      </c>
      <c r="W1075" s="194">
        <f t="shared" si="104"/>
        <v>4095.535362532622</v>
      </c>
    </row>
    <row r="1076" spans="5:23" ht="93" x14ac:dyDescent="0.25">
      <c r="E1076" s="78" t="str">
        <f t="shared" si="105"/>
        <v>BARDOT MESA DE CENTRO - 0.8X0.8X0.33 - ACABAMENTOS CUSTOMIZADOSTampo: Laca ou Lamina com ou sem Vidro Normal Pintado
Corpo: Laca ou Lamina</v>
      </c>
      <c r="F1076" s="80" t="s">
        <v>564</v>
      </c>
      <c r="G1076" s="57" t="s">
        <v>482</v>
      </c>
      <c r="H1076" s="30">
        <v>3265.5302097623025</v>
      </c>
      <c r="I1076" s="86"/>
      <c r="J1076" s="42"/>
      <c r="S1076" s="194">
        <v>2603.9124540000003</v>
      </c>
      <c r="T1076" s="194">
        <f t="shared" si="101"/>
        <v>2473.7168313000002</v>
      </c>
      <c r="U1076" s="194">
        <f t="shared" si="102"/>
        <v>2659.9105712903229</v>
      </c>
      <c r="V1076" s="194">
        <f t="shared" si="103"/>
        <v>3102.2536992959031</v>
      </c>
      <c r="W1076" s="194">
        <f t="shared" si="104"/>
        <v>3265.5302097623025</v>
      </c>
    </row>
    <row r="1077" spans="5:23" ht="69.75" x14ac:dyDescent="0.25">
      <c r="E1077" s="78" t="str">
        <f t="shared" si="105"/>
        <v>BARDOT MESA DE CENTRO - 0.8X0.8X0.33 - ACABAMENTOS CUSTOMIZADOSTampo: Mármore ou Porcelana Especial
Corpo: Laca ou Lamina</v>
      </c>
      <c r="F1077" s="80" t="s">
        <v>564</v>
      </c>
      <c r="G1077" s="81" t="s">
        <v>626</v>
      </c>
      <c r="H1077" s="30">
        <v>6238.1326582547199</v>
      </c>
      <c r="I1077" s="86"/>
      <c r="J1077" s="42"/>
      <c r="S1077" s="194">
        <v>4974.2462249999999</v>
      </c>
      <c r="T1077" s="194">
        <f t="shared" si="101"/>
        <v>4725.5339137499996</v>
      </c>
      <c r="U1077" s="194">
        <f t="shared" si="102"/>
        <v>5081.2192620967744</v>
      </c>
      <c r="V1077" s="194">
        <f t="shared" si="103"/>
        <v>5926.2260253834675</v>
      </c>
      <c r="W1077" s="194">
        <f t="shared" si="104"/>
        <v>6238.1326582547199</v>
      </c>
    </row>
    <row r="1078" spans="5:23" ht="93" x14ac:dyDescent="0.25">
      <c r="E1078" s="78" t="str">
        <f t="shared" si="105"/>
        <v>BARDOT MESA DE CENTRO - 0.8X0.8X0.4 - ACABAMENTOS CUSTOMIZADOSTampo: Espelho Bronze, Fume, Prata, Vidro Fosco ou Clear
Corpo: Laca ou Lamina</v>
      </c>
      <c r="F1078" s="80" t="s">
        <v>565</v>
      </c>
      <c r="G1078" s="57" t="s">
        <v>481</v>
      </c>
      <c r="H1078" s="30">
        <v>4300.3121306592529</v>
      </c>
      <c r="I1078" s="86"/>
      <c r="J1078" s="42"/>
      <c r="S1078" s="194">
        <v>3429.0407970000006</v>
      </c>
      <c r="T1078" s="194">
        <f t="shared" si="101"/>
        <v>3257.5887571500002</v>
      </c>
      <c r="U1078" s="194">
        <f t="shared" si="102"/>
        <v>3502.7836098387102</v>
      </c>
      <c r="V1078" s="194">
        <f t="shared" si="103"/>
        <v>4085.2965241548873</v>
      </c>
      <c r="W1078" s="194">
        <f t="shared" si="104"/>
        <v>4300.3121306592529</v>
      </c>
    </row>
    <row r="1079" spans="5:23" ht="93" x14ac:dyDescent="0.25">
      <c r="E1079" s="78" t="str">
        <f t="shared" si="105"/>
        <v>BARDOT MESA DE CENTRO - 0.8X0.8X0.4 - ACABAMENTOS CUSTOMIZADOSTampo: Laca ou Lamina com ou sem Vidro Normal Pintado
Corpo: Laca ou Lamina</v>
      </c>
      <c r="F1079" s="80" t="s">
        <v>565</v>
      </c>
      <c r="G1079" s="57" t="s">
        <v>482</v>
      </c>
      <c r="H1079" s="30">
        <v>3428.8067202504185</v>
      </c>
      <c r="I1079" s="86"/>
      <c r="J1079" s="42"/>
      <c r="S1079" s="194">
        <v>2734.1080767000008</v>
      </c>
      <c r="T1079" s="194">
        <f t="shared" si="101"/>
        <v>2597.4026728650006</v>
      </c>
      <c r="U1079" s="194">
        <f t="shared" si="102"/>
        <v>2792.9060998548393</v>
      </c>
      <c r="V1079" s="194">
        <f t="shared" si="103"/>
        <v>3257.3663842606989</v>
      </c>
      <c r="W1079" s="194">
        <f t="shared" si="104"/>
        <v>3428.8067202504185</v>
      </c>
    </row>
    <row r="1080" spans="5:23" ht="69.75" x14ac:dyDescent="0.25">
      <c r="E1080" s="78" t="str">
        <f t="shared" si="105"/>
        <v>BARDOT MESA DE CENTRO - 0.8X0.8X0.4 - ACABAMENTOS CUSTOMIZADOSTampo: Mármore ou Porcelana Especial
Corpo: Laca ou Lamina</v>
      </c>
      <c r="F1080" s="80" t="s">
        <v>565</v>
      </c>
      <c r="G1080" s="81" t="s">
        <v>626</v>
      </c>
      <c r="H1080" s="30">
        <v>6550.0392911674562</v>
      </c>
      <c r="I1080" s="86"/>
      <c r="J1080" s="42"/>
      <c r="S1080" s="194">
        <v>5222.9585362500011</v>
      </c>
      <c r="T1080" s="194">
        <f t="shared" si="101"/>
        <v>4961.8106094375007</v>
      </c>
      <c r="U1080" s="194">
        <f t="shared" si="102"/>
        <v>5335.2802252016136</v>
      </c>
      <c r="V1080" s="194">
        <f t="shared" si="103"/>
        <v>6222.5373266526412</v>
      </c>
      <c r="W1080" s="194">
        <f t="shared" si="104"/>
        <v>6550.0392911674562</v>
      </c>
    </row>
    <row r="1081" spans="5:23" ht="93" x14ac:dyDescent="0.25">
      <c r="E1081" s="78" t="str">
        <f t="shared" si="105"/>
        <v>BARDOT MESA DE CENTRO - 1.05X0.5X0.33 - ACABAMENTOS CUSTOMIZADOSTampo: Espelho Bronze, Fume, Prata, Vidro Fosco ou Clear
Corpo: Laca ou Lamina</v>
      </c>
      <c r="F1081" s="80" t="s">
        <v>569</v>
      </c>
      <c r="G1081" s="57" t="s">
        <v>481</v>
      </c>
      <c r="H1081" s="30">
        <v>4117.9231306163347</v>
      </c>
      <c r="I1081" s="86"/>
      <c r="J1081" s="42"/>
      <c r="S1081" s="194">
        <v>3283.605</v>
      </c>
      <c r="T1081" s="194">
        <f t="shared" si="101"/>
        <v>3119.4247499999997</v>
      </c>
      <c r="U1081" s="194">
        <f t="shared" si="102"/>
        <v>3354.2201612903223</v>
      </c>
      <c r="V1081" s="194">
        <f t="shared" si="103"/>
        <v>3912.0269741129023</v>
      </c>
      <c r="W1081" s="194">
        <f t="shared" si="104"/>
        <v>4117.9231306163347</v>
      </c>
    </row>
    <row r="1082" spans="5:23" ht="93" x14ac:dyDescent="0.25">
      <c r="E1082" s="78" t="str">
        <f t="shared" si="105"/>
        <v>BARDOT MESA DE CENTRO - 1.05X0.5X0.33 - ACABAMENTOS CUSTOMIZADOSTampo: Laca ou Lamina com ou sem Vidro Normal Pintado
Corpo: Laca ou Lamina</v>
      </c>
      <c r="F1082" s="80" t="s">
        <v>569</v>
      </c>
      <c r="G1082" s="57" t="s">
        <v>482</v>
      </c>
      <c r="H1082" s="30">
        <v>3512.889956588313</v>
      </c>
      <c r="I1082" s="86"/>
      <c r="J1082" s="42"/>
      <c r="S1082" s="194">
        <v>2801.1555000000003</v>
      </c>
      <c r="T1082" s="194">
        <f t="shared" si="101"/>
        <v>2661.0977250000001</v>
      </c>
      <c r="U1082" s="194">
        <f t="shared" si="102"/>
        <v>2861.3954032258066</v>
      </c>
      <c r="V1082" s="194">
        <f t="shared" si="103"/>
        <v>3337.2454587822581</v>
      </c>
      <c r="W1082" s="194">
        <f t="shared" si="104"/>
        <v>3512.889956588313</v>
      </c>
    </row>
    <row r="1083" spans="5:23" ht="69.75" x14ac:dyDescent="0.25">
      <c r="E1083" s="78" t="str">
        <f t="shared" si="105"/>
        <v>BARDOT MESA DE CENTRO - 1.05X0.5X0.33 - ACABAMENTOS CUSTOMIZADOSTampo: Mármore ou Porcelana Especial
Corpo: Laca ou Lamina</v>
      </c>
      <c r="F1083" s="80" t="s">
        <v>569</v>
      </c>
      <c r="G1083" s="81" t="s">
        <v>626</v>
      </c>
      <c r="H1083" s="30">
        <v>5676.2245554038145</v>
      </c>
      <c r="I1083" s="86"/>
      <c r="J1083" s="42"/>
      <c r="S1083" s="194">
        <v>4526.1843749999998</v>
      </c>
      <c r="T1083" s="194">
        <f t="shared" si="101"/>
        <v>4299.8751562499992</v>
      </c>
      <c r="U1083" s="194">
        <f t="shared" si="102"/>
        <v>4623.5216733870966</v>
      </c>
      <c r="V1083" s="194">
        <f t="shared" si="103"/>
        <v>5392.4133276713701</v>
      </c>
      <c r="W1083" s="194">
        <f t="shared" si="104"/>
        <v>5676.2245554038145</v>
      </c>
    </row>
    <row r="1084" spans="5:23" ht="93" x14ac:dyDescent="0.25">
      <c r="E1084" s="78" t="str">
        <f t="shared" si="105"/>
        <v>BARDOT MESA DE CENTRO - 1.05X0.5X0.4 - ACABAMENTOS CUSTOMIZADOSTampo: Espelho Bronze, Fume, Prata, Vidro Fosco ou Clear
Corpo: Laca ou Lamina</v>
      </c>
      <c r="F1084" s="80" t="s">
        <v>570</v>
      </c>
      <c r="G1084" s="57" t="s">
        <v>481</v>
      </c>
      <c r="H1084" s="30">
        <v>4323.8192871471529</v>
      </c>
      <c r="I1084" s="86"/>
      <c r="J1084" s="42"/>
      <c r="S1084" s="194">
        <v>3447.7852500000004</v>
      </c>
      <c r="T1084" s="194">
        <f t="shared" si="101"/>
        <v>3275.3959875</v>
      </c>
      <c r="U1084" s="194">
        <f t="shared" si="102"/>
        <v>3521.9311693548389</v>
      </c>
      <c r="V1084" s="194">
        <f t="shared" si="103"/>
        <v>4107.6283228185484</v>
      </c>
      <c r="W1084" s="194">
        <f t="shared" si="104"/>
        <v>4323.8192871471529</v>
      </c>
    </row>
    <row r="1085" spans="5:23" ht="93" x14ac:dyDescent="0.25">
      <c r="E1085" s="78" t="str">
        <f t="shared" si="105"/>
        <v>BARDOT MESA DE CENTRO - 1.05X0.5X0.4 - ACABAMENTOS CUSTOMIZADOSTampo: Laca ou Lamina com ou sem Vidro Normal Pintado
Corpo: Laca ou Lamina</v>
      </c>
      <c r="F1085" s="80" t="s">
        <v>570</v>
      </c>
      <c r="G1085" s="57" t="s">
        <v>482</v>
      </c>
      <c r="H1085" s="30">
        <v>3688.5344544177287</v>
      </c>
      <c r="I1085" s="86"/>
      <c r="J1085" s="42"/>
      <c r="S1085" s="194">
        <v>2941.2132750000001</v>
      </c>
      <c r="T1085" s="194">
        <f t="shared" si="101"/>
        <v>2794.1526112500001</v>
      </c>
      <c r="U1085" s="194">
        <f t="shared" si="102"/>
        <v>3004.4651733870969</v>
      </c>
      <c r="V1085" s="194">
        <f t="shared" si="103"/>
        <v>3504.1077317213708</v>
      </c>
      <c r="W1085" s="194">
        <f t="shared" si="104"/>
        <v>3688.5344544177287</v>
      </c>
    </row>
    <row r="1086" spans="5:23" ht="69.75" x14ac:dyDescent="0.25">
      <c r="E1086" s="78" t="str">
        <f t="shared" si="105"/>
        <v>BARDOT MESA DE CENTRO - 1.05X0.5X0.4 - ACABAMENTOS CUSTOMIZADOSTampo: Mármore ou Porcelana Especial
Corpo: Laca ou Lamina</v>
      </c>
      <c r="F1086" s="80" t="s">
        <v>570</v>
      </c>
      <c r="G1086" s="81" t="s">
        <v>626</v>
      </c>
      <c r="H1086" s="30">
        <v>5960.0357831740048</v>
      </c>
      <c r="I1086" s="86"/>
      <c r="J1086" s="42"/>
      <c r="S1086" s="194">
        <v>4752.4935937499995</v>
      </c>
      <c r="T1086" s="194">
        <f t="shared" si="101"/>
        <v>4514.8689140624992</v>
      </c>
      <c r="U1086" s="194">
        <f t="shared" si="102"/>
        <v>4854.6977570564513</v>
      </c>
      <c r="V1086" s="194">
        <f t="shared" si="103"/>
        <v>5662.0339940549384</v>
      </c>
      <c r="W1086" s="194">
        <f t="shared" si="104"/>
        <v>5960.0357831740048</v>
      </c>
    </row>
    <row r="1087" spans="5:23" ht="93" x14ac:dyDescent="0.25">
      <c r="E1087" s="78" t="str">
        <f t="shared" si="105"/>
        <v>BARDOT MESA DE CENTRO - 1.1X1.1X0.26 - ACABAMENTOS CUSTOMIZADOSTampo: Espelho Bronze, Fume, Prata, Vidro Fosco ou Clear
Corpo: Laca ou Lamina</v>
      </c>
      <c r="F1087" s="80" t="s">
        <v>568</v>
      </c>
      <c r="G1087" s="57" t="s">
        <v>481</v>
      </c>
      <c r="H1087" s="30">
        <v>5940.1096182164847</v>
      </c>
      <c r="I1087" s="86"/>
      <c r="J1087" s="42"/>
      <c r="S1087" s="194">
        <v>4736.6046000000006</v>
      </c>
      <c r="T1087" s="194">
        <f t="shared" si="101"/>
        <v>4499.7743700000001</v>
      </c>
      <c r="U1087" s="194">
        <f t="shared" si="102"/>
        <v>4838.4670645161295</v>
      </c>
      <c r="V1087" s="194">
        <f t="shared" si="103"/>
        <v>5643.1041373451617</v>
      </c>
      <c r="W1087" s="194">
        <f t="shared" si="104"/>
        <v>5940.1096182164847</v>
      </c>
    </row>
    <row r="1088" spans="5:23" ht="93" x14ac:dyDescent="0.25">
      <c r="E1088" s="78" t="str">
        <f t="shared" si="105"/>
        <v>BARDOT MESA DE CENTRO - 1.1X1.1X0.26 - ACABAMENTOS CUSTOMIZADOSTampo: Laca ou Lamina com ou sem Vidro Normal Pintado
Corpo: Laca ou Lamina</v>
      </c>
      <c r="F1088" s="80" t="s">
        <v>568</v>
      </c>
      <c r="G1088" s="57" t="s">
        <v>482</v>
      </c>
      <c r="H1088" s="30">
        <v>4446.9608152914516</v>
      </c>
      <c r="I1088" s="86"/>
      <c r="J1088" s="42"/>
      <c r="S1088" s="194">
        <v>3545.9775</v>
      </c>
      <c r="T1088" s="194">
        <f t="shared" si="101"/>
        <v>3368.678625</v>
      </c>
      <c r="U1088" s="194">
        <f t="shared" si="102"/>
        <v>3622.2350806451614</v>
      </c>
      <c r="V1088" s="194">
        <f t="shared" si="103"/>
        <v>4224.6127745564509</v>
      </c>
      <c r="W1088" s="194">
        <f t="shared" si="104"/>
        <v>4446.9608152914516</v>
      </c>
    </row>
    <row r="1089" spans="5:23" ht="69.75" x14ac:dyDescent="0.25">
      <c r="E1089" s="78" t="str">
        <f t="shared" si="105"/>
        <v>BARDOT MESA DE CENTRO - 1.1X1.1X0.26 - ACABAMENTOS CUSTOMIZADOSTampo: Mármore ou Porcelana Especial
Corpo: Laca ou Lamina</v>
      </c>
      <c r="F1089" s="80" t="s">
        <v>568</v>
      </c>
      <c r="G1089" s="81" t="s">
        <v>626</v>
      </c>
      <c r="H1089" s="30">
        <v>9903.7380308984175</v>
      </c>
      <c r="I1089" s="86"/>
      <c r="J1089" s="42"/>
      <c r="S1089" s="194">
        <v>7897.1760000000022</v>
      </c>
      <c r="T1089" s="194">
        <f t="shared" si="101"/>
        <v>7502.3172000000013</v>
      </c>
      <c r="U1089" s="194">
        <f t="shared" si="102"/>
        <v>8067.0077419354857</v>
      </c>
      <c r="V1089" s="194">
        <f t="shared" si="103"/>
        <v>9408.5511294193566</v>
      </c>
      <c r="W1089" s="194">
        <f t="shared" si="104"/>
        <v>9903.7380308984175</v>
      </c>
    </row>
    <row r="1090" spans="5:23" ht="93" x14ac:dyDescent="0.25">
      <c r="E1090" s="78" t="str">
        <f t="shared" si="105"/>
        <v>BARDOT MESA DE CENTRO - 1.1X1.1X0.33 - ACABAMENTOS CUSTOMIZADOSTampo: Espelho Bronze, Fume, Prata, Vidro Fosco ou Clear
Corpo: Laca ou Lamina</v>
      </c>
      <c r="F1090" s="80" t="s">
        <v>567</v>
      </c>
      <c r="G1090" s="57" t="s">
        <v>481</v>
      </c>
      <c r="H1090" s="30">
        <v>6010.8252089095349</v>
      </c>
      <c r="J1090" s="42"/>
      <c r="S1090" s="194">
        <v>4792.9927499999994</v>
      </c>
      <c r="T1090" s="194">
        <f t="shared" si="101"/>
        <v>4553.3431124999988</v>
      </c>
      <c r="U1090" s="194">
        <f t="shared" si="102"/>
        <v>4896.0678629032245</v>
      </c>
      <c r="V1090" s="194">
        <f t="shared" si="103"/>
        <v>5710.2839485040304</v>
      </c>
      <c r="W1090" s="194">
        <f t="shared" si="104"/>
        <v>6010.8252089095349</v>
      </c>
    </row>
    <row r="1091" spans="5:23" ht="93" x14ac:dyDescent="0.25">
      <c r="E1091" s="78" t="str">
        <f t="shared" si="105"/>
        <v>BARDOT MESA DE CENTRO - 1.1X1.1X0.33 - ACABAMENTOS CUSTOMIZADOSTampo: Laca ou Lamina com ou sem Vidro Normal Pintado
Corpo: Laca ou Lamina</v>
      </c>
      <c r="F1091" s="80" t="s">
        <v>567</v>
      </c>
      <c r="G1091" s="57" t="s">
        <v>482</v>
      </c>
      <c r="H1091" s="30">
        <v>4669.3088560560245</v>
      </c>
      <c r="J1091" s="42"/>
      <c r="S1091" s="194">
        <v>3723.2763749999999</v>
      </c>
      <c r="T1091" s="194">
        <f t="shared" ref="T1091:T1154" si="106">IF(S1091,S1091*(1-0.05))</f>
        <v>3537.1125562499997</v>
      </c>
      <c r="U1091" s="194">
        <f t="shared" ref="U1091:U1154" si="107">IF(T1091,T1091/(1-0.07))</f>
        <v>3803.3468346774193</v>
      </c>
      <c r="V1091" s="194">
        <f t="shared" ref="V1091:V1154" si="108">U1091*1.1663</f>
        <v>4435.843413284274</v>
      </c>
      <c r="W1091" s="194">
        <f t="shared" ref="W1091:W1154" si="109">V1091*1.05263157894</f>
        <v>4669.3088560560245</v>
      </c>
    </row>
    <row r="1092" spans="5:23" ht="69.75" x14ac:dyDescent="0.25">
      <c r="E1092" s="78" t="str">
        <f t="shared" si="105"/>
        <v>BARDOT MESA DE CENTRO - 1.1X1.1X0.33 - ACABAMENTOS CUSTOMIZADOSTampo: Mármore ou Porcelana Especial
Corpo: Laca ou Lamina</v>
      </c>
      <c r="F1092" s="80" t="s">
        <v>567</v>
      </c>
      <c r="G1092" s="81" t="s">
        <v>626</v>
      </c>
      <c r="H1092" s="30">
        <v>10398.92493244334</v>
      </c>
      <c r="J1092" s="42"/>
      <c r="S1092" s="194">
        <v>8292.0348000000031</v>
      </c>
      <c r="T1092" s="194">
        <f t="shared" si="106"/>
        <v>7877.4330600000021</v>
      </c>
      <c r="U1092" s="194">
        <f t="shared" si="107"/>
        <v>8470.3581290322618</v>
      </c>
      <c r="V1092" s="194">
        <f t="shared" si="108"/>
        <v>9878.9786858903262</v>
      </c>
      <c r="W1092" s="194">
        <f t="shared" si="109"/>
        <v>10398.92493244334</v>
      </c>
    </row>
    <row r="1093" spans="5:23" ht="93" x14ac:dyDescent="0.25">
      <c r="E1093" s="78" t="str">
        <f t="shared" si="105"/>
        <v>BARDOT MESA DE CENTRO - 1.2X0.6X0.33 - ACABAMENTOS CUSTOMIZADOSTampo: Espelho Bronze, Fume, Prata, Vidro Fosco ou Clear
Corpo: Laca ou Lamina</v>
      </c>
      <c r="F1093" s="80" t="s">
        <v>571</v>
      </c>
      <c r="G1093" s="57" t="s">
        <v>481</v>
      </c>
      <c r="H1093" s="30">
        <v>4740.3040737580277</v>
      </c>
      <c r="I1093" s="86"/>
      <c r="J1093" s="42"/>
      <c r="S1093" s="194">
        <v>3779.8874977500004</v>
      </c>
      <c r="T1093" s="194">
        <f t="shared" si="106"/>
        <v>3590.8931228625001</v>
      </c>
      <c r="U1093" s="194">
        <f t="shared" si="107"/>
        <v>3861.1754009274196</v>
      </c>
      <c r="V1093" s="194">
        <f t="shared" si="108"/>
        <v>4503.2888701016491</v>
      </c>
      <c r="W1093" s="194">
        <f t="shared" si="109"/>
        <v>4740.3040737580277</v>
      </c>
    </row>
    <row r="1094" spans="5:23" ht="93" x14ac:dyDescent="0.25">
      <c r="E1094" s="78" t="str">
        <f t="shared" si="105"/>
        <v>BARDOT MESA DE CENTRO - 1.2X0.6X0.33 - ACABAMENTOS CUSTOMIZADOSTampo: Laca ou Lamina com ou sem Vidro Normal Pintado
Corpo: Laca ou Lamina</v>
      </c>
      <c r="F1094" s="80" t="s">
        <v>571</v>
      </c>
      <c r="G1094" s="57" t="s">
        <v>482</v>
      </c>
      <c r="H1094" s="30">
        <v>3658.67676056955</v>
      </c>
      <c r="I1094" s="86"/>
      <c r="J1094" s="42"/>
      <c r="S1094" s="194">
        <v>2917.4049449999998</v>
      </c>
      <c r="T1094" s="194">
        <f t="shared" si="106"/>
        <v>2771.5346977499999</v>
      </c>
      <c r="U1094" s="194">
        <f t="shared" si="107"/>
        <v>2980.1448362903225</v>
      </c>
      <c r="V1094" s="194">
        <f t="shared" si="108"/>
        <v>3475.7429225654028</v>
      </c>
      <c r="W1094" s="194">
        <f t="shared" si="109"/>
        <v>3658.67676056955</v>
      </c>
    </row>
    <row r="1095" spans="5:23" ht="69.75" x14ac:dyDescent="0.25">
      <c r="E1095" s="78" t="str">
        <f t="shared" si="105"/>
        <v>BARDOT MESA DE CENTRO - 1.2X0.6X0.33 - ACABAMENTOS CUSTOMIZADOSTampo: Mármore ou Porcelana Especial
Corpo: Laca ou Lamina</v>
      </c>
      <c r="F1095" s="80" t="s">
        <v>571</v>
      </c>
      <c r="G1095" s="81" t="s">
        <v>626</v>
      </c>
      <c r="H1095" s="30">
        <v>6814.8103516458459</v>
      </c>
      <c r="I1095" s="86"/>
      <c r="J1095" s="42"/>
      <c r="S1095" s="194">
        <v>5434.085250000001</v>
      </c>
      <c r="T1095" s="194">
        <f t="shared" si="106"/>
        <v>5162.3809875000006</v>
      </c>
      <c r="U1095" s="194">
        <f t="shared" si="107"/>
        <v>5550.9472983870983</v>
      </c>
      <c r="V1095" s="194">
        <f t="shared" si="108"/>
        <v>6474.0698341088719</v>
      </c>
      <c r="W1095" s="194">
        <f t="shared" si="109"/>
        <v>6814.8103516458459</v>
      </c>
    </row>
    <row r="1096" spans="5:23" ht="93" x14ac:dyDescent="0.25">
      <c r="E1096" s="78" t="str">
        <f t="shared" si="105"/>
        <v>BARDOT MESA DE CENTRO - 1.2X0.6X0.4 - ACABAMENTOS CUSTOMIZADOSTampo: Espelho Bronze, Fume, Prata, Vidro Fosco ou Clear
Corpo: Laca ou Lamina</v>
      </c>
      <c r="F1096" s="80" t="s">
        <v>572</v>
      </c>
      <c r="G1096" s="57" t="s">
        <v>481</v>
      </c>
      <c r="H1096" s="30">
        <v>4752.1845350957674</v>
      </c>
      <c r="I1096" s="86"/>
      <c r="J1096" s="42"/>
      <c r="S1096" s="194">
        <v>3789.3609000000006</v>
      </c>
      <c r="T1096" s="194">
        <f t="shared" si="106"/>
        <v>3599.8928550000005</v>
      </c>
      <c r="U1096" s="194">
        <f t="shared" si="107"/>
        <v>3870.8525322580654</v>
      </c>
      <c r="V1096" s="194">
        <f t="shared" si="108"/>
        <v>4514.5753083725813</v>
      </c>
      <c r="W1096" s="194">
        <f t="shared" si="109"/>
        <v>4752.1845350957674</v>
      </c>
    </row>
    <row r="1097" spans="5:23" ht="93" x14ac:dyDescent="0.25">
      <c r="E1097" s="78" t="str">
        <f t="shared" si="105"/>
        <v>BARDOT MESA DE CENTRO - 1.2X0.6X0.4 - ACABAMENTOS CUSTOMIZADOSTampo: Laca ou Lamina com ou sem Vidro Normal Pintado
Corpo: Laca ou Lamina</v>
      </c>
      <c r="F1097" s="80" t="s">
        <v>572</v>
      </c>
      <c r="G1097" s="57" t="s">
        <v>482</v>
      </c>
      <c r="H1097" s="30">
        <v>3841.6105985980289</v>
      </c>
      <c r="I1097" s="86"/>
      <c r="J1097" s="42"/>
      <c r="S1097" s="194">
        <v>3063.2751922500006</v>
      </c>
      <c r="T1097" s="194">
        <f t="shared" si="106"/>
        <v>2910.1114326375005</v>
      </c>
      <c r="U1097" s="194">
        <f t="shared" si="107"/>
        <v>3129.1520781048393</v>
      </c>
      <c r="V1097" s="194">
        <f t="shared" si="108"/>
        <v>3649.5300686936739</v>
      </c>
      <c r="W1097" s="194">
        <f t="shared" si="109"/>
        <v>3841.6105985980289</v>
      </c>
    </row>
    <row r="1098" spans="5:23" ht="69.75" x14ac:dyDescent="0.25">
      <c r="E1098" s="78" t="str">
        <f t="shared" si="105"/>
        <v>BARDOT MESA DE CENTRO - 1.2X0.6X0.4 - ACABAMENTOS CUSTOMIZADOSTampo: Mármore ou Porcelana Especial
Corpo: Laca ou Lamina</v>
      </c>
      <c r="F1098" s="80" t="s">
        <v>572</v>
      </c>
      <c r="G1098" s="81" t="s">
        <v>626</v>
      </c>
      <c r="H1098" s="30">
        <v>7155.5508692281392</v>
      </c>
      <c r="I1098" s="86"/>
      <c r="J1098" s="42"/>
      <c r="S1098" s="194">
        <v>5705.7895125000023</v>
      </c>
      <c r="T1098" s="194">
        <f t="shared" si="106"/>
        <v>5420.5000368750016</v>
      </c>
      <c r="U1098" s="194">
        <f t="shared" si="107"/>
        <v>5828.4946633064537</v>
      </c>
      <c r="V1098" s="194">
        <f t="shared" si="108"/>
        <v>6797.7733258143162</v>
      </c>
      <c r="W1098" s="194">
        <f t="shared" si="109"/>
        <v>7155.5508692281392</v>
      </c>
    </row>
    <row r="1099" spans="5:23" ht="93" x14ac:dyDescent="0.25">
      <c r="E1099" s="78" t="str">
        <f t="shared" si="105"/>
        <v>BARDOT MESA DE CENTRO - 1.6X0.8X0.26 - ACABAMENTOS CUSTOMIZADOSTampo: Espelho Bronze, Fume, Prata, Vidro Fosco ou Clear
Corpo: Laca ou Lamina</v>
      </c>
      <c r="F1099" s="80" t="s">
        <v>573</v>
      </c>
      <c r="G1099" s="57" t="s">
        <v>481</v>
      </c>
      <c r="H1099" s="30">
        <v>5953.6848987454214</v>
      </c>
      <c r="I1099" s="86"/>
      <c r="J1099" s="42"/>
      <c r="S1099" s="194">
        <v>4747.4294399999999</v>
      </c>
      <c r="T1099" s="194">
        <f t="shared" si="106"/>
        <v>4510.0579680000001</v>
      </c>
      <c r="U1099" s="194">
        <f t="shared" si="107"/>
        <v>4849.5246967741941</v>
      </c>
      <c r="V1099" s="194">
        <f t="shared" si="108"/>
        <v>5656.0006538477419</v>
      </c>
      <c r="W1099" s="194">
        <f t="shared" si="109"/>
        <v>5953.6848987454214</v>
      </c>
    </row>
    <row r="1100" spans="5:23" ht="93" x14ac:dyDescent="0.25">
      <c r="E1100" s="78" t="str">
        <f t="shared" si="105"/>
        <v>BARDOT MESA DE CENTRO - 1.6X0.8X0.26 - ACABAMENTOS CUSTOMIZADOSTampo: Laca ou Lamina com ou sem Vidro Normal Pintado
Corpo: Laca ou Lamina</v>
      </c>
      <c r="F1100" s="80" t="s">
        <v>573</v>
      </c>
      <c r="G1100" s="57" t="s">
        <v>482</v>
      </c>
      <c r="H1100" s="30">
        <v>4903.0030845934207</v>
      </c>
      <c r="I1100" s="86"/>
      <c r="J1100" s="42"/>
      <c r="S1100" s="194">
        <v>3909.6226259999994</v>
      </c>
      <c r="T1100" s="194">
        <f t="shared" si="106"/>
        <v>3714.1414946999994</v>
      </c>
      <c r="U1100" s="194">
        <f t="shared" si="107"/>
        <v>3993.7005319354835</v>
      </c>
      <c r="V1100" s="194">
        <f t="shared" si="108"/>
        <v>4657.8529303963542</v>
      </c>
      <c r="W1100" s="194">
        <f t="shared" si="109"/>
        <v>4903.0030845934207</v>
      </c>
    </row>
    <row r="1101" spans="5:23" ht="69.75" x14ac:dyDescent="0.25">
      <c r="E1101" s="78" t="str">
        <f t="shared" si="105"/>
        <v>BARDOT MESA DE CENTRO - 1.6X0.8X0.26 - ACABAMENTOS CUSTOMIZADOSTampo: Mármore ou Porcelana Especial
Corpo: Laca ou Lamina</v>
      </c>
      <c r="F1101" s="80" t="s">
        <v>573</v>
      </c>
      <c r="G1101" s="81" t="s">
        <v>626</v>
      </c>
      <c r="H1101" s="30">
        <v>10493.246698494289</v>
      </c>
      <c r="I1101" s="86"/>
      <c r="J1101" s="42"/>
      <c r="S1101" s="194">
        <v>8367.246360000001</v>
      </c>
      <c r="T1101" s="194">
        <f t="shared" si="106"/>
        <v>7948.8840420000006</v>
      </c>
      <c r="U1101" s="194">
        <f t="shared" si="107"/>
        <v>8547.1871419354848</v>
      </c>
      <c r="V1101" s="194">
        <f t="shared" si="108"/>
        <v>9968.5843636393547</v>
      </c>
      <c r="W1101" s="194">
        <f t="shared" si="109"/>
        <v>10493.246698494289</v>
      </c>
    </row>
    <row r="1102" spans="5:23" ht="93" x14ac:dyDescent="0.25">
      <c r="E1102" s="78" t="str">
        <f t="shared" si="105"/>
        <v>BARDOT MESA DE CENTRO - 1.6X0.8X0.33 - ACABAMENTOS CUSTOMIZADOSTampo: Espelho Bronze, Fume, Prata, Vidro Fosco ou Clear
Corpo: Laca ou Lamina</v>
      </c>
      <c r="F1102" s="80" t="s">
        <v>574</v>
      </c>
      <c r="G1102" s="57" t="s">
        <v>481</v>
      </c>
      <c r="H1102" s="30">
        <v>6251.3691436826921</v>
      </c>
      <c r="I1102" s="86"/>
      <c r="J1102" s="42"/>
      <c r="S1102" s="194">
        <v>4984.8009120000006</v>
      </c>
      <c r="T1102" s="194">
        <f t="shared" si="106"/>
        <v>4735.5608664000001</v>
      </c>
      <c r="U1102" s="194">
        <f t="shared" si="107"/>
        <v>5092.0009316129035</v>
      </c>
      <c r="V1102" s="194">
        <f t="shared" si="108"/>
        <v>5938.8006865401285</v>
      </c>
      <c r="W1102" s="194">
        <f t="shared" si="109"/>
        <v>6251.3691436826921</v>
      </c>
    </row>
    <row r="1103" spans="5:23" ht="93" x14ac:dyDescent="0.25">
      <c r="E1103" s="78" t="str">
        <f t="shared" si="105"/>
        <v>BARDOT MESA DE CENTRO - 1.6X0.8X0.33 - ACABAMENTOS CUSTOMIZADOSTampo: Laca ou Lamina com ou sem Vidro Normal Pintado
Corpo: Laca ou Lamina</v>
      </c>
      <c r="F1103" s="80" t="s">
        <v>574</v>
      </c>
      <c r="G1103" s="57" t="s">
        <v>482</v>
      </c>
      <c r="H1103" s="30">
        <v>4928.9448998558191</v>
      </c>
      <c r="I1103" s="30"/>
      <c r="J1103" s="42"/>
      <c r="S1103" s="194">
        <v>3930.3084599999997</v>
      </c>
      <c r="T1103" s="194">
        <f t="shared" si="106"/>
        <v>3733.7930369999995</v>
      </c>
      <c r="U1103" s="194">
        <f t="shared" si="107"/>
        <v>4014.8312225806449</v>
      </c>
      <c r="V1103" s="194">
        <f t="shared" si="108"/>
        <v>4682.4976548958057</v>
      </c>
      <c r="W1103" s="194">
        <f t="shared" si="109"/>
        <v>4928.9448998558191</v>
      </c>
    </row>
    <row r="1104" spans="5:23" ht="69.75" x14ac:dyDescent="0.25">
      <c r="E1104" s="78" t="str">
        <f t="shared" si="105"/>
        <v>BARDOT MESA DE CENTRO - 1.6X0.8X0.33 - ACABAMENTOS CUSTOMIZADOSTampo: Mármore ou Porcelana Especial
Corpo: Laca ou Lamina</v>
      </c>
      <c r="F1104" s="80" t="s">
        <v>574</v>
      </c>
      <c r="G1104" s="81" t="s">
        <v>626</v>
      </c>
      <c r="H1104" s="30">
        <v>10717.420605234851</v>
      </c>
      <c r="I1104" s="86"/>
      <c r="J1104" s="42"/>
      <c r="S1104" s="194">
        <v>8546.0011686000016</v>
      </c>
      <c r="T1104" s="194">
        <f t="shared" si="106"/>
        <v>8118.7011101700009</v>
      </c>
      <c r="U1104" s="194">
        <f t="shared" si="107"/>
        <v>8729.786139967744</v>
      </c>
      <c r="V1104" s="194">
        <f t="shared" si="108"/>
        <v>10181.549575044379</v>
      </c>
      <c r="W1104" s="194">
        <f t="shared" si="109"/>
        <v>10717.420605234851</v>
      </c>
    </row>
    <row r="1105" spans="5:23" ht="93" x14ac:dyDescent="0.25">
      <c r="E1105" s="78" t="str">
        <f t="shared" si="105"/>
        <v>BARDOT MESA DE CENTRO - 1X1X0.33 - ACABAMENTOS CUSTOMIZADOSTampo: Espelho Bronze, Fume, Prata, Vidro Fosco ou Clear
Corpo: Laca ou Lamina</v>
      </c>
      <c r="F1105" s="80" t="s">
        <v>566</v>
      </c>
      <c r="G1105" s="57" t="s">
        <v>481</v>
      </c>
      <c r="H1105" s="30">
        <v>5085.1838775127908</v>
      </c>
      <c r="I1105" s="86"/>
      <c r="J1105" s="42"/>
      <c r="S1105" s="194">
        <v>4054.8923999999993</v>
      </c>
      <c r="T1105" s="194">
        <f t="shared" si="106"/>
        <v>3852.1477799999993</v>
      </c>
      <c r="U1105" s="194">
        <f t="shared" si="107"/>
        <v>4142.094387096774</v>
      </c>
      <c r="V1105" s="194">
        <f t="shared" si="108"/>
        <v>4830.9246836709672</v>
      </c>
      <c r="W1105" s="194">
        <f t="shared" si="109"/>
        <v>5085.1838775127908</v>
      </c>
    </row>
    <row r="1106" spans="5:23" ht="93" x14ac:dyDescent="0.25">
      <c r="E1106" s="78" t="str">
        <f t="shared" si="105"/>
        <v>BARDOT MESA DE CENTRO - 1X1X0.33 - ACABAMENTOS CUSTOMIZADOSTampo: Laca ou Lamina com ou sem Vidro Normal Pintado
Corpo: Laca ou Lamina</v>
      </c>
      <c r="F1106" s="80" t="s">
        <v>566</v>
      </c>
      <c r="G1106" s="57" t="s">
        <v>482</v>
      </c>
      <c r="H1106" s="30">
        <v>3889.4675341663219</v>
      </c>
      <c r="I1106" s="86"/>
      <c r="J1106" s="42"/>
      <c r="S1106" s="194">
        <v>3101.4360000000001</v>
      </c>
      <c r="T1106" s="194">
        <f t="shared" si="106"/>
        <v>2946.3642</v>
      </c>
      <c r="U1106" s="194">
        <f t="shared" si="107"/>
        <v>3168.1335483870971</v>
      </c>
      <c r="V1106" s="194">
        <f t="shared" si="108"/>
        <v>3694.9941574838708</v>
      </c>
      <c r="W1106" s="194">
        <f t="shared" si="109"/>
        <v>3889.4675341663219</v>
      </c>
    </row>
    <row r="1107" spans="5:23" ht="69.75" x14ac:dyDescent="0.25">
      <c r="E1107" s="78" t="str">
        <f t="shared" si="105"/>
        <v>BARDOT MESA DE CENTRO - 1X1X0.33 - ACABAMENTOS CUSTOMIZADOSTampo: Mármore ou Porcelana Especial
Corpo: Laca ou Lamina</v>
      </c>
      <c r="F1107" s="80" t="s">
        <v>566</v>
      </c>
      <c r="G1107" s="81" t="s">
        <v>626</v>
      </c>
      <c r="H1107" s="30">
        <v>8443.3016856183149</v>
      </c>
      <c r="I1107" s="86"/>
      <c r="J1107" s="42"/>
      <c r="S1107" s="194">
        <v>6732.6336000000001</v>
      </c>
      <c r="T1107" s="194">
        <f t="shared" si="106"/>
        <v>6396.0019199999997</v>
      </c>
      <c r="U1107" s="194">
        <f t="shared" si="107"/>
        <v>6877.4214193548387</v>
      </c>
      <c r="V1107" s="194">
        <f t="shared" si="108"/>
        <v>8021.1366013935476</v>
      </c>
      <c r="W1107" s="194">
        <f t="shared" si="109"/>
        <v>8443.3016856183149</v>
      </c>
    </row>
    <row r="1108" spans="5:23" ht="93" x14ac:dyDescent="0.25">
      <c r="E1108" s="78" t="str">
        <f t="shared" ref="E1108:E1129" si="110">F1108&amp;G1108</f>
        <v>LEAF MESA LATERAL - 0.38x0.43x0.48 - ACABAMENTOS CUSTOMIZADOSTampo: Laca ou Lamina com ou sem Vidro Normal Pintado
Corpo: Laca ou Lamina</v>
      </c>
      <c r="F1108" s="80" t="s">
        <v>575</v>
      </c>
      <c r="G1108" s="57" t="s">
        <v>482</v>
      </c>
      <c r="H1108" s="30">
        <v>3400.730311224072</v>
      </c>
      <c r="I1108" s="86"/>
      <c r="J1108" s="42"/>
      <c r="S1108" s="194">
        <v>2711.7201315789471</v>
      </c>
      <c r="T1108" s="194">
        <f t="shared" si="106"/>
        <v>2576.1341249999996</v>
      </c>
      <c r="U1108" s="194">
        <f t="shared" si="107"/>
        <v>2770.0366935483867</v>
      </c>
      <c r="V1108" s="194">
        <f t="shared" si="108"/>
        <v>3230.6937956854831</v>
      </c>
      <c r="W1108" s="194">
        <f t="shared" si="109"/>
        <v>3400.730311224072</v>
      </c>
    </row>
    <row r="1109" spans="5:23" ht="93" x14ac:dyDescent="0.25">
      <c r="E1109" s="78" t="str">
        <f t="shared" si="110"/>
        <v>TAYO MESA LATERAL - 0.45x0.45x0.55 - ACABAMENTOS CUSTOMIZADOSTampo: Espelho Bronze, Fume, Prata, Vidro Fosco ou Clear
Corpo: Laca ou Lamina</v>
      </c>
      <c r="F1109" s="80" t="s">
        <v>576</v>
      </c>
      <c r="G1109" s="57" t="s">
        <v>481</v>
      </c>
      <c r="H1109" s="30">
        <v>2996.4912559628956</v>
      </c>
      <c r="I1109" s="86"/>
      <c r="S1109" s="194">
        <v>2389.3825500000003</v>
      </c>
      <c r="T1109" s="194">
        <f t="shared" si="106"/>
        <v>2269.9134225000003</v>
      </c>
      <c r="U1109" s="194">
        <f t="shared" si="107"/>
        <v>2440.7671209677424</v>
      </c>
      <c r="V1109" s="194">
        <f t="shared" si="108"/>
        <v>2846.6666931846776</v>
      </c>
      <c r="W1109" s="194">
        <f t="shared" si="109"/>
        <v>2996.4912559628956</v>
      </c>
    </row>
    <row r="1110" spans="5:23" ht="93" x14ac:dyDescent="0.25">
      <c r="E1110" s="78" t="str">
        <f t="shared" si="110"/>
        <v>TAYO MESA LATERAL - 0.45x0.45x0.55 - ACABAMENTOS CUSTOMIZADOSTampo: Laca ou Lamina com ou sem Vidro Normal Pintado
Corpo: Laca ou Lamina</v>
      </c>
      <c r="F1110" s="80" t="s">
        <v>576</v>
      </c>
      <c r="G1110" s="57" t="s">
        <v>482</v>
      </c>
      <c r="H1110" s="30">
        <v>2545.97176328863</v>
      </c>
      <c r="I1110" s="86"/>
      <c r="S1110" s="194">
        <v>2030.1412500000001</v>
      </c>
      <c r="T1110" s="194">
        <f t="shared" si="106"/>
        <v>1928.6341875000001</v>
      </c>
      <c r="U1110" s="194">
        <f t="shared" si="107"/>
        <v>2073.8002016129035</v>
      </c>
      <c r="V1110" s="194">
        <f t="shared" si="108"/>
        <v>2418.6731751411289</v>
      </c>
      <c r="W1110" s="194">
        <f t="shared" si="109"/>
        <v>2545.97176328863</v>
      </c>
    </row>
    <row r="1111" spans="5:23" ht="69.75" x14ac:dyDescent="0.25">
      <c r="E1111" s="78" t="str">
        <f t="shared" si="110"/>
        <v>TAYO MESA LATERAL - 0.45x0.45x0.55 - ACABAMENTOS CUSTOMIZADOSTampo: Mármore ou Porcelana Especial
Corpo: Laca ou Lamina</v>
      </c>
      <c r="F1111" s="80" t="s">
        <v>576</v>
      </c>
      <c r="G1111" s="81" t="s">
        <v>626</v>
      </c>
      <c r="H1111" s="30">
        <v>3741.5255143824111</v>
      </c>
      <c r="I1111" s="86"/>
      <c r="S1111" s="194">
        <v>2983.4679999999998</v>
      </c>
      <c r="T1111" s="194">
        <f t="shared" si="106"/>
        <v>2834.2945999999997</v>
      </c>
      <c r="U1111" s="194">
        <f t="shared" si="107"/>
        <v>3047.6286021505375</v>
      </c>
      <c r="V1111" s="194">
        <f t="shared" si="108"/>
        <v>3554.4492386881716</v>
      </c>
      <c r="W1111" s="194">
        <f t="shared" si="109"/>
        <v>3741.5255143824111</v>
      </c>
    </row>
    <row r="1112" spans="5:23" ht="93" x14ac:dyDescent="0.25">
      <c r="E1112" s="78" t="str">
        <f t="shared" si="110"/>
        <v>ALLURE MESA LATERAL - 0.3X0.4X0.412 - ACABAMENTOS CUSTOMIZADOSTampo: Espelho Bronze, Fume, Prata, Vidro Fosco ou Clear
Corpo: Laca ou Lamina</v>
      </c>
      <c r="F1112" s="80" t="s">
        <v>577</v>
      </c>
      <c r="G1112" s="57" t="s">
        <v>481</v>
      </c>
      <c r="H1112" s="30">
        <v>2845.7774453535949</v>
      </c>
      <c r="I1112" s="86"/>
      <c r="J1112" s="42"/>
      <c r="S1112" s="194">
        <v>2269.204342105264</v>
      </c>
      <c r="T1112" s="194">
        <f t="shared" si="106"/>
        <v>2155.7441250000006</v>
      </c>
      <c r="U1112" s="194">
        <f t="shared" si="107"/>
        <v>2318.0044354838719</v>
      </c>
      <c r="V1112" s="194">
        <f t="shared" si="108"/>
        <v>2703.4885731048394</v>
      </c>
      <c r="W1112" s="194">
        <f t="shared" si="109"/>
        <v>2845.7774453535949</v>
      </c>
    </row>
    <row r="1113" spans="5:23" ht="93" x14ac:dyDescent="0.25">
      <c r="E1113" s="78" t="str">
        <f t="shared" si="110"/>
        <v>ALLURE MESA LATERAL - 0.3X0.4X0.412 - ACABAMENTOS CUSTOMIZADOSTampo: Laca ou Lamina com ou sem Vidro Normal Pintado
Corpo: Laca ou Lamina</v>
      </c>
      <c r="F1113" s="80" t="s">
        <v>577</v>
      </c>
      <c r="G1113" s="57" t="s">
        <v>482</v>
      </c>
      <c r="H1113" s="30">
        <v>2759.440573050294</v>
      </c>
      <c r="I1113" s="86"/>
      <c r="J1113" s="42"/>
      <c r="S1113" s="194">
        <v>2200.3598842105271</v>
      </c>
      <c r="T1113" s="194">
        <f t="shared" si="106"/>
        <v>2090.3418900000006</v>
      </c>
      <c r="U1113" s="194">
        <f t="shared" si="107"/>
        <v>2247.6794516129039</v>
      </c>
      <c r="V1113" s="194">
        <f t="shared" si="108"/>
        <v>2621.4685444161296</v>
      </c>
      <c r="W1113" s="194">
        <f t="shared" si="109"/>
        <v>2759.440573050294</v>
      </c>
    </row>
    <row r="1114" spans="5:23" ht="69.75" x14ac:dyDescent="0.25">
      <c r="E1114" s="78" t="str">
        <f t="shared" si="110"/>
        <v>ALLURE MESA LATERAL - 0.3X0.4X0.412 - ACABAMENTOS CUSTOMIZADOSTampo: Mármore ou Porcelana Especial
Corpo: Laca ou Lamina</v>
      </c>
      <c r="F1114" s="80" t="s">
        <v>577</v>
      </c>
      <c r="G1114" s="81" t="s">
        <v>626</v>
      </c>
      <c r="H1114" s="30">
        <v>3192.5294251049863</v>
      </c>
      <c r="I1114" s="86"/>
      <c r="J1114" s="42"/>
      <c r="S1114" s="194">
        <v>2545.702105263158</v>
      </c>
      <c r="T1114" s="194">
        <f t="shared" si="106"/>
        <v>2418.4169999999999</v>
      </c>
      <c r="U1114" s="194">
        <f t="shared" si="107"/>
        <v>2600.4483870967742</v>
      </c>
      <c r="V1114" s="194">
        <f t="shared" si="108"/>
        <v>3032.9029538709674</v>
      </c>
      <c r="W1114" s="194">
        <f t="shared" si="109"/>
        <v>3192.5294251049863</v>
      </c>
    </row>
    <row r="1115" spans="5:23" ht="93" x14ac:dyDescent="0.25">
      <c r="E1115" s="78" t="str">
        <f t="shared" si="110"/>
        <v>ALLURE MESA LATERAL - 0.3X0.4X0.42 - ACABAMENTOS CUSTOMIZADOSTampo: Espelho Bronze, Fume, Prata, Vidro Fosco ou Clear
Corpo: Laca ou Lamina</v>
      </c>
      <c r="F1115" s="80" t="s">
        <v>578</v>
      </c>
      <c r="G1115" s="57" t="s">
        <v>481</v>
      </c>
      <c r="H1115" s="30">
        <v>2964.3515055766611</v>
      </c>
      <c r="I1115" s="86"/>
      <c r="J1115" s="42"/>
      <c r="S1115" s="194">
        <v>2363.7545230263167</v>
      </c>
      <c r="T1115" s="194">
        <f t="shared" si="106"/>
        <v>2245.5667968750008</v>
      </c>
      <c r="U1115" s="194">
        <f t="shared" si="107"/>
        <v>2414.5879536290331</v>
      </c>
      <c r="V1115" s="194">
        <f t="shared" si="108"/>
        <v>2816.1339303175409</v>
      </c>
      <c r="W1115" s="194">
        <f t="shared" si="109"/>
        <v>2964.3515055766611</v>
      </c>
    </row>
    <row r="1116" spans="5:23" ht="93" x14ac:dyDescent="0.25">
      <c r="E1116" s="78" t="str">
        <f t="shared" si="110"/>
        <v>ALLURE MESA LATERAL - 0.3X0.4X0.42 - ACABAMENTOS CUSTOMIZADOSTampo: Laca ou Lamina com ou sem Vidro Normal Pintado
Corpo: Laca ou Lamina</v>
      </c>
      <c r="F1116" s="80" t="s">
        <v>578</v>
      </c>
      <c r="G1116" s="57" t="s">
        <v>482</v>
      </c>
      <c r="H1116" s="30">
        <v>2874.4172635940567</v>
      </c>
      <c r="I1116" s="86"/>
      <c r="J1116" s="42"/>
      <c r="S1116" s="194">
        <v>2292.0415460526324</v>
      </c>
      <c r="T1116" s="194">
        <f t="shared" si="106"/>
        <v>2177.4394687500007</v>
      </c>
      <c r="U1116" s="194">
        <f t="shared" si="107"/>
        <v>2341.3327620967752</v>
      </c>
      <c r="V1116" s="194">
        <f t="shared" si="108"/>
        <v>2730.6964004334686</v>
      </c>
      <c r="W1116" s="194">
        <f t="shared" si="109"/>
        <v>2874.4172635940567</v>
      </c>
    </row>
    <row r="1117" spans="5:23" ht="69.75" x14ac:dyDescent="0.25">
      <c r="E1117" s="78" t="str">
        <f t="shared" si="110"/>
        <v>ALLURE MESA LATERAL - 0.3X0.4X0.42 - ACABAMENTOS CUSTOMIZADOSTampo: Mármore ou Porcelana Especial
Corpo: Laca ou Lamina</v>
      </c>
      <c r="F1117" s="80" t="s">
        <v>578</v>
      </c>
      <c r="G1117" s="81" t="s">
        <v>626</v>
      </c>
      <c r="H1117" s="30">
        <v>3325.5514844843606</v>
      </c>
      <c r="I1117" s="86"/>
      <c r="J1117" s="42"/>
      <c r="S1117" s="194">
        <v>2651.7730263157896</v>
      </c>
      <c r="T1117" s="194">
        <f t="shared" si="106"/>
        <v>2519.1843749999998</v>
      </c>
      <c r="U1117" s="194">
        <f t="shared" si="107"/>
        <v>2708.8004032258063</v>
      </c>
      <c r="V1117" s="194">
        <f t="shared" si="108"/>
        <v>3159.2739102822575</v>
      </c>
      <c r="W1117" s="194">
        <f t="shared" si="109"/>
        <v>3325.5514844843606</v>
      </c>
    </row>
    <row r="1118" spans="5:23" ht="93" x14ac:dyDescent="0.25">
      <c r="E1118" s="78" t="str">
        <f t="shared" si="110"/>
        <v>ALLURE MESA LATERAL - 0.3X0.4X0.472 - ACABAMENTOS CUSTOMIZADOSTampo: Espelho Bronze, Fume, Prata, Vidro Fosco ou Clear
Corpo: Laca ou Lamina</v>
      </c>
      <c r="F1118" s="80" t="s">
        <v>579</v>
      </c>
      <c r="G1118" s="57" t="s">
        <v>481</v>
      </c>
      <c r="H1118" s="30">
        <v>3024.8484750782259</v>
      </c>
      <c r="I1118" s="86"/>
      <c r="J1118" s="42"/>
      <c r="S1118" s="194">
        <v>2411.9944112513435</v>
      </c>
      <c r="T1118" s="194">
        <f t="shared" si="106"/>
        <v>2291.3946906887763</v>
      </c>
      <c r="U1118" s="194">
        <f t="shared" si="107"/>
        <v>2463.8652588051359</v>
      </c>
      <c r="V1118" s="194">
        <f t="shared" si="108"/>
        <v>2873.6060513444299</v>
      </c>
      <c r="W1118" s="194">
        <f t="shared" si="109"/>
        <v>3024.8484750782259</v>
      </c>
    </row>
    <row r="1119" spans="5:23" ht="93" x14ac:dyDescent="0.25">
      <c r="E1119" s="78" t="str">
        <f t="shared" si="110"/>
        <v>ALLURE MESA LATERAL - 0.3X0.4X0.472 - ACABAMENTOS CUSTOMIZADOSTampo: Laca ou Lamina com ou sem Vidro Normal Pintado
Corpo: Laca ou Lamina</v>
      </c>
      <c r="F1119" s="80" t="s">
        <v>579</v>
      </c>
      <c r="G1119" s="57" t="s">
        <v>482</v>
      </c>
      <c r="H1119" s="30">
        <v>2933.0788404020986</v>
      </c>
      <c r="I1119" s="86"/>
      <c r="J1119" s="42"/>
      <c r="S1119" s="194">
        <v>2338.8179041353392</v>
      </c>
      <c r="T1119" s="194">
        <f t="shared" si="106"/>
        <v>2221.8770089285722</v>
      </c>
      <c r="U1119" s="194">
        <f t="shared" si="107"/>
        <v>2389.1150633640564</v>
      </c>
      <c r="V1119" s="194">
        <f t="shared" si="108"/>
        <v>2786.4248984014985</v>
      </c>
      <c r="W1119" s="194">
        <f t="shared" si="109"/>
        <v>2933.0788404020986</v>
      </c>
    </row>
    <row r="1120" spans="5:23" ht="69.75" x14ac:dyDescent="0.25">
      <c r="E1120" s="78" t="str">
        <f t="shared" si="110"/>
        <v>ALLURE MESA LATERAL - 0.3X0.4X0.472 - ACABAMENTOS CUSTOMIZADOSTampo: Mármore ou Porcelana Especial
Corpo: Laca ou Lamina</v>
      </c>
      <c r="F1120" s="80" t="s">
        <v>579</v>
      </c>
      <c r="G1120" s="81" t="s">
        <v>626</v>
      </c>
      <c r="H1120" s="30">
        <v>3393.4198821268988</v>
      </c>
      <c r="I1120" s="86"/>
      <c r="J1120" s="42"/>
      <c r="S1120" s="194">
        <v>2705.890843179377</v>
      </c>
      <c r="T1120" s="194">
        <f t="shared" si="106"/>
        <v>2570.5963010204082</v>
      </c>
      <c r="U1120" s="194">
        <f t="shared" si="107"/>
        <v>2764.0820441079659</v>
      </c>
      <c r="V1120" s="194">
        <f t="shared" si="108"/>
        <v>3223.7488880431201</v>
      </c>
      <c r="W1120" s="194">
        <f t="shared" si="109"/>
        <v>3393.4198821268988</v>
      </c>
    </row>
    <row r="1121" spans="5:23" ht="93" x14ac:dyDescent="0.25">
      <c r="E1121" s="78" t="str">
        <f t="shared" si="110"/>
        <v>ALLURE MESA LATERAL - 0.3X0.4X0.48 - ACABAMENTOS CUSTOMIZADOSTampo: Espelho Bronze, Fume, Prata, Vidro Fosco ou Clear
Corpo: Laca ou Lamina</v>
      </c>
      <c r="F1121" s="80" t="s">
        <v>580</v>
      </c>
      <c r="G1121" s="57" t="s">
        <v>481</v>
      </c>
      <c r="H1121" s="30">
        <v>3150.8838282064858</v>
      </c>
      <c r="I1121" s="86"/>
      <c r="J1121" s="42"/>
      <c r="S1121" s="194">
        <v>2512.4941783868162</v>
      </c>
      <c r="T1121" s="194">
        <f t="shared" si="106"/>
        <v>2386.8694694674755</v>
      </c>
      <c r="U1121" s="194">
        <f t="shared" si="107"/>
        <v>2566.5263112553503</v>
      </c>
      <c r="V1121" s="194">
        <f t="shared" si="108"/>
        <v>2993.3396368171148</v>
      </c>
      <c r="W1121" s="194">
        <f t="shared" si="109"/>
        <v>3150.8838282064858</v>
      </c>
    </row>
    <row r="1122" spans="5:23" ht="93" x14ac:dyDescent="0.25">
      <c r="E1122" s="78" t="str">
        <f t="shared" si="110"/>
        <v>ALLURE MESA LATERAL - 0.3X0.4X0.48 - ACABAMENTOS CUSTOMIZADOSTampo: Laca ou Lamina com ou sem Vidro Normal Pintado
Corpo: Laca ou Lamina</v>
      </c>
      <c r="F1122" s="80" t="s">
        <v>580</v>
      </c>
      <c r="G1122" s="57" t="s">
        <v>482</v>
      </c>
      <c r="H1122" s="30">
        <v>3055.2904587521862</v>
      </c>
      <c r="I1122" s="86"/>
      <c r="J1122" s="42"/>
      <c r="S1122" s="194">
        <v>2436.2686501409785</v>
      </c>
      <c r="T1122" s="194">
        <f t="shared" si="106"/>
        <v>2314.4552176339294</v>
      </c>
      <c r="U1122" s="194">
        <f t="shared" si="107"/>
        <v>2488.6615243375586</v>
      </c>
      <c r="V1122" s="194">
        <f t="shared" si="108"/>
        <v>2902.5259358348944</v>
      </c>
      <c r="W1122" s="194">
        <f t="shared" si="109"/>
        <v>3055.2904587521862</v>
      </c>
    </row>
    <row r="1123" spans="5:23" ht="69.75" x14ac:dyDescent="0.25">
      <c r="E1123" s="78" t="str">
        <f t="shared" si="110"/>
        <v>ALLURE MESA LATERAL - 0.3X0.4X0.48 - ACABAMENTOS CUSTOMIZADOSTampo: Mármore ou Porcelana Especial
Corpo: Laca ou Lamina</v>
      </c>
      <c r="F1123" s="80" t="s">
        <v>580</v>
      </c>
      <c r="G1123" s="81" t="s">
        <v>626</v>
      </c>
      <c r="H1123" s="30">
        <v>3534.81237721552</v>
      </c>
      <c r="I1123" s="86"/>
      <c r="J1123" s="42"/>
      <c r="S1123" s="194">
        <v>2818.636294978518</v>
      </c>
      <c r="T1123" s="194">
        <f t="shared" si="106"/>
        <v>2677.7044802295918</v>
      </c>
      <c r="U1123" s="194">
        <f t="shared" si="107"/>
        <v>2879.2521292791312</v>
      </c>
      <c r="V1123" s="194">
        <f t="shared" si="108"/>
        <v>3358.0717583782503</v>
      </c>
      <c r="W1123" s="194">
        <f t="shared" si="109"/>
        <v>3534.81237721552</v>
      </c>
    </row>
    <row r="1124" spans="5:23" ht="93" x14ac:dyDescent="0.25">
      <c r="E1124" s="78" t="str">
        <f t="shared" si="110"/>
        <v>VENTURI MESA LATERAL - ØX0.5X0.42 - ACABAMENTOS CUSTOMIZADOSTampo: Espelho Bronze, Fume, Prata, Vidro Fosco ou Clear
Corpo: Laca ou Lamina</v>
      </c>
      <c r="F1124" s="80" t="s">
        <v>614</v>
      </c>
      <c r="G1124" s="57" t="s">
        <v>481</v>
      </c>
      <c r="H1124" s="30">
        <v>2681.0535698522008</v>
      </c>
      <c r="I1124" s="86"/>
      <c r="J1124" s="42"/>
      <c r="S1124" s="194">
        <v>2137.8546000000001</v>
      </c>
      <c r="T1124" s="194">
        <f t="shared" si="106"/>
        <v>2030.9618700000001</v>
      </c>
      <c r="U1124" s="194">
        <f t="shared" si="107"/>
        <v>2183.8299677419359</v>
      </c>
      <c r="V1124" s="194">
        <f t="shared" si="108"/>
        <v>2547.0008913774195</v>
      </c>
      <c r="W1124" s="194">
        <f t="shared" si="109"/>
        <v>2681.0535698522008</v>
      </c>
    </row>
    <row r="1125" spans="5:23" ht="93" x14ac:dyDescent="0.25">
      <c r="E1125" s="78" t="str">
        <f t="shared" si="110"/>
        <v>VENTURI MESA LATERAL - ØX0.5X0.42 - ACABAMENTOS CUSTOMIZADOSTampo: Laca ou Lamina com ou sem Vidro Normal Pintado
Corpo: Laca ou Lamina</v>
      </c>
      <c r="F1125" s="80" t="s">
        <v>614</v>
      </c>
      <c r="G1125" s="57" t="s">
        <v>482</v>
      </c>
      <c r="H1125" s="30">
        <v>2466.2335253053166</v>
      </c>
      <c r="I1125" s="86"/>
      <c r="J1125" s="42"/>
      <c r="S1125" s="194">
        <v>1966.5584999999999</v>
      </c>
      <c r="T1125" s="194">
        <f t="shared" si="106"/>
        <v>1868.2305749999998</v>
      </c>
      <c r="U1125" s="194">
        <f t="shared" si="107"/>
        <v>2008.8500806451611</v>
      </c>
      <c r="V1125" s="194">
        <f t="shared" si="108"/>
        <v>2342.9218490564513</v>
      </c>
      <c r="W1125" s="194">
        <f t="shared" si="109"/>
        <v>2466.2335253053166</v>
      </c>
    </row>
    <row r="1126" spans="5:23" ht="69.75" x14ac:dyDescent="0.25">
      <c r="E1126" s="78" t="str">
        <f t="shared" si="110"/>
        <v>VENTURI MESA LATERAL - ØX0.5X0.42 - ACABAMENTOS CUSTOMIZADOSTampo: Mármore ou Porcelana Especial
Corpo: Laca ou Lamina</v>
      </c>
      <c r="F1126" s="80" t="s">
        <v>614</v>
      </c>
      <c r="G1126" s="81" t="s">
        <v>626</v>
      </c>
      <c r="H1126" s="30">
        <v>3631.7676236116745</v>
      </c>
      <c r="I1126" s="86"/>
      <c r="J1126" s="42"/>
      <c r="S1126" s="194">
        <v>2895.9477750000001</v>
      </c>
      <c r="T1126" s="194">
        <f t="shared" si="106"/>
        <v>2751.1503862499999</v>
      </c>
      <c r="U1126" s="194">
        <f t="shared" si="107"/>
        <v>2958.2262217741936</v>
      </c>
      <c r="V1126" s="194">
        <f t="shared" si="108"/>
        <v>3450.1792424552418</v>
      </c>
      <c r="W1126" s="194">
        <f t="shared" si="109"/>
        <v>3631.7676236116745</v>
      </c>
    </row>
    <row r="1127" spans="5:23" ht="93" x14ac:dyDescent="0.25">
      <c r="E1127" s="78" t="str">
        <f t="shared" si="110"/>
        <v>HAZEL MESA LATERAL - 0.795X0.4X0.45 - ACABAMENTOS CUSTOMIZADOSTampo: Espelho Bronze, Fume, Prata, Vidro Fosco ou Clear
Corpo: Laca ou Lamina</v>
      </c>
      <c r="F1127" s="80" t="s">
        <v>886</v>
      </c>
      <c r="G1127" s="57" t="s">
        <v>481</v>
      </c>
      <c r="H1127" s="30">
        <v>3741.0787336963936</v>
      </c>
      <c r="I1127" s="86"/>
      <c r="J1127" s="42"/>
      <c r="S1127" s="194">
        <v>2983.1117400000007</v>
      </c>
      <c r="T1127" s="194">
        <f t="shared" si="106"/>
        <v>2833.9561530000005</v>
      </c>
      <c r="U1127" s="194">
        <f t="shared" si="107"/>
        <v>3047.2646806451621</v>
      </c>
      <c r="V1127" s="194">
        <f t="shared" si="108"/>
        <v>3554.0247970364521</v>
      </c>
      <c r="W1127" s="194">
        <f t="shared" si="109"/>
        <v>3741.0787336963936</v>
      </c>
    </row>
    <row r="1128" spans="5:23" ht="93" x14ac:dyDescent="0.25">
      <c r="E1128" s="78" t="str">
        <f t="shared" si="110"/>
        <v>HAZEL MESA LATERAL - 0.795X0.4X0.45 - ACABAMENTOS CUSTOMIZADOSTampo: Laca ou Lamina com ou sem Vidro Normal Pintado
Corpo: Laca ou Lamina</v>
      </c>
      <c r="F1128" s="80" t="s">
        <v>886</v>
      </c>
      <c r="G1128" s="57" t="s">
        <v>482</v>
      </c>
      <c r="H1128" s="30">
        <v>3531.1041369532113</v>
      </c>
      <c r="I1128" s="86"/>
      <c r="J1128" s="42"/>
      <c r="S1128" s="194">
        <v>2815.6793684210529</v>
      </c>
      <c r="T1128" s="194">
        <f t="shared" si="106"/>
        <v>2674.8954000000003</v>
      </c>
      <c r="U1128" s="194">
        <f t="shared" si="107"/>
        <v>2876.2316129032265</v>
      </c>
      <c r="V1128" s="194">
        <f t="shared" si="108"/>
        <v>3354.5489301290327</v>
      </c>
      <c r="W1128" s="194">
        <f t="shared" si="109"/>
        <v>3531.1041369532113</v>
      </c>
    </row>
    <row r="1129" spans="5:23" ht="69.75" x14ac:dyDescent="0.25">
      <c r="E1129" s="78" t="str">
        <f t="shared" si="110"/>
        <v>HAZEL MESA LATERAL - 0.795X0.4X0.45 - ACABAMENTOS CUSTOMIZADOSTampo: Mármore ou Porcelana Especial
Corpo: Laca ou Lamina</v>
      </c>
      <c r="F1129" s="80" t="s">
        <v>886</v>
      </c>
      <c r="G1129" s="81" t="s">
        <v>626</v>
      </c>
      <c r="H1129" s="30">
        <v>4736.3178374317022</v>
      </c>
      <c r="I1129" s="86"/>
      <c r="J1129" s="42"/>
      <c r="S1129" s="194">
        <v>3776.7088989473696</v>
      </c>
      <c r="T1129" s="194">
        <f t="shared" si="106"/>
        <v>3587.8734540000009</v>
      </c>
      <c r="U1129" s="194">
        <f t="shared" si="107"/>
        <v>3857.9284451612916</v>
      </c>
      <c r="V1129" s="194">
        <f t="shared" si="108"/>
        <v>4499.5019455916135</v>
      </c>
      <c r="W1129" s="194">
        <f t="shared" si="109"/>
        <v>4736.3178374317022</v>
      </c>
    </row>
    <row r="1130" spans="5:23" ht="93" x14ac:dyDescent="0.25">
      <c r="E1130" s="78" t="str">
        <f t="shared" ref="E1130:E1177" si="111">F1130&amp;G1130</f>
        <v>ROMAN MESA LATERAL - 0.4X0.75X0.42 - ACABAMENTOS CUSTOMIZADOSTampo: Espelho Bronze, Fume, Prata, Vidro Fosco ou Clear
Corpo: Laca ou Lamina</v>
      </c>
      <c r="F1130" s="80" t="s">
        <v>581</v>
      </c>
      <c r="G1130" s="57" t="s">
        <v>481</v>
      </c>
      <c r="H1130" s="30">
        <v>3384.7855209634035</v>
      </c>
      <c r="I1130" s="86"/>
      <c r="S1130" s="194">
        <v>2699.0058600000002</v>
      </c>
      <c r="T1130" s="194">
        <f t="shared" si="106"/>
        <v>2564.0555669999999</v>
      </c>
      <c r="U1130" s="194">
        <f t="shared" si="107"/>
        <v>2757.0489967741937</v>
      </c>
      <c r="V1130" s="194">
        <f t="shared" si="108"/>
        <v>3215.5462449377419</v>
      </c>
      <c r="W1130" s="194">
        <f t="shared" si="109"/>
        <v>3384.7855209634035</v>
      </c>
    </row>
    <row r="1131" spans="5:23" ht="93" x14ac:dyDescent="0.25">
      <c r="E1131" s="78" t="str">
        <f t="shared" si="111"/>
        <v>ROMAN MESA LATERAL - 0.4X0.75X0.42 - ACABAMENTOS CUSTOMIZADOSTampo: Laca ou Lamina com ou sem Vidro Normal Pintado
Corpo: Laca ou Lamina</v>
      </c>
      <c r="F1131" s="80" t="s">
        <v>581</v>
      </c>
      <c r="G1131" s="57" t="s">
        <v>482</v>
      </c>
      <c r="H1131" s="30">
        <v>2795.457441754626</v>
      </c>
      <c r="I1131" s="86"/>
      <c r="S1131" s="194">
        <v>2229.0795000000003</v>
      </c>
      <c r="T1131" s="194">
        <f t="shared" si="106"/>
        <v>2117.6255250000004</v>
      </c>
      <c r="U1131" s="194">
        <f t="shared" si="107"/>
        <v>2277.0166935483876</v>
      </c>
      <c r="V1131" s="194">
        <f t="shared" si="108"/>
        <v>2655.6845696854843</v>
      </c>
      <c r="W1131" s="194">
        <f t="shared" si="109"/>
        <v>2795.457441754626</v>
      </c>
    </row>
    <row r="1132" spans="5:23" ht="69.75" x14ac:dyDescent="0.25">
      <c r="E1132" s="78" t="str">
        <f t="shared" si="111"/>
        <v>ROMAN MESA LATERAL - 0.4X0.75X0.42 - ACABAMENTOS CUSTOMIZADOSTampo: Mármore ou Porcelana Especial
Corpo: Laca ou Lamina</v>
      </c>
      <c r="F1132" s="80" t="s">
        <v>581</v>
      </c>
      <c r="G1132" s="81" t="s">
        <v>626</v>
      </c>
      <c r="H1132" s="30">
        <v>4544.9514601617338</v>
      </c>
      <c r="I1132" s="86"/>
      <c r="S1132" s="194">
        <v>3624.1146000000003</v>
      </c>
      <c r="T1132" s="194">
        <f t="shared" si="106"/>
        <v>3442.9088700000002</v>
      </c>
      <c r="U1132" s="194">
        <f t="shared" si="107"/>
        <v>3702.0525483870974</v>
      </c>
      <c r="V1132" s="194">
        <f t="shared" si="108"/>
        <v>4317.7038871838713</v>
      </c>
      <c r="W1132" s="194">
        <f t="shared" si="109"/>
        <v>4544.9514601617338</v>
      </c>
    </row>
    <row r="1133" spans="5:23" ht="46.5" x14ac:dyDescent="0.25">
      <c r="E1133" s="78" t="str">
        <f t="shared" si="111"/>
        <v>Avant Espelho 1.84X0.1X1.91 - Acabamentos CustomizadosLaca ou Lamina - Espelho Bronze ou Fume</v>
      </c>
      <c r="F1133" s="80" t="s">
        <v>917</v>
      </c>
      <c r="G1133" s="57" t="s">
        <v>586</v>
      </c>
      <c r="H1133" s="30">
        <v>7057.8456386602729</v>
      </c>
      <c r="I1133" s="86"/>
      <c r="S1133" s="194">
        <v>5627.880000000001</v>
      </c>
      <c r="T1133" s="194">
        <f t="shared" si="106"/>
        <v>5346.4860000000008</v>
      </c>
      <c r="U1133" s="194">
        <f t="shared" si="107"/>
        <v>5748.9096774193558</v>
      </c>
      <c r="V1133" s="194">
        <f t="shared" si="108"/>
        <v>6704.9533567741937</v>
      </c>
      <c r="W1133" s="194">
        <f t="shared" si="109"/>
        <v>7057.8456386602729</v>
      </c>
    </row>
    <row r="1134" spans="5:23" ht="46.5" x14ac:dyDescent="0.25">
      <c r="E1134" s="78" t="str">
        <f t="shared" si="111"/>
        <v>Avant Espelho 1.84X0.1X1.91 - Acabamentos CustomizadosLaca ou Lamina - Espelho Prata</v>
      </c>
      <c r="F1134" s="80" t="s">
        <v>917</v>
      </c>
      <c r="G1134" s="57" t="s">
        <v>587</v>
      </c>
      <c r="H1134" s="30">
        <v>4117.0766225518255</v>
      </c>
      <c r="I1134" s="86"/>
      <c r="S1134" s="194">
        <v>3282.9300000000003</v>
      </c>
      <c r="T1134" s="194">
        <f t="shared" si="106"/>
        <v>3118.7835</v>
      </c>
      <c r="U1134" s="194">
        <f t="shared" si="107"/>
        <v>3353.5306451612905</v>
      </c>
      <c r="V1134" s="194">
        <f t="shared" si="108"/>
        <v>3911.2227914516129</v>
      </c>
      <c r="W1134" s="194">
        <f t="shared" si="109"/>
        <v>4117.0766225518255</v>
      </c>
    </row>
    <row r="1135" spans="5:23" ht="46.5" x14ac:dyDescent="0.25">
      <c r="E1135" s="78" t="str">
        <f t="shared" si="111"/>
        <v>Voltige Espelho 1.55X1.55X0.038 - Acabamentos CustomizadosLaca ou Lamina - Espelho Prata</v>
      </c>
      <c r="F1135" s="80" t="s">
        <v>629</v>
      </c>
      <c r="G1135" s="57" t="s">
        <v>587</v>
      </c>
      <c r="H1135" s="30">
        <v>7821.1576365043911</v>
      </c>
      <c r="I1135" s="86"/>
      <c r="S1135" s="194">
        <v>6236.54</v>
      </c>
      <c r="T1135" s="194">
        <f t="shared" si="106"/>
        <v>5924.7129999999997</v>
      </c>
      <c r="U1135" s="194">
        <f t="shared" si="107"/>
        <v>6370.6591397849461</v>
      </c>
      <c r="V1135" s="194">
        <f t="shared" si="108"/>
        <v>7430.0997547311817</v>
      </c>
      <c r="W1135" s="194">
        <f t="shared" si="109"/>
        <v>7821.1576365043911</v>
      </c>
    </row>
    <row r="1136" spans="5:23" ht="46.5" x14ac:dyDescent="0.25">
      <c r="E1136" s="78" t="str">
        <f t="shared" si="111"/>
        <v>Voltige Espelho 1.1X1.1X0.038 - Acabamentos CustomizadosLaca ou Lamina - Espelho Prata</v>
      </c>
      <c r="F1136" s="80" t="s">
        <v>628</v>
      </c>
      <c r="G1136" s="57" t="s">
        <v>587</v>
      </c>
      <c r="H1136" s="30">
        <v>6307.3851907293474</v>
      </c>
      <c r="I1136" s="86"/>
      <c r="S1136" s="194">
        <v>5029.4677419354839</v>
      </c>
      <c r="T1136" s="194">
        <f t="shared" si="106"/>
        <v>4777.9943548387091</v>
      </c>
      <c r="U1136" s="194">
        <f t="shared" si="107"/>
        <v>5137.6283385362467</v>
      </c>
      <c r="V1136" s="194">
        <f t="shared" si="108"/>
        <v>5992.0159312348242</v>
      </c>
      <c r="W1136" s="194">
        <f t="shared" si="109"/>
        <v>6307.3851907293474</v>
      </c>
    </row>
    <row r="1137" spans="5:23" ht="46.5" x14ac:dyDescent="0.25">
      <c r="E1137" s="78" t="str">
        <f t="shared" si="111"/>
        <v>Ettore Espelho 2.05X0.14X1.95 - Acabamentos CustomizadosLaca ou Lamina - Espelho Bronze ou Fume</v>
      </c>
      <c r="F1137" s="80" t="s">
        <v>918</v>
      </c>
      <c r="G1137" s="57" t="s">
        <v>586</v>
      </c>
      <c r="H1137" s="30">
        <v>7380.568373174141</v>
      </c>
      <c r="I1137" s="86"/>
      <c r="S1137" s="194">
        <v>5885.2169999999996</v>
      </c>
      <c r="T1137" s="194">
        <f t="shared" si="106"/>
        <v>5590.9561499999991</v>
      </c>
      <c r="U1137" s="194">
        <f t="shared" si="107"/>
        <v>6011.7808064516121</v>
      </c>
      <c r="V1137" s="194">
        <f t="shared" si="108"/>
        <v>7011.5399545645141</v>
      </c>
      <c r="W1137" s="194">
        <f t="shared" si="109"/>
        <v>7380.568373174141</v>
      </c>
    </row>
    <row r="1138" spans="5:23" ht="46.5" x14ac:dyDescent="0.25">
      <c r="E1138" s="78" t="str">
        <f t="shared" si="111"/>
        <v>Ettore Espelho 2.05X0.14X1.95 - Acabamentos CustomizadosLaca ou Lamina - Espelho Prata</v>
      </c>
      <c r="F1138" s="80" t="s">
        <v>918</v>
      </c>
      <c r="G1138" s="57" t="s">
        <v>587</v>
      </c>
      <c r="H1138" s="30">
        <v>4305.3315510182492</v>
      </c>
      <c r="I1138" s="86"/>
      <c r="S1138" s="194">
        <v>3433.0432499999997</v>
      </c>
      <c r="T1138" s="194">
        <f t="shared" si="106"/>
        <v>3261.3910874999997</v>
      </c>
      <c r="U1138" s="194">
        <f t="shared" si="107"/>
        <v>3506.8721370967742</v>
      </c>
      <c r="V1138" s="194">
        <f t="shared" si="108"/>
        <v>4090.0649734959675</v>
      </c>
      <c r="W1138" s="194">
        <f t="shared" si="109"/>
        <v>4305.3315510182492</v>
      </c>
    </row>
    <row r="1139" spans="5:23" ht="69.75" x14ac:dyDescent="0.25">
      <c r="E1139" s="78" t="str">
        <f t="shared" si="111"/>
        <v>Halo Mesa de Cabeceira - Øx0.54x0.53 - Acabamentos CustomizadosTampo: Espelho Bronze, Fume, Prata, Vidro Fosco ou Clear
Corpo: Laca ou Lamina</v>
      </c>
      <c r="F1139" s="80" t="s">
        <v>907</v>
      </c>
      <c r="G1139" s="57" t="s">
        <v>481</v>
      </c>
      <c r="H1139" s="30">
        <v>4596.5180571771389</v>
      </c>
      <c r="I1139" s="86"/>
      <c r="J1139" s="42"/>
      <c r="S1139" s="194">
        <v>3665.2334675509414</v>
      </c>
      <c r="T1139" s="194">
        <f t="shared" si="106"/>
        <v>3481.9717941733943</v>
      </c>
      <c r="U1139" s="194">
        <f t="shared" si="107"/>
        <v>3744.0556926595641</v>
      </c>
      <c r="V1139" s="194">
        <f t="shared" si="108"/>
        <v>4366.6921543488488</v>
      </c>
      <c r="W1139" s="194">
        <f t="shared" si="109"/>
        <v>4596.5180571771389</v>
      </c>
    </row>
    <row r="1140" spans="5:23" ht="69.75" x14ac:dyDescent="0.25">
      <c r="E1140" s="78" t="str">
        <f t="shared" si="111"/>
        <v>Halo Mesa de Cabeceira - Øx0.54x0.53 - Acabamentos CustomizadosTampo: Laca ou Lamina com ou sem Vidro Normal Pintado
Corpo: Laca ou Lamina</v>
      </c>
      <c r="F1140" s="80" t="s">
        <v>907</v>
      </c>
      <c r="G1140" s="57" t="s">
        <v>482</v>
      </c>
      <c r="H1140" s="30">
        <v>4374.1089790820115</v>
      </c>
      <c r="I1140" s="86"/>
      <c r="J1140" s="42"/>
      <c r="S1140" s="194">
        <v>3487.8859217823428</v>
      </c>
      <c r="T1140" s="194">
        <f t="shared" si="106"/>
        <v>3313.4916256932256</v>
      </c>
      <c r="U1140" s="194">
        <f t="shared" si="107"/>
        <v>3562.8942211755116</v>
      </c>
      <c r="V1140" s="194">
        <f t="shared" si="108"/>
        <v>4155.4035301569984</v>
      </c>
      <c r="W1140" s="194">
        <f t="shared" si="109"/>
        <v>4374.1089790820115</v>
      </c>
    </row>
    <row r="1141" spans="5:23" ht="69.75" x14ac:dyDescent="0.25">
      <c r="E1141" s="78" t="str">
        <f t="shared" si="111"/>
        <v>Halo Mesa de Cabeceira - Øx0.54x0.53 - Acabamentos CustomizadosTampo: Mármore Especial
Corpo: Laca ou Lamina</v>
      </c>
      <c r="F1141" s="80" t="s">
        <v>907</v>
      </c>
      <c r="G1141" s="81" t="s">
        <v>624</v>
      </c>
      <c r="H1141" s="30">
        <v>5771.2844014932716</v>
      </c>
      <c r="I1141" s="86"/>
      <c r="J1141" s="42"/>
      <c r="S1141" s="194">
        <v>4601.9844752004756</v>
      </c>
      <c r="T1141" s="194">
        <f t="shared" si="106"/>
        <v>4371.8852514404516</v>
      </c>
      <c r="U1141" s="194">
        <f t="shared" si="107"/>
        <v>4700.9518832693029</v>
      </c>
      <c r="V1141" s="194">
        <f t="shared" si="108"/>
        <v>5482.7201814569871</v>
      </c>
      <c r="W1141" s="194">
        <f t="shared" si="109"/>
        <v>5771.2844014932716</v>
      </c>
    </row>
    <row r="1142" spans="5:23" ht="69.75" x14ac:dyDescent="0.25">
      <c r="E1142" s="78" t="str">
        <f t="shared" si="111"/>
        <v>Prism Mesa de Cabeceira - 0.7X0.45X0.530 - Acabamentos CustomizadosTampo: Espelho Bronze, Fume, Prata, Vidro Fosco ou Clear
Corpo: Laca ou Lamina</v>
      </c>
      <c r="F1142" s="80" t="s">
        <v>630</v>
      </c>
      <c r="G1142" s="57" t="s">
        <v>481</v>
      </c>
      <c r="H1142" s="30">
        <v>2734.3380802565266</v>
      </c>
      <c r="I1142" s="86"/>
      <c r="S1142" s="194">
        <v>2180.3433204633202</v>
      </c>
      <c r="T1142" s="194">
        <f t="shared" si="106"/>
        <v>2071.3261544401539</v>
      </c>
      <c r="U1142" s="194">
        <f t="shared" si="107"/>
        <v>2227.2324241291981</v>
      </c>
      <c r="V1142" s="194">
        <f t="shared" si="108"/>
        <v>2597.6211762618836</v>
      </c>
      <c r="W1142" s="194">
        <f t="shared" si="109"/>
        <v>2734.3380802565266</v>
      </c>
    </row>
    <row r="1143" spans="5:23" ht="69.75" x14ac:dyDescent="0.25">
      <c r="E1143" s="78" t="str">
        <f t="shared" si="111"/>
        <v>Prism Mesa de Cabeceira - 0.7X0.45X0.530 - Acabamentos CustomizadosTampo: Laca ou Lamina com ou sem Vidro Normal Pintado
Corpo: Laca ou Lamina</v>
      </c>
      <c r="F1143" s="80" t="s">
        <v>630</v>
      </c>
      <c r="G1143" s="57" t="s">
        <v>482</v>
      </c>
      <c r="H1143" s="30">
        <v>2385.3632241125006</v>
      </c>
      <c r="I1143" s="86"/>
      <c r="S1143" s="194">
        <v>1902.0730501930502</v>
      </c>
      <c r="T1143" s="194">
        <f t="shared" si="106"/>
        <v>1806.9693976833976</v>
      </c>
      <c r="U1143" s="194">
        <f t="shared" si="107"/>
        <v>1942.9778469713954</v>
      </c>
      <c r="V1143" s="194">
        <f t="shared" si="108"/>
        <v>2266.0950629227382</v>
      </c>
      <c r="W1143" s="194">
        <f t="shared" si="109"/>
        <v>2385.3632241125006</v>
      </c>
    </row>
    <row r="1144" spans="5:23" ht="69.75" x14ac:dyDescent="0.25">
      <c r="E1144" s="78" t="str">
        <f t="shared" si="111"/>
        <v>Prism Mesa de Cabeceira - 0.7X0.45X0.530 - Acabamentos CustomizadosTampo: Mármore Especial
Corpo: Laca ou Lamina</v>
      </c>
      <c r="F1144" s="80" t="s">
        <v>630</v>
      </c>
      <c r="G1144" s="81" t="s">
        <v>624</v>
      </c>
      <c r="H1144" s="30">
        <v>4423.0364237575914</v>
      </c>
      <c r="I1144" s="86"/>
      <c r="S1144" s="194">
        <v>3526.9003465003466</v>
      </c>
      <c r="T1144" s="194">
        <f t="shared" si="106"/>
        <v>3350.555329175329</v>
      </c>
      <c r="U1144" s="194">
        <f t="shared" si="107"/>
        <v>3602.7476657799239</v>
      </c>
      <c r="V1144" s="194">
        <f t="shared" si="108"/>
        <v>4201.8846025991252</v>
      </c>
      <c r="W1144" s="194">
        <f t="shared" si="109"/>
        <v>4423.0364237575914</v>
      </c>
    </row>
    <row r="1145" spans="5:23" ht="69.75" x14ac:dyDescent="0.25">
      <c r="E1145" s="78" t="str">
        <f t="shared" si="111"/>
        <v>Prism Mesa de Cabeceira - 0.8X0.45X0.530 - Acabamentos CustomizadosTampo: Espelho Bronze, Fume, Prata, Vidro Fosco ou Clear
Corpo: Laca ou Lamina</v>
      </c>
      <c r="F1145" s="80" t="s">
        <v>631</v>
      </c>
      <c r="G1145" s="57" t="s">
        <v>481</v>
      </c>
      <c r="H1145" s="30">
        <v>2930.3822302115623</v>
      </c>
      <c r="I1145" s="86"/>
      <c r="S1145" s="194">
        <v>2336.6676447876448</v>
      </c>
      <c r="T1145" s="194">
        <f t="shared" si="106"/>
        <v>2219.8342625482624</v>
      </c>
      <c r="U1145" s="194">
        <f t="shared" si="107"/>
        <v>2386.9185618798519</v>
      </c>
      <c r="V1145" s="194">
        <f t="shared" si="108"/>
        <v>2783.863118720471</v>
      </c>
      <c r="W1145" s="194">
        <f t="shared" si="109"/>
        <v>2930.3822302115623</v>
      </c>
    </row>
    <row r="1146" spans="5:23" ht="69.75" x14ac:dyDescent="0.25">
      <c r="E1146" s="78" t="str">
        <f t="shared" si="111"/>
        <v>Prism Mesa de Cabeceira - 0.8X0.45X0.530 - Acabamentos CustomizadosTampo: Laca ou Lamina com ou sem Vidro Normal Pintado
Corpo: Laca ou Lamina</v>
      </c>
      <c r="F1146" s="80" t="s">
        <v>631</v>
      </c>
      <c r="G1146" s="57" t="s">
        <v>482</v>
      </c>
      <c r="H1146" s="30">
        <v>2545.4803370918257</v>
      </c>
      <c r="I1146" s="86"/>
      <c r="S1146" s="194">
        <v>2029.7493899613899</v>
      </c>
      <c r="T1146" s="194">
        <f t="shared" si="106"/>
        <v>1928.2619204633202</v>
      </c>
      <c r="U1146" s="194">
        <f t="shared" si="107"/>
        <v>2073.3999144766885</v>
      </c>
      <c r="V1146" s="194">
        <f t="shared" si="108"/>
        <v>2418.2063202541617</v>
      </c>
      <c r="W1146" s="194">
        <f t="shared" si="109"/>
        <v>2545.4803370918257</v>
      </c>
    </row>
    <row r="1147" spans="5:23" ht="69.75" x14ac:dyDescent="0.25">
      <c r="E1147" s="78" t="str">
        <f t="shared" si="111"/>
        <v>Prism Mesa de Cabeceira - 0.8X0.45X0.530 - Acabamentos CustomizadosTampo: Mármore Especial
Corpo: Laca ou Lamina</v>
      </c>
      <c r="F1147" s="80" t="s">
        <v>631</v>
      </c>
      <c r="G1147" s="81" t="s">
        <v>624</v>
      </c>
      <c r="H1147" s="30">
        <v>4818.6716942751109</v>
      </c>
      <c r="I1147" s="86"/>
      <c r="S1147" s="194">
        <v>3842.3773263373259</v>
      </c>
      <c r="T1147" s="194">
        <f t="shared" si="106"/>
        <v>3650.2584600204596</v>
      </c>
      <c r="U1147" s="194">
        <f t="shared" si="107"/>
        <v>3925.0090967961933</v>
      </c>
      <c r="V1147" s="194">
        <f t="shared" si="108"/>
        <v>4577.7381095933997</v>
      </c>
      <c r="W1147" s="194">
        <f t="shared" si="109"/>
        <v>4818.6716942751109</v>
      </c>
    </row>
    <row r="1148" spans="5:23" ht="69.75" x14ac:dyDescent="0.25">
      <c r="E1148" s="78" t="str">
        <f t="shared" si="111"/>
        <v>Prism Mesa de Cabeceira - 0.9X0.45X0.530 - Acabamentos CustomizadosTampo: Espelho Bronze, Fume, Prata, Vidro Fosco ou Clear
Corpo: Laca ou Lamina</v>
      </c>
      <c r="F1148" s="80" t="s">
        <v>632</v>
      </c>
      <c r="G1148" s="57" t="s">
        <v>481</v>
      </c>
      <c r="H1148" s="30">
        <v>3105.8040346841181</v>
      </c>
      <c r="I1148" s="86"/>
      <c r="S1148" s="194">
        <v>2476.5478455598459</v>
      </c>
      <c r="T1148" s="194">
        <f t="shared" si="106"/>
        <v>2352.7204532818537</v>
      </c>
      <c r="U1148" s="194">
        <f t="shared" si="107"/>
        <v>2529.8069390127462</v>
      </c>
      <c r="V1148" s="194">
        <f t="shared" si="108"/>
        <v>2950.5138329705655</v>
      </c>
      <c r="W1148" s="194">
        <f t="shared" si="109"/>
        <v>3105.8040346841181</v>
      </c>
    </row>
    <row r="1149" spans="5:23" ht="69.75" x14ac:dyDescent="0.25">
      <c r="E1149" s="78" t="str">
        <f t="shared" si="111"/>
        <v>Prism Mesa de Cabeceira - 0.9X0.45X0.530 - Acabamentos CustomizadosTampo: Laca ou Lamina com ou sem Vidro Normal Pintado
Corpo: Laca ou Lamina</v>
      </c>
      <c r="F1149" s="80" t="s">
        <v>632</v>
      </c>
      <c r="G1149" s="57" t="s">
        <v>482</v>
      </c>
      <c r="H1149" s="30">
        <v>2636.1270304942723</v>
      </c>
      <c r="I1149" s="86"/>
      <c r="S1149" s="194">
        <v>2102.0304710424712</v>
      </c>
      <c r="T1149" s="194">
        <f t="shared" si="106"/>
        <v>1996.9289474903476</v>
      </c>
      <c r="U1149" s="194">
        <f t="shared" si="107"/>
        <v>2147.2354274089762</v>
      </c>
      <c r="V1149" s="194">
        <f t="shared" si="108"/>
        <v>2504.3206789870887</v>
      </c>
      <c r="W1149" s="194">
        <f t="shared" si="109"/>
        <v>2636.1270304942723</v>
      </c>
    </row>
    <row r="1150" spans="5:23" ht="69.75" x14ac:dyDescent="0.25">
      <c r="E1150" s="78" t="str">
        <f t="shared" si="111"/>
        <v>Prism Mesa de Cabeceira - 0.9X0.45X0.530 - Acabamentos CustomizadosTampo: Mármore Especial
Corpo: Laca ou Lamina</v>
      </c>
      <c r="F1150" s="80" t="s">
        <v>632</v>
      </c>
      <c r="G1150" s="81" t="s">
        <v>624</v>
      </c>
      <c r="H1150" s="30">
        <v>5207.0807128052829</v>
      </c>
      <c r="I1150" s="86"/>
      <c r="S1150" s="194">
        <v>4152.0921400521402</v>
      </c>
      <c r="T1150" s="194">
        <f t="shared" si="106"/>
        <v>3944.4875330495329</v>
      </c>
      <c r="U1150" s="194">
        <f t="shared" si="107"/>
        <v>4241.384444139283</v>
      </c>
      <c r="V1150" s="194">
        <f t="shared" si="108"/>
        <v>4946.7266771996456</v>
      </c>
      <c r="W1150" s="194">
        <f t="shared" si="109"/>
        <v>5207.0807128052829</v>
      </c>
    </row>
    <row r="1151" spans="5:23" ht="69.75" x14ac:dyDescent="0.25">
      <c r="E1151" s="78" t="str">
        <f t="shared" si="111"/>
        <v>Prism Mesa de Cabeceira - 1X0.45X0.530 - Acabamentos CustomizadosTampo: Espelho Bronze, Fume, Prata, Vidro Fosco ou Clear
Corpo: Laca ou Lamina</v>
      </c>
      <c r="F1151" s="80" t="s">
        <v>633</v>
      </c>
      <c r="G1151" s="57" t="s">
        <v>481</v>
      </c>
      <c r="H1151" s="30">
        <v>3241.1252426376677</v>
      </c>
      <c r="I1151" s="86"/>
      <c r="S1151" s="194">
        <v>2584.4520926640921</v>
      </c>
      <c r="T1151" s="194">
        <f t="shared" si="106"/>
        <v>2455.2294880308873</v>
      </c>
      <c r="U1151" s="194">
        <f t="shared" si="107"/>
        <v>2640.0317075600942</v>
      </c>
      <c r="V1151" s="194">
        <f t="shared" si="108"/>
        <v>3079.0689805273378</v>
      </c>
      <c r="W1151" s="194">
        <f t="shared" si="109"/>
        <v>3241.1252426376677</v>
      </c>
    </row>
    <row r="1152" spans="5:23" ht="69.75" x14ac:dyDescent="0.25">
      <c r="E1152" s="78" t="str">
        <f t="shared" si="111"/>
        <v>Prism Mesa de Cabeceira - 1X0.45X0.530 - Acabamentos CustomizadosTampo: Laca ou Lamina com ou sem Vidro Normal Pintado
Corpo: Laca ou Lamina</v>
      </c>
      <c r="F1152" s="80" t="s">
        <v>633</v>
      </c>
      <c r="G1152" s="57" t="s">
        <v>482</v>
      </c>
      <c r="H1152" s="30">
        <v>2718.1858977665001</v>
      </c>
      <c r="I1152" s="86"/>
      <c r="S1152" s="194">
        <v>2167.4636756756759</v>
      </c>
      <c r="T1152" s="194">
        <f t="shared" si="106"/>
        <v>2059.0904918918918</v>
      </c>
      <c r="U1152" s="194">
        <f t="shared" si="107"/>
        <v>2214.0757977332173</v>
      </c>
      <c r="V1152" s="194">
        <f t="shared" si="108"/>
        <v>2582.276602896251</v>
      </c>
      <c r="W1152" s="194">
        <f t="shared" si="109"/>
        <v>2718.1858977665001</v>
      </c>
    </row>
    <row r="1153" spans="5:23" ht="69.75" x14ac:dyDescent="0.25">
      <c r="E1153" s="78" t="str">
        <f t="shared" si="111"/>
        <v>Prism Mesa de Cabeceira - 1X0.45X0.530 - Acabamentos CustomizadosTampo: Mármore Especial
Corpo: Laca ou Lamina</v>
      </c>
      <c r="F1153" s="80" t="s">
        <v>633</v>
      </c>
      <c r="G1153" s="81" t="s">
        <v>624</v>
      </c>
      <c r="H1153" s="30">
        <v>5587.4157067685819</v>
      </c>
      <c r="I1153" s="86"/>
      <c r="S1153" s="194">
        <v>4455.36877932878</v>
      </c>
      <c r="T1153" s="194">
        <f t="shared" si="106"/>
        <v>4232.6003403623408</v>
      </c>
      <c r="U1153" s="194">
        <f t="shared" si="107"/>
        <v>4551.1831616799363</v>
      </c>
      <c r="V1153" s="194">
        <f t="shared" si="108"/>
        <v>5308.044921467309</v>
      </c>
      <c r="W1153" s="194">
        <f t="shared" si="109"/>
        <v>5587.4157067685819</v>
      </c>
    </row>
    <row r="1154" spans="5:23" ht="69.75" x14ac:dyDescent="0.25">
      <c r="E1154" s="78" t="str">
        <f t="shared" si="111"/>
        <v>Rive Mesa de Cabeceira - 0.7X0.45X0.530 - Acabamentos CustomizadosTampo: Espelho Bronze, Fume, Prata, Vidro Fosco ou Clear
Corpo: Laca ou Lamina</v>
      </c>
      <c r="F1154" s="80" t="s">
        <v>634</v>
      </c>
      <c r="G1154" s="57" t="s">
        <v>481</v>
      </c>
      <c r="H1154" s="30">
        <v>2843.4882773775303</v>
      </c>
      <c r="I1154" s="86"/>
      <c r="S1154" s="194">
        <v>2267.3789745173749</v>
      </c>
      <c r="T1154" s="194">
        <f t="shared" si="106"/>
        <v>2154.010025791506</v>
      </c>
      <c r="U1154" s="194">
        <f t="shared" si="107"/>
        <v>2316.1398126790386</v>
      </c>
      <c r="V1154" s="194">
        <f t="shared" si="108"/>
        <v>2701.3138635275627</v>
      </c>
      <c r="W1154" s="194">
        <f t="shared" si="109"/>
        <v>2843.4882773775303</v>
      </c>
    </row>
    <row r="1155" spans="5:23" ht="69.75" x14ac:dyDescent="0.25">
      <c r="E1155" s="78" t="str">
        <f t="shared" si="111"/>
        <v>Rive Mesa de Cabeceira - 0.7X0.45X0.530 - Acabamentos CustomizadosTampo: Laca ou Lamina com ou sem Vidro Normal Pintado
Corpo: Laca ou Lamina</v>
      </c>
      <c r="F1155" s="80" t="s">
        <v>634</v>
      </c>
      <c r="G1155" s="57" t="s">
        <v>482</v>
      </c>
      <c r="H1155" s="30">
        <v>2476.9659009944944</v>
      </c>
      <c r="I1155" s="86"/>
      <c r="S1155" s="194">
        <v>1975.1164262548268</v>
      </c>
      <c r="T1155" s="194">
        <f t="shared" ref="T1155:T1218" si="112">IF(S1155,S1155*(1-0.05))</f>
        <v>1876.3606049420855</v>
      </c>
      <c r="U1155" s="194">
        <f t="shared" ref="U1155:U1218" si="113">IF(T1155,T1155/(1-0.07))</f>
        <v>2017.5920483248233</v>
      </c>
      <c r="V1155" s="194">
        <f t="shared" ref="V1155:V1218" si="114">U1155*1.1663</f>
        <v>2353.1176059612412</v>
      </c>
      <c r="W1155" s="194">
        <f t="shared" ref="W1155:W1218" si="115">V1155*1.05263157894</f>
        <v>2476.9659009944944</v>
      </c>
    </row>
    <row r="1156" spans="5:23" ht="69.75" x14ac:dyDescent="0.25">
      <c r="E1156" s="78" t="str">
        <f t="shared" si="111"/>
        <v>Rive Mesa de Cabeceira - 0.7X0.45X0.530 - Acabamentos CustomizadosTampo: Mármore Especial
Corpo: Laca ou Lamina</v>
      </c>
      <c r="F1156" s="80" t="s">
        <v>634</v>
      </c>
      <c r="G1156" s="81" t="s">
        <v>624</v>
      </c>
      <c r="H1156" s="30">
        <v>4680.9455804800109</v>
      </c>
      <c r="I1156" s="86"/>
      <c r="S1156" s="194">
        <v>3732.5554230274224</v>
      </c>
      <c r="T1156" s="194">
        <f t="shared" si="112"/>
        <v>3545.9276518760512</v>
      </c>
      <c r="U1156" s="194">
        <f t="shared" si="113"/>
        <v>3812.8254321247864</v>
      </c>
      <c r="V1156" s="194">
        <f t="shared" si="114"/>
        <v>4446.8983014871383</v>
      </c>
      <c r="W1156" s="194">
        <f t="shared" si="115"/>
        <v>4680.9455804800109</v>
      </c>
    </row>
    <row r="1157" spans="5:23" ht="69.75" x14ac:dyDescent="0.25">
      <c r="E1157" s="78" t="str">
        <f t="shared" si="111"/>
        <v>Rive Mesa de Cabeceira - 0.8X0.45X0.530 - Acabamentos CustomizadosTampo: Espelho Bronze, Fume, Prata, Vidro Fosco ou Clear
Corpo: Laca ou Lamina</v>
      </c>
      <c r="F1157" s="80" t="s">
        <v>635</v>
      </c>
      <c r="G1157" s="57" t="s">
        <v>481</v>
      </c>
      <c r="H1157" s="30">
        <v>2986.4289052670929</v>
      </c>
      <c r="I1157" s="86"/>
      <c r="S1157" s="194">
        <v>2381.3588972972975</v>
      </c>
      <c r="T1157" s="194">
        <f t="shared" si="112"/>
        <v>2262.2909524324327</v>
      </c>
      <c r="U1157" s="194">
        <f t="shared" si="113"/>
        <v>2432.5709165940139</v>
      </c>
      <c r="V1157" s="194">
        <f t="shared" si="114"/>
        <v>2837.1074600235979</v>
      </c>
      <c r="W1157" s="194">
        <f t="shared" si="115"/>
        <v>2986.4289052670929</v>
      </c>
    </row>
    <row r="1158" spans="5:23" ht="69.75" x14ac:dyDescent="0.25">
      <c r="E1158" s="78" t="str">
        <f t="shared" si="111"/>
        <v>Rive Mesa de Cabeceira - 0.8X0.45X0.530 - Acabamentos CustomizadosTampo: Laca ou Lamina com ou sem Vidro Normal Pintado
Corpo: Laca ou Lamina</v>
      </c>
      <c r="F1158" s="80" t="s">
        <v>635</v>
      </c>
      <c r="G1158" s="57" t="s">
        <v>482</v>
      </c>
      <c r="H1158" s="30">
        <v>2568.0774293701579</v>
      </c>
      <c r="I1158" s="86"/>
      <c r="S1158" s="194">
        <v>2047.7681637065637</v>
      </c>
      <c r="T1158" s="194">
        <f t="shared" si="112"/>
        <v>1945.3797555212354</v>
      </c>
      <c r="U1158" s="194">
        <f t="shared" si="113"/>
        <v>2091.8061887325111</v>
      </c>
      <c r="V1158" s="194">
        <f t="shared" si="114"/>
        <v>2439.6735579187275</v>
      </c>
      <c r="W1158" s="194">
        <f t="shared" si="115"/>
        <v>2568.0774293701579</v>
      </c>
    </row>
    <row r="1159" spans="5:23" ht="69.75" x14ac:dyDescent="0.25">
      <c r="E1159" s="78" t="str">
        <f t="shared" si="111"/>
        <v>Rive Mesa de Cabeceira - 0.8X0.45X0.530 - Acabamentos CustomizadosTampo: Mármore Especial
Corpo: Laca ou Lamina</v>
      </c>
      <c r="F1159" s="80" t="s">
        <v>635</v>
      </c>
      <c r="G1159" s="81" t="s">
        <v>624</v>
      </c>
      <c r="H1159" s="30">
        <v>5102.1314240448428</v>
      </c>
      <c r="I1159" s="86"/>
      <c r="S1159" s="194">
        <v>4068.4062628782635</v>
      </c>
      <c r="T1159" s="194">
        <f t="shared" si="112"/>
        <v>3864.98594973435</v>
      </c>
      <c r="U1159" s="194">
        <f t="shared" si="113"/>
        <v>4155.8988706820974</v>
      </c>
      <c r="V1159" s="194">
        <f t="shared" si="114"/>
        <v>4847.0248528765296</v>
      </c>
      <c r="W1159" s="194">
        <f t="shared" si="115"/>
        <v>5102.1314240448428</v>
      </c>
    </row>
    <row r="1160" spans="5:23" ht="69.75" x14ac:dyDescent="0.25">
      <c r="E1160" s="78" t="str">
        <f t="shared" si="111"/>
        <v>Rive Mesa de Cabeceira - 0.9X0.45X0.530 - Acabamentos CustomizadosTampo: Espelho Bronze, Fume, Prata, Vidro Fosco ou Clear
Corpo: Laca ou Lamina</v>
      </c>
      <c r="F1160" s="80" t="s">
        <v>636</v>
      </c>
      <c r="G1160" s="57" t="s">
        <v>481</v>
      </c>
      <c r="H1160" s="30">
        <v>3148.1348590475031</v>
      </c>
      <c r="I1160" s="86"/>
      <c r="S1160" s="194">
        <v>2510.3021683397687</v>
      </c>
      <c r="T1160" s="194">
        <f t="shared" si="112"/>
        <v>2384.7870599227804</v>
      </c>
      <c r="U1160" s="194">
        <f t="shared" si="113"/>
        <v>2564.2871612072909</v>
      </c>
      <c r="V1160" s="194">
        <f t="shared" si="114"/>
        <v>2990.7281161160631</v>
      </c>
      <c r="W1160" s="194">
        <f t="shared" si="115"/>
        <v>3148.1348590475031</v>
      </c>
    </row>
    <row r="1161" spans="5:23" ht="69.75" x14ac:dyDescent="0.25">
      <c r="E1161" s="78" t="str">
        <f t="shared" si="111"/>
        <v>Rive Mesa de Cabeceira - 0.9X0.45X0.530 - Acabamentos CustomizadosTampo: Laca ou Lamina com ou sem Vidro Normal Pintado
Corpo: Laca ou Lamina</v>
      </c>
      <c r="F1161" s="80" t="s">
        <v>636</v>
      </c>
      <c r="G1161" s="57" t="s">
        <v>482</v>
      </c>
      <c r="H1161" s="30">
        <v>2678.9226898308762</v>
      </c>
      <c r="I1161" s="86"/>
      <c r="S1161" s="194">
        <v>2136.1554501930505</v>
      </c>
      <c r="T1161" s="194">
        <f t="shared" si="112"/>
        <v>2029.3476776833979</v>
      </c>
      <c r="U1161" s="194">
        <f t="shared" si="113"/>
        <v>2182.0942770789225</v>
      </c>
      <c r="V1161" s="194">
        <f t="shared" si="114"/>
        <v>2544.9765553571469</v>
      </c>
      <c r="W1161" s="194">
        <f t="shared" si="115"/>
        <v>2678.9226898308762</v>
      </c>
    </row>
    <row r="1162" spans="5:23" ht="69.75" x14ac:dyDescent="0.25">
      <c r="E1162" s="78" t="str">
        <f t="shared" si="111"/>
        <v>Rive Mesa de Cabeceira - 0.9X0.45X0.530 - Acabamentos CustomizadosTampo: Mármore Especial
Corpo: Laca ou Lamina</v>
      </c>
      <c r="F1162" s="80" t="s">
        <v>636</v>
      </c>
      <c r="G1162" s="81" t="s">
        <v>624</v>
      </c>
      <c r="H1162" s="30">
        <v>5218.5451794374785</v>
      </c>
      <c r="I1162" s="86"/>
      <c r="S1162" s="194">
        <v>4161.2338308418321</v>
      </c>
      <c r="T1162" s="194">
        <f t="shared" si="112"/>
        <v>3953.1721392997401</v>
      </c>
      <c r="U1162" s="194">
        <f t="shared" si="113"/>
        <v>4250.7227304298285</v>
      </c>
      <c r="V1162" s="194">
        <f t="shared" si="114"/>
        <v>4957.6179205003082</v>
      </c>
      <c r="W1162" s="194">
        <f t="shared" si="115"/>
        <v>5218.5451794374785</v>
      </c>
    </row>
    <row r="1163" spans="5:23" ht="69.75" x14ac:dyDescent="0.25">
      <c r="E1163" s="78" t="str">
        <f t="shared" si="111"/>
        <v>Rive Mesa de Cabeceira - 1X0.45X0.530 - Acabamentos CustomizadosTampo: Espelho Bronze, Fume, Prata, Vidro Fosco ou Clear
Corpo: Laca ou Lamina</v>
      </c>
      <c r="F1163" s="80" t="s">
        <v>637</v>
      </c>
      <c r="G1163" s="57" t="s">
        <v>481</v>
      </c>
      <c r="H1163" s="30">
        <v>3319.6342349446713</v>
      </c>
      <c r="I1163" s="86"/>
      <c r="S1163" s="194">
        <v>2647.0546501930507</v>
      </c>
      <c r="T1163" s="194">
        <f t="shared" si="112"/>
        <v>2514.7019176833983</v>
      </c>
      <c r="U1163" s="194">
        <f t="shared" si="113"/>
        <v>2703.9805566488153</v>
      </c>
      <c r="V1163" s="194">
        <f t="shared" si="114"/>
        <v>3153.6525232195131</v>
      </c>
      <c r="W1163" s="194">
        <f t="shared" si="115"/>
        <v>3319.6342349446713</v>
      </c>
    </row>
    <row r="1164" spans="5:23" ht="69.75" x14ac:dyDescent="0.25">
      <c r="E1164" s="78" t="str">
        <f t="shared" si="111"/>
        <v>Rive Mesa de Cabeceira - 1X0.45X0.530 - Acabamentos CustomizadosTampo: Laca ou Lamina com ou sem Vidro Normal Pintado
Corpo: Laca ou Lamina</v>
      </c>
      <c r="F1164" s="80" t="s">
        <v>637</v>
      </c>
      <c r="G1164" s="57" t="s">
        <v>482</v>
      </c>
      <c r="H1164" s="30">
        <v>2971.0080050305587</v>
      </c>
      <c r="I1164" s="86"/>
      <c r="S1164" s="194">
        <v>2369.0623722007726</v>
      </c>
      <c r="T1164" s="194">
        <f t="shared" si="112"/>
        <v>2250.6092535907337</v>
      </c>
      <c r="U1164" s="194">
        <f t="shared" si="113"/>
        <v>2420.0099500975634</v>
      </c>
      <c r="V1164" s="194">
        <f t="shared" si="114"/>
        <v>2822.457604798788</v>
      </c>
      <c r="W1164" s="194">
        <f t="shared" si="115"/>
        <v>2971.0080050305587</v>
      </c>
    </row>
    <row r="1165" spans="5:23" ht="69.75" x14ac:dyDescent="0.25">
      <c r="E1165" s="78" t="str">
        <f t="shared" si="111"/>
        <v>Rive Mesa de Cabeceira - 1X0.45X0.530 - Acabamentos CustomizadosTampo: Mármore Especial
Corpo: Laca ou Lamina</v>
      </c>
      <c r="F1165" s="80" t="s">
        <v>637</v>
      </c>
      <c r="G1165" s="81" t="s">
        <v>624</v>
      </c>
      <c r="H1165" s="30">
        <v>5988.9958302243303</v>
      </c>
      <c r="I1165" s="86"/>
      <c r="S1165" s="194">
        <v>4775.5861460581464</v>
      </c>
      <c r="T1165" s="194">
        <f t="shared" si="112"/>
        <v>4536.8068387552385</v>
      </c>
      <c r="U1165" s="194">
        <f t="shared" si="113"/>
        <v>4878.2869233927295</v>
      </c>
      <c r="V1165" s="194">
        <f t="shared" si="114"/>
        <v>5689.5460387529401</v>
      </c>
      <c r="W1165" s="194">
        <f t="shared" si="115"/>
        <v>5988.9958302243303</v>
      </c>
    </row>
    <row r="1166" spans="5:23" ht="69.75" x14ac:dyDescent="0.25">
      <c r="E1166" s="78" t="str">
        <f t="shared" si="111"/>
        <v>Atlas Mesa de Centro - 1.3x0.8x0.35 - Acabamentos CustomizadosTampo: Espelho Bronze, Fume, Prata, Vidro Fosco ou Clear
Corpo: Laca ou Lamina</v>
      </c>
      <c r="F1166" s="80" t="s">
        <v>638</v>
      </c>
      <c r="G1166" s="57" t="s">
        <v>481</v>
      </c>
      <c r="H1166" s="30">
        <v>3790.6014341705977</v>
      </c>
      <c r="I1166" s="86"/>
      <c r="S1166" s="194">
        <v>3022.6008178027378</v>
      </c>
      <c r="T1166" s="194">
        <f t="shared" si="112"/>
        <v>2871.4707769126007</v>
      </c>
      <c r="U1166" s="194">
        <f t="shared" si="113"/>
        <v>3087.6029859275277</v>
      </c>
      <c r="V1166" s="194">
        <f t="shared" si="114"/>
        <v>3601.0713624872751</v>
      </c>
      <c r="W1166" s="194">
        <f t="shared" si="115"/>
        <v>3790.6014341705977</v>
      </c>
    </row>
    <row r="1167" spans="5:23" ht="69.75" x14ac:dyDescent="0.25">
      <c r="E1167" s="78" t="str">
        <f t="shared" si="111"/>
        <v>Atlas Mesa de Centro - 1.3x0.8x0.35 - Acabamentos CustomizadosTampo: Laca ou Lamina com ou sem Vidro Normal Pintado
Corpo: Laca ou Lamina</v>
      </c>
      <c r="F1167" s="80" t="s">
        <v>638</v>
      </c>
      <c r="G1167" s="57" t="s">
        <v>482</v>
      </c>
      <c r="H1167" s="30">
        <v>2966.3328179103328</v>
      </c>
      <c r="I1167" s="86"/>
      <c r="S1167" s="194">
        <v>2365.3344085363287</v>
      </c>
      <c r="T1167" s="194">
        <f t="shared" si="112"/>
        <v>2247.0676881095123</v>
      </c>
      <c r="U1167" s="194">
        <f t="shared" si="113"/>
        <v>2416.2018151715188</v>
      </c>
      <c r="V1167" s="194">
        <f t="shared" si="114"/>
        <v>2818.0161770345421</v>
      </c>
      <c r="W1167" s="194">
        <f t="shared" si="115"/>
        <v>2966.3328179103328</v>
      </c>
    </row>
    <row r="1168" spans="5:23" ht="69.75" x14ac:dyDescent="0.25">
      <c r="E1168" s="78" t="str">
        <f t="shared" si="111"/>
        <v>Atlas Mesa de Centro - 1.3x0.8x0.35 - Acabamentos CustomizadosTampo: Mármore ou Porcelana Especial
Corpo: Laca ou Lamina</v>
      </c>
      <c r="F1168" s="80" t="s">
        <v>638</v>
      </c>
      <c r="G1168" s="81" t="s">
        <v>626</v>
      </c>
      <c r="H1168" s="30">
        <v>8900.807451134262</v>
      </c>
      <c r="I1168" s="86"/>
      <c r="S1168" s="194">
        <v>7097.4457083193083</v>
      </c>
      <c r="T1168" s="194">
        <f t="shared" si="112"/>
        <v>6742.5734229033424</v>
      </c>
      <c r="U1168" s="194">
        <f t="shared" si="113"/>
        <v>7250.0789493584334</v>
      </c>
      <c r="V1168" s="194">
        <f t="shared" si="114"/>
        <v>8455.7670786367398</v>
      </c>
      <c r="W1168" s="194">
        <f t="shared" si="115"/>
        <v>8900.807451134262</v>
      </c>
    </row>
    <row r="1169" spans="5:23" ht="69.75" x14ac:dyDescent="0.25">
      <c r="E1169" s="78" t="str">
        <f t="shared" si="111"/>
        <v>Atlas Mesa de Centro - 1.6x0.8x0.35 - Acabamentos CustomizadosTampo: Espelho Bronze, Fume, Prata, Vidro Fosco ou Clear
Corpo: Laca ou Lamina</v>
      </c>
      <c r="F1169" s="80" t="s">
        <v>639</v>
      </c>
      <c r="G1169" s="57" t="s">
        <v>481</v>
      </c>
      <c r="H1169" s="30">
        <v>4130.8541996308631</v>
      </c>
      <c r="I1169" s="86"/>
      <c r="S1169" s="194">
        <v>3293.9161499473503</v>
      </c>
      <c r="T1169" s="194">
        <f t="shared" si="112"/>
        <v>3129.2203424499826</v>
      </c>
      <c r="U1169" s="194">
        <f t="shared" si="113"/>
        <v>3364.7530563978307</v>
      </c>
      <c r="V1169" s="194">
        <f t="shared" si="114"/>
        <v>3924.3114896767897</v>
      </c>
      <c r="W1169" s="194">
        <f t="shared" si="115"/>
        <v>4130.8541996308631</v>
      </c>
    </row>
    <row r="1170" spans="5:23" ht="69.75" x14ac:dyDescent="0.25">
      <c r="E1170" s="78" t="str">
        <f t="shared" si="111"/>
        <v>Atlas Mesa de Centro - 1.6x0.8x0.35 - Acabamentos CustomizadosTampo: Laca ou Lamina com ou sem Vidro Normal Pintado
Corpo: Laca ou Lamina</v>
      </c>
      <c r="F1170" s="80" t="s">
        <v>639</v>
      </c>
      <c r="G1170" s="57" t="s">
        <v>482</v>
      </c>
      <c r="H1170" s="30">
        <v>3090.6708370113029</v>
      </c>
      <c r="I1170" s="86"/>
      <c r="S1170" s="194">
        <v>2464.4807326079326</v>
      </c>
      <c r="T1170" s="194">
        <f t="shared" si="112"/>
        <v>2341.2566959775359</v>
      </c>
      <c r="U1170" s="194">
        <f t="shared" si="113"/>
        <v>2517.4803182554151</v>
      </c>
      <c r="V1170" s="194">
        <f t="shared" si="114"/>
        <v>2936.1372951812905</v>
      </c>
      <c r="W1170" s="194">
        <f t="shared" si="115"/>
        <v>3090.6708370113029</v>
      </c>
    </row>
    <row r="1171" spans="5:23" ht="69.75" x14ac:dyDescent="0.25">
      <c r="E1171" s="78" t="str">
        <f t="shared" si="111"/>
        <v>Atlas Mesa de Centro - 1.6x0.8x0.35 - Acabamentos CustomizadosTampo: Mármore ou Porcelana Especial
Corpo: Laca ou Lamina</v>
      </c>
      <c r="F1171" s="80" t="s">
        <v>639</v>
      </c>
      <c r="G1171" s="81" t="s">
        <v>626</v>
      </c>
      <c r="H1171" s="30">
        <v>9889.7860568158467</v>
      </c>
      <c r="I1171" s="86"/>
      <c r="S1171" s="194">
        <v>7886.0507870214533</v>
      </c>
      <c r="T1171" s="194">
        <f t="shared" si="112"/>
        <v>7491.7482476703799</v>
      </c>
      <c r="U1171" s="194">
        <f t="shared" si="113"/>
        <v>8055.6432770649253</v>
      </c>
      <c r="V1171" s="194">
        <f t="shared" si="114"/>
        <v>9395.2967540408208</v>
      </c>
      <c r="W1171" s="194">
        <f t="shared" si="115"/>
        <v>9889.7860568158467</v>
      </c>
    </row>
    <row r="1172" spans="5:23" ht="69.75" x14ac:dyDescent="0.25">
      <c r="E1172" s="78" t="str">
        <f t="shared" si="111"/>
        <v>Atlas Mesa de Centro - 1.3x0.8x0.28 - Acabamentos CustomizadosTampo: Espelho Bronze, Fume, Prata, Vidro Fosco ou Clear
Corpo: Laca ou Lamina</v>
      </c>
      <c r="F1172" s="80" t="s">
        <v>665</v>
      </c>
      <c r="G1172" s="57" t="s">
        <v>481</v>
      </c>
      <c r="H1172" s="30">
        <v>3714.5411169668291</v>
      </c>
      <c r="I1172" s="86"/>
      <c r="S1172" s="194">
        <v>2961.9508178027377</v>
      </c>
      <c r="T1172" s="194">
        <f t="shared" si="112"/>
        <v>2813.8532769126004</v>
      </c>
      <c r="U1172" s="194">
        <f t="shared" si="113"/>
        <v>3025.6486848522586</v>
      </c>
      <c r="V1172" s="194">
        <f t="shared" si="114"/>
        <v>3528.8140611431891</v>
      </c>
      <c r="W1172" s="194">
        <f t="shared" si="115"/>
        <v>3714.5411169668291</v>
      </c>
    </row>
    <row r="1173" spans="5:23" ht="69.75" x14ac:dyDescent="0.25">
      <c r="E1173" s="78" t="str">
        <f t="shared" si="111"/>
        <v>Atlas Mesa de Centro - 1.3x0.8x0.28 - Acabamentos CustomizadosTampo: Laca ou Lamina com ou sem Vidro Normal Pintado
Corpo: Laca ou Lamina</v>
      </c>
      <c r="F1173" s="80" t="s">
        <v>665</v>
      </c>
      <c r="G1173" s="57" t="s">
        <v>482</v>
      </c>
      <c r="H1173" s="30">
        <v>2890.2725007065637</v>
      </c>
      <c r="I1173" s="86"/>
      <c r="S1173" s="194">
        <v>2304.6844085363286</v>
      </c>
      <c r="T1173" s="194">
        <f t="shared" si="112"/>
        <v>2189.4501881095121</v>
      </c>
      <c r="U1173" s="194">
        <f t="shared" si="113"/>
        <v>2354.2475140962497</v>
      </c>
      <c r="V1173" s="194">
        <f t="shared" si="114"/>
        <v>2745.7588756904556</v>
      </c>
      <c r="W1173" s="194">
        <f t="shared" si="115"/>
        <v>2890.2725007065637</v>
      </c>
    </row>
    <row r="1174" spans="5:23" ht="69.75" x14ac:dyDescent="0.25">
      <c r="E1174" s="78" t="str">
        <f t="shared" si="111"/>
        <v>Atlas Mesa de Centro - 1.3x0.8x0.28 - Acabamentos CustomizadosTampo: Mármore ou Porcelana Especial
Corpo: Laca ou Lamina</v>
      </c>
      <c r="F1174" s="80" t="s">
        <v>665</v>
      </c>
      <c r="G1174" s="81" t="s">
        <v>626</v>
      </c>
      <c r="H1174" s="30">
        <v>8824.7471339304957</v>
      </c>
      <c r="I1174" s="86"/>
      <c r="S1174" s="194">
        <v>7036.7957083193087</v>
      </c>
      <c r="T1174" s="194">
        <f t="shared" si="112"/>
        <v>6684.955922903343</v>
      </c>
      <c r="U1174" s="194">
        <f t="shared" si="113"/>
        <v>7188.1246482831648</v>
      </c>
      <c r="V1174" s="194">
        <f t="shared" si="114"/>
        <v>8383.5097772926547</v>
      </c>
      <c r="W1174" s="194">
        <f t="shared" si="115"/>
        <v>8824.7471339304957</v>
      </c>
    </row>
    <row r="1175" spans="5:23" ht="69.75" x14ac:dyDescent="0.25">
      <c r="E1175" s="78" t="str">
        <f t="shared" si="111"/>
        <v>Atlas Mesa de Centro - 1.6x0.8x0.28 - Acabamentos CustomizadosTampo: Espelho Bronze, Fume, Prata, Vidro Fosco ou Clear
Corpo: Laca ou Lamina</v>
      </c>
      <c r="F1175" s="80" t="s">
        <v>666</v>
      </c>
      <c r="G1175" s="57" t="s">
        <v>481</v>
      </c>
      <c r="H1175" s="30">
        <v>4054.7938824270941</v>
      </c>
      <c r="I1175" s="86"/>
      <c r="S1175" s="194">
        <v>3233.2661499473502</v>
      </c>
      <c r="T1175" s="194">
        <f t="shared" si="112"/>
        <v>3071.6028424499827</v>
      </c>
      <c r="U1175" s="194">
        <f t="shared" si="113"/>
        <v>3302.7987553225621</v>
      </c>
      <c r="V1175" s="194">
        <f t="shared" si="114"/>
        <v>3852.0541883327037</v>
      </c>
      <c r="W1175" s="194">
        <f t="shared" si="115"/>
        <v>4054.7938824270941</v>
      </c>
    </row>
    <row r="1176" spans="5:23" ht="69.75" x14ac:dyDescent="0.25">
      <c r="E1176" s="78" t="str">
        <f t="shared" si="111"/>
        <v>Atlas Mesa de Centro - 1.6x0.8x0.28 - Acabamentos CustomizadosTampo: Laca ou Lamina com ou sem Vidro Normal Pintado
Corpo: Laca ou Lamina</v>
      </c>
      <c r="F1176" s="80" t="s">
        <v>666</v>
      </c>
      <c r="G1176" s="57" t="s">
        <v>482</v>
      </c>
      <c r="H1176" s="30">
        <v>3014.6105198075343</v>
      </c>
      <c r="I1176" s="86"/>
      <c r="S1176" s="194">
        <v>2403.8307326079325</v>
      </c>
      <c r="T1176" s="194">
        <f t="shared" si="112"/>
        <v>2283.639195977536</v>
      </c>
      <c r="U1176" s="194">
        <f t="shared" si="113"/>
        <v>2455.5260171801465</v>
      </c>
      <c r="V1176" s="194">
        <f t="shared" si="114"/>
        <v>2863.8799938372044</v>
      </c>
      <c r="W1176" s="194">
        <f t="shared" si="115"/>
        <v>3014.6105198075343</v>
      </c>
    </row>
    <row r="1177" spans="5:23" ht="69.75" x14ac:dyDescent="0.25">
      <c r="E1177" s="78" t="str">
        <f t="shared" si="111"/>
        <v>Atlas Mesa de Centro - 1.6x0.8x0.28 - Acabamentos CustomizadosTampo: Mármore ou Porcelana Especial
Corpo: Laca ou Lamina</v>
      </c>
      <c r="F1177" s="80" t="s">
        <v>666</v>
      </c>
      <c r="G1177" s="81" t="s">
        <v>626</v>
      </c>
      <c r="H1177" s="30">
        <v>9813.7257396120785</v>
      </c>
      <c r="I1177" s="86"/>
      <c r="S1177" s="194">
        <v>7825.4007870214537</v>
      </c>
      <c r="T1177" s="194">
        <f t="shared" si="112"/>
        <v>7434.1307476703805</v>
      </c>
      <c r="U1177" s="194">
        <f t="shared" si="113"/>
        <v>7993.6889759896567</v>
      </c>
      <c r="V1177" s="194">
        <f t="shared" si="114"/>
        <v>9323.0394526967357</v>
      </c>
      <c r="W1177" s="194">
        <f t="shared" si="115"/>
        <v>9813.7257396120785</v>
      </c>
    </row>
    <row r="1178" spans="5:23" ht="69.75" x14ac:dyDescent="0.25">
      <c r="E1178" s="78" t="str">
        <f t="shared" ref="E1178:E1213" si="116">F1178&amp;G1178</f>
        <v>Monolith Mesa de Centro Base Aço - 1.6x0.8x0.26 Acabamentos CustomizadosTampo: Espelho Bronze, Fume, Prata, Vidro Fosco ou Clear
Corpo: Laca ou Lamina</v>
      </c>
      <c r="F1178" s="80" t="s">
        <v>953</v>
      </c>
      <c r="G1178" s="57" t="s">
        <v>481</v>
      </c>
      <c r="H1178" s="30">
        <v>6617.1994625381731</v>
      </c>
      <c r="I1178" s="86"/>
      <c r="J1178" s="42"/>
      <c r="S1178" s="194">
        <v>5276.5116181116173</v>
      </c>
      <c r="T1178" s="194">
        <f t="shared" si="112"/>
        <v>5012.6860372060364</v>
      </c>
      <c r="U1178" s="194">
        <f t="shared" si="113"/>
        <v>5389.9849862430501</v>
      </c>
      <c r="V1178" s="194">
        <f t="shared" si="114"/>
        <v>6286.3394894552684</v>
      </c>
      <c r="W1178" s="194">
        <f t="shared" si="115"/>
        <v>6617.1994625381731</v>
      </c>
    </row>
    <row r="1179" spans="5:23" ht="69.75" x14ac:dyDescent="0.25">
      <c r="E1179" s="78" t="str">
        <f t="shared" si="116"/>
        <v>Monolith Mesa de Centro Base Aço - 1.6x0.8x0.26 Acabamentos CustomizadosTampo: Laca ou Lamina com ou sem Vidro Normal Pintado
Corpo: Laca ou Lamina</v>
      </c>
      <c r="F1179" s="80" t="s">
        <v>953</v>
      </c>
      <c r="G1179" s="57" t="s">
        <v>482</v>
      </c>
      <c r="H1179" s="30">
        <v>5580.4766131774195</v>
      </c>
      <c r="I1179" s="86"/>
      <c r="J1179" s="42"/>
      <c r="S1179" s="194">
        <v>4449.8355914355916</v>
      </c>
      <c r="T1179" s="194">
        <f t="shared" si="112"/>
        <v>4227.3438118638114</v>
      </c>
      <c r="U1179" s="194">
        <f t="shared" si="113"/>
        <v>4545.5309804987219</v>
      </c>
      <c r="V1179" s="194">
        <f t="shared" si="114"/>
        <v>5301.4527825556588</v>
      </c>
      <c r="W1179" s="194">
        <f t="shared" si="115"/>
        <v>5580.4766131774195</v>
      </c>
    </row>
    <row r="1180" spans="5:23" ht="69.75" x14ac:dyDescent="0.25">
      <c r="E1180" s="78" t="str">
        <f t="shared" si="116"/>
        <v>Monolith Mesa de Centro Base Aço - 1.6x0.8x0.26 Acabamentos CustomizadosTampo: Mármore ou Porcelana Especial
Corpo: Laca ou Lamina</v>
      </c>
      <c r="F1180" s="80" t="s">
        <v>953</v>
      </c>
      <c r="G1180" s="81" t="s">
        <v>626</v>
      </c>
      <c r="H1180" s="30">
        <v>10919.14604619813</v>
      </c>
      <c r="I1180" s="86"/>
      <c r="J1180" s="42"/>
      <c r="S1180" s="194">
        <v>8706.8557172557175</v>
      </c>
      <c r="T1180" s="194">
        <f t="shared" si="112"/>
        <v>8271.5129313929319</v>
      </c>
      <c r="U1180" s="194">
        <f t="shared" si="113"/>
        <v>8894.0999262289588</v>
      </c>
      <c r="V1180" s="194">
        <f t="shared" si="114"/>
        <v>10373.188743960834</v>
      </c>
      <c r="W1180" s="194">
        <f t="shared" si="115"/>
        <v>10919.14604619813</v>
      </c>
    </row>
    <row r="1181" spans="5:23" ht="69.75" x14ac:dyDescent="0.25">
      <c r="E1181" s="78" t="str">
        <f t="shared" si="116"/>
        <v>Monolith Mesa de Centro Base Aço - 1.6x0.8x0.33 Acabamentos CustomizadosTampo: Espelho Bronze, Fume, Prata, Vidro Fosco ou Clear
Corpo: Laca ou Lamina</v>
      </c>
      <c r="F1181" s="80" t="s">
        <v>954</v>
      </c>
      <c r="G1181" s="57" t="s">
        <v>481</v>
      </c>
      <c r="H1181" s="30">
        <v>6860.1813803571004</v>
      </c>
      <c r="I1181" s="86"/>
      <c r="J1181" s="42"/>
      <c r="S1181" s="194">
        <v>5470.2638118638124</v>
      </c>
      <c r="T1181" s="194">
        <f t="shared" si="112"/>
        <v>5196.7506212706212</v>
      </c>
      <c r="U1181" s="194">
        <f t="shared" si="113"/>
        <v>5587.9038938393778</v>
      </c>
      <c r="V1181" s="194">
        <f t="shared" si="114"/>
        <v>6517.1723113848657</v>
      </c>
      <c r="W1181" s="194">
        <f t="shared" si="115"/>
        <v>6860.1813803571004</v>
      </c>
    </row>
    <row r="1182" spans="5:23" ht="69.75" x14ac:dyDescent="0.25">
      <c r="E1182" s="78" t="str">
        <f t="shared" si="116"/>
        <v>Monolith Mesa de Centro Base Aço - 1.6x0.8x0.33 Acabamentos CustomizadosTampo: Laca ou Lamina com ou sem Vidro Normal Pintado
Corpo: Laca ou Lamina</v>
      </c>
      <c r="F1182" s="80" t="s">
        <v>954</v>
      </c>
      <c r="G1182" s="57" t="s">
        <v>482</v>
      </c>
      <c r="H1182" s="30">
        <v>5823.4585309963468</v>
      </c>
      <c r="I1182" s="86"/>
      <c r="J1182" s="42"/>
      <c r="S1182" s="194">
        <v>4643.5877851877849</v>
      </c>
      <c r="T1182" s="194">
        <f t="shared" si="112"/>
        <v>4411.4083959283953</v>
      </c>
      <c r="U1182" s="194">
        <f t="shared" si="113"/>
        <v>4743.4498880950487</v>
      </c>
      <c r="V1182" s="194">
        <f t="shared" si="114"/>
        <v>5532.2856044852551</v>
      </c>
      <c r="W1182" s="194">
        <f t="shared" si="115"/>
        <v>5823.4585309963468</v>
      </c>
    </row>
    <row r="1183" spans="5:23" ht="69.75" x14ac:dyDescent="0.25">
      <c r="E1183" s="78" t="str">
        <f t="shared" si="116"/>
        <v>Monolith Mesa de Centro Base Aço - 1.6x0.8x0.33 Acabamentos CustomizadosTampo: Mármore ou Porcelana Especial
Corpo: Laca ou Lamina</v>
      </c>
      <c r="F1183" s="80" t="s">
        <v>954</v>
      </c>
      <c r="G1183" s="81" t="s">
        <v>626</v>
      </c>
      <c r="H1183" s="30">
        <v>11106.867862305731</v>
      </c>
      <c r="I1183" s="86"/>
      <c r="J1183" s="42"/>
      <c r="S1183" s="194">
        <v>8856.5438669438699</v>
      </c>
      <c r="T1183" s="194">
        <f t="shared" si="112"/>
        <v>8413.7166735966766</v>
      </c>
      <c r="U1183" s="194">
        <f t="shared" si="113"/>
        <v>9047.0071759104048</v>
      </c>
      <c r="V1183" s="194">
        <f t="shared" si="114"/>
        <v>10551.524469264305</v>
      </c>
      <c r="W1183" s="194">
        <f t="shared" si="115"/>
        <v>11106.867862305731</v>
      </c>
    </row>
    <row r="1184" spans="5:23" ht="69.75" x14ac:dyDescent="0.25">
      <c r="E1184" s="78" t="str">
        <f t="shared" si="116"/>
        <v>Monolith Mesa de Centro Base MDF - 1.6x0.8x0.26 Acabamentos CustomizadosTampo: Espelho Bronze, Fume, Prata, Vidro Fosco ou Clear
Corpo: Laca ou Lamina</v>
      </c>
      <c r="F1184" s="80" t="s">
        <v>952</v>
      </c>
      <c r="G1184" s="57" t="s">
        <v>481</v>
      </c>
      <c r="H1184" s="30">
        <v>5107.4799125538357</v>
      </c>
      <c r="I1184" s="86"/>
      <c r="J1184" s="42"/>
      <c r="S1184" s="194">
        <v>4072.6711126711116</v>
      </c>
      <c r="T1184" s="194">
        <f t="shared" si="112"/>
        <v>3869.0375570375559</v>
      </c>
      <c r="U1184" s="194">
        <f t="shared" si="113"/>
        <v>4160.2554376747912</v>
      </c>
      <c r="V1184" s="194">
        <f t="shared" si="114"/>
        <v>4852.1059169601085</v>
      </c>
      <c r="W1184" s="194">
        <f t="shared" si="115"/>
        <v>5107.4799125538357</v>
      </c>
    </row>
    <row r="1185" spans="5:23" ht="69.75" x14ac:dyDescent="0.25">
      <c r="E1185" s="78" t="str">
        <f t="shared" si="116"/>
        <v>Monolith Mesa de Centro Base MDF - 1.6x0.8x0.26 Acabamentos CustomizadosTampo: Laca ou Lamina com ou sem Vidro Normal Pintado
Corpo: Laca ou Lamina</v>
      </c>
      <c r="F1185" s="80" t="s">
        <v>952</v>
      </c>
      <c r="G1185" s="57" t="s">
        <v>482</v>
      </c>
      <c r="H1185" s="30">
        <v>3858.9754322129347</v>
      </c>
      <c r="I1185" s="86"/>
      <c r="J1185" s="42"/>
      <c r="S1185" s="194">
        <v>3077.1217971217966</v>
      </c>
      <c r="T1185" s="194">
        <f t="shared" si="112"/>
        <v>2923.2657072657066</v>
      </c>
      <c r="U1185" s="194">
        <f t="shared" si="113"/>
        <v>3143.2964594254913</v>
      </c>
      <c r="V1185" s="194">
        <f t="shared" si="114"/>
        <v>3666.0266606279502</v>
      </c>
      <c r="W1185" s="194">
        <f t="shared" si="115"/>
        <v>3858.9754322129347</v>
      </c>
    </row>
    <row r="1186" spans="5:23" ht="69.75" x14ac:dyDescent="0.25">
      <c r="E1186" s="78" t="str">
        <f t="shared" si="116"/>
        <v>Monolith Mesa de Centro Base MDF - 1.6x0.8x0.26 Acabamentos CustomizadosTampo: Mármore ou Porcelana Especial
Corpo: Laca ou Lamina</v>
      </c>
      <c r="F1186" s="80" t="s">
        <v>952</v>
      </c>
      <c r="G1186" s="81" t="s">
        <v>626</v>
      </c>
      <c r="H1186" s="30">
        <v>9464.9339681451329</v>
      </c>
      <c r="I1186" s="86"/>
      <c r="J1186" s="42"/>
      <c r="S1186" s="194">
        <v>7547.2765072765069</v>
      </c>
      <c r="T1186" s="194">
        <f t="shared" si="112"/>
        <v>7169.9126819126814</v>
      </c>
      <c r="U1186" s="194">
        <f t="shared" si="113"/>
        <v>7709.5835289383676</v>
      </c>
      <c r="V1186" s="194">
        <f t="shared" si="114"/>
        <v>8991.6872698008174</v>
      </c>
      <c r="W1186" s="194">
        <f t="shared" si="115"/>
        <v>9464.9339681451329</v>
      </c>
    </row>
    <row r="1187" spans="5:23" ht="69.75" x14ac:dyDescent="0.25">
      <c r="E1187" s="78" t="str">
        <f t="shared" si="116"/>
        <v>Monolith Mesa de Centro Base MDF - 1.6x0.8x0.33 Acabamentos CustomizadosTampo: Espelho Bronze, Fume, Prata, Vidro Fosco ou Clear
Corpo: Laca ou Lamina</v>
      </c>
      <c r="F1187" s="80" t="s">
        <v>955</v>
      </c>
      <c r="G1187" s="57" t="s">
        <v>481</v>
      </c>
      <c r="H1187" s="30">
        <v>5117.8330551391655</v>
      </c>
      <c r="I1187" s="86"/>
      <c r="J1187" s="42"/>
      <c r="S1187" s="194">
        <v>4080.9266409266411</v>
      </c>
      <c r="T1187" s="194">
        <f t="shared" si="112"/>
        <v>3876.8803088803088</v>
      </c>
      <c r="U1187" s="194">
        <f t="shared" si="113"/>
        <v>4168.6885041723754</v>
      </c>
      <c r="V1187" s="194">
        <f t="shared" si="114"/>
        <v>4861.9414024162406</v>
      </c>
      <c r="W1187" s="194">
        <f t="shared" si="115"/>
        <v>5117.8330551391655</v>
      </c>
    </row>
    <row r="1188" spans="5:23" ht="69.75" x14ac:dyDescent="0.25">
      <c r="E1188" s="78" t="str">
        <f t="shared" si="116"/>
        <v>Monolith Mesa de Centro Base MDF - 1.6x0.8x0.33 Acabamentos CustomizadosTampo: Laca ou Lamina com ou sem Vidro Normal Pintado
Corpo: Laca ou Lamina</v>
      </c>
      <c r="F1188" s="80" t="s">
        <v>955</v>
      </c>
      <c r="G1188" s="57" t="s">
        <v>482</v>
      </c>
      <c r="H1188" s="30">
        <v>4112.5217812413803</v>
      </c>
      <c r="I1188" s="86"/>
      <c r="J1188" s="42"/>
      <c r="S1188" s="194">
        <v>3279.2979992979995</v>
      </c>
      <c r="T1188" s="194">
        <f t="shared" si="112"/>
        <v>3115.3330993330992</v>
      </c>
      <c r="U1188" s="194">
        <f t="shared" si="113"/>
        <v>3349.8205369173111</v>
      </c>
      <c r="V1188" s="194">
        <f t="shared" si="114"/>
        <v>3906.8956922066595</v>
      </c>
      <c r="W1188" s="194">
        <f t="shared" si="115"/>
        <v>4112.5217812413803</v>
      </c>
    </row>
    <row r="1189" spans="5:23" ht="69.75" x14ac:dyDescent="0.25">
      <c r="E1189" s="78" t="str">
        <f t="shared" si="116"/>
        <v>Monolith Mesa de Centro Base MDF - 1.6x0.8x0.33 Acabamentos CustomizadosTampo: Mármore ou Porcelana Especial
Corpo: Laca ou Lamina</v>
      </c>
      <c r="F1189" s="80" t="s">
        <v>955</v>
      </c>
      <c r="G1189" s="81" t="s">
        <v>626</v>
      </c>
      <c r="H1189" s="30">
        <v>9652.6557842527309</v>
      </c>
      <c r="I1189" s="86"/>
      <c r="J1189" s="42"/>
      <c r="S1189" s="194">
        <v>7696.9646569646566</v>
      </c>
      <c r="T1189" s="194">
        <f t="shared" si="112"/>
        <v>7312.1164241164233</v>
      </c>
      <c r="U1189" s="194">
        <f t="shared" si="113"/>
        <v>7862.490778619811</v>
      </c>
      <c r="V1189" s="194">
        <f t="shared" si="114"/>
        <v>9170.0229951042838</v>
      </c>
      <c r="W1189" s="194">
        <f t="shared" si="115"/>
        <v>9652.6557842527309</v>
      </c>
    </row>
    <row r="1190" spans="5:23" ht="93" x14ac:dyDescent="0.25">
      <c r="E1190" s="78" t="str">
        <f t="shared" si="116"/>
        <v>Tressa Mesa de Centro Orgânico I Tampo Centro - 1.2x0.8x0.26 - Acabamentos CustomizadosTampo: Espelho Bronze, Fume, Prata, Vidro Fosco ou Clear
Corpo: Laca ou Lamina</v>
      </c>
      <c r="F1190" s="80" t="s">
        <v>677</v>
      </c>
      <c r="G1190" s="57" t="s">
        <v>481</v>
      </c>
      <c r="H1190" s="30">
        <v>4030.2110856220124</v>
      </c>
      <c r="I1190" s="86"/>
      <c r="J1190" s="42"/>
      <c r="S1190" s="194">
        <v>3213.6639883861003</v>
      </c>
      <c r="T1190" s="194">
        <f t="shared" si="112"/>
        <v>3052.980788966795</v>
      </c>
      <c r="U1190" s="194">
        <f t="shared" si="113"/>
        <v>3282.7750418997798</v>
      </c>
      <c r="V1190" s="194">
        <f t="shared" si="114"/>
        <v>3828.7005313677128</v>
      </c>
      <c r="W1190" s="194">
        <f t="shared" si="115"/>
        <v>4030.2110856220124</v>
      </c>
    </row>
    <row r="1191" spans="5:23" ht="93" x14ac:dyDescent="0.25">
      <c r="E1191" s="78" t="str">
        <f t="shared" si="116"/>
        <v>Tressa Mesa de Centro Orgânico I Tampo Centro - 1.2x0.8x0.26 - Acabamentos CustomizadosTampo: Laca ou Lamina com ou sem Vidro Normal Pintado
Corpo: Laca ou Lamina</v>
      </c>
      <c r="F1191" s="80" t="s">
        <v>677</v>
      </c>
      <c r="G1191" s="57" t="s">
        <v>482</v>
      </c>
      <c r="H1191" s="30">
        <v>3655.0938663403226</v>
      </c>
      <c r="I1191" s="86"/>
      <c r="J1191" s="42"/>
      <c r="S1191" s="194">
        <v>2914.5479685503688</v>
      </c>
      <c r="T1191" s="194">
        <f t="shared" si="112"/>
        <v>2768.8205701228503</v>
      </c>
      <c r="U1191" s="194">
        <f t="shared" si="113"/>
        <v>2977.2264194869358</v>
      </c>
      <c r="V1191" s="194">
        <f t="shared" si="114"/>
        <v>3472.3391730476128</v>
      </c>
      <c r="W1191" s="194">
        <f t="shared" si="115"/>
        <v>3655.0938663403226</v>
      </c>
    </row>
    <row r="1192" spans="5:23" ht="69.75" x14ac:dyDescent="0.25">
      <c r="E1192" s="78" t="str">
        <f t="shared" si="116"/>
        <v>Tressa Mesa de Centro Orgânico I Tampo Centro - 1.2x0.8x0.26 - Acabamentos CustomizadosTampo: Mármore ou Porcelana Especial
Corpo: Laca ou Lamina</v>
      </c>
      <c r="F1192" s="80" t="s">
        <v>677</v>
      </c>
      <c r="G1192" s="81" t="s">
        <v>626</v>
      </c>
      <c r="H1192" s="30">
        <v>6070.2755363641281</v>
      </c>
      <c r="I1192" s="86"/>
      <c r="J1192" s="42"/>
      <c r="S1192" s="194">
        <v>4840.3980526949808</v>
      </c>
      <c r="T1192" s="194">
        <f t="shared" si="112"/>
        <v>4598.3781500602317</v>
      </c>
      <c r="U1192" s="194">
        <f t="shared" si="113"/>
        <v>4944.4926344733676</v>
      </c>
      <c r="V1192" s="194">
        <f t="shared" si="114"/>
        <v>5766.7617595862885</v>
      </c>
      <c r="W1192" s="194">
        <f t="shared" si="115"/>
        <v>6070.2755363641281</v>
      </c>
    </row>
    <row r="1193" spans="5:23" ht="93" x14ac:dyDescent="0.25">
      <c r="E1193" s="78" t="str">
        <f t="shared" si="116"/>
        <v>Tressa Mesa de Centro Orgânico I Tampo Centro - 1.2x0.8x0.33 - Acabamentos CustomizadosTampo: Espelho Bronze, Fume, Prata, Vidro Fosco ou Clear
Corpo: Laca ou Lamina</v>
      </c>
      <c r="F1193" s="80" t="s">
        <v>679</v>
      </c>
      <c r="G1193" s="57" t="s">
        <v>481</v>
      </c>
      <c r="H1193" s="30">
        <v>4068.8727280390835</v>
      </c>
      <c r="I1193" s="86"/>
      <c r="J1193" s="42"/>
      <c r="S1193" s="194">
        <v>3244.4925294545451</v>
      </c>
      <c r="T1193" s="194">
        <f t="shared" si="112"/>
        <v>3082.2679029818178</v>
      </c>
      <c r="U1193" s="194">
        <f t="shared" si="113"/>
        <v>3314.2665623460407</v>
      </c>
      <c r="V1193" s="194">
        <f t="shared" si="114"/>
        <v>3865.4290916641871</v>
      </c>
      <c r="W1193" s="194">
        <f t="shared" si="115"/>
        <v>4068.8727280390835</v>
      </c>
    </row>
    <row r="1194" spans="5:23" ht="93" x14ac:dyDescent="0.25">
      <c r="E1194" s="78" t="str">
        <f t="shared" si="116"/>
        <v>Tressa Mesa de Centro Orgânico I Tampo Centro - 1.2x0.8x0.33 - Acabamentos CustomizadosTampo: Laca ou Lamina com ou sem Vidro Normal Pintado
Corpo: Laca ou Lamina</v>
      </c>
      <c r="F1194" s="80" t="s">
        <v>679</v>
      </c>
      <c r="G1194" s="57" t="s">
        <v>482</v>
      </c>
      <c r="H1194" s="30">
        <v>3919.204646578286</v>
      </c>
      <c r="I1194" s="86"/>
      <c r="J1194" s="42"/>
      <c r="S1194" s="194">
        <v>3125.1481791505789</v>
      </c>
      <c r="T1194" s="194">
        <f t="shared" si="112"/>
        <v>2968.8907701930498</v>
      </c>
      <c r="U1194" s="194">
        <f t="shared" si="113"/>
        <v>3192.3556668742472</v>
      </c>
      <c r="V1194" s="194">
        <f t="shared" si="114"/>
        <v>3723.2444142754343</v>
      </c>
      <c r="W1194" s="194">
        <f t="shared" si="115"/>
        <v>3919.204646578286</v>
      </c>
    </row>
    <row r="1195" spans="5:23" ht="69.75" x14ac:dyDescent="0.25">
      <c r="E1195" s="78" t="str">
        <f t="shared" si="116"/>
        <v>Tressa Mesa de Centro Orgânico I Tampo Centro - 1.2x0.8x0.33 - Acabamentos CustomizadosTampo: Mármore ou Porcelana Especial
Corpo: Laca ou Lamina</v>
      </c>
      <c r="F1195" s="80" t="s">
        <v>679</v>
      </c>
      <c r="G1195" s="81" t="s">
        <v>626</v>
      </c>
      <c r="H1195" s="30">
        <v>6240.1190842710021</v>
      </c>
      <c r="I1195" s="86"/>
      <c r="J1195" s="42"/>
      <c r="S1195" s="194">
        <v>4975.8301881271163</v>
      </c>
      <c r="T1195" s="194">
        <f t="shared" si="112"/>
        <v>4727.0386787207599</v>
      </c>
      <c r="U1195" s="194">
        <f t="shared" si="113"/>
        <v>5082.8372889470538</v>
      </c>
      <c r="V1195" s="194">
        <f t="shared" si="114"/>
        <v>5928.1131300989482</v>
      </c>
      <c r="W1195" s="194">
        <f t="shared" si="115"/>
        <v>6240.1190842710021</v>
      </c>
    </row>
    <row r="1196" spans="5:23" ht="93" x14ac:dyDescent="0.25">
      <c r="E1196" s="78" t="str">
        <f t="shared" si="116"/>
        <v>Tressa Mesa de Centro Orgânico I Tampo inteiro - 1.2x0.8x0.26 - Acabamentos CustomizadosTampo: Espelho Bronze, Fume, Prata, Vidro Fosco ou Clear
Corpo: Laca ou Lamina</v>
      </c>
      <c r="F1196" s="80" t="s">
        <v>673</v>
      </c>
      <c r="G1196" s="57" t="s">
        <v>481</v>
      </c>
      <c r="H1196" s="30">
        <v>4068.8727280390835</v>
      </c>
      <c r="I1196" s="86"/>
      <c r="J1196" s="42"/>
      <c r="S1196" s="194">
        <v>3244.4925294545451</v>
      </c>
      <c r="T1196" s="194">
        <f t="shared" si="112"/>
        <v>3082.2679029818178</v>
      </c>
      <c r="U1196" s="194">
        <f t="shared" si="113"/>
        <v>3314.2665623460407</v>
      </c>
      <c r="V1196" s="194">
        <f t="shared" si="114"/>
        <v>3865.4290916641871</v>
      </c>
      <c r="W1196" s="194">
        <f t="shared" si="115"/>
        <v>4068.8727280390835</v>
      </c>
    </row>
    <row r="1197" spans="5:23" ht="93" x14ac:dyDescent="0.25">
      <c r="E1197" s="78" t="str">
        <f t="shared" si="116"/>
        <v>Tressa Mesa de Centro Orgânico I Tampo inteiro - 1.2x0.8x0.26 - Acabamentos CustomizadosTampo: Laca ou Lamina com ou sem Vidro Normal Pintado
Corpo: Laca ou Lamina</v>
      </c>
      <c r="F1197" s="80" t="s">
        <v>673</v>
      </c>
      <c r="G1197" s="57" t="s">
        <v>482</v>
      </c>
      <c r="H1197" s="30">
        <v>3605.6682748520229</v>
      </c>
      <c r="I1197" s="86"/>
      <c r="J1197" s="42"/>
      <c r="S1197" s="194">
        <v>2875.1363248185321</v>
      </c>
      <c r="T1197" s="194">
        <f t="shared" si="112"/>
        <v>2731.3795085776055</v>
      </c>
      <c r="U1197" s="194">
        <f t="shared" si="113"/>
        <v>2936.9672135243072</v>
      </c>
      <c r="V1197" s="194">
        <f t="shared" si="114"/>
        <v>3425.3848611333992</v>
      </c>
      <c r="W1197" s="194">
        <f t="shared" si="115"/>
        <v>3605.6682748520229</v>
      </c>
    </row>
    <row r="1198" spans="5:23" ht="69.75" x14ac:dyDescent="0.25">
      <c r="E1198" s="78" t="str">
        <f t="shared" si="116"/>
        <v>Tressa Mesa de Centro Orgânico I Tampo inteiro - 1.2x0.8x0.26 - Acabamentos CustomizadosTampo: Mármore ou Porcelana Especial
Corpo: Laca ou Lamina</v>
      </c>
      <c r="F1198" s="80" t="s">
        <v>673</v>
      </c>
      <c r="G1198" s="81" t="s">
        <v>626</v>
      </c>
      <c r="H1198" s="30">
        <v>7051.2596459153292</v>
      </c>
      <c r="I1198" s="86"/>
      <c r="J1198" s="42"/>
      <c r="S1198" s="194">
        <v>5622.6283724146115</v>
      </c>
      <c r="T1198" s="194">
        <f t="shared" si="112"/>
        <v>5341.4969537938805</v>
      </c>
      <c r="U1198" s="194">
        <f t="shared" si="113"/>
        <v>5743.5451116063232</v>
      </c>
      <c r="V1198" s="194">
        <f t="shared" si="114"/>
        <v>6698.6966636664538</v>
      </c>
      <c r="W1198" s="194">
        <f t="shared" si="115"/>
        <v>7051.2596459153292</v>
      </c>
    </row>
    <row r="1199" spans="5:23" ht="93" x14ac:dyDescent="0.25">
      <c r="E1199" s="78" t="str">
        <f t="shared" si="116"/>
        <v>Tressa Mesa de Centro Orgânico I Tampo inteiro - 1.2x0.8x0.33 - Acabamentos CustomizadosTampo: Espelho Bronze, Fume, Prata, Vidro Fosco ou Clear
Corpo: Laca ou Lamina</v>
      </c>
      <c r="F1199" s="80" t="s">
        <v>675</v>
      </c>
      <c r="G1199" s="57" t="s">
        <v>481</v>
      </c>
      <c r="H1199" s="30">
        <v>4179.7992557390289</v>
      </c>
      <c r="I1199" s="86"/>
      <c r="J1199" s="42"/>
      <c r="S1199" s="194">
        <v>3332.9446179066335</v>
      </c>
      <c r="T1199" s="194">
        <f t="shared" si="112"/>
        <v>3166.2973870113019</v>
      </c>
      <c r="U1199" s="194">
        <f t="shared" si="113"/>
        <v>3404.620846248712</v>
      </c>
      <c r="V1199" s="194">
        <f t="shared" si="114"/>
        <v>3970.8092929798727</v>
      </c>
      <c r="W1199" s="194">
        <f t="shared" si="115"/>
        <v>4179.7992557390289</v>
      </c>
    </row>
    <row r="1200" spans="5:23" ht="93" x14ac:dyDescent="0.25">
      <c r="E1200" s="78" t="str">
        <f t="shared" si="116"/>
        <v>Tressa Mesa de Centro Orgânico I Tampo inteiro - 1.2x0.8x0.33 - Acabamentos CustomizadosTampo: Laca ou Lamina com ou sem Vidro Normal Pintado
Corpo: Laca ou Lamina</v>
      </c>
      <c r="F1200" s="80" t="s">
        <v>675</v>
      </c>
      <c r="G1200" s="57" t="s">
        <v>482</v>
      </c>
      <c r="H1200" s="30">
        <v>3727.1592337614866</v>
      </c>
      <c r="I1200" s="86"/>
      <c r="J1200" s="42"/>
      <c r="S1200" s="194">
        <v>2972.0124216946297</v>
      </c>
      <c r="T1200" s="194">
        <f t="shared" si="112"/>
        <v>2823.4118006098979</v>
      </c>
      <c r="U1200" s="194">
        <f t="shared" si="113"/>
        <v>3035.9266673224711</v>
      </c>
      <c r="V1200" s="194">
        <f t="shared" si="114"/>
        <v>3540.8012720981978</v>
      </c>
      <c r="W1200" s="194">
        <f t="shared" si="115"/>
        <v>3727.1592337614866</v>
      </c>
    </row>
    <row r="1201" spans="5:23" ht="69.75" x14ac:dyDescent="0.25">
      <c r="E1201" s="78" t="str">
        <f t="shared" si="116"/>
        <v>Tressa Mesa de Centro Orgânico I Tampo inteiro - 1.2x0.8x0.33 - Acabamentos CustomizadosTampo: Mármore ou Porcelana Especial
Corpo: Laca ou Lamina</v>
      </c>
      <c r="F1201" s="80" t="s">
        <v>675</v>
      </c>
      <c r="G1201" s="81" t="s">
        <v>626</v>
      </c>
      <c r="H1201" s="30">
        <v>7140.6509869189504</v>
      </c>
      <c r="I1201" s="86"/>
      <c r="J1201" s="42"/>
      <c r="S1201" s="194">
        <v>5693.9084436946841</v>
      </c>
      <c r="T1201" s="194">
        <f t="shared" si="112"/>
        <v>5409.2130215099496</v>
      </c>
      <c r="U1201" s="194">
        <f t="shared" si="113"/>
        <v>5816.3580876451078</v>
      </c>
      <c r="V1201" s="194">
        <f t="shared" si="114"/>
        <v>6783.6184376204883</v>
      </c>
      <c r="W1201" s="194">
        <f t="shared" si="115"/>
        <v>7140.6509869189504</v>
      </c>
    </row>
    <row r="1202" spans="5:23" ht="93" x14ac:dyDescent="0.25">
      <c r="E1202" s="78" t="str">
        <f t="shared" si="116"/>
        <v>Tressa Mesa de Centro Orgânico II Tampo Centro - 1.2x0.8x0.26 - Acabamentos CustomizadosTampo: Espelho Bronze, Fume, Prata, Vidro Fosco ou Clear
Corpo: Laca ou Lamina</v>
      </c>
      <c r="F1202" s="80" t="s">
        <v>678</v>
      </c>
      <c r="G1202" s="57" t="s">
        <v>481</v>
      </c>
      <c r="H1202" s="30">
        <v>3957.9462003391391</v>
      </c>
      <c r="I1202" s="86"/>
      <c r="J1202" s="42"/>
      <c r="S1202" s="194">
        <v>3156.0404410024571</v>
      </c>
      <c r="T1202" s="194">
        <f t="shared" si="112"/>
        <v>2998.2384189523341</v>
      </c>
      <c r="U1202" s="194">
        <f t="shared" si="113"/>
        <v>3223.9122784433703</v>
      </c>
      <c r="V1202" s="194">
        <f t="shared" si="114"/>
        <v>3760.0488903485025</v>
      </c>
      <c r="W1202" s="194">
        <f t="shared" si="115"/>
        <v>3957.9462003391391</v>
      </c>
    </row>
    <row r="1203" spans="5:23" ht="93" x14ac:dyDescent="0.25">
      <c r="E1203" s="78" t="str">
        <f t="shared" si="116"/>
        <v>Tressa Mesa de Centro Orgânico II Tampo Centro - 1.2x0.8x0.26 - Acabamentos CustomizadosTampo: Laca ou Lamina com ou sem Vidro Normal Pintado
Corpo: Laca ou Lamina</v>
      </c>
      <c r="F1203" s="80" t="s">
        <v>678</v>
      </c>
      <c r="G1203" s="57" t="s">
        <v>482</v>
      </c>
      <c r="H1203" s="30">
        <v>3787.1492564593045</v>
      </c>
      <c r="I1203" s="86"/>
      <c r="J1203" s="42"/>
      <c r="S1203" s="194">
        <v>3019.8480738504741</v>
      </c>
      <c r="T1203" s="194">
        <f t="shared" si="112"/>
        <v>2868.85567015795</v>
      </c>
      <c r="U1203" s="194">
        <f t="shared" si="113"/>
        <v>3084.7910431805917</v>
      </c>
      <c r="V1203" s="194">
        <f t="shared" si="114"/>
        <v>3597.7917936615236</v>
      </c>
      <c r="W1203" s="194">
        <f t="shared" si="115"/>
        <v>3787.1492564593045</v>
      </c>
    </row>
    <row r="1204" spans="5:23" ht="69.75" x14ac:dyDescent="0.25">
      <c r="E1204" s="78" t="str">
        <f t="shared" si="116"/>
        <v>Tressa Mesa de Centro Orgânico II Tampo Centro - 1.2x0.8x0.26 - Acabamentos CustomizadosTampo: Mármore ou Porcelana Especial
Corpo: Laca ou Lamina</v>
      </c>
      <c r="F1204" s="80" t="s">
        <v>678</v>
      </c>
      <c r="G1204" s="81" t="s">
        <v>626</v>
      </c>
      <c r="H1204" s="30">
        <v>6155.197310317566</v>
      </c>
      <c r="I1204" s="86"/>
      <c r="J1204" s="42"/>
      <c r="S1204" s="194">
        <v>4908.114120411049</v>
      </c>
      <c r="T1204" s="194">
        <f t="shared" si="112"/>
        <v>4662.7084143904967</v>
      </c>
      <c r="U1204" s="194">
        <f t="shared" si="113"/>
        <v>5013.6649617102121</v>
      </c>
      <c r="V1204" s="194">
        <f t="shared" si="114"/>
        <v>5847.4374448426197</v>
      </c>
      <c r="W1204" s="194">
        <f t="shared" si="115"/>
        <v>6155.197310317566</v>
      </c>
    </row>
    <row r="1205" spans="5:23" ht="93" x14ac:dyDescent="0.25">
      <c r="E1205" s="78" t="str">
        <f t="shared" si="116"/>
        <v>Tressa Mesa de Centro Orgânico II Tampo Centro - 1.2x0.8x0.33 - Acabamentos CustomizadosTampo: Espelho Bronze, Fume, Prata, Vidro Fosco ou Clear
Corpo: Laca ou Lamina</v>
      </c>
      <c r="F1205" s="80" t="s">
        <v>680</v>
      </c>
      <c r="G1205" s="57" t="s">
        <v>481</v>
      </c>
      <c r="H1205" s="30">
        <v>4179.7992557390289</v>
      </c>
      <c r="I1205" s="86"/>
      <c r="J1205" s="42"/>
      <c r="S1205" s="194">
        <v>3332.9446179066335</v>
      </c>
      <c r="T1205" s="194">
        <f t="shared" si="112"/>
        <v>3166.2973870113019</v>
      </c>
      <c r="U1205" s="194">
        <f t="shared" si="113"/>
        <v>3404.620846248712</v>
      </c>
      <c r="V1205" s="194">
        <f t="shared" si="114"/>
        <v>3970.8092929798727</v>
      </c>
      <c r="W1205" s="194">
        <f t="shared" si="115"/>
        <v>4179.7992557390289</v>
      </c>
    </row>
    <row r="1206" spans="5:23" ht="93" x14ac:dyDescent="0.25">
      <c r="E1206" s="78" t="str">
        <f t="shared" si="116"/>
        <v>Tressa Mesa de Centro Orgânico II Tampo Centro - 1.2x0.8x0.33 - Acabamentos CustomizadosTampo: Laca ou Lamina com ou sem Vidro Normal Pintado
Corpo: Laca ou Lamina</v>
      </c>
      <c r="F1206" s="80" t="s">
        <v>680</v>
      </c>
      <c r="G1206" s="57" t="s">
        <v>482</v>
      </c>
      <c r="H1206" s="30">
        <v>4051.2600366972683</v>
      </c>
      <c r="I1206" s="86"/>
      <c r="J1206" s="42"/>
      <c r="S1206" s="194">
        <v>3230.4482844506842</v>
      </c>
      <c r="T1206" s="194">
        <f t="shared" si="112"/>
        <v>3068.92587022815</v>
      </c>
      <c r="U1206" s="194">
        <f t="shared" si="113"/>
        <v>3299.9202905679035</v>
      </c>
      <c r="V1206" s="194">
        <f t="shared" si="114"/>
        <v>3848.6970348893456</v>
      </c>
      <c r="W1206" s="194">
        <f t="shared" si="115"/>
        <v>4051.2600366972683</v>
      </c>
    </row>
    <row r="1207" spans="5:23" ht="69.75" x14ac:dyDescent="0.25">
      <c r="E1207" s="78" t="str">
        <f t="shared" si="116"/>
        <v>Tressa Mesa de Centro Orgânico II Tampo Centro - 1.2x0.8x0.33 - Acabamentos CustomizadosTampo: Mármore ou Porcelana Especial
Corpo: Laca ou Lamina</v>
      </c>
      <c r="F1207" s="80" t="s">
        <v>680</v>
      </c>
      <c r="G1207" s="81" t="s">
        <v>626</v>
      </c>
      <c r="H1207" s="30">
        <v>6325.040858224439</v>
      </c>
      <c r="I1207" s="86"/>
      <c r="J1207" s="42"/>
      <c r="S1207" s="194">
        <v>5043.5462558431836</v>
      </c>
      <c r="T1207" s="194">
        <f t="shared" si="112"/>
        <v>4791.368943051024</v>
      </c>
      <c r="U1207" s="194">
        <f t="shared" si="113"/>
        <v>5152.0096161838974</v>
      </c>
      <c r="V1207" s="194">
        <f t="shared" si="114"/>
        <v>6008.7888153552785</v>
      </c>
      <c r="W1207" s="194">
        <f t="shared" si="115"/>
        <v>6325.040858224439</v>
      </c>
    </row>
    <row r="1208" spans="5:23" ht="93" x14ac:dyDescent="0.25">
      <c r="E1208" s="78" t="str">
        <f t="shared" si="116"/>
        <v>Tressa Mesa de Centro Orgânico II Tampo inteiro - 1.2x0.8x0.26 - Acabamentos CustomizadosTampo: Espelho Bronze, Fume, Prata, Vidro Fosco ou Clear
Corpo: Laca ou Lamina</v>
      </c>
      <c r="F1208" s="80" t="s">
        <v>674</v>
      </c>
      <c r="G1208" s="57" t="s">
        <v>481</v>
      </c>
      <c r="H1208" s="30">
        <v>4179.7992557390289</v>
      </c>
      <c r="I1208" s="86"/>
      <c r="J1208" s="42"/>
      <c r="S1208" s="194">
        <v>3332.9446179066335</v>
      </c>
      <c r="T1208" s="194">
        <f t="shared" si="112"/>
        <v>3166.2973870113019</v>
      </c>
      <c r="U1208" s="194">
        <f t="shared" si="113"/>
        <v>3404.620846248712</v>
      </c>
      <c r="V1208" s="194">
        <f t="shared" si="114"/>
        <v>3970.8092929798727</v>
      </c>
      <c r="W1208" s="194">
        <f t="shared" si="115"/>
        <v>4179.7992557390289</v>
      </c>
    </row>
    <row r="1209" spans="5:23" ht="93" x14ac:dyDescent="0.25">
      <c r="E1209" s="78" t="str">
        <f t="shared" si="116"/>
        <v>Tressa Mesa de Centro Orgânico II Tampo inteiro - 1.2x0.8x0.26 - Acabamentos CustomizadosTampo: Laca ou Lamina com ou sem Vidro Normal Pintado
Corpo: Laca ou Lamina</v>
      </c>
      <c r="F1209" s="80" t="s">
        <v>674</v>
      </c>
      <c r="G1209" s="57" t="s">
        <v>482</v>
      </c>
      <c r="H1209" s="30">
        <v>3727.1592337614866</v>
      </c>
      <c r="I1209" s="86"/>
      <c r="J1209" s="42"/>
      <c r="S1209" s="194">
        <v>2972.0124216946297</v>
      </c>
      <c r="T1209" s="194">
        <f t="shared" si="112"/>
        <v>2823.4118006098979</v>
      </c>
      <c r="U1209" s="194">
        <f t="shared" si="113"/>
        <v>3035.9266673224711</v>
      </c>
      <c r="V1209" s="194">
        <f t="shared" si="114"/>
        <v>3540.8012720981978</v>
      </c>
      <c r="W1209" s="194">
        <f t="shared" si="115"/>
        <v>3727.1592337614866</v>
      </c>
    </row>
    <row r="1210" spans="5:23" ht="69.75" x14ac:dyDescent="0.25">
      <c r="E1210" s="78" t="str">
        <f t="shared" si="116"/>
        <v>Tressa Mesa de Centro Orgânico II Tampo inteiro - 1.2x0.8x0.26 - Acabamentos CustomizadosTampo: Mármore ou Porcelana Especial
Corpo: Laca ou Lamina</v>
      </c>
      <c r="F1210" s="80" t="s">
        <v>674</v>
      </c>
      <c r="G1210" s="81" t="s">
        <v>626</v>
      </c>
      <c r="H1210" s="30">
        <v>7140.6509869189504</v>
      </c>
      <c r="I1210" s="86"/>
      <c r="J1210" s="42"/>
      <c r="S1210" s="194">
        <v>5693.9084436946841</v>
      </c>
      <c r="T1210" s="194">
        <f t="shared" si="112"/>
        <v>5409.2130215099496</v>
      </c>
      <c r="U1210" s="194">
        <f t="shared" si="113"/>
        <v>5816.3580876451078</v>
      </c>
      <c r="V1210" s="194">
        <f t="shared" si="114"/>
        <v>6783.6184376204883</v>
      </c>
      <c r="W1210" s="194">
        <f t="shared" si="115"/>
        <v>7140.6509869189504</v>
      </c>
    </row>
    <row r="1211" spans="5:23" ht="93" x14ac:dyDescent="0.25">
      <c r="E1211" s="78" t="str">
        <f t="shared" si="116"/>
        <v>Tressa Mesa de Centro Orgânico II Tampo inteiro - 1.2x0.8x0.33 - Acabamentos CustomizadosTampo: Espelho Bronze, Fume, Prata, Vidro Fosco ou Clear
Corpo: Laca ou Lamina</v>
      </c>
      <c r="F1211" s="80" t="s">
        <v>676</v>
      </c>
      <c r="G1211" s="57" t="s">
        <v>481</v>
      </c>
      <c r="H1211" s="30">
        <v>4290.7257834389729</v>
      </c>
      <c r="I1211" s="86"/>
      <c r="J1211" s="42"/>
      <c r="S1211" s="194">
        <v>3421.3967063587224</v>
      </c>
      <c r="T1211" s="194">
        <f t="shared" si="112"/>
        <v>3250.326871040786</v>
      </c>
      <c r="U1211" s="194">
        <f t="shared" si="113"/>
        <v>3494.9751301513829</v>
      </c>
      <c r="V1211" s="194">
        <f t="shared" si="114"/>
        <v>4076.1894942955573</v>
      </c>
      <c r="W1211" s="194">
        <f t="shared" si="115"/>
        <v>4290.7257834389729</v>
      </c>
    </row>
    <row r="1212" spans="5:23" ht="93" x14ac:dyDescent="0.25">
      <c r="E1212" s="78" t="str">
        <f t="shared" si="116"/>
        <v>Tressa Mesa de Centro Orgânico II Tampo inteiro - 1.2x0.8x0.33 - Acabamentos CustomizadosTampo: Laca ou Lamina com ou sem Vidro Normal Pintado
Corpo: Laca ou Lamina</v>
      </c>
      <c r="F1212" s="80" t="s">
        <v>676</v>
      </c>
      <c r="G1212" s="57" t="s">
        <v>482</v>
      </c>
      <c r="H1212" s="30">
        <v>3848.6501926709493</v>
      </c>
      <c r="I1212" s="86"/>
      <c r="J1212" s="42"/>
      <c r="S1212" s="194">
        <v>3068.8885185707259</v>
      </c>
      <c r="T1212" s="194">
        <f t="shared" si="112"/>
        <v>2915.4440926421894</v>
      </c>
      <c r="U1212" s="194">
        <f t="shared" si="113"/>
        <v>3134.886121120634</v>
      </c>
      <c r="V1212" s="194">
        <f t="shared" si="114"/>
        <v>3656.2176830629951</v>
      </c>
      <c r="W1212" s="194">
        <f t="shared" si="115"/>
        <v>3848.6501926709493</v>
      </c>
    </row>
    <row r="1213" spans="5:23" ht="69.75" x14ac:dyDescent="0.25">
      <c r="E1213" s="78" t="str">
        <f t="shared" si="116"/>
        <v>Tressa Mesa de Centro Orgânico II Tampo inteiro - 1.2x0.8x0.33 - Acabamentos CustomizadosTampo: Mármore ou Porcelana Especial
Corpo: Laca ou Lamina</v>
      </c>
      <c r="F1213" s="80" t="s">
        <v>676</v>
      </c>
      <c r="G1213" s="81" t="s">
        <v>626</v>
      </c>
      <c r="H1213" s="30">
        <v>7230.0423279225688</v>
      </c>
      <c r="I1213" s="86"/>
      <c r="J1213" s="42"/>
      <c r="S1213" s="194">
        <v>5765.188514974755</v>
      </c>
      <c r="T1213" s="194">
        <f t="shared" si="112"/>
        <v>5476.9290892260169</v>
      </c>
      <c r="U1213" s="194">
        <f t="shared" si="113"/>
        <v>5889.1710636838898</v>
      </c>
      <c r="V1213" s="194">
        <f t="shared" si="114"/>
        <v>6868.5402115745201</v>
      </c>
      <c r="W1213" s="194">
        <f t="shared" si="115"/>
        <v>7230.0423279225688</v>
      </c>
    </row>
    <row r="1214" spans="5:23" ht="69.75" x14ac:dyDescent="0.25">
      <c r="E1214" s="78" t="str">
        <f t="shared" ref="E1214:E1260" si="117">F1214&amp;G1214</f>
        <v>Colone Desk - 2x0.9x0.75 - Acabamentos CustomizadosTampo: Espelho Bronze, Fume, Prata, Vidro Fosco ou Clear
Corpo: Laca ou Lamina</v>
      </c>
      <c r="F1214" s="79" t="s">
        <v>706</v>
      </c>
      <c r="G1214" s="81" t="s">
        <v>481</v>
      </c>
      <c r="H1214" s="30">
        <v>9966.5038370969305</v>
      </c>
      <c r="I1214" s="86"/>
      <c r="S1214" s="194">
        <v>7947.2250437837829</v>
      </c>
      <c r="T1214" s="194">
        <f t="shared" si="112"/>
        <v>7549.8637915945937</v>
      </c>
      <c r="U1214" s="194">
        <f t="shared" si="113"/>
        <v>8118.1331092414994</v>
      </c>
      <c r="V1214" s="194">
        <f t="shared" si="114"/>
        <v>9468.1786453083605</v>
      </c>
      <c r="W1214" s="194">
        <f t="shared" si="115"/>
        <v>9966.5038370969305</v>
      </c>
    </row>
    <row r="1215" spans="5:23" ht="69.75" x14ac:dyDescent="0.25">
      <c r="E1215" s="78" t="str">
        <f t="shared" si="117"/>
        <v>Colone Desk - 2x0.9x0.75 - Acabamentos CustomizadosTampo: Laca ou Lamina com ou sem Vidro Normal Pintado
Corpo: Laca ou Lamina</v>
      </c>
      <c r="F1215" s="79" t="s">
        <v>706</v>
      </c>
      <c r="G1215" s="57" t="s">
        <v>482</v>
      </c>
      <c r="H1215" s="30">
        <v>7330.8895389462432</v>
      </c>
      <c r="I1215" s="86"/>
      <c r="S1215" s="194">
        <v>5845.603422162163</v>
      </c>
      <c r="T1215" s="194">
        <f t="shared" si="112"/>
        <v>5553.3232510540547</v>
      </c>
      <c r="U1215" s="194">
        <f t="shared" si="113"/>
        <v>5971.3153237140377</v>
      </c>
      <c r="V1215" s="194">
        <f t="shared" si="114"/>
        <v>6964.3450620476815</v>
      </c>
      <c r="W1215" s="194">
        <f t="shared" si="115"/>
        <v>7330.8895389462432</v>
      </c>
    </row>
    <row r="1216" spans="5:23" ht="69.75" x14ac:dyDescent="0.25">
      <c r="E1216" s="78" t="str">
        <f t="shared" si="117"/>
        <v>Colone Desk - 2x0.9x0.75 - Acabamentos CustomizadosTampo: Mármore Especial
Corpo: Laca ou Lamina</v>
      </c>
      <c r="F1216" s="79" t="s">
        <v>706</v>
      </c>
      <c r="G1216" s="81" t="s">
        <v>624</v>
      </c>
      <c r="H1216" s="30">
        <v>16286.423142485772</v>
      </c>
      <c r="I1216" s="86"/>
      <c r="S1216" s="194">
        <v>12986.687406857407</v>
      </c>
      <c r="T1216" s="194">
        <f t="shared" si="112"/>
        <v>12337.353036514536</v>
      </c>
      <c r="U1216" s="194">
        <f t="shared" si="113"/>
        <v>13265.971007004879</v>
      </c>
      <c r="V1216" s="194">
        <f t="shared" si="114"/>
        <v>15472.101985469788</v>
      </c>
      <c r="W1216" s="194">
        <f t="shared" si="115"/>
        <v>16286.423142485772</v>
      </c>
    </row>
    <row r="1217" spans="5:23" ht="69.75" x14ac:dyDescent="0.25">
      <c r="E1217" s="78" t="str">
        <f t="shared" si="117"/>
        <v>Artemide Vanity - 1.75x0.7x1.40 - Acabamentos CustomizadosTampo ou Base em Recoro
Tampo: Espelho Bronze, Fume, Prata</v>
      </c>
      <c r="F1217" s="80" t="s">
        <v>640</v>
      </c>
      <c r="G1217" s="81" t="s">
        <v>711</v>
      </c>
      <c r="H1217" s="30">
        <v>5795.0030321329932</v>
      </c>
      <c r="I1217" s="86"/>
      <c r="S1217" s="194">
        <v>4620.8975563074764</v>
      </c>
      <c r="T1217" s="194">
        <f t="shared" si="112"/>
        <v>4389.8526784921023</v>
      </c>
      <c r="U1217" s="194">
        <f t="shared" si="113"/>
        <v>4720.2716973033357</v>
      </c>
      <c r="V1217" s="194">
        <f t="shared" si="114"/>
        <v>5505.2528805648799</v>
      </c>
      <c r="W1217" s="194">
        <f t="shared" si="115"/>
        <v>5795.0030321329932</v>
      </c>
    </row>
    <row r="1218" spans="5:23" ht="69.75" x14ac:dyDescent="0.25">
      <c r="E1218" s="78" t="str">
        <f t="shared" si="117"/>
        <v>Artemide Vanity - 1.75x0.7x1.40 - Acabamentos CustomizadosTampo: Espelho Bronze, Fume, Prata
Corpo: Laca ou Lamina</v>
      </c>
      <c r="F1218" s="80" t="s">
        <v>640</v>
      </c>
      <c r="G1218" s="81" t="s">
        <v>707</v>
      </c>
      <c r="H1218" s="30">
        <v>6932.897983737932</v>
      </c>
      <c r="I1218" s="86"/>
      <c r="S1218" s="194">
        <v>5528.2475563074768</v>
      </c>
      <c r="T1218" s="194">
        <f t="shared" si="112"/>
        <v>5251.8351784921024</v>
      </c>
      <c r="U1218" s="194">
        <f t="shared" si="113"/>
        <v>5647.1346005291425</v>
      </c>
      <c r="V1218" s="194">
        <f t="shared" si="114"/>
        <v>6586.2530845971387</v>
      </c>
      <c r="W1218" s="194">
        <f t="shared" si="115"/>
        <v>6932.897983737932</v>
      </c>
    </row>
    <row r="1219" spans="5:23" ht="69.75" x14ac:dyDescent="0.25">
      <c r="E1219" s="78" t="str">
        <f t="shared" si="117"/>
        <v>Ligne Vanity - 1.6x0.6x0.75 - Acabamentos CustomizadosTampo ou Base em Recoro
Tampo: Espelho Bronze, Fume, Prata</v>
      </c>
      <c r="F1219" s="80" t="s">
        <v>641</v>
      </c>
      <c r="G1219" s="81" t="s">
        <v>711</v>
      </c>
      <c r="H1219" s="30">
        <v>7009.5382451122241</v>
      </c>
      <c r="I1219" s="86"/>
      <c r="S1219" s="194">
        <v>5589.36</v>
      </c>
      <c r="T1219" s="194">
        <f t="shared" ref="T1219:T1282" si="118">IF(S1219,S1219*(1-0.05))</f>
        <v>5309.8919999999998</v>
      </c>
      <c r="U1219" s="194">
        <f t="shared" ref="U1219:U1282" si="119">IF(T1219,T1219/(1-0.07))</f>
        <v>5709.561290322581</v>
      </c>
      <c r="V1219" s="194">
        <f t="shared" ref="V1219:V1282" si="120">U1219*1.1663</f>
        <v>6659.0613329032258</v>
      </c>
      <c r="W1219" s="194">
        <f t="shared" ref="W1219:W1282" si="121">V1219*1.05263157894</f>
        <v>7009.5382451122241</v>
      </c>
    </row>
    <row r="1220" spans="5:23" ht="69.75" x14ac:dyDescent="0.25">
      <c r="E1220" s="78" t="str">
        <f t="shared" si="117"/>
        <v>Ligne Vanity - 1.6x0.6x0.75 - Acabamentos CustomizadosTampo: Espelho Bronze, Fume, Prata
Corpo: Laca ou Lamina</v>
      </c>
      <c r="F1220" s="80" t="s">
        <v>641</v>
      </c>
      <c r="G1220" s="81" t="s">
        <v>707</v>
      </c>
      <c r="H1220" s="30">
        <v>8163.2973848890942</v>
      </c>
      <c r="I1220" s="86"/>
      <c r="S1220" s="194">
        <v>6509.36</v>
      </c>
      <c r="T1220" s="194">
        <f t="shared" si="118"/>
        <v>6183.8919999999998</v>
      </c>
      <c r="U1220" s="194">
        <f t="shared" si="119"/>
        <v>6649.3462365591404</v>
      </c>
      <c r="V1220" s="194">
        <f t="shared" si="120"/>
        <v>7755.1325156989251</v>
      </c>
      <c r="W1220" s="194">
        <f t="shared" si="121"/>
        <v>8163.2973848890942</v>
      </c>
    </row>
    <row r="1221" spans="5:23" ht="69.75" x14ac:dyDescent="0.25">
      <c r="E1221" s="78" t="str">
        <f t="shared" si="117"/>
        <v>Lyric Aparador - 1.8x0.6x0.76 - Acabamentos CustomizadosTampo: Espelho Bronze, Fume, Prata, Vidro Fosco ou Clear
Corpo: Laca ou Lamina</v>
      </c>
      <c r="F1221" s="80" t="s">
        <v>672</v>
      </c>
      <c r="G1221" s="57" t="s">
        <v>481</v>
      </c>
      <c r="H1221" s="30">
        <v>6435.8770559821141</v>
      </c>
      <c r="I1221" s="86">
        <f>H1221/0.95</f>
        <v>6774.6074273495942</v>
      </c>
      <c r="S1221" s="194">
        <v>5131.9263157894738</v>
      </c>
      <c r="T1221" s="194">
        <f t="shared" si="118"/>
        <v>4875.33</v>
      </c>
      <c r="U1221" s="194">
        <f t="shared" si="119"/>
        <v>5242.2903225806458</v>
      </c>
      <c r="V1221" s="194">
        <f t="shared" si="120"/>
        <v>6114.0832032258068</v>
      </c>
      <c r="W1221" s="194">
        <f t="shared" si="121"/>
        <v>6435.8770559821141</v>
      </c>
    </row>
    <row r="1222" spans="5:23" ht="69.75" x14ac:dyDescent="0.25">
      <c r="E1222" s="78" t="str">
        <f t="shared" si="117"/>
        <v>Lyric Aparador - 1.8x0.6x0.76 - Acabamentos CustomizadosTampo: Laca ou Lamina com ou sem Vidro Normal Pintado
Corpo: Laca ou Lamina</v>
      </c>
      <c r="F1222" s="80" t="s">
        <v>672</v>
      </c>
      <c r="G1222" s="57" t="s">
        <v>482</v>
      </c>
      <c r="H1222" s="30">
        <v>5354.1288556501277</v>
      </c>
      <c r="I1222" s="86">
        <f t="shared" ref="I1222:I1223" si="122">H1222/0.95</f>
        <v>5635.9251112106613</v>
      </c>
      <c r="S1222" s="194">
        <v>4269.347368421053</v>
      </c>
      <c r="T1222" s="194">
        <f t="shared" si="118"/>
        <v>4055.88</v>
      </c>
      <c r="U1222" s="194">
        <f t="shared" si="119"/>
        <v>4361.1612903225814</v>
      </c>
      <c r="V1222" s="194">
        <f t="shared" si="120"/>
        <v>5086.4224129032264</v>
      </c>
      <c r="W1222" s="194">
        <f t="shared" si="121"/>
        <v>5354.1288556501277</v>
      </c>
    </row>
    <row r="1223" spans="5:23" ht="69.75" x14ac:dyDescent="0.25">
      <c r="E1223" s="78" t="str">
        <f t="shared" si="117"/>
        <v>Lyric Aparador - 1.8x0.6x0.76 - Acabamentos CustomizadosTampo: Mármore Especial
Corpo: Laca ou Lamina</v>
      </c>
      <c r="F1223" s="80" t="s">
        <v>672</v>
      </c>
      <c r="G1223" s="81" t="s">
        <v>624</v>
      </c>
      <c r="H1223" s="30">
        <v>9558.7888658074535</v>
      </c>
      <c r="I1223" s="86">
        <f t="shared" si="122"/>
        <v>10061.883016639425</v>
      </c>
      <c r="S1223" s="194">
        <v>7622.1157894736843</v>
      </c>
      <c r="T1223" s="194">
        <f t="shared" si="118"/>
        <v>7241.01</v>
      </c>
      <c r="U1223" s="194">
        <f t="shared" si="119"/>
        <v>7786.032258064517</v>
      </c>
      <c r="V1223" s="194">
        <f t="shared" si="120"/>
        <v>9080.8494225806462</v>
      </c>
      <c r="W1223" s="194">
        <f t="shared" si="121"/>
        <v>9558.7888658074535</v>
      </c>
    </row>
    <row r="1224" spans="5:23" ht="69.75" x14ac:dyDescent="0.25">
      <c r="E1224" s="78" t="str">
        <f t="shared" si="117"/>
        <v>Arcadia Mesa de Jantar - 1.8x1.2x0.75 - Acabamentos CustomizadosTampo:Vidro Fosco ou Clear
Corpo: Laca ou Lamina</v>
      </c>
      <c r="F1224" s="80" t="s">
        <v>684</v>
      </c>
      <c r="G1224" s="81" t="s">
        <v>519</v>
      </c>
      <c r="H1224" s="30">
        <v>10409.057865974835</v>
      </c>
      <c r="I1224" s="86"/>
      <c r="S1224" s="194">
        <v>8300.114734994735</v>
      </c>
      <c r="T1224" s="194">
        <f t="shared" si="118"/>
        <v>7885.1089982449976</v>
      </c>
      <c r="U1224" s="194">
        <f t="shared" si="119"/>
        <v>8478.6118260698913</v>
      </c>
      <c r="V1224" s="194">
        <f t="shared" si="120"/>
        <v>9888.6049727453137</v>
      </c>
      <c r="W1224" s="194">
        <f t="shared" si="121"/>
        <v>10409.057865974835</v>
      </c>
    </row>
    <row r="1225" spans="5:23" ht="69.75" x14ac:dyDescent="0.25">
      <c r="E1225" s="78" t="str">
        <f t="shared" si="117"/>
        <v>Arcadia Mesa de Jantar - 1.8x1.2x0.75 - Acabamentos CustomizadosTampo: Laca ou Lamina com ou sem Vidro Normal Pintado
Corpo: Laca ou Lamina</v>
      </c>
      <c r="F1225" s="80" t="s">
        <v>684</v>
      </c>
      <c r="G1225" s="57" t="s">
        <v>482</v>
      </c>
      <c r="H1225" s="30">
        <v>8279.2685341358956</v>
      </c>
      <c r="I1225" s="86"/>
      <c r="S1225" s="194">
        <v>6601.8346367146369</v>
      </c>
      <c r="T1225" s="194">
        <f t="shared" si="118"/>
        <v>6271.7429048789045</v>
      </c>
      <c r="U1225" s="194">
        <f t="shared" si="119"/>
        <v>6743.8095751386072</v>
      </c>
      <c r="V1225" s="194">
        <f t="shared" si="120"/>
        <v>7865.3051074841569</v>
      </c>
      <c r="W1225" s="194">
        <f t="shared" si="121"/>
        <v>8279.2685341358956</v>
      </c>
    </row>
    <row r="1226" spans="5:23" ht="69.75" x14ac:dyDescent="0.25">
      <c r="E1226" s="78" t="str">
        <f t="shared" si="117"/>
        <v>Arcadia Mesa de Jantar - 1.8x1.2x0.75 - Acabamentos CustomizadosTampo: Mármore Especial
Corpo: Laca ou Lamina</v>
      </c>
      <c r="F1226" s="80" t="s">
        <v>684</v>
      </c>
      <c r="G1226" s="81" t="s">
        <v>624</v>
      </c>
      <c r="H1226" s="30">
        <v>19440.55854853808</v>
      </c>
      <c r="I1226" s="86"/>
      <c r="S1226" s="194">
        <v>15501.774372174372</v>
      </c>
      <c r="T1226" s="194">
        <f t="shared" si="118"/>
        <v>14726.685653565653</v>
      </c>
      <c r="U1226" s="194">
        <f t="shared" si="119"/>
        <v>15835.145864049091</v>
      </c>
      <c r="V1226" s="194">
        <f t="shared" si="120"/>
        <v>18468.530621240454</v>
      </c>
      <c r="W1226" s="194">
        <f t="shared" si="121"/>
        <v>19440.55854853808</v>
      </c>
    </row>
    <row r="1227" spans="5:23" ht="69.75" x14ac:dyDescent="0.25">
      <c r="E1227" s="78" t="str">
        <f t="shared" si="117"/>
        <v>Arcadia Mesa de Jantar - 2x1.2x0.75 - Acabamentos CustomizadosTampo:Vidro Fosco ou Clear
Corpo: Laca ou Lamina</v>
      </c>
      <c r="F1227" s="80" t="s">
        <v>685</v>
      </c>
      <c r="G1227" s="81" t="s">
        <v>519</v>
      </c>
      <c r="H1227" s="30">
        <v>11133.739110700039</v>
      </c>
      <c r="I1227" s="86"/>
      <c r="S1227" s="194">
        <v>8877.970824850825</v>
      </c>
      <c r="T1227" s="194">
        <f t="shared" si="118"/>
        <v>8434.0722836082841</v>
      </c>
      <c r="U1227" s="194">
        <f t="shared" si="119"/>
        <v>9068.8949286110583</v>
      </c>
      <c r="V1227" s="194">
        <f t="shared" si="120"/>
        <v>10577.052155239076</v>
      </c>
      <c r="W1227" s="194">
        <f t="shared" si="121"/>
        <v>11133.739110700039</v>
      </c>
    </row>
    <row r="1228" spans="5:23" ht="69.75" x14ac:dyDescent="0.25">
      <c r="E1228" s="78" t="str">
        <f t="shared" si="117"/>
        <v>Arcadia Mesa de Jantar - 2x1.2x0.75 - Acabamentos CustomizadosTampo: Laca ou Lamina com ou sem Vidro Normal Pintado
Corpo: Laca ou Lamina</v>
      </c>
      <c r="F1228" s="80" t="s">
        <v>685</v>
      </c>
      <c r="G1228" s="57" t="s">
        <v>482</v>
      </c>
      <c r="H1228" s="30">
        <v>8767.3065197678825</v>
      </c>
      <c r="I1228" s="86"/>
      <c r="S1228" s="194">
        <v>6990.9929378729375</v>
      </c>
      <c r="T1228" s="194">
        <f t="shared" si="118"/>
        <v>6641.4432909792904</v>
      </c>
      <c r="U1228" s="194">
        <f t="shared" si="119"/>
        <v>7141.3368720207427</v>
      </c>
      <c r="V1228" s="194">
        <f t="shared" si="120"/>
        <v>8328.9411938377907</v>
      </c>
      <c r="W1228" s="194">
        <f t="shared" si="121"/>
        <v>8767.3065197678825</v>
      </c>
    </row>
    <row r="1229" spans="5:23" ht="69.75" x14ac:dyDescent="0.25">
      <c r="E1229" s="78" t="str">
        <f t="shared" si="117"/>
        <v>Arcadia Mesa de Jantar - 2x1.2x0.75 - Acabamentos CustomizadosTampo: Mármore Especial
Corpo: Laca ou Lamina</v>
      </c>
      <c r="F1229" s="80" t="s">
        <v>685</v>
      </c>
      <c r="G1229" s="81" t="s">
        <v>624</v>
      </c>
      <c r="H1229" s="30">
        <v>21194.578887759038</v>
      </c>
      <c r="I1229" s="86"/>
      <c r="S1229" s="194">
        <v>16900.418730818728</v>
      </c>
      <c r="T1229" s="194">
        <f t="shared" si="118"/>
        <v>16055.397794277791</v>
      </c>
      <c r="U1229" s="194">
        <f t="shared" si="119"/>
        <v>17263.868595997625</v>
      </c>
      <c r="V1229" s="194">
        <f t="shared" si="120"/>
        <v>20134.849943512028</v>
      </c>
      <c r="W1229" s="194">
        <f t="shared" si="121"/>
        <v>21194.578887759038</v>
      </c>
    </row>
    <row r="1230" spans="5:23" ht="69.75" x14ac:dyDescent="0.25">
      <c r="E1230" s="78" t="str">
        <f t="shared" si="117"/>
        <v>Arcadia Mesa de Jantar - 2.2x1.2x0.75 - Acabamentos CustomizadosTampo:Vidro Fosco ou Clear
Corpo: Laca ou Lamina</v>
      </c>
      <c r="F1230" s="80" t="s">
        <v>686</v>
      </c>
      <c r="G1230" s="81" t="s">
        <v>519</v>
      </c>
      <c r="H1230" s="30">
        <v>11835.041269158579</v>
      </c>
      <c r="I1230" s="86"/>
      <c r="S1230" s="194">
        <v>9437.1845840645856</v>
      </c>
      <c r="T1230" s="194">
        <f t="shared" si="118"/>
        <v>8965.3253548613557</v>
      </c>
      <c r="U1230" s="194">
        <f t="shared" si="119"/>
        <v>9640.1347901735007</v>
      </c>
      <c r="V1230" s="194">
        <f t="shared" si="120"/>
        <v>11243.289205779352</v>
      </c>
      <c r="W1230" s="194">
        <f t="shared" si="121"/>
        <v>11835.041269158579</v>
      </c>
    </row>
    <row r="1231" spans="5:23" ht="69.75" x14ac:dyDescent="0.25">
      <c r="E1231" s="78" t="str">
        <f t="shared" si="117"/>
        <v>Arcadia Mesa de Jantar - 2.2x1.2x0.75 - Acabamentos CustomizadosTampo: Laca ou Lamina com ou sem Vidro Normal Pintado
Corpo: Laca ou Lamina</v>
      </c>
      <c r="F1231" s="80" t="s">
        <v>686</v>
      </c>
      <c r="G1231" s="57" t="s">
        <v>482</v>
      </c>
      <c r="H1231" s="30">
        <v>9231.9654191332102</v>
      </c>
      <c r="I1231" s="86"/>
      <c r="S1231" s="194">
        <v>7361.5089083889088</v>
      </c>
      <c r="T1231" s="194">
        <f t="shared" si="118"/>
        <v>6993.4334629694631</v>
      </c>
      <c r="U1231" s="194">
        <f t="shared" si="119"/>
        <v>7519.8209279241546</v>
      </c>
      <c r="V1231" s="194">
        <f t="shared" si="120"/>
        <v>8770.3671482379414</v>
      </c>
      <c r="W1231" s="194">
        <f t="shared" si="121"/>
        <v>9231.9654191332102</v>
      </c>
    </row>
    <row r="1232" spans="5:23" ht="69.75" x14ac:dyDescent="0.25">
      <c r="E1232" s="78" t="str">
        <f t="shared" si="117"/>
        <v>Arcadia Mesa de Jantar - 2.2x1.2x0.75 - Acabamentos CustomizadosTampo: Mármore Especial
Corpo: Laca ou Lamina</v>
      </c>
      <c r="F1232" s="80" t="s">
        <v>686</v>
      </c>
      <c r="G1232" s="81" t="s">
        <v>624</v>
      </c>
      <c r="H1232" s="30">
        <v>22926.618889464335</v>
      </c>
      <c r="I1232" s="86"/>
      <c r="S1232" s="194">
        <v>18281.536111936111</v>
      </c>
      <c r="T1232" s="194">
        <f t="shared" si="118"/>
        <v>17367.459306339304</v>
      </c>
      <c r="U1232" s="194">
        <f t="shared" si="119"/>
        <v>18674.687426171295</v>
      </c>
      <c r="V1232" s="194">
        <f t="shared" si="120"/>
        <v>21780.28794514358</v>
      </c>
      <c r="W1232" s="194">
        <f t="shared" si="121"/>
        <v>22926.618889464335</v>
      </c>
    </row>
    <row r="1233" spans="5:23" ht="69.75" x14ac:dyDescent="0.25">
      <c r="E1233" s="78" t="str">
        <f t="shared" si="117"/>
        <v>Arcadia Mesa de Jantar - 2.4x1.2x0.75 - Acabamentos CustomizadosTampo:Vidro Fosco ou Clear
Corpo: Laca ou Lamina</v>
      </c>
      <c r="F1233" s="80" t="s">
        <v>687</v>
      </c>
      <c r="G1233" s="81" t="s">
        <v>519</v>
      </c>
      <c r="H1233" s="30">
        <v>12536.343427617116</v>
      </c>
      <c r="I1233" s="86"/>
      <c r="S1233" s="194">
        <v>9996.3983432783425</v>
      </c>
      <c r="T1233" s="194">
        <f t="shared" si="118"/>
        <v>9496.5784261144254</v>
      </c>
      <c r="U1233" s="194">
        <f t="shared" si="119"/>
        <v>10211.374651735941</v>
      </c>
      <c r="V1233" s="194">
        <f t="shared" si="120"/>
        <v>11909.526256319627</v>
      </c>
      <c r="W1233" s="194">
        <f t="shared" si="121"/>
        <v>12536.343427617116</v>
      </c>
    </row>
    <row r="1234" spans="5:23" ht="69.75" x14ac:dyDescent="0.25">
      <c r="E1234" s="78" t="str">
        <f t="shared" si="117"/>
        <v>Arcadia Mesa de Jantar - 2.4x1.2x0.75 - Acabamentos CustomizadosTampo: Laca ou Lamina com ou sem Vidro Normal Pintado
Corpo: Laca ou Lamina</v>
      </c>
      <c r="F1234" s="80" t="s">
        <v>687</v>
      </c>
      <c r="G1234" s="57" t="s">
        <v>482</v>
      </c>
      <c r="H1234" s="30">
        <v>9694.7227208808181</v>
      </c>
      <c r="I1234" s="86"/>
      <c r="S1234" s="194">
        <v>7730.5085573885572</v>
      </c>
      <c r="T1234" s="194">
        <f t="shared" si="118"/>
        <v>7343.9831295191289</v>
      </c>
      <c r="U1234" s="194">
        <f t="shared" si="119"/>
        <v>7896.7560532463758</v>
      </c>
      <c r="V1234" s="194">
        <f t="shared" si="120"/>
        <v>9209.9865849012476</v>
      </c>
      <c r="W1234" s="194">
        <f t="shared" si="121"/>
        <v>9694.7227208808181</v>
      </c>
    </row>
    <row r="1235" spans="5:23" ht="69.75" x14ac:dyDescent="0.25">
      <c r="E1235" s="78" t="str">
        <f t="shared" si="117"/>
        <v>Arcadia Mesa de Jantar - 2.4x1.2x0.75 - Acabamentos CustomizadosTampo: Mármore Especial
Corpo: Laca ou Lamina</v>
      </c>
      <c r="F1235" s="80" t="s">
        <v>687</v>
      </c>
      <c r="G1235" s="81" t="s">
        <v>624</v>
      </c>
      <c r="H1235" s="30">
        <v>24658.658891169627</v>
      </c>
      <c r="I1235" s="86"/>
      <c r="S1235" s="194">
        <v>19662.653493053487</v>
      </c>
      <c r="T1235" s="194">
        <f t="shared" si="118"/>
        <v>18679.520818400812</v>
      </c>
      <c r="U1235" s="194">
        <f t="shared" si="119"/>
        <v>20085.506256344961</v>
      </c>
      <c r="V1235" s="194">
        <f t="shared" si="120"/>
        <v>23425.725946775125</v>
      </c>
      <c r="W1235" s="194">
        <f t="shared" si="121"/>
        <v>24658.658891169627</v>
      </c>
    </row>
    <row r="1236" spans="5:23" ht="69.75" x14ac:dyDescent="0.25">
      <c r="E1236" s="78" t="str">
        <f t="shared" si="117"/>
        <v>Arcadia Mesa de Jantar - 2.7x1.2x0.75 - Acabamentos CustomizadosTampo:Vidro Fosco ou Clear
Corpo: Laca ou Lamina</v>
      </c>
      <c r="F1236" s="80" t="s">
        <v>688</v>
      </c>
      <c r="G1236" s="81" t="s">
        <v>519</v>
      </c>
      <c r="H1236" s="30">
        <v>13427.805347846992</v>
      </c>
      <c r="I1236" s="86"/>
      <c r="S1236" s="194">
        <v>10707.244254124254</v>
      </c>
      <c r="T1236" s="194">
        <f t="shared" si="118"/>
        <v>10171.882041418041</v>
      </c>
      <c r="U1236" s="194">
        <f t="shared" si="119"/>
        <v>10937.507571417249</v>
      </c>
      <c r="V1236" s="194">
        <f t="shared" si="120"/>
        <v>12756.415080543937</v>
      </c>
      <c r="W1236" s="194">
        <f t="shared" si="121"/>
        <v>13427.805347846992</v>
      </c>
    </row>
    <row r="1237" spans="5:23" ht="69.75" x14ac:dyDescent="0.25">
      <c r="E1237" s="78" t="str">
        <f t="shared" si="117"/>
        <v>Arcadia Mesa de Jantar - 2.7x1.2x0.75 - Acabamentos CustomizadosTampo: Laca ou Lamina com ou sem Vidro Normal Pintado
Corpo: Laca ou Lamina</v>
      </c>
      <c r="F1237" s="80" t="s">
        <v>688</v>
      </c>
      <c r="G1237" s="57" t="s">
        <v>482</v>
      </c>
      <c r="H1237" s="30">
        <v>10233.121350088582</v>
      </c>
      <c r="I1237" s="86"/>
      <c r="S1237" s="194">
        <v>8159.8241067041072</v>
      </c>
      <c r="T1237" s="194">
        <f t="shared" si="118"/>
        <v>7751.8329013689017</v>
      </c>
      <c r="U1237" s="194">
        <f t="shared" si="119"/>
        <v>8335.3041950203242</v>
      </c>
      <c r="V1237" s="194">
        <f t="shared" si="120"/>
        <v>9721.4652826522033</v>
      </c>
      <c r="W1237" s="194">
        <f t="shared" si="121"/>
        <v>10233.121350088582</v>
      </c>
    </row>
    <row r="1238" spans="5:23" ht="69.75" x14ac:dyDescent="0.25">
      <c r="E1238" s="78" t="str">
        <f t="shared" si="117"/>
        <v>Arcadia Mesa de Jantar - 2.7x1.2x0.75 - Acabamentos CustomizadosTampo: Mármore Especial
Corpo: Laca ou Lamina</v>
      </c>
      <c r="F1238" s="80" t="s">
        <v>688</v>
      </c>
      <c r="G1238" s="81" t="s">
        <v>624</v>
      </c>
      <c r="H1238" s="30">
        <v>27105.829620903882</v>
      </c>
      <c r="I1238" s="86"/>
      <c r="S1238" s="194">
        <v>21614.011444411444</v>
      </c>
      <c r="T1238" s="194">
        <f t="shared" si="118"/>
        <v>20533.310872190872</v>
      </c>
      <c r="U1238" s="194">
        <f t="shared" si="119"/>
        <v>22078.828894828897</v>
      </c>
      <c r="V1238" s="194">
        <f t="shared" si="120"/>
        <v>25750.538140038941</v>
      </c>
      <c r="W1238" s="194">
        <f t="shared" si="121"/>
        <v>27105.829620903882</v>
      </c>
    </row>
    <row r="1239" spans="5:23" ht="69.75" x14ac:dyDescent="0.25">
      <c r="E1239" s="78" t="str">
        <f t="shared" si="117"/>
        <v>Arcadia Mesa de Jantar - 3x1.2x0.75 - Acabamentos CustomizadosTampo:Vidro Fosco ou Clear
Corpo: Laca ou Lamina</v>
      </c>
      <c r="F1239" s="80" t="s">
        <v>689</v>
      </c>
      <c r="G1239" s="81" t="s">
        <v>519</v>
      </c>
      <c r="H1239" s="30">
        <v>14319.267268076868</v>
      </c>
      <c r="I1239" s="86"/>
      <c r="S1239" s="194">
        <v>11418.090164970166</v>
      </c>
      <c r="T1239" s="194">
        <f t="shared" si="118"/>
        <v>10847.185656721658</v>
      </c>
      <c r="U1239" s="194">
        <f t="shared" si="119"/>
        <v>11663.640491098558</v>
      </c>
      <c r="V1239" s="194">
        <f t="shared" si="120"/>
        <v>13603.303904768247</v>
      </c>
      <c r="W1239" s="194">
        <f t="shared" si="121"/>
        <v>14319.267268076868</v>
      </c>
    </row>
    <row r="1240" spans="5:23" ht="69.75" x14ac:dyDescent="0.25">
      <c r="E1240" s="78" t="str">
        <f t="shared" si="117"/>
        <v>Arcadia Mesa de Jantar - 3x1.2x0.75 - Acabamentos CustomizadosTampo: Laca ou Lamina com ou sem Vidro Normal Pintado
Corpo: Laca ou Lamina</v>
      </c>
      <c r="F1240" s="80" t="s">
        <v>689</v>
      </c>
      <c r="G1240" s="57" t="s">
        <v>482</v>
      </c>
      <c r="H1240" s="30">
        <v>10769.618381678632</v>
      </c>
      <c r="I1240" s="86"/>
      <c r="S1240" s="194">
        <v>8587.6233345033343</v>
      </c>
      <c r="T1240" s="194">
        <f t="shared" si="118"/>
        <v>8158.2421677781667</v>
      </c>
      <c r="U1240" s="194">
        <f t="shared" si="119"/>
        <v>8772.3034062130828</v>
      </c>
      <c r="V1240" s="194">
        <f t="shared" si="120"/>
        <v>10231.137462666318</v>
      </c>
      <c r="W1240" s="194">
        <f t="shared" si="121"/>
        <v>10769.618381678632</v>
      </c>
    </row>
    <row r="1241" spans="5:23" ht="69.75" x14ac:dyDescent="0.25">
      <c r="E1241" s="78" t="str">
        <f t="shared" si="117"/>
        <v>Arcadia Mesa de Jantar - 3x1.2x0.75 - Acabamentos CustomizadosTampo: Mármore Especial
Corpo: Laca ou Lamina</v>
      </c>
      <c r="F1241" s="80" t="s">
        <v>689</v>
      </c>
      <c r="G1241" s="81" t="s">
        <v>624</v>
      </c>
      <c r="H1241" s="30">
        <v>29553.000350638114</v>
      </c>
      <c r="I1241" s="86"/>
      <c r="S1241" s="194">
        <v>23565.369395769394</v>
      </c>
      <c r="T1241" s="194">
        <f t="shared" si="118"/>
        <v>22387.100925980922</v>
      </c>
      <c r="U1241" s="194">
        <f t="shared" si="119"/>
        <v>24072.151533312819</v>
      </c>
      <c r="V1241" s="194">
        <f t="shared" si="120"/>
        <v>28075.350333302737</v>
      </c>
      <c r="W1241" s="194">
        <f t="shared" si="121"/>
        <v>29553.000350638114</v>
      </c>
    </row>
    <row r="1242" spans="5:23" ht="69.75" x14ac:dyDescent="0.25">
      <c r="E1242" s="78" t="str">
        <f t="shared" si="117"/>
        <v>Arcadia Mesa de Jantar - Øx1.5x0.75 - Acabamentos CustomizadosTampo:Vidro Fosco ou Clear
Corpo: Laca ou Lamina</v>
      </c>
      <c r="F1242" s="80" t="s">
        <v>690</v>
      </c>
      <c r="G1242" s="81" t="s">
        <v>519</v>
      </c>
      <c r="H1242" s="30">
        <v>9913.7900949415216</v>
      </c>
      <c r="I1242" s="86"/>
      <c r="S1242" s="194">
        <v>7905.1914501930496</v>
      </c>
      <c r="T1242" s="194">
        <f t="shared" si="118"/>
        <v>7509.931877683397</v>
      </c>
      <c r="U1242" s="194">
        <f t="shared" si="119"/>
        <v>8075.1955674015026</v>
      </c>
      <c r="V1242" s="194">
        <f t="shared" si="120"/>
        <v>9418.100590260372</v>
      </c>
      <c r="W1242" s="194">
        <f t="shared" si="121"/>
        <v>9913.7900949415216</v>
      </c>
    </row>
    <row r="1243" spans="5:23" ht="69.75" x14ac:dyDescent="0.25">
      <c r="E1243" s="78" t="str">
        <f t="shared" si="117"/>
        <v>Arcadia Mesa de Jantar - Øx1.5x0.75 - Acabamentos CustomizadosTampo: Laca ou Lamina com ou sem Vidro Normal Pintado
Corpo: Laca ou Lamina</v>
      </c>
      <c r="F1243" s="80" t="s">
        <v>690</v>
      </c>
      <c r="G1243" s="57" t="s">
        <v>482</v>
      </c>
      <c r="H1243" s="30">
        <v>7961.4832074224942</v>
      </c>
      <c r="I1243" s="86"/>
      <c r="S1243" s="194">
        <v>6348.4346934362929</v>
      </c>
      <c r="T1243" s="194">
        <f t="shared" si="118"/>
        <v>6031.0129587644778</v>
      </c>
      <c r="U1243" s="194">
        <f t="shared" si="119"/>
        <v>6484.960170714493</v>
      </c>
      <c r="V1243" s="194">
        <f t="shared" si="120"/>
        <v>7563.4090471043128</v>
      </c>
      <c r="W1243" s="194">
        <f t="shared" si="121"/>
        <v>7961.4832074224942</v>
      </c>
    </row>
    <row r="1244" spans="5:23" ht="69.75" x14ac:dyDescent="0.25">
      <c r="E1244" s="78" t="str">
        <f t="shared" si="117"/>
        <v>Arcadia Mesa de Jantar - Øx1.5x0.75 - Acabamentos CustomizadosTampo: Mármore Especial
Corpo: Laca ou Lamina</v>
      </c>
      <c r="F1244" s="80" t="s">
        <v>690</v>
      </c>
      <c r="G1244" s="81" t="s">
        <v>624</v>
      </c>
      <c r="H1244" s="30">
        <v>18170.40011357675</v>
      </c>
      <c r="I1244" s="86"/>
      <c r="S1244" s="194">
        <v>14488.958334686331</v>
      </c>
      <c r="T1244" s="194">
        <f t="shared" si="118"/>
        <v>13764.510417952013</v>
      </c>
      <c r="U1244" s="194">
        <f t="shared" si="119"/>
        <v>14800.548836507542</v>
      </c>
      <c r="V1244" s="194">
        <f t="shared" si="120"/>
        <v>17261.880108018744</v>
      </c>
      <c r="W1244" s="194">
        <f t="shared" si="121"/>
        <v>18170.40011357675</v>
      </c>
    </row>
    <row r="1245" spans="5:23" ht="69.75" x14ac:dyDescent="0.25">
      <c r="E1245" s="78" t="str">
        <f t="shared" si="117"/>
        <v>Arcadia Mesa de Jantar - Øx1.6x0.75 - Acabamentos CustomizadosTampo:Vidro Fosco ou Clear
Corpo: Laca ou Lamina</v>
      </c>
      <c r="F1245" s="80" t="s">
        <v>691</v>
      </c>
      <c r="G1245" s="81" t="s">
        <v>519</v>
      </c>
      <c r="H1245" s="30">
        <v>10613.001663742376</v>
      </c>
      <c r="I1245" s="86"/>
      <c r="S1245" s="194">
        <v>8462.7381868725879</v>
      </c>
      <c r="T1245" s="194">
        <f t="shared" si="118"/>
        <v>8039.6012775289582</v>
      </c>
      <c r="U1245" s="194">
        <f t="shared" si="119"/>
        <v>8644.7325564827515</v>
      </c>
      <c r="V1245" s="194">
        <f t="shared" si="120"/>
        <v>10082.351580625833</v>
      </c>
      <c r="W1245" s="194">
        <f t="shared" si="121"/>
        <v>10613.001663742376</v>
      </c>
    </row>
    <row r="1246" spans="5:23" ht="69.75" x14ac:dyDescent="0.25">
      <c r="E1246" s="78" t="str">
        <f t="shared" si="117"/>
        <v>Arcadia Mesa de Jantar - Øx1.6x0.75 - Acabamentos CustomizadosTampo: Laca ou Lamina com ou sem Vidro Normal Pintado
Corpo: Laca ou Lamina</v>
      </c>
      <c r="F1246" s="80" t="s">
        <v>691</v>
      </c>
      <c r="G1246" s="57" t="s">
        <v>482</v>
      </c>
      <c r="H1246" s="30">
        <v>8391.7102717207254</v>
      </c>
      <c r="I1246" s="86"/>
      <c r="S1246" s="194">
        <v>6691.4949436293446</v>
      </c>
      <c r="T1246" s="194">
        <f t="shared" si="118"/>
        <v>6356.9201964478771</v>
      </c>
      <c r="U1246" s="194">
        <f t="shared" si="119"/>
        <v>6835.3980606966425</v>
      </c>
      <c r="V1246" s="194">
        <f t="shared" si="120"/>
        <v>7972.1247581904936</v>
      </c>
      <c r="W1246" s="194">
        <f t="shared" si="121"/>
        <v>8391.7102717207254</v>
      </c>
    </row>
    <row r="1247" spans="5:23" ht="69.75" x14ac:dyDescent="0.25">
      <c r="E1247" s="78" t="str">
        <f t="shared" si="117"/>
        <v>Arcadia Mesa de Jantar - Øx1.6x0.75 - Acabamentos CustomizadosTampo: Mármore Especial
Corpo: Laca ou Lamina</v>
      </c>
      <c r="F1247" s="80" t="s">
        <v>691</v>
      </c>
      <c r="G1247" s="81" t="s">
        <v>624</v>
      </c>
      <c r="H1247" s="30">
        <v>20047.076402884002</v>
      </c>
      <c r="I1247" s="86"/>
      <c r="S1247" s="194">
        <v>15985.407746559744</v>
      </c>
      <c r="T1247" s="194">
        <f t="shared" si="118"/>
        <v>15186.137359231756</v>
      </c>
      <c r="U1247" s="194">
        <f t="shared" si="119"/>
        <v>16329.17995616318</v>
      </c>
      <c r="V1247" s="194">
        <f t="shared" si="120"/>
        <v>19044.722582873113</v>
      </c>
      <c r="W1247" s="194">
        <f t="shared" si="121"/>
        <v>20047.076402884002</v>
      </c>
    </row>
    <row r="1248" spans="5:23" ht="69.75" x14ac:dyDescent="0.25">
      <c r="E1248" s="78" t="str">
        <f t="shared" si="117"/>
        <v>Arcadia Mesa de Jantar - Øx1.8x0.75 - Acabamentos CustomizadosTampo:Vidro Fosco ou Clear
Corpo: Laca ou Lamina</v>
      </c>
      <c r="F1248" s="80" t="s">
        <v>692</v>
      </c>
      <c r="G1248" s="81" t="s">
        <v>519</v>
      </c>
      <c r="H1248" s="30">
        <v>12442.554931533779</v>
      </c>
      <c r="I1248" s="86"/>
      <c r="S1248" s="194">
        <v>9921.6120092664114</v>
      </c>
      <c r="T1248" s="194">
        <f t="shared" si="118"/>
        <v>9425.53140880309</v>
      </c>
      <c r="U1248" s="194">
        <f t="shared" si="119"/>
        <v>10134.980009465689</v>
      </c>
      <c r="V1248" s="194">
        <f t="shared" si="120"/>
        <v>11820.427185039833</v>
      </c>
      <c r="W1248" s="194">
        <f t="shared" si="121"/>
        <v>12442.554931533779</v>
      </c>
    </row>
    <row r="1249" spans="5:23" ht="69.75" x14ac:dyDescent="0.25">
      <c r="E1249" s="78" t="str">
        <f t="shared" si="117"/>
        <v>Arcadia Mesa de Jantar - Øx1.8x0.75 - Acabamentos CustomizadosTampo: Laca ou Lamina com ou sem Vidro Normal Pintado
Corpo: Laca ou Lamina</v>
      </c>
      <c r="F1249" s="80" t="s">
        <v>692</v>
      </c>
      <c r="G1249" s="57" t="s">
        <v>482</v>
      </c>
      <c r="H1249" s="30">
        <v>9631.2330135063748</v>
      </c>
      <c r="I1249" s="86"/>
      <c r="S1249" s="194">
        <v>7679.8822795366787</v>
      </c>
      <c r="T1249" s="194">
        <f t="shared" si="118"/>
        <v>7295.8881655598443</v>
      </c>
      <c r="U1249" s="194">
        <f t="shared" si="119"/>
        <v>7845.0410382363925</v>
      </c>
      <c r="V1249" s="194">
        <f t="shared" si="120"/>
        <v>9149.6713628951038</v>
      </c>
      <c r="W1249" s="194">
        <f t="shared" si="121"/>
        <v>9631.2330135063748</v>
      </c>
    </row>
    <row r="1250" spans="5:23" ht="69.75" x14ac:dyDescent="0.25">
      <c r="E1250" s="78" t="str">
        <f t="shared" si="117"/>
        <v>Arcadia Mesa de Jantar - Øx1.8x0.75 - Acabamentos CustomizadosTampo: Mármore Especial
Corpo: Laca ou Lamina</v>
      </c>
      <c r="F1250" s="80" t="s">
        <v>692</v>
      </c>
      <c r="G1250" s="81" t="s">
        <v>624</v>
      </c>
      <c r="H1250" s="30">
        <v>24441.758141584531</v>
      </c>
      <c r="I1250" s="86"/>
      <c r="S1250" s="194">
        <v>19489.698252450249</v>
      </c>
      <c r="T1250" s="194">
        <f t="shared" si="118"/>
        <v>18515.213339827736</v>
      </c>
      <c r="U1250" s="194">
        <f t="shared" si="119"/>
        <v>19908.83154820187</v>
      </c>
      <c r="V1250" s="194">
        <f t="shared" si="120"/>
        <v>23219.670234667839</v>
      </c>
      <c r="W1250" s="194">
        <f t="shared" si="121"/>
        <v>24441.758141584531</v>
      </c>
    </row>
    <row r="1251" spans="5:23" ht="69.75" x14ac:dyDescent="0.25">
      <c r="E1251" s="78" t="str">
        <f t="shared" si="117"/>
        <v>Arcadia Mesa de Jantar - Øx2.0x0.75 - Acabamentos CustomizadosTampo:Vidro Fosco ou Clear
Corpo: Laca ou Lamina</v>
      </c>
      <c r="F1251" s="80" t="s">
        <v>693</v>
      </c>
      <c r="G1251" s="81" t="s">
        <v>519</v>
      </c>
      <c r="H1251" s="30">
        <v>14491.005186013561</v>
      </c>
      <c r="I1251" s="86"/>
      <c r="S1251" s="194">
        <v>11555.032858687257</v>
      </c>
      <c r="T1251" s="194">
        <f t="shared" si="118"/>
        <v>10977.281215752893</v>
      </c>
      <c r="U1251" s="194">
        <f t="shared" si="119"/>
        <v>11803.528188981607</v>
      </c>
      <c r="V1251" s="194">
        <f t="shared" si="120"/>
        <v>13766.454926809247</v>
      </c>
      <c r="W1251" s="194">
        <f t="shared" si="121"/>
        <v>14491.005186013561</v>
      </c>
    </row>
    <row r="1252" spans="5:23" ht="69.75" x14ac:dyDescent="0.25">
      <c r="E1252" s="78" t="str">
        <f t="shared" si="117"/>
        <v>Arcadia Mesa de Jantar - Øx2.0x0.75 - Acabamentos CustomizadosTampo: Laca ou Lamina com ou sem Vidro Normal Pintado
Corpo: Laca ou Lamina</v>
      </c>
      <c r="F1252" s="80" t="s">
        <v>693</v>
      </c>
      <c r="G1252" s="57" t="s">
        <v>482</v>
      </c>
      <c r="H1252" s="30">
        <v>11020.237385979735</v>
      </c>
      <c r="I1252" s="86"/>
      <c r="S1252" s="194">
        <v>8787.4652911196918</v>
      </c>
      <c r="T1252" s="194">
        <f t="shared" si="118"/>
        <v>8348.0920265637069</v>
      </c>
      <c r="U1252" s="194">
        <f t="shared" si="119"/>
        <v>8976.4430393158145</v>
      </c>
      <c r="V1252" s="194">
        <f t="shared" si="120"/>
        <v>10469.225516754033</v>
      </c>
      <c r="W1252" s="194">
        <f t="shared" si="121"/>
        <v>11020.237385979735</v>
      </c>
    </row>
    <row r="1253" spans="5:23" ht="69.75" x14ac:dyDescent="0.25">
      <c r="E1253" s="78" t="str">
        <f t="shared" si="117"/>
        <v>Arcadia Mesa de Jantar - Øx2.0x0.75 - Acabamentos CustomizadosTampo: Mármore Especial
Corpo: Laca ou Lamina</v>
      </c>
      <c r="F1253" s="80" t="s">
        <v>693</v>
      </c>
      <c r="G1253" s="81" t="s">
        <v>624</v>
      </c>
      <c r="H1253" s="30">
        <v>29356.897986393193</v>
      </c>
      <c r="I1253" s="86"/>
      <c r="S1253" s="194">
        <v>23408.998651750651</v>
      </c>
      <c r="T1253" s="194">
        <f t="shared" si="118"/>
        <v>22238.548719163118</v>
      </c>
      <c r="U1253" s="194">
        <f t="shared" si="119"/>
        <v>23912.417977594752</v>
      </c>
      <c r="V1253" s="194">
        <f t="shared" si="120"/>
        <v>27889.053087268756</v>
      </c>
      <c r="W1253" s="194">
        <f t="shared" si="121"/>
        <v>29356.897986393193</v>
      </c>
    </row>
    <row r="1254" spans="5:23" ht="69.75" x14ac:dyDescent="0.25">
      <c r="E1254" s="78" t="str">
        <f t="shared" si="117"/>
        <v>Arcadia Lounge Mesa de Jantar - Øx1.5x0.64 - Acabamentos CustomizadosTampo:Vidro Fosco ou Clear
Corpo: Laca ou Lamina</v>
      </c>
      <c r="F1254" s="80" t="s">
        <v>664</v>
      </c>
      <c r="G1254" s="81" t="s">
        <v>519</v>
      </c>
      <c r="H1254" s="30">
        <v>9294.0101306497672</v>
      </c>
      <c r="I1254" s="86"/>
      <c r="S1254" s="194">
        <v>7410.9829559845575</v>
      </c>
      <c r="T1254" s="194">
        <f t="shared" si="118"/>
        <v>7040.4338081853293</v>
      </c>
      <c r="U1254" s="194">
        <f t="shared" si="119"/>
        <v>7570.3589335326124</v>
      </c>
      <c r="V1254" s="194">
        <f t="shared" si="120"/>
        <v>8829.3096241790845</v>
      </c>
      <c r="W1254" s="194">
        <f t="shared" si="121"/>
        <v>9294.0101306497672</v>
      </c>
    </row>
    <row r="1255" spans="5:23" ht="69.75" x14ac:dyDescent="0.25">
      <c r="E1255" s="78" t="str">
        <f t="shared" si="117"/>
        <v>Arcadia Lounge Mesa de Jantar - Øx1.5x0.64 - Acabamentos CustomizadosTampo: Laca ou Lamina com ou sem Vidro Normal Pintado
Corpo: Laca ou Lamina</v>
      </c>
      <c r="F1255" s="80" t="s">
        <v>664</v>
      </c>
      <c r="G1255" s="57" t="s">
        <v>482</v>
      </c>
      <c r="H1255" s="30">
        <v>7341.7032431307389</v>
      </c>
      <c r="I1255" s="86"/>
      <c r="S1255" s="194">
        <v>5854.226199227799</v>
      </c>
      <c r="T1255" s="194">
        <f t="shared" si="118"/>
        <v>5561.5148892664092</v>
      </c>
      <c r="U1255" s="194">
        <f t="shared" si="119"/>
        <v>5980.1235368456018</v>
      </c>
      <c r="V1255" s="194">
        <f t="shared" si="120"/>
        <v>6974.6180810230244</v>
      </c>
      <c r="W1255" s="194">
        <f t="shared" si="121"/>
        <v>7341.7032431307389</v>
      </c>
    </row>
    <row r="1256" spans="5:23" ht="69.75" x14ac:dyDescent="0.25">
      <c r="E1256" s="78" t="str">
        <f t="shared" si="117"/>
        <v>Arcadia Lounge Mesa de Jantar - Øx1.5x0.64 - Acabamentos CustomizadosTampo: Mármore Especial
Corpo: Laca ou Lamina</v>
      </c>
      <c r="F1256" s="80" t="s">
        <v>664</v>
      </c>
      <c r="G1256" s="81" t="s">
        <v>624</v>
      </c>
      <c r="H1256" s="30">
        <v>17587.701001849458</v>
      </c>
      <c r="I1256" s="86"/>
      <c r="S1256" s="194">
        <v>14024.317870045867</v>
      </c>
      <c r="T1256" s="194">
        <f t="shared" si="118"/>
        <v>13323.101976543572</v>
      </c>
      <c r="U1256" s="194">
        <f t="shared" si="119"/>
        <v>14325.916103810294</v>
      </c>
      <c r="V1256" s="194">
        <f t="shared" si="120"/>
        <v>16708.315951873945</v>
      </c>
      <c r="W1256" s="194">
        <f t="shared" si="121"/>
        <v>17587.701001849458</v>
      </c>
    </row>
    <row r="1257" spans="5:23" ht="69.75" x14ac:dyDescent="0.25">
      <c r="E1257" s="78" t="str">
        <f t="shared" si="117"/>
        <v>Arcadia Louge Mesa de Jantar - Øx1.6x0.64 - Acabamentos CustomizadosTampo:Vidro Fosco ou Clear
Corpo: Laca ou Lamina</v>
      </c>
      <c r="F1257" s="80" t="s">
        <v>667</v>
      </c>
      <c r="G1257" s="81" t="s">
        <v>519</v>
      </c>
      <c r="H1257" s="30">
        <v>9993.2216994506198</v>
      </c>
      <c r="I1257" s="86"/>
      <c r="S1257" s="194">
        <v>7968.529692664094</v>
      </c>
      <c r="T1257" s="194">
        <f t="shared" si="118"/>
        <v>7570.1032080308887</v>
      </c>
      <c r="U1257" s="194">
        <f t="shared" si="119"/>
        <v>8139.8959226138595</v>
      </c>
      <c r="V1257" s="194">
        <f t="shared" si="120"/>
        <v>9493.5606145445436</v>
      </c>
      <c r="W1257" s="194">
        <f t="shared" si="121"/>
        <v>9993.2216994506198</v>
      </c>
    </row>
    <row r="1258" spans="5:23" ht="69.75" x14ac:dyDescent="0.25">
      <c r="E1258" s="78" t="str">
        <f t="shared" si="117"/>
        <v>Arcadia Louge Mesa de Jantar - Øx1.6x0.64 - Acabamentos CustomizadosTampo: Laca ou Lamina com ou sem Vidro Normal Pintado
Corpo: Laca ou Lamina</v>
      </c>
      <c r="F1258" s="80" t="s">
        <v>667</v>
      </c>
      <c r="G1258" s="57" t="s">
        <v>482</v>
      </c>
      <c r="H1258" s="30">
        <v>7771.9303074289701</v>
      </c>
      <c r="I1258" s="86"/>
      <c r="S1258" s="194">
        <v>6197.2864494208507</v>
      </c>
      <c r="T1258" s="194">
        <f t="shared" si="118"/>
        <v>5887.4221269498075</v>
      </c>
      <c r="U1258" s="194">
        <f t="shared" si="119"/>
        <v>6330.5614268277504</v>
      </c>
      <c r="V1258" s="194">
        <f t="shared" si="120"/>
        <v>7383.3337921092043</v>
      </c>
      <c r="W1258" s="194">
        <f t="shared" si="121"/>
        <v>7771.9303074289701</v>
      </c>
    </row>
    <row r="1259" spans="5:23" ht="69.75" x14ac:dyDescent="0.25">
      <c r="E1259" s="78" t="str">
        <f t="shared" si="117"/>
        <v>Arcadia Louge Mesa de Jantar - Øx1.6x0.64 - Acabamentos CustomizadosTampo: Mármore Especial
Corpo: Laca ou Lamina</v>
      </c>
      <c r="F1259" s="80" t="s">
        <v>667</v>
      </c>
      <c r="G1259" s="81" t="s">
        <v>624</v>
      </c>
      <c r="H1259" s="30">
        <v>19464.377291156721</v>
      </c>
      <c r="I1259" s="86"/>
      <c r="S1259" s="194">
        <v>15520.767281919285</v>
      </c>
      <c r="T1259" s="194">
        <f t="shared" si="118"/>
        <v>14744.72891782332</v>
      </c>
      <c r="U1259" s="194">
        <f t="shared" si="119"/>
        <v>15854.547223465937</v>
      </c>
      <c r="V1259" s="194">
        <f t="shared" si="120"/>
        <v>18491.158426728322</v>
      </c>
      <c r="W1259" s="194">
        <f t="shared" si="121"/>
        <v>19464.377291156721</v>
      </c>
    </row>
    <row r="1260" spans="5:23" ht="69.75" x14ac:dyDescent="0.25">
      <c r="E1260" s="78" t="str">
        <f t="shared" si="117"/>
        <v>Arcadia Louge Mesa de Jantar - Øx1.8x0.64 - Acabamentos CustomizadosTampo:Vidro Fosco ou Clear
Corpo: Laca ou Lamina</v>
      </c>
      <c r="F1260" s="80" t="s">
        <v>668</v>
      </c>
      <c r="G1260" s="81" t="s">
        <v>519</v>
      </c>
      <c r="H1260" s="30">
        <v>11822.774967242023</v>
      </c>
      <c r="I1260" s="86"/>
      <c r="S1260" s="194">
        <v>9427.4035150579166</v>
      </c>
      <c r="T1260" s="194">
        <f t="shared" si="118"/>
        <v>8956.0333393050205</v>
      </c>
      <c r="U1260" s="194">
        <f t="shared" si="119"/>
        <v>9630.1433755967973</v>
      </c>
      <c r="V1260" s="194">
        <f t="shared" si="120"/>
        <v>11231.636218958543</v>
      </c>
      <c r="W1260" s="194">
        <f t="shared" si="121"/>
        <v>11822.774967242023</v>
      </c>
    </row>
    <row r="1261" spans="5:23" ht="69.75" x14ac:dyDescent="0.25">
      <c r="E1261" s="78" t="str">
        <f t="shared" ref="E1261:E1307" si="123">F1261&amp;G1261</f>
        <v>Arcadia Louge Mesa de Jantar - Øx1.8x0.64 - Acabamentos CustomizadosTampo: Laca ou Lamina com ou sem Vidro Normal Pintado
Corpo: Laca ou Lamina</v>
      </c>
      <c r="F1261" s="80" t="s">
        <v>668</v>
      </c>
      <c r="G1261" s="57" t="s">
        <v>482</v>
      </c>
      <c r="H1261" s="30">
        <v>9011.4530492146223</v>
      </c>
      <c r="I1261" s="86"/>
      <c r="S1261" s="194">
        <v>7185.6737853281857</v>
      </c>
      <c r="T1261" s="194">
        <f t="shared" si="118"/>
        <v>6826.3900960617757</v>
      </c>
      <c r="U1261" s="194">
        <f t="shared" si="119"/>
        <v>7340.2044043675014</v>
      </c>
      <c r="V1261" s="194">
        <f t="shared" si="120"/>
        <v>8560.8803968138163</v>
      </c>
      <c r="W1261" s="194">
        <f t="shared" si="121"/>
        <v>9011.4530492146223</v>
      </c>
    </row>
    <row r="1262" spans="5:23" ht="69.75" x14ac:dyDescent="0.25">
      <c r="E1262" s="78" t="str">
        <f t="shared" si="123"/>
        <v>Arcadia Louge Mesa de Jantar - Øx1.8x0.64 - Acabamentos CustomizadosTampo: Mármore Especial
Corpo: Laca ou Lamina</v>
      </c>
      <c r="F1262" s="80" t="s">
        <v>668</v>
      </c>
      <c r="G1262" s="81" t="s">
        <v>624</v>
      </c>
      <c r="H1262" s="30">
        <v>23859.059029857242</v>
      </c>
      <c r="I1262" s="86"/>
      <c r="S1262" s="194">
        <v>19025.05778780979</v>
      </c>
      <c r="T1262" s="194">
        <f t="shared" si="118"/>
        <v>18073.804898419301</v>
      </c>
      <c r="U1262" s="194">
        <f t="shared" si="119"/>
        <v>19434.198815504627</v>
      </c>
      <c r="V1262" s="194">
        <f t="shared" si="120"/>
        <v>22666.106078523044</v>
      </c>
      <c r="W1262" s="194">
        <f t="shared" si="121"/>
        <v>23859.059029857242</v>
      </c>
    </row>
    <row r="1263" spans="5:23" ht="69.75" x14ac:dyDescent="0.25">
      <c r="E1263" s="78" t="str">
        <f t="shared" si="123"/>
        <v>Arcadia Lounge Mesa de Jantar - Øx2.0x0.64 - Acabamentos CustomizadosTampo:Vidro Fosco ou Clear
Corpo: Laca ou Lamina</v>
      </c>
      <c r="F1263" s="80" t="s">
        <v>669</v>
      </c>
      <c r="G1263" s="81" t="s">
        <v>519</v>
      </c>
      <c r="H1263" s="30">
        <v>13871.225221721805</v>
      </c>
      <c r="I1263" s="86"/>
      <c r="S1263" s="194">
        <v>11060.824364478762</v>
      </c>
      <c r="T1263" s="194">
        <f t="shared" si="118"/>
        <v>10507.783146254824</v>
      </c>
      <c r="U1263" s="194">
        <f t="shared" si="119"/>
        <v>11298.691555112715</v>
      </c>
      <c r="V1263" s="194">
        <f t="shared" si="120"/>
        <v>13177.663960727958</v>
      </c>
      <c r="W1263" s="194">
        <f t="shared" si="121"/>
        <v>13871.225221721805</v>
      </c>
    </row>
    <row r="1264" spans="5:23" ht="69.75" x14ac:dyDescent="0.25">
      <c r="E1264" s="78" t="str">
        <f t="shared" si="123"/>
        <v>Arcadia Lounge Mesa de Jantar - Øx2.0x0.64 - Acabamentos CustomizadosTampo: Laca ou Lamina com ou sem Vidro Normal Pintado
Corpo: Laca ou Lamina</v>
      </c>
      <c r="F1264" s="80" t="s">
        <v>669</v>
      </c>
      <c r="G1264" s="57" t="s">
        <v>482</v>
      </c>
      <c r="H1264" s="30">
        <v>10400.457421687985</v>
      </c>
      <c r="I1264" s="86"/>
      <c r="S1264" s="194">
        <v>8293.2567969111988</v>
      </c>
      <c r="T1264" s="194">
        <f t="shared" si="118"/>
        <v>7878.5939570656383</v>
      </c>
      <c r="U1264" s="194">
        <f t="shared" si="119"/>
        <v>8471.6064054469243</v>
      </c>
      <c r="V1264" s="194">
        <f t="shared" si="120"/>
        <v>9880.4345506727477</v>
      </c>
      <c r="W1264" s="194">
        <f t="shared" si="121"/>
        <v>10400.457421687985</v>
      </c>
    </row>
    <row r="1265" spans="5:23" ht="69.75" x14ac:dyDescent="0.25">
      <c r="E1265" s="78" t="str">
        <f t="shared" si="123"/>
        <v>Arcadia Lounge Mesa de Jantar - Øx2.0x0.64 - Acabamentos CustomizadosTampo: Mármore Especial
Corpo: Laca ou Lamina</v>
      </c>
      <c r="F1265" s="80" t="s">
        <v>669</v>
      </c>
      <c r="G1265" s="81" t="s">
        <v>624</v>
      </c>
      <c r="H1265" s="30">
        <v>28774.198874665894</v>
      </c>
      <c r="I1265" s="86"/>
      <c r="S1265" s="194">
        <v>22944.358187110178</v>
      </c>
      <c r="T1265" s="194">
        <f t="shared" si="118"/>
        <v>21797.140277754668</v>
      </c>
      <c r="U1265" s="194">
        <f t="shared" si="119"/>
        <v>23437.785244897495</v>
      </c>
      <c r="V1265" s="194">
        <f t="shared" si="120"/>
        <v>27335.488931123946</v>
      </c>
      <c r="W1265" s="194">
        <f t="shared" si="121"/>
        <v>28774.198874665894</v>
      </c>
    </row>
    <row r="1266" spans="5:23" ht="69.75" x14ac:dyDescent="0.25">
      <c r="E1266" s="78" t="str">
        <f t="shared" si="123"/>
        <v>Wave Mesa de jantar - 2.4X1.2X75 - Acabamentos CustomizadosTampo:Vidro Fosco ou Clear
Corpo: Laca ou Lamina</v>
      </c>
      <c r="F1266" s="80" t="s">
        <v>694</v>
      </c>
      <c r="G1266" s="81" t="s">
        <v>519</v>
      </c>
      <c r="H1266" s="30">
        <v>11959.886927983853</v>
      </c>
      <c r="I1266" s="86"/>
      <c r="S1266" s="194">
        <v>9536.7356967356955</v>
      </c>
      <c r="T1266" s="194">
        <f t="shared" si="118"/>
        <v>9059.8989118989102</v>
      </c>
      <c r="U1266" s="194">
        <f t="shared" si="119"/>
        <v>9741.8267869880765</v>
      </c>
      <c r="V1266" s="194">
        <f t="shared" si="120"/>
        <v>11361.892581664193</v>
      </c>
      <c r="W1266" s="194">
        <f t="shared" si="121"/>
        <v>11959.886927983853</v>
      </c>
    </row>
    <row r="1267" spans="5:23" ht="69.75" x14ac:dyDescent="0.25">
      <c r="E1267" s="78" t="str">
        <f t="shared" si="123"/>
        <v>Wave Mesa de jantar - 2.4X1.2X75 - Acabamentos CustomizadosTampo: Laca ou Lamina com ou sem Vidro Normal Pintado
Corpo: Laca ou Lamina</v>
      </c>
      <c r="F1267" s="80" t="s">
        <v>694</v>
      </c>
      <c r="G1267" s="57" t="s">
        <v>482</v>
      </c>
      <c r="H1267" s="30">
        <v>8706.0421154521409</v>
      </c>
      <c r="I1267" s="86"/>
      <c r="S1267" s="194">
        <v>6942.1411021411022</v>
      </c>
      <c r="T1267" s="194">
        <f t="shared" si="118"/>
        <v>6595.034047034047</v>
      </c>
      <c r="U1267" s="194">
        <f t="shared" si="119"/>
        <v>7091.4344591763947</v>
      </c>
      <c r="V1267" s="194">
        <f t="shared" si="120"/>
        <v>8270.7400097374284</v>
      </c>
      <c r="W1267" s="194">
        <f t="shared" si="121"/>
        <v>8706.0421154521409</v>
      </c>
    </row>
    <row r="1268" spans="5:23" ht="69.75" x14ac:dyDescent="0.25">
      <c r="E1268" s="78" t="str">
        <f t="shared" si="123"/>
        <v>Wave Mesa de jantar - 2.4X1.2X75 - Acabamentos CustomizadosTampo: Mármore Especial
Corpo: Laca ou Lamina</v>
      </c>
      <c r="F1268" s="80" t="s">
        <v>694</v>
      </c>
      <c r="G1268" s="81" t="s">
        <v>624</v>
      </c>
      <c r="H1268" s="30">
        <v>24037.232272160785</v>
      </c>
      <c r="I1268" s="86"/>
      <c r="S1268" s="194">
        <v>19167.131967131969</v>
      </c>
      <c r="T1268" s="194">
        <f t="shared" si="118"/>
        <v>18208.775368775368</v>
      </c>
      <c r="U1268" s="194">
        <f t="shared" si="119"/>
        <v>19579.328353521902</v>
      </c>
      <c r="V1268" s="194">
        <f t="shared" si="120"/>
        <v>22835.370658712593</v>
      </c>
      <c r="W1268" s="194">
        <f t="shared" si="121"/>
        <v>24037.232272160785</v>
      </c>
    </row>
    <row r="1269" spans="5:23" ht="69.75" x14ac:dyDescent="0.25">
      <c r="E1269" s="78" t="str">
        <f t="shared" si="123"/>
        <v>Wave Mesa de jantar - 2.7X1.2X75 - Acabamentos CustomizadosTampo:Vidro Fosco ou Clear
Corpo: Laca ou Lamina</v>
      </c>
      <c r="F1269" s="80" t="s">
        <v>695</v>
      </c>
      <c r="G1269" s="81" t="s">
        <v>519</v>
      </c>
      <c r="H1269" s="30">
        <v>13404.572895885514</v>
      </c>
      <c r="I1269" s="86"/>
      <c r="S1269" s="194">
        <v>10688.718848718849</v>
      </c>
      <c r="T1269" s="194">
        <f t="shared" si="118"/>
        <v>10154.282906282906</v>
      </c>
      <c r="U1269" s="194">
        <f t="shared" si="119"/>
        <v>10918.583770196674</v>
      </c>
      <c r="V1269" s="194">
        <f t="shared" si="120"/>
        <v>12734.344251180379</v>
      </c>
      <c r="W1269" s="194">
        <f t="shared" si="121"/>
        <v>13404.572895885514</v>
      </c>
    </row>
    <row r="1270" spans="5:23" ht="69.75" x14ac:dyDescent="0.25">
      <c r="E1270" s="78" t="str">
        <f t="shared" si="123"/>
        <v>Wave Mesa de jantar - 2.7X1.2X75 - Acabamentos CustomizadosTampo: Laca ou Lamina com ou sem Vidro Normal Pintado
Corpo: Laca ou Lamina</v>
      </c>
      <c r="F1270" s="80" t="s">
        <v>695</v>
      </c>
      <c r="G1270" s="57" t="s">
        <v>482</v>
      </c>
      <c r="H1270" s="30">
        <v>9411.2178986875024</v>
      </c>
      <c r="I1270" s="86"/>
      <c r="S1270" s="194">
        <v>7504.4436644436637</v>
      </c>
      <c r="T1270" s="194">
        <f t="shared" si="118"/>
        <v>7129.2214812214797</v>
      </c>
      <c r="U1270" s="194">
        <f t="shared" si="119"/>
        <v>7665.8295497005165</v>
      </c>
      <c r="V1270" s="194">
        <f t="shared" si="120"/>
        <v>8940.6570038157115</v>
      </c>
      <c r="W1270" s="194">
        <f t="shared" si="121"/>
        <v>9411.2178986875024</v>
      </c>
    </row>
    <row r="1271" spans="5:23" ht="69.75" x14ac:dyDescent="0.25">
      <c r="E1271" s="78" t="str">
        <f t="shared" si="123"/>
        <v>Wave Mesa de jantar - 2.7X1.2X75 - Acabamentos CustomizadosTampo: Mármore Especial
Corpo: Laca ou Lamina</v>
      </c>
      <c r="F1271" s="80" t="s">
        <v>695</v>
      </c>
      <c r="G1271" s="81" t="s">
        <v>624</v>
      </c>
      <c r="H1271" s="30">
        <v>26547.639098679076</v>
      </c>
      <c r="I1271" s="86"/>
      <c r="S1271" s="194">
        <v>21168.913968913974</v>
      </c>
      <c r="T1271" s="194">
        <f t="shared" si="118"/>
        <v>20110.468270468275</v>
      </c>
      <c r="U1271" s="194">
        <f t="shared" si="119"/>
        <v>21624.159430611049</v>
      </c>
      <c r="V1271" s="194">
        <f t="shared" si="120"/>
        <v>25220.257143921663</v>
      </c>
      <c r="W1271" s="194">
        <f t="shared" si="121"/>
        <v>26547.639098679076</v>
      </c>
    </row>
    <row r="1272" spans="5:23" ht="69.75" x14ac:dyDescent="0.25">
      <c r="E1272" s="78" t="str">
        <f t="shared" si="123"/>
        <v>Wave Mesa de jantar - 3X1.2X75 - Acabamentos CustomizadosTampo:Vidro Fosco ou Clear
Corpo: Laca ou Lamina</v>
      </c>
      <c r="F1272" s="80" t="s">
        <v>696</v>
      </c>
      <c r="G1272" s="81" t="s">
        <v>519</v>
      </c>
      <c r="H1272" s="30">
        <v>13784.012050160723</v>
      </c>
      <c r="I1272" s="86"/>
      <c r="S1272" s="194">
        <v>10991.281151281151</v>
      </c>
      <c r="T1272" s="194">
        <f t="shared" si="118"/>
        <v>10441.717093717094</v>
      </c>
      <c r="U1272" s="194">
        <f t="shared" si="119"/>
        <v>11227.652788943113</v>
      </c>
      <c r="V1272" s="194">
        <f t="shared" si="120"/>
        <v>13094.811447744351</v>
      </c>
      <c r="W1272" s="194">
        <f t="shared" si="121"/>
        <v>13784.012050160723</v>
      </c>
    </row>
    <row r="1273" spans="5:23" ht="69.75" x14ac:dyDescent="0.25">
      <c r="E1273" s="78" t="str">
        <f t="shared" si="123"/>
        <v>Wave Mesa de jantar - 3X1.2X75 - Acabamentos CustomizadosTampo: Laca ou Lamina com ou sem Vidro Normal Pintado
Corpo: Laca ou Lamina</v>
      </c>
      <c r="F1273" s="80" t="s">
        <v>696</v>
      </c>
      <c r="G1273" s="57" t="s">
        <v>482</v>
      </c>
      <c r="H1273" s="30">
        <v>9980.8168147340457</v>
      </c>
      <c r="I1273" s="86"/>
      <c r="S1273" s="194">
        <v>7958.6381186381186</v>
      </c>
      <c r="T1273" s="194">
        <f t="shared" si="118"/>
        <v>7560.7062127062127</v>
      </c>
      <c r="U1273" s="194">
        <f t="shared" si="119"/>
        <v>8129.7916265658205</v>
      </c>
      <c r="V1273" s="194">
        <f t="shared" si="120"/>
        <v>9481.7759740637157</v>
      </c>
      <c r="W1273" s="194">
        <f t="shared" si="121"/>
        <v>9980.8168147340457</v>
      </c>
    </row>
    <row r="1274" spans="5:23" ht="69.75" x14ac:dyDescent="0.25">
      <c r="E1274" s="78" t="str">
        <f t="shared" si="123"/>
        <v>Wave Mesa de jantar - 3X1.2X75 - Acabamentos CustomizadosTampo: Mármore Especial
Corpo: Laca ou Lamina</v>
      </c>
      <c r="F1274" s="80" t="s">
        <v>696</v>
      </c>
      <c r="G1274" s="81" t="s">
        <v>624</v>
      </c>
      <c r="H1274" s="30">
        <v>29049.76894917851</v>
      </c>
      <c r="I1274" s="86"/>
      <c r="S1274" s="194">
        <v>23164.095964095966</v>
      </c>
      <c r="T1274" s="194">
        <f t="shared" si="118"/>
        <v>22005.891165891167</v>
      </c>
      <c r="U1274" s="194">
        <f t="shared" si="119"/>
        <v>23662.248565474376</v>
      </c>
      <c r="V1274" s="194">
        <f t="shared" si="120"/>
        <v>27597.280501912763</v>
      </c>
      <c r="W1274" s="194">
        <f t="shared" si="121"/>
        <v>29049.76894917851</v>
      </c>
    </row>
    <row r="1275" spans="5:23" ht="69.75" x14ac:dyDescent="0.25">
      <c r="E1275" s="78" t="str">
        <f t="shared" si="123"/>
        <v>Petala Mesa de Jantar - Øx1.6x0.75 - Acabamentos CustomizadosTampo:Vidro Fosco ou Clear
Corpo: Laca ou Lamina</v>
      </c>
      <c r="F1275" s="80" t="s">
        <v>698</v>
      </c>
      <c r="G1275" s="81" t="s">
        <v>519</v>
      </c>
      <c r="H1275" s="30">
        <v>9820.7281683189121</v>
      </c>
      <c r="I1275" s="86"/>
      <c r="S1275" s="194">
        <v>7830.9844779220803</v>
      </c>
      <c r="T1275" s="194">
        <f t="shared" si="118"/>
        <v>7439.4352540259761</v>
      </c>
      <c r="U1275" s="194">
        <f t="shared" si="119"/>
        <v>7999.3927462644906</v>
      </c>
      <c r="V1275" s="194">
        <f t="shared" si="120"/>
        <v>9329.6917599682747</v>
      </c>
      <c r="W1275" s="194">
        <f t="shared" si="121"/>
        <v>9820.7281683189121</v>
      </c>
    </row>
    <row r="1276" spans="5:23" ht="69.75" x14ac:dyDescent="0.25">
      <c r="E1276" s="78" t="str">
        <f t="shared" si="123"/>
        <v>Petala Mesa de Jantar - Øx1.6x0.75 - Acabamentos CustomizadosTampo: Laca ou Lamina com ou sem Vidro Normal Pintado
Corpo: Laca ou Lamina</v>
      </c>
      <c r="F1276" s="80" t="s">
        <v>698</v>
      </c>
      <c r="G1276" s="57" t="s">
        <v>482</v>
      </c>
      <c r="H1276" s="30">
        <v>8809.3599538610015</v>
      </c>
      <c r="I1276" s="86"/>
      <c r="S1276" s="194">
        <v>7024.5260714636715</v>
      </c>
      <c r="T1276" s="194">
        <f t="shared" si="118"/>
        <v>6673.2997678904876</v>
      </c>
      <c r="U1276" s="194">
        <f t="shared" si="119"/>
        <v>7175.5911482693418</v>
      </c>
      <c r="V1276" s="194">
        <f t="shared" si="120"/>
        <v>8368.8919562265328</v>
      </c>
      <c r="W1276" s="194">
        <f t="shared" si="121"/>
        <v>8809.3599538610015</v>
      </c>
    </row>
    <row r="1277" spans="5:23" ht="69.75" x14ac:dyDescent="0.25">
      <c r="E1277" s="78" t="str">
        <f t="shared" si="123"/>
        <v>Petala Mesa de Jantar - Øx1.6x0.75 - Acabamentos CustomizadosTampo: Mármore Especial
Corpo: Laca ou Lamina</v>
      </c>
      <c r="F1277" s="80" t="s">
        <v>698</v>
      </c>
      <c r="G1277" s="81" t="s">
        <v>624</v>
      </c>
      <c r="H1277" s="30">
        <v>14667.309205847299</v>
      </c>
      <c r="I1277" s="86"/>
      <c r="S1277" s="194">
        <v>11695.616532224534</v>
      </c>
      <c r="T1277" s="194">
        <f t="shared" si="118"/>
        <v>11110.835705613306</v>
      </c>
      <c r="U1277" s="194">
        <f t="shared" si="119"/>
        <v>11947.135167326136</v>
      </c>
      <c r="V1277" s="194">
        <f t="shared" si="120"/>
        <v>13933.943745652472</v>
      </c>
      <c r="W1277" s="194">
        <f t="shared" si="121"/>
        <v>14667.309205847299</v>
      </c>
    </row>
    <row r="1278" spans="5:23" ht="69.75" x14ac:dyDescent="0.25">
      <c r="E1278" s="78" t="str">
        <f t="shared" si="123"/>
        <v>Petala Mesa de Jantar - Øx1.8x0.75 - Acabamentos CustomizadosTampo:Vidro Fosco ou Clear
Corpo: Laca ou Lamina</v>
      </c>
      <c r="F1278" s="80" t="s">
        <v>699</v>
      </c>
      <c r="G1278" s="81" t="s">
        <v>519</v>
      </c>
      <c r="H1278" s="30">
        <v>10548.378018213987</v>
      </c>
      <c r="I1278" s="86"/>
      <c r="S1278" s="194">
        <v>8411.2077141453119</v>
      </c>
      <c r="T1278" s="194">
        <f t="shared" si="118"/>
        <v>7990.6473284380463</v>
      </c>
      <c r="U1278" s="194">
        <f t="shared" si="119"/>
        <v>8592.0939015462864</v>
      </c>
      <c r="V1278" s="194">
        <f t="shared" si="120"/>
        <v>10020.959117373433</v>
      </c>
      <c r="W1278" s="194">
        <f t="shared" si="121"/>
        <v>10548.378018213987</v>
      </c>
    </row>
    <row r="1279" spans="5:23" ht="69.75" x14ac:dyDescent="0.25">
      <c r="E1279" s="78" t="str">
        <f t="shared" si="123"/>
        <v>Petala Mesa de Jantar - Øx1.8x0.75 - Acabamentos CustomizadosTampo: Laca ou Lamina com ou sem Vidro Normal Pintado
Corpo: Laca ou Lamina</v>
      </c>
      <c r="F1279" s="80" t="s">
        <v>699</v>
      </c>
      <c r="G1279" s="57" t="s">
        <v>482</v>
      </c>
      <c r="H1279" s="30">
        <v>9269.3775464482751</v>
      </c>
      <c r="I1279" s="86"/>
      <c r="S1279" s="194">
        <v>7391.3410942786923</v>
      </c>
      <c r="T1279" s="194">
        <f t="shared" si="118"/>
        <v>7021.774039564757</v>
      </c>
      <c r="U1279" s="194">
        <f t="shared" si="119"/>
        <v>7550.2946661986643</v>
      </c>
      <c r="V1279" s="194">
        <f t="shared" si="120"/>
        <v>8805.9086691875018</v>
      </c>
      <c r="W1279" s="194">
        <f t="shared" si="121"/>
        <v>9269.3775464482751</v>
      </c>
    </row>
    <row r="1280" spans="5:23" ht="69.75" x14ac:dyDescent="0.25">
      <c r="E1280" s="78" t="str">
        <f t="shared" si="123"/>
        <v>Petala Mesa de Jantar - Øx1.8x0.75 - Acabamentos CustomizadosTampo: Mármore Especial
Corpo: Laca ou Lamina</v>
      </c>
      <c r="F1280" s="80" t="s">
        <v>699</v>
      </c>
      <c r="G1280" s="81" t="s">
        <v>624</v>
      </c>
      <c r="H1280" s="30">
        <v>16747.253685157862</v>
      </c>
      <c r="I1280" s="86"/>
      <c r="S1280" s="194">
        <v>13354.15067075867</v>
      </c>
      <c r="T1280" s="194">
        <f t="shared" si="118"/>
        <v>12686.443137220736</v>
      </c>
      <c r="U1280" s="194">
        <f t="shared" si="119"/>
        <v>13641.336706688964</v>
      </c>
      <c r="V1280" s="194">
        <f t="shared" si="120"/>
        <v>15909.891001011338</v>
      </c>
      <c r="W1280" s="194">
        <f t="shared" si="121"/>
        <v>16747.253685157862</v>
      </c>
    </row>
    <row r="1281" spans="5:23" ht="69.75" x14ac:dyDescent="0.25">
      <c r="E1281" s="78" t="str">
        <f t="shared" si="123"/>
        <v>Petala Mesa de Jantar - Øx2.0x0.75 - Acabamentos CustomizadosTampo:Vidro Fosco ou Clear
Corpo: Laca ou Lamina</v>
      </c>
      <c r="F1281" s="80" t="s">
        <v>700</v>
      </c>
      <c r="G1281" s="81" t="s">
        <v>519</v>
      </c>
      <c r="H1281" s="30">
        <v>12522.095486317643</v>
      </c>
      <c r="I1281" s="86"/>
      <c r="S1281" s="194">
        <v>9985.0371279747287</v>
      </c>
      <c r="T1281" s="194">
        <f t="shared" si="118"/>
        <v>9485.7852715759927</v>
      </c>
      <c r="U1281" s="194">
        <f t="shared" si="119"/>
        <v>10199.769109221499</v>
      </c>
      <c r="V1281" s="194">
        <f t="shared" si="120"/>
        <v>11895.990712085033</v>
      </c>
      <c r="W1281" s="194">
        <f t="shared" si="121"/>
        <v>12522.095486317643</v>
      </c>
    </row>
    <row r="1282" spans="5:23" ht="69.75" x14ac:dyDescent="0.25">
      <c r="E1282" s="78" t="str">
        <f t="shared" si="123"/>
        <v>Petala Mesa de Jantar - Øx2.0x0.75 - Acabamentos CustomizadosTampo: Laca ou Lamina com ou sem Vidro Normal Pintado
Corpo: Laca ou Lamina</v>
      </c>
      <c r="F1282" s="80" t="s">
        <v>700</v>
      </c>
      <c r="G1282" s="57" t="s">
        <v>482</v>
      </c>
      <c r="H1282" s="30">
        <v>10612.046323636687</v>
      </c>
      <c r="I1282" s="86"/>
      <c r="S1282" s="194">
        <v>8461.9764049140049</v>
      </c>
      <c r="T1282" s="194">
        <f t="shared" si="118"/>
        <v>8038.8775846683038</v>
      </c>
      <c r="U1282" s="194">
        <f t="shared" si="119"/>
        <v>8643.9543921164568</v>
      </c>
      <c r="V1282" s="194">
        <f t="shared" si="120"/>
        <v>10081.444007525422</v>
      </c>
      <c r="W1282" s="194">
        <f t="shared" si="121"/>
        <v>10612.046323636687</v>
      </c>
    </row>
    <row r="1283" spans="5:23" ht="69.75" x14ac:dyDescent="0.25">
      <c r="E1283" s="78" t="str">
        <f t="shared" si="123"/>
        <v>Petala Mesa de Jantar - Øx2.0x0.75 - Acabamentos CustomizadosTampo: Mármore Especial
Corpo: Laca ou Lamina</v>
      </c>
      <c r="F1283" s="80" t="s">
        <v>700</v>
      </c>
      <c r="G1283" s="81" t="s">
        <v>624</v>
      </c>
      <c r="H1283" s="30">
        <v>21887.189577057776</v>
      </c>
      <c r="I1283" s="86"/>
      <c r="S1283" s="194">
        <v>17452.701969309972</v>
      </c>
      <c r="T1283" s="194">
        <f t="shared" ref="T1283:T1346" si="124">IF(S1283,S1283*(1-0.05))</f>
        <v>16580.066870844472</v>
      </c>
      <c r="U1283" s="194">
        <f t="shared" ref="U1283:U1346" si="125">IF(T1283,T1283/(1-0.07))</f>
        <v>17828.028893381153</v>
      </c>
      <c r="V1283" s="194">
        <f t="shared" ref="V1283:V1346" si="126">U1283*1.1663</f>
        <v>20792.830098350438</v>
      </c>
      <c r="W1283" s="194">
        <f t="shared" ref="W1283:W1346" si="127">V1283*1.05263157894</f>
        <v>21887.189577057776</v>
      </c>
    </row>
    <row r="1284" spans="5:23" ht="69.75" x14ac:dyDescent="0.25">
      <c r="E1284" s="78" t="str">
        <f t="shared" si="123"/>
        <v>Petala Lounge Mesa de Jantar - Øx1.6x0.64 - Acabamentos CustomizadosTampo:Vidro Fosco ou Clear
Corpo: Laca ou Lamina</v>
      </c>
      <c r="F1284" s="80" t="s">
        <v>670</v>
      </c>
      <c r="G1284" s="81" t="s">
        <v>519</v>
      </c>
      <c r="H1284" s="30">
        <v>9257.2918371445903</v>
      </c>
      <c r="I1284" s="86"/>
      <c r="S1284" s="194">
        <v>7381.7040286416295</v>
      </c>
      <c r="T1284" s="194">
        <f t="shared" si="124"/>
        <v>7012.6188272095478</v>
      </c>
      <c r="U1284" s="194">
        <f t="shared" si="125"/>
        <v>7540.4503518382244</v>
      </c>
      <c r="V1284" s="194">
        <f t="shared" si="126"/>
        <v>8794.4272453489211</v>
      </c>
      <c r="W1284" s="194">
        <f t="shared" si="127"/>
        <v>9257.2918371445903</v>
      </c>
    </row>
    <row r="1285" spans="5:23" ht="69.75" x14ac:dyDescent="0.25">
      <c r="E1285" s="78" t="str">
        <f t="shared" si="123"/>
        <v>Petala Lounge Mesa de Jantar - Øx1.6x0.64 - Acabamentos CustomizadosTampo: Laca ou Lamina com ou sem Vidro Normal Pintado
Corpo: Laca ou Lamina</v>
      </c>
      <c r="F1285" s="80" t="s">
        <v>670</v>
      </c>
      <c r="G1285" s="57" t="s">
        <v>482</v>
      </c>
      <c r="H1285" s="30">
        <v>8245.9236226866797</v>
      </c>
      <c r="I1285" s="86"/>
      <c r="S1285" s="194">
        <v>6575.2456221832226</v>
      </c>
      <c r="T1285" s="194">
        <f t="shared" si="124"/>
        <v>6246.4833410740612</v>
      </c>
      <c r="U1285" s="194">
        <f t="shared" si="125"/>
        <v>6716.6487538430774</v>
      </c>
      <c r="V1285" s="194">
        <f t="shared" si="126"/>
        <v>7833.6274416071801</v>
      </c>
      <c r="W1285" s="194">
        <f t="shared" si="127"/>
        <v>8245.9236226866797</v>
      </c>
    </row>
    <row r="1286" spans="5:23" ht="69.75" x14ac:dyDescent="0.25">
      <c r="E1286" s="78" t="str">
        <f t="shared" si="123"/>
        <v>Petala Lounge Mesa de Jantar - Øx1.6x0.64 - Acabamentos CustomizadosTampo: Mármore Especial
Corpo: Laca ou Lamina</v>
      </c>
      <c r="F1286" s="80" t="s">
        <v>670</v>
      </c>
      <c r="G1286" s="81" t="s">
        <v>624</v>
      </c>
      <c r="H1286" s="30">
        <v>14137.582740640673</v>
      </c>
      <c r="I1286" s="86"/>
      <c r="S1286" s="194">
        <v>11273.216109824112</v>
      </c>
      <c r="T1286" s="194">
        <f t="shared" si="124"/>
        <v>10709.555304332906</v>
      </c>
      <c r="U1286" s="194">
        <f t="shared" si="125"/>
        <v>11515.650864874093</v>
      </c>
      <c r="V1286" s="194">
        <f t="shared" si="126"/>
        <v>13430.703603702654</v>
      </c>
      <c r="W1286" s="194">
        <f t="shared" si="127"/>
        <v>14137.582740640673</v>
      </c>
    </row>
    <row r="1287" spans="5:23" ht="69.75" x14ac:dyDescent="0.25">
      <c r="E1287" s="78" t="str">
        <f t="shared" si="123"/>
        <v>Petala Louge Mesa de Jantar - Øx1.8x0.64 - Acabamentos CustomizadosTampo:Vidro Fosco ou Clear
Corpo: Laca ou Lamina</v>
      </c>
      <c r="F1287" s="80" t="s">
        <v>671</v>
      </c>
      <c r="G1287" s="81" t="s">
        <v>519</v>
      </c>
      <c r="H1287" s="30">
        <v>9984.9416870396653</v>
      </c>
      <c r="I1287" s="86"/>
      <c r="S1287" s="194">
        <v>7961.9272648648648</v>
      </c>
      <c r="T1287" s="194">
        <f t="shared" si="124"/>
        <v>7563.8309016216208</v>
      </c>
      <c r="U1287" s="194">
        <f t="shared" si="125"/>
        <v>8133.1515071200229</v>
      </c>
      <c r="V1287" s="194">
        <f t="shared" si="126"/>
        <v>9485.6946027540816</v>
      </c>
      <c r="W1287" s="194">
        <f t="shared" si="127"/>
        <v>9984.9416870396653</v>
      </c>
    </row>
    <row r="1288" spans="5:23" ht="69.75" x14ac:dyDescent="0.25">
      <c r="E1288" s="78" t="str">
        <f t="shared" si="123"/>
        <v>Petala Louge Mesa de Jantar - Øx1.8x0.64 - Acabamentos CustomizadosTampo: Laca ou Lamina com ou sem Vidro Normal Pintado
Corpo: Laca ou Lamina</v>
      </c>
      <c r="F1288" s="80" t="s">
        <v>671</v>
      </c>
      <c r="G1288" s="57" t="s">
        <v>482</v>
      </c>
      <c r="H1288" s="30">
        <v>8705.9412152739515</v>
      </c>
      <c r="I1288" s="86"/>
      <c r="S1288" s="194">
        <v>6942.0606449982433</v>
      </c>
      <c r="T1288" s="194">
        <f t="shared" si="124"/>
        <v>6594.9576127483306</v>
      </c>
      <c r="U1288" s="194">
        <f t="shared" si="125"/>
        <v>7091.352271772399</v>
      </c>
      <c r="V1288" s="194">
        <f t="shared" si="126"/>
        <v>8270.6441545681482</v>
      </c>
      <c r="W1288" s="194">
        <f t="shared" si="127"/>
        <v>8705.9412152739515</v>
      </c>
    </row>
    <row r="1289" spans="5:23" ht="69.75" x14ac:dyDescent="0.25">
      <c r="E1289" s="78" t="str">
        <f t="shared" si="123"/>
        <v>Petala Louge Mesa de Jantar - Øx1.8x0.64 - Acabamentos CustomizadosTampo: Mármore Especial
Corpo: Laca ou Lamina</v>
      </c>
      <c r="F1289" s="80" t="s">
        <v>671</v>
      </c>
      <c r="G1289" s="81" t="s">
        <v>624</v>
      </c>
      <c r="H1289" s="30">
        <v>16217.527219951236</v>
      </c>
      <c r="I1289" s="86"/>
      <c r="S1289" s="194">
        <v>12931.75024835825</v>
      </c>
      <c r="T1289" s="194">
        <f t="shared" si="124"/>
        <v>12285.162735940337</v>
      </c>
      <c r="U1289" s="194">
        <f t="shared" si="125"/>
        <v>13209.852404236923</v>
      </c>
      <c r="V1289" s="194">
        <f t="shared" si="126"/>
        <v>15406.650859061521</v>
      </c>
      <c r="W1289" s="194">
        <f t="shared" si="127"/>
        <v>16217.527219951236</v>
      </c>
    </row>
    <row r="1290" spans="5:23" ht="69.75" x14ac:dyDescent="0.25">
      <c r="E1290" s="78" t="str">
        <f t="shared" si="123"/>
        <v>Petala Louge Mesa de Jantar - Øx2.0x0.64 - Acabamentos CustomizadosTampo:Vidro Fosco ou Clear
Corpo: Laca ou Lamina</v>
      </c>
      <c r="F1290" s="80" t="s">
        <v>697</v>
      </c>
      <c r="G1290" s="81" t="s">
        <v>519</v>
      </c>
      <c r="H1290" s="30">
        <v>11958.659155143319</v>
      </c>
      <c r="I1290" s="86"/>
      <c r="S1290" s="194">
        <v>9535.7566786942789</v>
      </c>
      <c r="T1290" s="194">
        <f t="shared" si="124"/>
        <v>9058.9688447595654</v>
      </c>
      <c r="U1290" s="194">
        <f t="shared" si="125"/>
        <v>9740.826714795232</v>
      </c>
      <c r="V1290" s="194">
        <f t="shared" si="126"/>
        <v>11360.726197465678</v>
      </c>
      <c r="W1290" s="194">
        <f t="shared" si="127"/>
        <v>11958.659155143319</v>
      </c>
    </row>
    <row r="1291" spans="5:23" ht="69.75" x14ac:dyDescent="0.25">
      <c r="E1291" s="78" t="str">
        <f t="shared" si="123"/>
        <v>Petala Louge Mesa de Jantar - Øx2.0x0.64 - Acabamentos CustomizadosTampo: Laca ou Lamina com ou sem Vidro Normal Pintado
Corpo: Laca ou Lamina</v>
      </c>
      <c r="F1291" s="80" t="s">
        <v>697</v>
      </c>
      <c r="G1291" s="57" t="s">
        <v>482</v>
      </c>
      <c r="H1291" s="30">
        <v>10048.609992462367</v>
      </c>
      <c r="I1291" s="86"/>
      <c r="S1291" s="194">
        <v>8012.6959556335569</v>
      </c>
      <c r="T1291" s="194">
        <f t="shared" si="124"/>
        <v>7612.0611578518783</v>
      </c>
      <c r="U1291" s="194">
        <f t="shared" si="125"/>
        <v>8185.0119976901924</v>
      </c>
      <c r="V1291" s="194">
        <f t="shared" si="126"/>
        <v>9546.1794929060707</v>
      </c>
      <c r="W1291" s="194">
        <f t="shared" si="127"/>
        <v>10048.609992462367</v>
      </c>
    </row>
    <row r="1292" spans="5:23" ht="69.75" x14ac:dyDescent="0.25">
      <c r="E1292" s="78" t="str">
        <f t="shared" si="123"/>
        <v>Petala Louge Mesa de Jantar - Øx2.0x0.64 - Acabamentos CustomizadosTampo: Mármore Especial
Corpo: Laca ou Lamina</v>
      </c>
      <c r="F1292" s="80" t="s">
        <v>697</v>
      </c>
      <c r="G1292" s="81" t="s">
        <v>624</v>
      </c>
      <c r="H1292" s="30">
        <v>21357.463111851153</v>
      </c>
      <c r="I1292" s="86"/>
      <c r="S1292" s="194">
        <v>17030.301546909552</v>
      </c>
      <c r="T1292" s="194">
        <f t="shared" si="124"/>
        <v>16178.786469564073</v>
      </c>
      <c r="U1292" s="194">
        <f t="shared" si="125"/>
        <v>17396.544590929112</v>
      </c>
      <c r="V1292" s="194">
        <f t="shared" si="126"/>
        <v>20289.589956400621</v>
      </c>
      <c r="W1292" s="194">
        <f t="shared" si="127"/>
        <v>21357.463111851153</v>
      </c>
    </row>
    <row r="1293" spans="5:23" ht="69.75" x14ac:dyDescent="0.25">
      <c r="E1293" s="78" t="str">
        <f t="shared" si="123"/>
        <v>Marbella Mesa de Jantar - 2x1.2x0.75 - Acabamentos CustomizadosTampo:Vidro Fosco ou Clear
Corpo: Laca ou Lamina</v>
      </c>
      <c r="F1293" s="80" t="s">
        <v>701</v>
      </c>
      <c r="G1293" s="81" t="s">
        <v>519</v>
      </c>
      <c r="H1293" s="30">
        <v>13198.902513684863</v>
      </c>
      <c r="I1293" s="86"/>
      <c r="S1293" s="194">
        <v>10524.718629694631</v>
      </c>
      <c r="T1293" s="194">
        <f t="shared" si="124"/>
        <v>9998.4826982098984</v>
      </c>
      <c r="U1293" s="194">
        <f t="shared" si="125"/>
        <v>10751.056664741827</v>
      </c>
      <c r="V1293" s="194">
        <f t="shared" si="126"/>
        <v>12538.957388088393</v>
      </c>
      <c r="W1293" s="194">
        <f t="shared" si="127"/>
        <v>13198.902513684863</v>
      </c>
    </row>
    <row r="1294" spans="5:23" ht="69.75" x14ac:dyDescent="0.25">
      <c r="E1294" s="78" t="str">
        <f t="shared" si="123"/>
        <v>Marbella Mesa de Jantar - 2x1.2x0.75 - Acabamentos CustomizadosTampo: Laca ou Lamina com ou sem Vidro Normal Pintado
Corpo: Laca ou Lamina</v>
      </c>
      <c r="F1294" s="80" t="s">
        <v>701</v>
      </c>
      <c r="G1294" s="57" t="s">
        <v>482</v>
      </c>
      <c r="H1294" s="30">
        <v>10663.439023400409</v>
      </c>
      <c r="I1294" s="86"/>
      <c r="S1294" s="194">
        <v>8502.9566079326069</v>
      </c>
      <c r="T1294" s="194">
        <f t="shared" si="124"/>
        <v>8077.8087775359763</v>
      </c>
      <c r="U1294" s="194">
        <f t="shared" si="125"/>
        <v>8685.8158898236306</v>
      </c>
      <c r="V1294" s="194">
        <f t="shared" si="126"/>
        <v>10130.2670723013</v>
      </c>
      <c r="W1294" s="194">
        <f t="shared" si="127"/>
        <v>10663.439023400409</v>
      </c>
    </row>
    <row r="1295" spans="5:23" ht="69.75" x14ac:dyDescent="0.25">
      <c r="E1295" s="78" t="str">
        <f t="shared" si="123"/>
        <v>Marbella Mesa de Jantar - 2x1.2x0.75 - Acabamentos CustomizadosTampo: Mármore Especial
Corpo: Laca ou Lamina</v>
      </c>
      <c r="F1295" s="80" t="s">
        <v>701</v>
      </c>
      <c r="G1295" s="81" t="s">
        <v>624</v>
      </c>
      <c r="H1295" s="30">
        <v>23716.699496008212</v>
      </c>
      <c r="I1295" s="86"/>
      <c r="S1295" s="194">
        <v>18911.541225621226</v>
      </c>
      <c r="T1295" s="194">
        <f t="shared" si="124"/>
        <v>17965.964164340163</v>
      </c>
      <c r="U1295" s="194">
        <f t="shared" si="125"/>
        <v>19318.241036924908</v>
      </c>
      <c r="V1295" s="194">
        <f t="shared" si="126"/>
        <v>22530.864521365518</v>
      </c>
      <c r="W1295" s="194">
        <f t="shared" si="127"/>
        <v>23716.699496008212</v>
      </c>
    </row>
    <row r="1296" spans="5:23" ht="69.75" x14ac:dyDescent="0.25">
      <c r="E1296" s="78" t="str">
        <f t="shared" si="123"/>
        <v>Marbella Mesa de Jantar - 2.2x1.2x0.75 - Acabamentos CustomizadosTampo:Vidro Fosco ou Clear
Corpo: Laca ou Lamina</v>
      </c>
      <c r="F1296" s="80" t="s">
        <v>702</v>
      </c>
      <c r="G1296" s="81" t="s">
        <v>519</v>
      </c>
      <c r="H1296" s="30">
        <v>13811.498664754145</v>
      </c>
      <c r="I1296" s="86"/>
      <c r="S1296" s="194">
        <v>11013.198798174799</v>
      </c>
      <c r="T1296" s="194">
        <f t="shared" si="124"/>
        <v>10462.538858266058</v>
      </c>
      <c r="U1296" s="194">
        <f t="shared" si="125"/>
        <v>11250.041783081784</v>
      </c>
      <c r="V1296" s="194">
        <f t="shared" si="126"/>
        <v>13120.923731608284</v>
      </c>
      <c r="W1296" s="194">
        <f t="shared" si="127"/>
        <v>13811.498664754145</v>
      </c>
    </row>
    <row r="1297" spans="5:23" ht="69.75" x14ac:dyDescent="0.25">
      <c r="E1297" s="78" t="str">
        <f t="shared" si="123"/>
        <v>Marbella Mesa de Jantar - 2.2x1.2x0.75 - Acabamentos CustomizadosTampo: Laca ou Lamina com ou sem Vidro Normal Pintado
Corpo: Laca ou Lamina</v>
      </c>
      <c r="F1297" s="80" t="s">
        <v>702</v>
      </c>
      <c r="G1297" s="57" t="s">
        <v>482</v>
      </c>
      <c r="H1297" s="30">
        <v>11022.488825441245</v>
      </c>
      <c r="I1297" s="86"/>
      <c r="S1297" s="194">
        <v>8789.260574236574</v>
      </c>
      <c r="T1297" s="194">
        <f t="shared" si="124"/>
        <v>8349.7975455247451</v>
      </c>
      <c r="U1297" s="194">
        <f t="shared" si="125"/>
        <v>8978.2769306717692</v>
      </c>
      <c r="V1297" s="194">
        <f t="shared" si="126"/>
        <v>10471.364384242483</v>
      </c>
      <c r="W1297" s="194">
        <f t="shared" si="127"/>
        <v>11022.488825441245</v>
      </c>
    </row>
    <row r="1298" spans="5:23" ht="69.75" x14ac:dyDescent="0.25">
      <c r="E1298" s="78" t="str">
        <f t="shared" si="123"/>
        <v>Marbella Mesa de Jantar - 2.2x1.2x0.75 - Acabamentos CustomizadosTampo: Mármore Especial
Corpo: Laca ou Lamina</v>
      </c>
      <c r="F1298" s="80" t="s">
        <v>702</v>
      </c>
      <c r="G1298" s="81" t="s">
        <v>624</v>
      </c>
      <c r="H1298" s="30">
        <v>25365.340687347547</v>
      </c>
      <c r="I1298" s="86"/>
      <c r="S1298" s="194">
        <v>20226.156940236942</v>
      </c>
      <c r="T1298" s="194">
        <f t="shared" si="124"/>
        <v>19214.849093225093</v>
      </c>
      <c r="U1298" s="194">
        <f t="shared" si="125"/>
        <v>20661.128057231286</v>
      </c>
      <c r="V1298" s="194">
        <f t="shared" si="126"/>
        <v>24097.073653148847</v>
      </c>
      <c r="W1298" s="194">
        <f t="shared" si="127"/>
        <v>25365.340687347547</v>
      </c>
    </row>
    <row r="1299" spans="5:23" ht="69.75" x14ac:dyDescent="0.25">
      <c r="E1299" s="78" t="str">
        <f t="shared" si="123"/>
        <v>Marbella Mesa de Jantar - 2.4x1.2x0.75 - Acabamentos CustomizadosTampo:Vidro Fosco ou Clear
Corpo: Laca ou Lamina</v>
      </c>
      <c r="F1299" s="80" t="s">
        <v>703</v>
      </c>
      <c r="G1299" s="81" t="s">
        <v>519</v>
      </c>
      <c r="H1299" s="30">
        <v>14656.371443350039</v>
      </c>
      <c r="I1299" s="86"/>
      <c r="S1299" s="194">
        <v>11686.894831870832</v>
      </c>
      <c r="T1299" s="194">
        <f t="shared" si="124"/>
        <v>11102.550090277289</v>
      </c>
      <c r="U1299" s="194">
        <f t="shared" si="125"/>
        <v>11938.225903523968</v>
      </c>
      <c r="V1299" s="194">
        <f t="shared" si="126"/>
        <v>13923.552871280002</v>
      </c>
      <c r="W1299" s="194">
        <f t="shared" si="127"/>
        <v>14656.371443350039</v>
      </c>
    </row>
    <row r="1300" spans="5:23" ht="69.75" x14ac:dyDescent="0.25">
      <c r="E1300" s="78" t="str">
        <f t="shared" si="123"/>
        <v>Marbella Mesa de Jantar - 2.4x1.2x0.75 - Acabamentos CustomizadosTampo: Laca ou Lamina com ou sem Vidro Normal Pintado
Corpo: Laca ou Lamina</v>
      </c>
      <c r="F1300" s="80" t="s">
        <v>703</v>
      </c>
      <c r="G1300" s="57" t="s">
        <v>482</v>
      </c>
      <c r="H1300" s="30">
        <v>11613.8152550087</v>
      </c>
      <c r="I1300" s="86"/>
      <c r="S1300" s="194">
        <v>9260.7804057564063</v>
      </c>
      <c r="T1300" s="194">
        <f t="shared" si="124"/>
        <v>8797.7413854685856</v>
      </c>
      <c r="U1300" s="194">
        <f t="shared" si="125"/>
        <v>9459.9369736221361</v>
      </c>
      <c r="V1300" s="194">
        <f t="shared" si="126"/>
        <v>11033.124492335497</v>
      </c>
      <c r="W1300" s="194">
        <f t="shared" si="127"/>
        <v>11613.8152550087</v>
      </c>
    </row>
    <row r="1301" spans="5:23" ht="69.75" x14ac:dyDescent="0.25">
      <c r="E1301" s="78" t="str">
        <f t="shared" si="123"/>
        <v>Marbella Mesa de Jantar - 2.4x1.2x0.75 - Acabamentos CustomizadosTampo: Mármore Especial
Corpo: Laca ou Lamina</v>
      </c>
      <c r="F1301" s="80" t="s">
        <v>703</v>
      </c>
      <c r="G1301" s="81" t="s">
        <v>624</v>
      </c>
      <c r="H1301" s="30">
        <v>27232.361613968304</v>
      </c>
      <c r="I1301" s="86"/>
      <c r="S1301" s="194">
        <v>21714.907228987227</v>
      </c>
      <c r="T1301" s="194">
        <f t="shared" si="124"/>
        <v>20629.161867537867</v>
      </c>
      <c r="U1301" s="194">
        <f t="shared" si="125"/>
        <v>22181.894481223513</v>
      </c>
      <c r="V1301" s="194">
        <f t="shared" si="126"/>
        <v>25870.743533450983</v>
      </c>
      <c r="W1301" s="194">
        <f t="shared" si="127"/>
        <v>27232.361613968304</v>
      </c>
    </row>
    <row r="1302" spans="5:23" ht="69.75" x14ac:dyDescent="0.25">
      <c r="E1302" s="78" t="str">
        <f t="shared" si="123"/>
        <v>Marbella Mesa de Jantar - 2.7x1.2x0.75 - Acabamentos CustomizadosTampo:Vidro Fosco ou Clear
Corpo: Laca ou Lamina</v>
      </c>
      <c r="F1302" s="80" t="s">
        <v>704</v>
      </c>
      <c r="G1302" s="81" t="s">
        <v>519</v>
      </c>
      <c r="H1302" s="30">
        <v>15582.379053635043</v>
      </c>
      <c r="I1302" s="86"/>
      <c r="S1302" s="194">
        <v>12425.287250263253</v>
      </c>
      <c r="T1302" s="194">
        <f t="shared" si="124"/>
        <v>11804.022887750089</v>
      </c>
      <c r="U1302" s="194">
        <f t="shared" si="125"/>
        <v>12692.497728763537</v>
      </c>
      <c r="V1302" s="194">
        <f t="shared" si="126"/>
        <v>14803.260101056912</v>
      </c>
      <c r="W1302" s="194">
        <f t="shared" si="127"/>
        <v>15582.379053635043</v>
      </c>
    </row>
    <row r="1303" spans="5:23" ht="69.75" x14ac:dyDescent="0.25">
      <c r="E1303" s="78" t="str">
        <f t="shared" si="123"/>
        <v>Marbella Mesa de Jantar - 2.7x1.2x0.75 - Acabamentos CustomizadosTampo: Laca ou Lamina com ou sem Vidro Normal Pintado
Corpo: Laca ou Lamina</v>
      </c>
      <c r="F1303" s="80" t="s">
        <v>704</v>
      </c>
      <c r="G1303" s="57" t="s">
        <v>482</v>
      </c>
      <c r="H1303" s="30">
        <v>12159.503341751029</v>
      </c>
      <c r="I1303" s="86"/>
      <c r="S1303" s="194">
        <v>9695.9085208845208</v>
      </c>
      <c r="T1303" s="194">
        <f t="shared" si="124"/>
        <v>9211.1130948402952</v>
      </c>
      <c r="U1303" s="194">
        <f t="shared" si="125"/>
        <v>9904.4226826239737</v>
      </c>
      <c r="V1303" s="194">
        <f t="shared" si="126"/>
        <v>11551.528174744339</v>
      </c>
      <c r="W1303" s="194">
        <f t="shared" si="127"/>
        <v>12159.503341751029</v>
      </c>
    </row>
    <row r="1304" spans="5:23" ht="69.75" x14ac:dyDescent="0.25">
      <c r="E1304" s="78" t="str">
        <f t="shared" si="123"/>
        <v>Marbella Mesa de Jantar - 2.7x1.2x0.75 - Acabamentos CustomizadosTampo: Mármore Especial
Corpo: Laca ou Lamina</v>
      </c>
      <c r="F1304" s="80" t="s">
        <v>704</v>
      </c>
      <c r="G1304" s="81" t="s">
        <v>624</v>
      </c>
      <c r="H1304" s="30">
        <v>29712.011197600528</v>
      </c>
      <c r="I1304" s="86"/>
      <c r="S1304" s="194">
        <v>23692.163606243605</v>
      </c>
      <c r="T1304" s="194">
        <f t="shared" si="124"/>
        <v>22507.555425931423</v>
      </c>
      <c r="U1304" s="194">
        <f t="shared" si="125"/>
        <v>24201.672501001533</v>
      </c>
      <c r="V1304" s="194">
        <f t="shared" si="126"/>
        <v>28226.410637918085</v>
      </c>
      <c r="W1304" s="194">
        <f t="shared" si="127"/>
        <v>29712.011197600528</v>
      </c>
    </row>
    <row r="1305" spans="5:23" ht="69.75" x14ac:dyDescent="0.25">
      <c r="E1305" s="78" t="str">
        <f t="shared" si="123"/>
        <v>Marbella Mesa de Jantar - 3x1.2x0.75 - Acabamentos CustomizadosTampo:Vidro Fosco ou Clear
Corpo: Laca ou Lamina</v>
      </c>
      <c r="F1305" s="80" t="s">
        <v>705</v>
      </c>
      <c r="G1305" s="81" t="s">
        <v>519</v>
      </c>
      <c r="H1305" s="30">
        <v>16616.931884309906</v>
      </c>
      <c r="I1305" s="86"/>
      <c r="S1305" s="194">
        <v>13250.232918216918</v>
      </c>
      <c r="T1305" s="194">
        <f t="shared" si="124"/>
        <v>12587.721272306071</v>
      </c>
      <c r="U1305" s="194">
        <f t="shared" si="125"/>
        <v>13535.184163769969</v>
      </c>
      <c r="V1305" s="194">
        <f t="shared" si="126"/>
        <v>15786.085290204914</v>
      </c>
      <c r="W1305" s="194">
        <f t="shared" si="127"/>
        <v>16616.931884309906</v>
      </c>
    </row>
    <row r="1306" spans="5:23" ht="69.75" x14ac:dyDescent="0.25">
      <c r="E1306" s="78" t="str">
        <f t="shared" si="123"/>
        <v>Marbella Mesa de Jantar - 3x1.2x0.75 - Acabamentos CustomizadosTampo: Laca ou Lamina com ou sem Vidro Normal Pintado
Corpo: Laca ou Lamina</v>
      </c>
      <c r="F1306" s="80" t="s">
        <v>705</v>
      </c>
      <c r="G1306" s="57" t="s">
        <v>482</v>
      </c>
      <c r="H1306" s="30">
        <v>12813.736648883232</v>
      </c>
      <c r="I1306" s="86"/>
      <c r="S1306" s="194">
        <v>10217.589885573885</v>
      </c>
      <c r="T1306" s="194">
        <f t="shared" si="124"/>
        <v>9706.7103912951898</v>
      </c>
      <c r="U1306" s="194">
        <f t="shared" si="125"/>
        <v>10437.323001392679</v>
      </c>
      <c r="V1306" s="194">
        <f t="shared" si="126"/>
        <v>12173.049816524281</v>
      </c>
      <c r="W1306" s="194">
        <f t="shared" si="127"/>
        <v>12813.736648883232</v>
      </c>
    </row>
    <row r="1307" spans="5:23" ht="69.75" x14ac:dyDescent="0.25">
      <c r="E1307" s="78" t="str">
        <f t="shared" si="123"/>
        <v>Marbella Mesa de Jantar - 3x1.2x0.75 - Acabamentos CustomizadosTampo: Mármore Especial
Corpo: Laca ou Lamina</v>
      </c>
      <c r="F1307" s="80" t="s">
        <v>705</v>
      </c>
      <c r="G1307" s="81" t="s">
        <v>624</v>
      </c>
      <c r="H1307" s="30">
        <v>32293.711843137757</v>
      </c>
      <c r="I1307" s="86"/>
      <c r="S1307" s="194">
        <v>25750.794833514832</v>
      </c>
      <c r="T1307" s="194">
        <f t="shared" si="124"/>
        <v>24463.255091839088</v>
      </c>
      <c r="U1307" s="194">
        <f t="shared" si="125"/>
        <v>26304.575367568912</v>
      </c>
      <c r="V1307" s="194">
        <f t="shared" si="126"/>
        <v>30679.026251195621</v>
      </c>
      <c r="W1307" s="194">
        <f t="shared" si="127"/>
        <v>32293.711843137757</v>
      </c>
    </row>
    <row r="1308" spans="5:23" ht="69.75" x14ac:dyDescent="0.25">
      <c r="E1308" s="78" t="str">
        <f t="shared" ref="E1308:E1328" si="128">F1308&amp;G1308</f>
        <v>Mantova Buffet - 2.2x0.5x76 - Acabamentos CustomizadosTampo: Espelho Bronze, Fume, Prata, Vidro Fosco ou Clear
Corpo: Laca ou Lamina</v>
      </c>
      <c r="F1308" s="80" t="s">
        <v>643</v>
      </c>
      <c r="G1308" s="57" t="s">
        <v>481</v>
      </c>
      <c r="H1308" s="30">
        <v>11631.907720988522</v>
      </c>
      <c r="I1308" s="86">
        <f>H1308*1.02</f>
        <v>11864.545875408292</v>
      </c>
      <c r="S1308" s="194">
        <v>9275.2072199220183</v>
      </c>
      <c r="T1308" s="194">
        <f t="shared" si="124"/>
        <v>8811.4468589259177</v>
      </c>
      <c r="U1308" s="194">
        <f t="shared" si="125"/>
        <v>9474.6740418558256</v>
      </c>
      <c r="V1308" s="194">
        <f t="shared" si="126"/>
        <v>11050.312335016448</v>
      </c>
      <c r="W1308" s="194">
        <f t="shared" si="127"/>
        <v>11631.907720988522</v>
      </c>
    </row>
    <row r="1309" spans="5:23" ht="69.75" x14ac:dyDescent="0.25">
      <c r="E1309" s="78" t="str">
        <f t="shared" si="128"/>
        <v>Mantova Buffet - 2.2x0.5x76 - Acabamentos CustomizadosTampo: Laca ou Lamina com ou sem Vidro Normal Pintado
Corpo: Laca ou Lamina</v>
      </c>
      <c r="F1309" s="80" t="s">
        <v>643</v>
      </c>
      <c r="G1309" s="57" t="s">
        <v>482</v>
      </c>
      <c r="H1309" s="30">
        <v>9830.295467096319</v>
      </c>
      <c r="I1309" s="86">
        <f>H1309*1.05</f>
        <v>10321.810240451136</v>
      </c>
      <c r="S1309" s="194">
        <v>7838.6133794594634</v>
      </c>
      <c r="T1309" s="194">
        <f t="shared" si="124"/>
        <v>7446.6827104864897</v>
      </c>
      <c r="U1309" s="194">
        <f t="shared" si="125"/>
        <v>8007.185710200527</v>
      </c>
      <c r="V1309" s="194">
        <f t="shared" si="126"/>
        <v>9338.7806938068734</v>
      </c>
      <c r="W1309" s="194">
        <f t="shared" si="127"/>
        <v>9830.295467096319</v>
      </c>
    </row>
    <row r="1310" spans="5:23" ht="69.75" x14ac:dyDescent="0.25">
      <c r="E1310" s="78" t="str">
        <f t="shared" si="128"/>
        <v>Mantova Buffet - 2.2x0.5x76 - Acabamentos CustomizadosTampo: Mármore ou Porcelana Especial
Corpo: Laca ou Lamina</v>
      </c>
      <c r="F1310" s="80" t="s">
        <v>643</v>
      </c>
      <c r="G1310" s="81" t="s">
        <v>626</v>
      </c>
      <c r="H1310" s="30">
        <v>16219.405974319112</v>
      </c>
      <c r="I1310" s="86">
        <f>H1310*1.05</f>
        <v>17030.376273035068</v>
      </c>
      <c r="S1310" s="194">
        <v>12933.248354816396</v>
      </c>
      <c r="T1310" s="194">
        <f t="shared" si="124"/>
        <v>12286.585937075575</v>
      </c>
      <c r="U1310" s="194">
        <f t="shared" si="125"/>
        <v>13211.382728038254</v>
      </c>
      <c r="V1310" s="194">
        <f t="shared" si="126"/>
        <v>15408.435675711014</v>
      </c>
      <c r="W1310" s="194">
        <f t="shared" si="127"/>
        <v>16219.405974319112</v>
      </c>
    </row>
    <row r="1311" spans="5:23" ht="69.75" x14ac:dyDescent="0.25">
      <c r="E1311" s="78" t="str">
        <f t="shared" si="128"/>
        <v>Mantova Buffet - 2.4x0.5x76 - Acabamentos CustomizadosTampo: Espelho Bronze, Fume, Prata, Vidro Fosco ou Clear
Corpo: Laca ou Lamina</v>
      </c>
      <c r="F1311" s="80" t="s">
        <v>644</v>
      </c>
      <c r="G1311" s="57" t="s">
        <v>481</v>
      </c>
      <c r="H1311" s="30">
        <v>12056.477585066341</v>
      </c>
      <c r="I1311" s="86">
        <f>H1311*1.02</f>
        <v>12297.607136767669</v>
      </c>
      <c r="S1311" s="194">
        <v>9613.7564556204961</v>
      </c>
      <c r="T1311" s="194">
        <f t="shared" si="124"/>
        <v>9133.0686328394713</v>
      </c>
      <c r="U1311" s="194">
        <f t="shared" si="125"/>
        <v>9820.503906279002</v>
      </c>
      <c r="V1311" s="194">
        <f t="shared" si="126"/>
        <v>11453.653705893199</v>
      </c>
      <c r="W1311" s="194">
        <f t="shared" si="127"/>
        <v>12056.477585066341</v>
      </c>
    </row>
    <row r="1312" spans="5:23" ht="69.75" x14ac:dyDescent="0.25">
      <c r="E1312" s="78" t="str">
        <f t="shared" si="128"/>
        <v>Mantova Buffet - 2.4x0.5x76 - Acabamentos CustomizadosTampo: Laca ou Lamina com ou sem Vidro Normal Pintado
Corpo: Laca ou Lamina</v>
      </c>
      <c r="F1312" s="80" t="s">
        <v>644</v>
      </c>
      <c r="G1312" s="57" t="s">
        <v>482</v>
      </c>
      <c r="H1312" s="30">
        <v>10702.101796246836</v>
      </c>
      <c r="I1312" s="86">
        <f>H1312*1.05</f>
        <v>11237.206886059179</v>
      </c>
      <c r="S1312" s="194">
        <v>8533.7860503980355</v>
      </c>
      <c r="T1312" s="194">
        <f t="shared" si="124"/>
        <v>8107.0967478781331</v>
      </c>
      <c r="U1312" s="194">
        <f t="shared" si="125"/>
        <v>8717.3083310517559</v>
      </c>
      <c r="V1312" s="194">
        <f t="shared" si="126"/>
        <v>10166.996706505663</v>
      </c>
      <c r="W1312" s="194">
        <f t="shared" si="127"/>
        <v>10702.101796246836</v>
      </c>
    </row>
    <row r="1313" spans="5:23" ht="69.75" x14ac:dyDescent="0.25">
      <c r="E1313" s="78" t="str">
        <f t="shared" si="128"/>
        <v>Mantova Buffet - 2.4x0.5x76 - Acabamentos CustomizadosTampo: Mármore ou Porcelana Especial
Corpo: Laca ou Lamina</v>
      </c>
      <c r="F1313" s="80" t="s">
        <v>644</v>
      </c>
      <c r="G1313" s="81" t="s">
        <v>626</v>
      </c>
      <c r="H1313" s="30">
        <v>17171.02834830921</v>
      </c>
      <c r="I1313" s="86">
        <f>H1313*1.05</f>
        <v>18029.579765724669</v>
      </c>
      <c r="S1313" s="194">
        <v>13692.065818433806</v>
      </c>
      <c r="T1313" s="194">
        <f t="shared" si="124"/>
        <v>13007.462527512116</v>
      </c>
      <c r="U1313" s="194">
        <f t="shared" si="125"/>
        <v>13986.518846787223</v>
      </c>
      <c r="V1313" s="194">
        <f t="shared" si="126"/>
        <v>16312.476931007937</v>
      </c>
      <c r="W1313" s="194">
        <f t="shared" si="127"/>
        <v>17171.02834830921</v>
      </c>
    </row>
    <row r="1314" spans="5:23" ht="69.75" x14ac:dyDescent="0.25">
      <c r="E1314" s="78" t="str">
        <f t="shared" si="128"/>
        <v>Mantova Buffet - 2x0.5x76 - Acabamentos CustomizadosTampo: Espelho Bronze, Fume, Prata, Vidro Fosco ou Clear
Corpo: Laca ou Lamina</v>
      </c>
      <c r="F1314" s="80" t="s">
        <v>642</v>
      </c>
      <c r="G1314" s="57" t="s">
        <v>481</v>
      </c>
      <c r="H1314" s="30">
        <v>11314.781486583337</v>
      </c>
      <c r="I1314" s="86">
        <f>H1314*1.02</f>
        <v>11541.077116315004</v>
      </c>
      <c r="S1314" s="194">
        <v>9022.3328325440816</v>
      </c>
      <c r="T1314" s="194">
        <f t="shared" si="124"/>
        <v>8571.2161909168772</v>
      </c>
      <c r="U1314" s="194">
        <f t="shared" si="125"/>
        <v>9216.3614956095462</v>
      </c>
      <c r="V1314" s="194">
        <f t="shared" si="126"/>
        <v>10749.042412329412</v>
      </c>
      <c r="W1314" s="194">
        <f t="shared" si="127"/>
        <v>11314.781486583337</v>
      </c>
    </row>
    <row r="1315" spans="5:23" ht="69.75" x14ac:dyDescent="0.25">
      <c r="E1315" s="78" t="str">
        <f t="shared" si="128"/>
        <v>Mantova Buffet - 2x0.5x76 - Acabamentos CustomizadosTampo: Laca ou Lamina com ou sem Vidro Normal Pintado
Corpo: Laca ou Lamina</v>
      </c>
      <c r="F1315" s="80" t="s">
        <v>642</v>
      </c>
      <c r="G1315" s="57" t="s">
        <v>482</v>
      </c>
      <c r="H1315" s="30">
        <v>9497.6161931915813</v>
      </c>
      <c r="I1315" s="86">
        <f>H1315*1.05</f>
        <v>9972.4970028511616</v>
      </c>
      <c r="S1315" s="194">
        <v>7573.3371000000016</v>
      </c>
      <c r="T1315" s="194">
        <f t="shared" si="124"/>
        <v>7194.6702450000012</v>
      </c>
      <c r="U1315" s="194">
        <f t="shared" si="125"/>
        <v>7736.2045645161306</v>
      </c>
      <c r="V1315" s="194">
        <f t="shared" si="126"/>
        <v>9022.7353835951617</v>
      </c>
      <c r="W1315" s="194">
        <f t="shared" si="127"/>
        <v>9497.6161931915813</v>
      </c>
    </row>
    <row r="1316" spans="5:23" ht="69.75" x14ac:dyDescent="0.25">
      <c r="E1316" s="78" t="str">
        <f t="shared" si="128"/>
        <v>Mantova Buffet - 2x0.5x76 - Acabamentos CustomizadosTampo: Mármore ou Porcelana Especial
Corpo: Laca ou Lamina</v>
      </c>
      <c r="F1316" s="80" t="s">
        <v>642</v>
      </c>
      <c r="G1316" s="81" t="s">
        <v>626</v>
      </c>
      <c r="H1316" s="30">
        <v>15394.298750740345</v>
      </c>
      <c r="I1316" s="86"/>
      <c r="S1316" s="194">
        <v>12275.313245553232</v>
      </c>
      <c r="T1316" s="194">
        <f t="shared" si="124"/>
        <v>11661.547583275571</v>
      </c>
      <c r="U1316" s="194">
        <f t="shared" si="125"/>
        <v>12539.298476640401</v>
      </c>
      <c r="V1316" s="194">
        <f t="shared" si="126"/>
        <v>14624.583813305699</v>
      </c>
      <c r="W1316" s="194">
        <f t="shared" si="127"/>
        <v>15394.298750740345</v>
      </c>
    </row>
    <row r="1317" spans="5:23" ht="69.75" x14ac:dyDescent="0.25">
      <c r="E1317" s="78" t="str">
        <f t="shared" si="128"/>
        <v>Mantova Bar - 1.3x0.5x76 - Acabamentos CustomizadosTampo: Espelho Bronze, Fume, Prata, Vidro Fosco ou Clear
Corpo: Laca ou Lamina</v>
      </c>
      <c r="F1317" s="80" t="s">
        <v>662</v>
      </c>
      <c r="G1317" s="57" t="s">
        <v>481</v>
      </c>
      <c r="H1317" s="30">
        <v>7328.9994962896189</v>
      </c>
      <c r="I1317" s="86"/>
      <c r="S1317" s="194">
        <v>5844.0963144963198</v>
      </c>
      <c r="T1317" s="194">
        <f t="shared" si="124"/>
        <v>5551.8914987715034</v>
      </c>
      <c r="U1317" s="194">
        <f t="shared" si="125"/>
        <v>5969.7758051306491</v>
      </c>
      <c r="V1317" s="194">
        <f t="shared" si="126"/>
        <v>6962.5495215238752</v>
      </c>
      <c r="W1317" s="194">
        <f t="shared" si="127"/>
        <v>7328.9994962896189</v>
      </c>
    </row>
    <row r="1318" spans="5:23" ht="69.75" x14ac:dyDescent="0.25">
      <c r="E1318" s="78" t="str">
        <f t="shared" si="128"/>
        <v>Mantova Bar - 1.3x0.5x76 - Acabamentos CustomizadosTampo: Laca ou Lamina com ou sem Vidro Normal Pintado
Corpo: Laca ou Lamina</v>
      </c>
      <c r="F1318" s="80" t="s">
        <v>662</v>
      </c>
      <c r="G1318" s="57" t="s">
        <v>482</v>
      </c>
      <c r="H1318" s="30">
        <v>6743.9677069845002</v>
      </c>
      <c r="I1318" s="86"/>
      <c r="S1318" s="194">
        <v>5377.5957879957896</v>
      </c>
      <c r="T1318" s="194">
        <f t="shared" si="124"/>
        <v>5108.7159985959997</v>
      </c>
      <c r="U1318" s="194">
        <f t="shared" si="125"/>
        <v>5493.2430092430104</v>
      </c>
      <c r="V1318" s="194">
        <f t="shared" si="126"/>
        <v>6406.7693216801226</v>
      </c>
      <c r="W1318" s="194">
        <f t="shared" si="127"/>
        <v>6743.9677069845002</v>
      </c>
    </row>
    <row r="1319" spans="5:23" ht="69.75" x14ac:dyDescent="0.25">
      <c r="E1319" s="78" t="str">
        <f t="shared" si="128"/>
        <v>Mantova Bar - 1.3x0.5x76 - Acabamentos CustomizadosTampo: Mármore ou Porcelana Especial
Corpo: Laca ou Lamina</v>
      </c>
      <c r="F1319" s="80" t="s">
        <v>662</v>
      </c>
      <c r="G1319" s="81" t="s">
        <v>626</v>
      </c>
      <c r="H1319" s="30">
        <v>9896.4865586340547</v>
      </c>
      <c r="I1319" s="86"/>
      <c r="S1319" s="194">
        <v>7891.3937233937204</v>
      </c>
      <c r="T1319" s="194">
        <f t="shared" si="124"/>
        <v>7496.8240372240343</v>
      </c>
      <c r="U1319" s="194">
        <f t="shared" si="125"/>
        <v>8061.1011152946612</v>
      </c>
      <c r="V1319" s="194">
        <f t="shared" si="126"/>
        <v>9401.6622307681628</v>
      </c>
      <c r="W1319" s="194">
        <f t="shared" si="127"/>
        <v>9896.4865586340547</v>
      </c>
    </row>
    <row r="1320" spans="5:23" ht="69.75" x14ac:dyDescent="0.25">
      <c r="E1320" s="78" t="str">
        <f t="shared" si="128"/>
        <v>Modena Buffet - 2.2x0.5x76 - Acabamentos CustomizadosTampo: Espelho Bronze, Fume, Prata, Vidro Fosco ou Clear
Corpo: Laca ou Lamina</v>
      </c>
      <c r="F1320" s="80" t="s">
        <v>646</v>
      </c>
      <c r="G1320" s="57" t="s">
        <v>481</v>
      </c>
      <c r="H1320" s="30">
        <v>11489.196257886195</v>
      </c>
      <c r="I1320" s="86"/>
      <c r="S1320" s="194">
        <v>9161.4100316461936</v>
      </c>
      <c r="T1320" s="194">
        <f t="shared" si="124"/>
        <v>8703.339530063884</v>
      </c>
      <c r="U1320" s="194">
        <f t="shared" si="125"/>
        <v>9358.4296022192302</v>
      </c>
      <c r="V1320" s="194">
        <f t="shared" si="126"/>
        <v>10914.736445068287</v>
      </c>
      <c r="W1320" s="194">
        <f t="shared" si="127"/>
        <v>11489.196257886195</v>
      </c>
    </row>
    <row r="1321" spans="5:23" ht="69.75" x14ac:dyDescent="0.25">
      <c r="E1321" s="78" t="str">
        <f t="shared" si="128"/>
        <v>Modena Buffet - 2.2x0.5x76 - Acabamentos CustomizadosTampo: Laca ou Lamina com ou sem Vidro Normal Pintado
Corpo: Laca ou Lamina</v>
      </c>
      <c r="F1321" s="80" t="s">
        <v>646</v>
      </c>
      <c r="G1321" s="57" t="s">
        <v>482</v>
      </c>
      <c r="H1321" s="30">
        <v>9933.2796156568766</v>
      </c>
      <c r="I1321" s="86"/>
      <c r="S1321" s="194">
        <v>7920.7322666771506</v>
      </c>
      <c r="T1321" s="194">
        <f t="shared" si="124"/>
        <v>7524.6956533432931</v>
      </c>
      <c r="U1321" s="194">
        <f t="shared" si="125"/>
        <v>8091.0705949927888</v>
      </c>
      <c r="V1321" s="194">
        <f t="shared" si="126"/>
        <v>9436.6156349400881</v>
      </c>
      <c r="W1321" s="194">
        <f t="shared" si="127"/>
        <v>9933.2796156568766</v>
      </c>
    </row>
    <row r="1322" spans="5:23" ht="69.75" x14ac:dyDescent="0.25">
      <c r="E1322" s="78" t="str">
        <f t="shared" si="128"/>
        <v>Modena Buffet - 2.2x0.5x76 - Acabamentos CustomizadosTampo: Mármore ou Porcelana Especial
Corpo: Laca ou Lamina</v>
      </c>
      <c r="F1322" s="80" t="s">
        <v>646</v>
      </c>
      <c r="G1322" s="81" t="s">
        <v>626</v>
      </c>
      <c r="H1322" s="30">
        <v>16593.753770930769</v>
      </c>
      <c r="I1322" s="86"/>
      <c r="S1322" s="194">
        <v>13231.750842042049</v>
      </c>
      <c r="T1322" s="194">
        <f t="shared" si="124"/>
        <v>12570.163299939946</v>
      </c>
      <c r="U1322" s="194">
        <f t="shared" si="125"/>
        <v>13516.304623591341</v>
      </c>
      <c r="V1322" s="194">
        <f t="shared" si="126"/>
        <v>15764.066082494579</v>
      </c>
      <c r="W1322" s="194">
        <f t="shared" si="127"/>
        <v>16593.753770930769</v>
      </c>
    </row>
    <row r="1323" spans="5:23" ht="69.75" x14ac:dyDescent="0.25">
      <c r="E1323" s="78" t="str">
        <f t="shared" si="128"/>
        <v>Modena Buffet - 2.4x0.5x76 - Acabamentos CustomizadosTampo: Espelho Bronze, Fume, Prata, Vidro Fosco ou Clear
Corpo: Laca ou Lamina</v>
      </c>
      <c r="F1323" s="80" t="s">
        <v>647</v>
      </c>
      <c r="G1323" s="57" t="s">
        <v>481</v>
      </c>
      <c r="H1323" s="30">
        <v>11946.217101658853</v>
      </c>
      <c r="I1323" s="86"/>
      <c r="S1323" s="194">
        <v>9525.8354665356292</v>
      </c>
      <c r="T1323" s="194">
        <f t="shared" si="124"/>
        <v>9049.5436932088469</v>
      </c>
      <c r="U1323" s="194">
        <f t="shared" si="125"/>
        <v>9730.6921432353192</v>
      </c>
      <c r="V1323" s="194">
        <f t="shared" si="126"/>
        <v>11348.906246655351</v>
      </c>
      <c r="W1323" s="194">
        <f t="shared" si="127"/>
        <v>11946.217101658853</v>
      </c>
    </row>
    <row r="1324" spans="5:23" ht="69.75" x14ac:dyDescent="0.25">
      <c r="E1324" s="78" t="str">
        <f t="shared" si="128"/>
        <v>Modena Buffet - 2.4x0.5x76 - Acabamentos CustomizadosTampo: Laca ou Lamina com ou sem Vidro Normal Pintado
Corpo: Laca ou Lamina</v>
      </c>
      <c r="F1324" s="80" t="s">
        <v>647</v>
      </c>
      <c r="G1324" s="57" t="s">
        <v>482</v>
      </c>
      <c r="H1324" s="30">
        <v>10925.312935055115</v>
      </c>
      <c r="I1324" s="86"/>
      <c r="S1324" s="194">
        <v>8711.7731541390549</v>
      </c>
      <c r="T1324" s="194">
        <f t="shared" si="124"/>
        <v>8276.1844964321026</v>
      </c>
      <c r="U1324" s="194">
        <f t="shared" si="125"/>
        <v>8899.1231144431222</v>
      </c>
      <c r="V1324" s="194">
        <f t="shared" si="126"/>
        <v>10379.047288375012</v>
      </c>
      <c r="W1324" s="194">
        <f t="shared" si="127"/>
        <v>10925.312935055115</v>
      </c>
    </row>
    <row r="1325" spans="5:23" ht="69.75" x14ac:dyDescent="0.25">
      <c r="E1325" s="78" t="str">
        <f t="shared" si="128"/>
        <v>Modena Buffet - 2.4x0.5x76 - Acabamentos CustomizadosTampo: Mármore ou Porcelana Especial
Corpo: Laca ou Lamina</v>
      </c>
      <c r="F1325" s="80" t="s">
        <v>647</v>
      </c>
      <c r="G1325" s="81" t="s">
        <v>626</v>
      </c>
      <c r="H1325" s="30">
        <v>17713.791954194039</v>
      </c>
      <c r="I1325" s="86"/>
      <c r="S1325" s="194">
        <v>14124.861971633176</v>
      </c>
      <c r="T1325" s="194">
        <f t="shared" si="124"/>
        <v>13418.618873051517</v>
      </c>
      <c r="U1325" s="194">
        <f t="shared" si="125"/>
        <v>14428.622444141416</v>
      </c>
      <c r="V1325" s="194">
        <f t="shared" si="126"/>
        <v>16828.102356602132</v>
      </c>
      <c r="W1325" s="194">
        <f t="shared" si="127"/>
        <v>17713.791954194039</v>
      </c>
    </row>
    <row r="1326" spans="5:23" ht="69.75" x14ac:dyDescent="0.25">
      <c r="E1326" s="78" t="str">
        <f t="shared" si="128"/>
        <v>Modena Buffet - 2x0.5x76 - Acabamentos CustomizadosTampo: Espelho Bronze, Fume, Prata, Vidro Fosco ou Clear
Corpo: Laca ou Lamina</v>
      </c>
      <c r="F1326" s="80" t="s">
        <v>645</v>
      </c>
      <c r="G1326" s="57" t="s">
        <v>481</v>
      </c>
      <c r="H1326" s="30">
        <v>11327.399144051455</v>
      </c>
      <c r="I1326" s="86"/>
      <c r="S1326" s="194">
        <v>9032.3940701719912</v>
      </c>
      <c r="T1326" s="194">
        <f t="shared" si="124"/>
        <v>8580.7743666633905</v>
      </c>
      <c r="U1326" s="194">
        <f t="shared" si="125"/>
        <v>9226.639103939131</v>
      </c>
      <c r="V1326" s="194">
        <f t="shared" si="126"/>
        <v>10761.029186924208</v>
      </c>
      <c r="W1326" s="194">
        <f t="shared" si="127"/>
        <v>11327.399144051455</v>
      </c>
    </row>
    <row r="1327" spans="5:23" ht="69.75" x14ac:dyDescent="0.25">
      <c r="E1327" s="78" t="str">
        <f t="shared" si="128"/>
        <v>Modena Buffet - 2x0.5x76 - Acabamentos CustomizadosTampo: Laca ou Lamina com ou sem Vidro Normal Pintado
Corpo: Laca ou Lamina</v>
      </c>
      <c r="F1327" s="80" t="s">
        <v>645</v>
      </c>
      <c r="G1327" s="57" t="s">
        <v>482</v>
      </c>
      <c r="H1327" s="30">
        <v>9517.0782119883534</v>
      </c>
      <c r="I1327" s="86"/>
      <c r="S1327" s="194">
        <v>7588.8559866339074</v>
      </c>
      <c r="T1327" s="194">
        <f t="shared" si="124"/>
        <v>7209.4131873022116</v>
      </c>
      <c r="U1327" s="194">
        <f t="shared" si="125"/>
        <v>7752.0571906475398</v>
      </c>
      <c r="V1327" s="194">
        <f t="shared" si="126"/>
        <v>9041.2243014522246</v>
      </c>
      <c r="W1327" s="194">
        <f t="shared" si="127"/>
        <v>9517.0782119883534</v>
      </c>
    </row>
    <row r="1328" spans="5:23" ht="69.75" x14ac:dyDescent="0.25">
      <c r="E1328" s="78" t="str">
        <f t="shared" si="128"/>
        <v>Modena Buffet - 2x0.5x76 - Acabamentos CustomizadosTampo: Mármore ou Porcelana Especial
Corpo: Laca ou Lamina</v>
      </c>
      <c r="F1328" s="80" t="s">
        <v>645</v>
      </c>
      <c r="G1328" s="81" t="s">
        <v>626</v>
      </c>
      <c r="H1328" s="30">
        <v>15728.868096136295</v>
      </c>
      <c r="I1328" s="86"/>
      <c r="S1328" s="194">
        <v>12542.096655671055</v>
      </c>
      <c r="T1328" s="194">
        <f t="shared" si="124"/>
        <v>11914.991822887501</v>
      </c>
      <c r="U1328" s="194">
        <f t="shared" si="125"/>
        <v>12811.819164395163</v>
      </c>
      <c r="V1328" s="194">
        <f t="shared" si="126"/>
        <v>14942.424691434077</v>
      </c>
      <c r="W1328" s="194">
        <f t="shared" si="127"/>
        <v>15728.868096136295</v>
      </c>
    </row>
    <row r="1329" spans="5:23" ht="69.75" x14ac:dyDescent="0.25">
      <c r="E1329" s="78" t="str">
        <f t="shared" ref="E1329:E1373" si="129">F1329&amp;G1329</f>
        <v>Modena Bar - 1.3x0.5x76 - Acabamentos CustomizadosTampo: Espelho Bronze, Fume, Prata, Vidro Fosco ou Clear
Corpo: Laca ou Lamina</v>
      </c>
      <c r="F1329" s="80" t="s">
        <v>663</v>
      </c>
      <c r="G1329" s="57" t="s">
        <v>481</v>
      </c>
      <c r="H1329" s="30">
        <v>7494.2183967138108</v>
      </c>
      <c r="I1329" s="86"/>
      <c r="S1329" s="194">
        <v>5975.8407862407876</v>
      </c>
      <c r="T1329" s="194">
        <f t="shared" si="124"/>
        <v>5677.0487469287482</v>
      </c>
      <c r="U1329" s="194">
        <f t="shared" si="125"/>
        <v>6104.3534913212352</v>
      </c>
      <c r="V1329" s="194">
        <f t="shared" si="126"/>
        <v>7119.5074769279563</v>
      </c>
      <c r="W1329" s="194">
        <f t="shared" si="127"/>
        <v>7494.2183967138108</v>
      </c>
    </row>
    <row r="1330" spans="5:23" ht="69.75" x14ac:dyDescent="0.25">
      <c r="E1330" s="78" t="str">
        <f t="shared" si="129"/>
        <v>Modena Bar - 1.3x0.5x76 - Acabamentos CustomizadosTampo: Laca ou Lamina com ou sem Vidro Normal Pintado
Corpo: Laca ou Lamina</v>
      </c>
      <c r="F1330" s="80" t="s">
        <v>663</v>
      </c>
      <c r="G1330" s="57" t="s">
        <v>482</v>
      </c>
      <c r="H1330" s="30">
        <v>6833.941446118899</v>
      </c>
      <c r="I1330" s="86"/>
      <c r="S1330" s="194">
        <v>5449.3402597402601</v>
      </c>
      <c r="T1330" s="194">
        <f t="shared" si="124"/>
        <v>5176.8732467532473</v>
      </c>
      <c r="U1330" s="194">
        <f t="shared" si="125"/>
        <v>5566.5303728529543</v>
      </c>
      <c r="V1330" s="194">
        <f t="shared" si="126"/>
        <v>6492.2443738583997</v>
      </c>
      <c r="W1330" s="194">
        <f t="shared" si="127"/>
        <v>6833.941446118899</v>
      </c>
    </row>
    <row r="1331" spans="5:23" ht="69.75" x14ac:dyDescent="0.25">
      <c r="E1331" s="78" t="str">
        <f t="shared" si="129"/>
        <v>Modena Bar - 1.3x0.5x76 - Acabamentos CustomizadosTampo: Mármore ou Porcelana Especial
Corpo: Laca ou Lamina</v>
      </c>
      <c r="F1331" s="80" t="s">
        <v>663</v>
      </c>
      <c r="G1331" s="81" t="s">
        <v>626</v>
      </c>
      <c r="H1331" s="30">
        <v>9951.0649385023789</v>
      </c>
      <c r="I1331" s="86"/>
      <c r="S1331" s="194">
        <v>7934.9141669141682</v>
      </c>
      <c r="T1331" s="194">
        <f t="shared" si="124"/>
        <v>7538.1684585684598</v>
      </c>
      <c r="U1331" s="194">
        <f t="shared" si="125"/>
        <v>8105.5574823316774</v>
      </c>
      <c r="V1331" s="194">
        <f t="shared" si="126"/>
        <v>9453.5116916434345</v>
      </c>
      <c r="W1331" s="194">
        <f t="shared" si="127"/>
        <v>9951.0649385023789</v>
      </c>
    </row>
    <row r="1332" spans="5:23" ht="69.75" x14ac:dyDescent="0.25">
      <c r="E1332" s="78" t="str">
        <f t="shared" si="129"/>
        <v>Strato Buffet - 2x0.5x76 - Acabamentos CustomizadosTampo: Espelho Bronze, Fume, Prata, Vidro Fosco ou Clear
Corpo: Laca ou Lamina</v>
      </c>
      <c r="F1332" s="80" t="s">
        <v>648</v>
      </c>
      <c r="G1332" s="57" t="s">
        <v>481</v>
      </c>
      <c r="H1332" s="30">
        <v>10147.477407870634</v>
      </c>
      <c r="I1332" s="86"/>
      <c r="S1332" s="194">
        <v>8091.5321867321882</v>
      </c>
      <c r="T1332" s="194">
        <f t="shared" si="124"/>
        <v>7686.9555773955781</v>
      </c>
      <c r="U1332" s="194">
        <f t="shared" si="125"/>
        <v>8265.5436316081486</v>
      </c>
      <c r="V1332" s="194">
        <f t="shared" si="126"/>
        <v>9640.1035375445827</v>
      </c>
      <c r="W1332" s="194">
        <f t="shared" si="127"/>
        <v>10147.477407870634</v>
      </c>
    </row>
    <row r="1333" spans="5:23" ht="69.75" x14ac:dyDescent="0.25">
      <c r="E1333" s="78" t="str">
        <f t="shared" si="129"/>
        <v>Strato Buffet - 2x0.5x76 - Acabamentos CustomizadosTampo: Laca ou Lamina com ou sem Vidro Normal Pintado
Corpo: Laca ou Lamina</v>
      </c>
      <c r="F1333" s="80" t="s">
        <v>648</v>
      </c>
      <c r="G1333" s="57" t="s">
        <v>482</v>
      </c>
      <c r="H1333" s="30">
        <v>8650.8496531888395</v>
      </c>
      <c r="I1333" s="86"/>
      <c r="S1333" s="194">
        <v>6898.1309933309949</v>
      </c>
      <c r="T1333" s="194">
        <f t="shared" si="124"/>
        <v>6553.2244436644451</v>
      </c>
      <c r="U1333" s="194">
        <f t="shared" si="125"/>
        <v>7046.477896413382</v>
      </c>
      <c r="V1333" s="194">
        <f t="shared" si="126"/>
        <v>8218.3071705869261</v>
      </c>
      <c r="W1333" s="194">
        <f t="shared" si="127"/>
        <v>8650.8496531888395</v>
      </c>
    </row>
    <row r="1334" spans="5:23" ht="69.75" x14ac:dyDescent="0.25">
      <c r="E1334" s="78" t="str">
        <f t="shared" si="129"/>
        <v>Strato Buffet - 2x0.5x76 - Acabamentos CustomizadosTampo: Mármore ou Porcelana Especial
Corpo: Laca ou Lamina</v>
      </c>
      <c r="F1334" s="80" t="s">
        <v>648</v>
      </c>
      <c r="G1334" s="81" t="s">
        <v>626</v>
      </c>
      <c r="H1334" s="30">
        <v>13860.944856762673</v>
      </c>
      <c r="I1334" s="86"/>
      <c r="S1334" s="194">
        <v>11052.62686862687</v>
      </c>
      <c r="T1334" s="194">
        <f t="shared" si="124"/>
        <v>10499.995525195527</v>
      </c>
      <c r="U1334" s="194">
        <f t="shared" si="125"/>
        <v>11290.31776902745</v>
      </c>
      <c r="V1334" s="194">
        <f t="shared" si="126"/>
        <v>13167.897614016714</v>
      </c>
      <c r="W1334" s="194">
        <f t="shared" si="127"/>
        <v>13860.944856762673</v>
      </c>
    </row>
    <row r="1335" spans="5:23" ht="69.75" x14ac:dyDescent="0.25">
      <c r="E1335" s="78" t="str">
        <f t="shared" si="129"/>
        <v>Strato Buffet - 2.2x0.5x76 - Acabamentos CustomizadosTampo: Espelho Bronze, Fume, Prata, Vidro Fosco ou Clear
Corpo: Laca ou Lamina</v>
      </c>
      <c r="F1335" s="80" t="s">
        <v>649</v>
      </c>
      <c r="G1335" s="57" t="s">
        <v>481</v>
      </c>
      <c r="H1335" s="30">
        <v>10422.449479835102</v>
      </c>
      <c r="I1335" s="86"/>
      <c r="S1335" s="194">
        <v>8310.7931203931203</v>
      </c>
      <c r="T1335" s="194">
        <f t="shared" si="124"/>
        <v>7895.2534643734634</v>
      </c>
      <c r="U1335" s="194">
        <f t="shared" si="125"/>
        <v>8489.5198541650152</v>
      </c>
      <c r="V1335" s="194">
        <f t="shared" si="126"/>
        <v>9901.3270059126571</v>
      </c>
      <c r="W1335" s="194">
        <f t="shared" si="127"/>
        <v>10422.449479835102</v>
      </c>
    </row>
    <row r="1336" spans="5:23" ht="69.75" x14ac:dyDescent="0.25">
      <c r="E1336" s="78" t="str">
        <f t="shared" si="129"/>
        <v>Strato Buffet - 2.2x0.5x76 - Acabamentos CustomizadosTampo: Laca ou Lamina com ou sem Vidro Normal Pintado
Corpo: Laca ou Lamina</v>
      </c>
      <c r="F1336" s="80" t="s">
        <v>649</v>
      </c>
      <c r="G1336" s="57" t="s">
        <v>482</v>
      </c>
      <c r="H1336" s="30">
        <v>8975.1224041310616</v>
      </c>
      <c r="I1336" s="86"/>
      <c r="S1336" s="194">
        <v>7156.7039663039659</v>
      </c>
      <c r="T1336" s="194">
        <f t="shared" si="124"/>
        <v>6798.8687679887671</v>
      </c>
      <c r="U1336" s="194">
        <f t="shared" si="125"/>
        <v>7310.6115784825461</v>
      </c>
      <c r="V1336" s="194">
        <f t="shared" si="126"/>
        <v>8526.3662839841927</v>
      </c>
      <c r="W1336" s="194">
        <f t="shared" si="127"/>
        <v>8975.1224041310616</v>
      </c>
    </row>
    <row r="1337" spans="5:23" ht="69.75" x14ac:dyDescent="0.25">
      <c r="E1337" s="78" t="str">
        <f t="shared" si="129"/>
        <v>Strato Buffet - 2.2x0.5x76 - Acabamentos CustomizadosTampo: Mármore ou Porcelana Especial
Corpo: Laca ou Lamina</v>
      </c>
      <c r="F1337" s="80" t="s">
        <v>649</v>
      </c>
      <c r="G1337" s="81" t="s">
        <v>626</v>
      </c>
      <c r="H1337" s="30">
        <v>14715.407881539715</v>
      </c>
      <c r="I1337" s="86"/>
      <c r="S1337" s="194">
        <v>11733.970101970104</v>
      </c>
      <c r="T1337" s="194">
        <f t="shared" si="124"/>
        <v>11147.271596871598</v>
      </c>
      <c r="U1337" s="194">
        <f t="shared" si="125"/>
        <v>11986.313545023226</v>
      </c>
      <c r="V1337" s="194">
        <f t="shared" si="126"/>
        <v>13979.637487560587</v>
      </c>
      <c r="W1337" s="194">
        <f t="shared" si="127"/>
        <v>14715.407881539715</v>
      </c>
    </row>
    <row r="1338" spans="5:23" ht="69.75" x14ac:dyDescent="0.25">
      <c r="E1338" s="78" t="str">
        <f t="shared" si="129"/>
        <v>Strato Buffet - 2.4x0.5x76 - Acabamentos CustomizadosTampo: Espelho Bronze, Fume, Prata, Vidro Fosco ou Clear
Corpo: Laca ou Lamina</v>
      </c>
      <c r="F1338" s="80" t="s">
        <v>650</v>
      </c>
      <c r="G1338" s="57" t="s">
        <v>481</v>
      </c>
      <c r="H1338" s="30">
        <v>10800.277558350863</v>
      </c>
      <c r="I1338" s="86"/>
      <c r="S1338" s="194">
        <v>8612.0707616707641</v>
      </c>
      <c r="T1338" s="194">
        <f t="shared" si="124"/>
        <v>8181.4672235872258</v>
      </c>
      <c r="U1338" s="194">
        <f t="shared" si="125"/>
        <v>8797.2765845023932</v>
      </c>
      <c r="V1338" s="194">
        <f t="shared" si="126"/>
        <v>10260.263680505141</v>
      </c>
      <c r="W1338" s="194">
        <f t="shared" si="127"/>
        <v>10800.277558350863</v>
      </c>
    </row>
    <row r="1339" spans="5:23" ht="69.75" x14ac:dyDescent="0.25">
      <c r="E1339" s="78" t="str">
        <f t="shared" si="129"/>
        <v>Strato Buffet - 2.4x0.5x76 - Acabamentos CustomizadosTampo: Laca ou Lamina com ou sem Vidro Normal Pintado
Corpo: Laca ou Lamina</v>
      </c>
      <c r="F1339" s="80" t="s">
        <v>650</v>
      </c>
      <c r="G1339" s="57" t="s">
        <v>482</v>
      </c>
      <c r="H1339" s="30">
        <v>9268.4350329706722</v>
      </c>
      <c r="I1339" s="86"/>
      <c r="S1339" s="194">
        <v>7390.5895401895423</v>
      </c>
      <c r="T1339" s="194">
        <f t="shared" si="124"/>
        <v>7021.0600631800644</v>
      </c>
      <c r="U1339" s="194">
        <f t="shared" si="125"/>
        <v>7549.526949655984</v>
      </c>
      <c r="V1339" s="194">
        <f t="shared" si="126"/>
        <v>8805.0132813837736</v>
      </c>
      <c r="W1339" s="194">
        <f t="shared" si="127"/>
        <v>9268.4350329706722</v>
      </c>
    </row>
    <row r="1340" spans="5:23" ht="69.75" x14ac:dyDescent="0.25">
      <c r="E1340" s="78" t="str">
        <f t="shared" si="129"/>
        <v>Strato Buffet - 2.4x0.5x76 - Acabamentos CustomizadosTampo: Mármore ou Porcelana Especial
Corpo: Laca ou Lamina</v>
      </c>
      <c r="F1340" s="80" t="s">
        <v>650</v>
      </c>
      <c r="G1340" s="81" t="s">
        <v>626</v>
      </c>
      <c r="H1340" s="30">
        <v>15650.019182660601</v>
      </c>
      <c r="I1340" s="86"/>
      <c r="S1340" s="194">
        <v>12479.223047223048</v>
      </c>
      <c r="T1340" s="194">
        <f t="shared" si="124"/>
        <v>11855.261894861895</v>
      </c>
      <c r="U1340" s="194">
        <f t="shared" si="125"/>
        <v>12747.593435335371</v>
      </c>
      <c r="V1340" s="194">
        <f t="shared" si="126"/>
        <v>14867.518223631643</v>
      </c>
      <c r="W1340" s="194">
        <f t="shared" si="127"/>
        <v>15650.019182660601</v>
      </c>
    </row>
    <row r="1341" spans="5:23" ht="69.75" x14ac:dyDescent="0.25">
      <c r="E1341" s="78" t="str">
        <f t="shared" si="129"/>
        <v>Prism Comoda - 1.6x0.5x0.8 - Acabamentos CustomizadosTampo: Espelho Bronze, Fume, Prata, Vidro Fosco ou Clear
Corpo: Laca ou Lamina</v>
      </c>
      <c r="F1341" s="80" t="s">
        <v>651</v>
      </c>
      <c r="G1341" s="57" t="s">
        <v>481</v>
      </c>
      <c r="H1341" s="30">
        <v>7621.9738951259924</v>
      </c>
      <c r="I1341" s="86"/>
      <c r="S1341" s="194">
        <v>6077.7121859871313</v>
      </c>
      <c r="T1341" s="194">
        <f t="shared" si="124"/>
        <v>5773.8265766877748</v>
      </c>
      <c r="U1341" s="194">
        <f t="shared" si="125"/>
        <v>6208.4156738578231</v>
      </c>
      <c r="V1341" s="194">
        <f t="shared" si="126"/>
        <v>7240.8752004203789</v>
      </c>
      <c r="W1341" s="194">
        <f t="shared" si="127"/>
        <v>7621.9738951259924</v>
      </c>
    </row>
    <row r="1342" spans="5:23" ht="69.75" x14ac:dyDescent="0.25">
      <c r="E1342" s="78" t="str">
        <f t="shared" si="129"/>
        <v>Prism Comoda - 1.6x0.5x0.8 - Acabamentos CustomizadosTampo: Laca ou Lamina com ou sem Vidro Normal Pintado
Corpo: Laca ou Lamina</v>
      </c>
      <c r="F1342" s="80" t="s">
        <v>651</v>
      </c>
      <c r="G1342" s="57" t="s">
        <v>482</v>
      </c>
      <c r="H1342" s="30">
        <v>6552.8534567227134</v>
      </c>
      <c r="I1342" s="86"/>
      <c r="S1342" s="194">
        <v>5225.202533477478</v>
      </c>
      <c r="T1342" s="194">
        <f t="shared" si="124"/>
        <v>4963.9424068036042</v>
      </c>
      <c r="U1342" s="194">
        <f t="shared" si="125"/>
        <v>5337.5724804339834</v>
      </c>
      <c r="V1342" s="194">
        <f t="shared" si="126"/>
        <v>6225.2107839301543</v>
      </c>
      <c r="W1342" s="194">
        <f t="shared" si="127"/>
        <v>6552.8534567227134</v>
      </c>
    </row>
    <row r="1343" spans="5:23" ht="69.75" x14ac:dyDescent="0.25">
      <c r="E1343" s="78" t="str">
        <f t="shared" si="129"/>
        <v>Prism Comoda - 1.6x0.5x0.8 - Acabamentos CustomizadosTampo: Mármore Especial
Corpo: Laca ou Lamina</v>
      </c>
      <c r="F1343" s="80" t="s">
        <v>651</v>
      </c>
      <c r="G1343" s="81" t="s">
        <v>624</v>
      </c>
      <c r="H1343" s="30">
        <v>10672.711503137536</v>
      </c>
      <c r="I1343" s="86"/>
      <c r="S1343" s="194">
        <v>8510.3504226934656</v>
      </c>
      <c r="T1343" s="194">
        <f t="shared" si="124"/>
        <v>8084.8329015587915</v>
      </c>
      <c r="U1343" s="194">
        <f t="shared" si="125"/>
        <v>8693.3687113535398</v>
      </c>
      <c r="V1343" s="194">
        <f t="shared" si="126"/>
        <v>10139.075928051632</v>
      </c>
      <c r="W1343" s="194">
        <f t="shared" si="127"/>
        <v>10672.711503137536</v>
      </c>
    </row>
    <row r="1344" spans="5:23" ht="69.75" x14ac:dyDescent="0.25">
      <c r="E1344" s="78" t="str">
        <f t="shared" si="129"/>
        <v>Prism Comoda - 1.8x0.5x0.8 - Acabamentos CustomizadosTampo: Espelho Bronze, Fume, Prata, Vidro Fosco ou Clear
Corpo: Laca ou Lamina</v>
      </c>
      <c r="F1344" s="80" t="s">
        <v>652</v>
      </c>
      <c r="G1344" s="57" t="s">
        <v>481</v>
      </c>
      <c r="H1344" s="30">
        <v>8336.8762746062312</v>
      </c>
      <c r="I1344" s="86"/>
      <c r="S1344" s="194">
        <v>6647.770672586872</v>
      </c>
      <c r="T1344" s="194">
        <f t="shared" si="124"/>
        <v>6315.3821389575278</v>
      </c>
      <c r="U1344" s="194">
        <f t="shared" si="125"/>
        <v>6790.7334827500299</v>
      </c>
      <c r="V1344" s="194">
        <f t="shared" si="126"/>
        <v>7920.0324609313593</v>
      </c>
      <c r="W1344" s="194">
        <f t="shared" si="127"/>
        <v>8336.8762746062312</v>
      </c>
    </row>
    <row r="1345" spans="5:23" ht="69.75" x14ac:dyDescent="0.25">
      <c r="E1345" s="78" t="str">
        <f t="shared" si="129"/>
        <v>Prism Comoda - 1.8x0.5x0.8 - Acabamentos CustomizadosTampo: Laca ou Lamina com ou sem Vidro Normal Pintado
Corpo: Laca ou Lamina</v>
      </c>
      <c r="F1345" s="80" t="s">
        <v>652</v>
      </c>
      <c r="G1345" s="57" t="s">
        <v>482</v>
      </c>
      <c r="H1345" s="30">
        <v>7186.409715889662</v>
      </c>
      <c r="I1345" s="86"/>
      <c r="S1345" s="194">
        <v>5730.3961552123546</v>
      </c>
      <c r="T1345" s="194">
        <f t="shared" si="124"/>
        <v>5443.8763474517364</v>
      </c>
      <c r="U1345" s="194">
        <f t="shared" si="125"/>
        <v>5853.6304811309001</v>
      </c>
      <c r="V1345" s="194">
        <f t="shared" si="126"/>
        <v>6827.0892301429685</v>
      </c>
      <c r="W1345" s="194">
        <f t="shared" si="127"/>
        <v>7186.409715889662</v>
      </c>
    </row>
    <row r="1346" spans="5:23" ht="69.75" x14ac:dyDescent="0.25">
      <c r="E1346" s="78" t="str">
        <f t="shared" si="129"/>
        <v>Prism Comoda - 1.8x0.5x0.8 - Acabamentos CustomizadosTampo: Mármore Especial
Corpo: Laca ou Lamina</v>
      </c>
      <c r="F1346" s="80" t="s">
        <v>652</v>
      </c>
      <c r="G1346" s="81" t="s">
        <v>624</v>
      </c>
      <c r="H1346" s="30">
        <v>12125.891775727903</v>
      </c>
      <c r="I1346" s="86"/>
      <c r="S1346" s="194">
        <v>9669.1068777380515</v>
      </c>
      <c r="T1346" s="194">
        <f t="shared" si="124"/>
        <v>9185.651533851149</v>
      </c>
      <c r="U1346" s="194">
        <f t="shared" si="125"/>
        <v>9877.0446600550003</v>
      </c>
      <c r="V1346" s="194">
        <f t="shared" si="126"/>
        <v>11519.597187022146</v>
      </c>
      <c r="W1346" s="194">
        <f t="shared" si="127"/>
        <v>12125.891775727903</v>
      </c>
    </row>
    <row r="1347" spans="5:23" ht="69.75" x14ac:dyDescent="0.25">
      <c r="E1347" s="78" t="str">
        <f t="shared" si="129"/>
        <v>Prism Comoda - 2x0.5x0.8 - Acabamentos CustomizadosTampo: Espelho Bronze, Fume, Prata, Vidro Fosco ou Clear
Corpo: Laca ou Lamina</v>
      </c>
      <c r="F1347" s="80" t="s">
        <v>653</v>
      </c>
      <c r="G1347" s="57" t="s">
        <v>481</v>
      </c>
      <c r="H1347" s="30">
        <v>8670.4199654080658</v>
      </c>
      <c r="I1347" s="86"/>
      <c r="S1347" s="194">
        <v>6913.7362324324322</v>
      </c>
      <c r="T1347" s="194">
        <f t="shared" ref="T1347:T1403" si="130">IF(S1347,S1347*(1-0.05))</f>
        <v>6568.0494208108103</v>
      </c>
      <c r="U1347" s="194">
        <f t="shared" ref="U1347:U1403" si="131">IF(T1347,T1347/(1-0.07))</f>
        <v>7062.4187320546353</v>
      </c>
      <c r="V1347" s="194">
        <f t="shared" ref="V1347:V1403" si="132">U1347*1.1663</f>
        <v>8236.8989671953204</v>
      </c>
      <c r="W1347" s="194">
        <f t="shared" ref="W1347:W1403" si="133">V1347*1.05263157894</f>
        <v>8670.4199654080658</v>
      </c>
    </row>
    <row r="1348" spans="5:23" ht="69.75" x14ac:dyDescent="0.25">
      <c r="E1348" s="78" t="str">
        <f t="shared" si="129"/>
        <v>Prism Comoda - 2x0.5x0.8 - Acabamentos CustomizadosTampo: Laca ou Lamina com ou sem Vidro Normal Pintado
Corpo: Laca ou Lamina</v>
      </c>
      <c r="F1348" s="80" t="s">
        <v>653</v>
      </c>
      <c r="G1348" s="57" t="s">
        <v>482</v>
      </c>
      <c r="H1348" s="30">
        <v>7392.1237890563216</v>
      </c>
      <c r="I1348" s="86"/>
      <c r="S1348" s="194">
        <v>5894.4312131274137</v>
      </c>
      <c r="T1348" s="194">
        <f t="shared" si="130"/>
        <v>5599.7096524710423</v>
      </c>
      <c r="U1348" s="194">
        <f t="shared" si="131"/>
        <v>6021.1931747000463</v>
      </c>
      <c r="V1348" s="194">
        <f t="shared" si="132"/>
        <v>7022.5175996526632</v>
      </c>
      <c r="W1348" s="194">
        <f t="shared" si="133"/>
        <v>7392.1237890563216</v>
      </c>
    </row>
    <row r="1349" spans="5:23" ht="69.75" x14ac:dyDescent="0.25">
      <c r="E1349" s="78" t="str">
        <f t="shared" si="129"/>
        <v>Prism Comoda - 2x0.5x0.8 - Acabamentos CustomizadosTampo: Mármore Especial
Corpo: Laca ou Lamina</v>
      </c>
      <c r="F1349" s="80" t="s">
        <v>653</v>
      </c>
      <c r="G1349" s="81" t="s">
        <v>624</v>
      </c>
      <c r="H1349" s="30">
        <v>13223.329209351536</v>
      </c>
      <c r="I1349" s="86"/>
      <c r="S1349" s="194">
        <v>10544.196317227997</v>
      </c>
      <c r="T1349" s="194">
        <f t="shared" si="130"/>
        <v>10016.986501366597</v>
      </c>
      <c r="U1349" s="194">
        <f t="shared" si="131"/>
        <v>10770.953227275912</v>
      </c>
      <c r="V1349" s="194">
        <f t="shared" si="132"/>
        <v>12562.162748971894</v>
      </c>
      <c r="W1349" s="194">
        <f t="shared" si="133"/>
        <v>13223.329209351536</v>
      </c>
    </row>
    <row r="1350" spans="5:23" ht="69.75" x14ac:dyDescent="0.25">
      <c r="E1350" s="78" t="str">
        <f t="shared" si="129"/>
        <v>Rive Comoda - 1.6x0.5x0.8 - Acabamentos CustomizadosTampo: Espelho Bronze, Fume, Prata, Vidro Fosco ou Clear
Corpo: Laca ou Lamina</v>
      </c>
      <c r="F1350" s="80" t="s">
        <v>654</v>
      </c>
      <c r="G1350" s="57" t="s">
        <v>481</v>
      </c>
      <c r="H1350" s="30">
        <v>7973.7410819162023</v>
      </c>
      <c r="I1350" s="86"/>
      <c r="S1350" s="194">
        <v>6358.2090424710423</v>
      </c>
      <c r="T1350" s="194">
        <f t="shared" si="130"/>
        <v>6040.2985903474901</v>
      </c>
      <c r="U1350" s="194">
        <f t="shared" si="131"/>
        <v>6494.9447208037536</v>
      </c>
      <c r="V1350" s="194">
        <f t="shared" si="132"/>
        <v>7575.054027873417</v>
      </c>
      <c r="W1350" s="194">
        <f t="shared" si="133"/>
        <v>7973.7410819162023</v>
      </c>
    </row>
    <row r="1351" spans="5:23" ht="69.75" x14ac:dyDescent="0.25">
      <c r="E1351" s="78" t="str">
        <f t="shared" si="129"/>
        <v>Rive Comoda - 1.6x0.5x0.8 - Acabamentos CustomizadosTampo: Laca ou Lamina com ou sem Vidro Normal Pintado
Corpo: Laca ou Lamina</v>
      </c>
      <c r="F1351" s="80" t="s">
        <v>654</v>
      </c>
      <c r="G1351" s="57" t="s">
        <v>482</v>
      </c>
      <c r="H1351" s="30">
        <v>6951.1041408348055</v>
      </c>
      <c r="I1351" s="86"/>
      <c r="S1351" s="194">
        <v>5542.7650270270269</v>
      </c>
      <c r="T1351" s="194">
        <f t="shared" si="130"/>
        <v>5265.6267756756752</v>
      </c>
      <c r="U1351" s="194">
        <f t="shared" si="131"/>
        <v>5661.9642749200812</v>
      </c>
      <c r="V1351" s="194">
        <f t="shared" si="132"/>
        <v>6603.5489338392899</v>
      </c>
      <c r="W1351" s="194">
        <f t="shared" si="133"/>
        <v>6951.1041408348055</v>
      </c>
    </row>
    <row r="1352" spans="5:23" ht="69.75" x14ac:dyDescent="0.25">
      <c r="E1352" s="78" t="str">
        <f t="shared" si="129"/>
        <v>Rive Comoda - 1.6x0.5x0.8 - Acabamentos CustomizadosTampo: Mármore Especial
Corpo: Laca ou Lamina</v>
      </c>
      <c r="F1352" s="80" t="s">
        <v>654</v>
      </c>
      <c r="G1352" s="81" t="s">
        <v>624</v>
      </c>
      <c r="H1352" s="30">
        <v>11285.801438138129</v>
      </c>
      <c r="I1352" s="86"/>
      <c r="S1352" s="194">
        <v>8999.2243312543342</v>
      </c>
      <c r="T1352" s="194">
        <f t="shared" si="130"/>
        <v>8549.2631146916174</v>
      </c>
      <c r="U1352" s="194">
        <f t="shared" si="131"/>
        <v>9192.7560373028155</v>
      </c>
      <c r="V1352" s="194">
        <f t="shared" si="132"/>
        <v>10721.511366306273</v>
      </c>
      <c r="W1352" s="194">
        <f t="shared" si="133"/>
        <v>11285.801438138129</v>
      </c>
    </row>
    <row r="1353" spans="5:23" ht="69.75" x14ac:dyDescent="0.25">
      <c r="E1353" s="78" t="str">
        <f t="shared" si="129"/>
        <v>Rive Comoda - 1.8x0.5x0.8 - Acabamentos CustomizadosTampo: Espelho Bronze, Fume, Prata, Vidro Fosco ou Clear
Corpo: Laca ou Lamina</v>
      </c>
      <c r="F1353" s="80" t="s">
        <v>655</v>
      </c>
      <c r="G1353" s="57" t="s">
        <v>481</v>
      </c>
      <c r="H1353" s="30">
        <v>8713.4543037365547</v>
      </c>
      <c r="I1353" s="86"/>
      <c r="S1353" s="194">
        <v>6948.0515326517379</v>
      </c>
      <c r="T1353" s="194">
        <f t="shared" si="130"/>
        <v>6600.6489560191503</v>
      </c>
      <c r="U1353" s="194">
        <f t="shared" si="131"/>
        <v>7097.4719957195166</v>
      </c>
      <c r="V1353" s="194">
        <f t="shared" si="132"/>
        <v>8277.7815886076714</v>
      </c>
      <c r="W1353" s="194">
        <f t="shared" si="133"/>
        <v>8713.4543037365547</v>
      </c>
    </row>
    <row r="1354" spans="5:23" ht="69.75" x14ac:dyDescent="0.25">
      <c r="E1354" s="78" t="str">
        <f t="shared" si="129"/>
        <v>Rive Comoda - 1.8x0.5x0.8 - Acabamentos CustomizadosTampo: Laca ou Lamina com ou sem Vidro Normal Pintado
Corpo: Laca ou Lamina</v>
      </c>
      <c r="F1354" s="80" t="s">
        <v>655</v>
      </c>
      <c r="G1354" s="57" t="s">
        <v>482</v>
      </c>
      <c r="H1354" s="30">
        <v>7599.7871803998087</v>
      </c>
      <c r="I1354" s="86"/>
      <c r="S1354" s="194">
        <v>6060.0206446208495</v>
      </c>
      <c r="T1354" s="194">
        <f t="shared" si="130"/>
        <v>5757.0196123898068</v>
      </c>
      <c r="U1354" s="194">
        <f t="shared" si="131"/>
        <v>6190.3436692363521</v>
      </c>
      <c r="V1354" s="194">
        <f t="shared" si="132"/>
        <v>7219.7978214303566</v>
      </c>
      <c r="W1354" s="194">
        <f t="shared" si="133"/>
        <v>7599.7871803998087</v>
      </c>
    </row>
    <row r="1355" spans="5:23" ht="69.75" x14ac:dyDescent="0.25">
      <c r="E1355" s="78" t="str">
        <f t="shared" si="129"/>
        <v>Rive Comoda - 1.8x0.5x0.8 - Acabamentos CustomizadosTampo: Mármore Especial
Corpo: Laca ou Lamina</v>
      </c>
      <c r="F1355" s="80" t="s">
        <v>655</v>
      </c>
      <c r="G1355" s="81" t="s">
        <v>624</v>
      </c>
      <c r="H1355" s="30">
        <v>11974.968473147946</v>
      </c>
      <c r="I1355" s="86"/>
      <c r="S1355" s="194">
        <v>9548.7616223146251</v>
      </c>
      <c r="T1355" s="194">
        <f t="shared" si="130"/>
        <v>9071.3235411988935</v>
      </c>
      <c r="U1355" s="194">
        <f t="shared" si="131"/>
        <v>9754.1113346224665</v>
      </c>
      <c r="V1355" s="194">
        <f t="shared" si="132"/>
        <v>11376.220049570182</v>
      </c>
      <c r="W1355" s="194">
        <f t="shared" si="133"/>
        <v>11974.968473147946</v>
      </c>
    </row>
    <row r="1356" spans="5:23" ht="69.75" x14ac:dyDescent="0.25">
      <c r="E1356" s="78" t="str">
        <f t="shared" si="129"/>
        <v>Rive Comoda - 2x0.5x0.8 - Acabamentos CustomizadosTampo: Espelho Bronze, Fume, Prata, Vidro Fosco ou Clear
Corpo: Laca ou Lamina</v>
      </c>
      <c r="F1356" s="80" t="s">
        <v>656</v>
      </c>
      <c r="G1356" s="57" t="s">
        <v>481</v>
      </c>
      <c r="H1356" s="30">
        <v>9390.5174051352387</v>
      </c>
      <c r="I1356" s="86"/>
      <c r="S1356" s="194">
        <v>7487.9372261312747</v>
      </c>
      <c r="T1356" s="194">
        <f t="shared" si="130"/>
        <v>7113.5403648247102</v>
      </c>
      <c r="U1356" s="194">
        <f t="shared" si="131"/>
        <v>7648.9681342201193</v>
      </c>
      <c r="V1356" s="194">
        <f t="shared" si="132"/>
        <v>8920.9915349409239</v>
      </c>
      <c r="W1356" s="194">
        <f t="shared" si="133"/>
        <v>9390.5174051352387</v>
      </c>
    </row>
    <row r="1357" spans="5:23" ht="69.75" x14ac:dyDescent="0.25">
      <c r="E1357" s="78" t="str">
        <f t="shared" si="129"/>
        <v>Rive Comoda - 2x0.5x0.8 - Acabamentos CustomizadosTampo: Laca ou Lamina com ou sem Vidro Normal Pintado
Corpo: Laca ou Lamina</v>
      </c>
      <c r="F1357" s="80" t="s">
        <v>656</v>
      </c>
      <c r="G1357" s="57" t="s">
        <v>482</v>
      </c>
      <c r="H1357" s="30">
        <v>8054.1168571311437</v>
      </c>
      <c r="I1357" s="86"/>
      <c r="S1357" s="194">
        <v>6422.3001604942092</v>
      </c>
      <c r="T1357" s="194">
        <f t="shared" si="130"/>
        <v>6101.1851524694985</v>
      </c>
      <c r="U1357" s="194">
        <f t="shared" si="131"/>
        <v>6560.4141424403215</v>
      </c>
      <c r="V1357" s="194">
        <f t="shared" si="132"/>
        <v>7651.4110143281459</v>
      </c>
      <c r="W1357" s="194">
        <f t="shared" si="133"/>
        <v>8054.1168571311437</v>
      </c>
    </row>
    <row r="1358" spans="5:23" ht="69.75" x14ac:dyDescent="0.25">
      <c r="E1358" s="78" t="str">
        <f t="shared" si="129"/>
        <v>Rive Comoda - 2x0.5x0.8 - Acabamentos CustomizadosTampo: Mármore Especial
Corpo: Laca ou Lamina</v>
      </c>
      <c r="F1358" s="80" t="s">
        <v>656</v>
      </c>
      <c r="G1358" s="81" t="s">
        <v>624</v>
      </c>
      <c r="H1358" s="30">
        <v>12790.537548932669</v>
      </c>
      <c r="I1358" s="86"/>
      <c r="S1358" s="194">
        <v>10199.091074844078</v>
      </c>
      <c r="T1358" s="194">
        <f t="shared" si="130"/>
        <v>9689.1365211018747</v>
      </c>
      <c r="U1358" s="194">
        <f t="shared" si="131"/>
        <v>10418.42636677621</v>
      </c>
      <c r="V1358" s="194">
        <f t="shared" si="132"/>
        <v>12151.010671571092</v>
      </c>
      <c r="W1358" s="194">
        <f t="shared" si="133"/>
        <v>12790.537548932669</v>
      </c>
    </row>
    <row r="1359" spans="5:23" ht="69.75" x14ac:dyDescent="0.25">
      <c r="E1359" s="78" t="str">
        <f t="shared" si="129"/>
        <v>Dubai Mesa Lateral - Øx0.6x0.55 - Acabamentos CustomizadosTampo: Espelho Bronze, Fume, Prata, Vidro Fosco ou Clear
Corpo: Laca ou Lamina</v>
      </c>
      <c r="F1359" s="79" t="s">
        <v>885</v>
      </c>
      <c r="G1359" s="57" t="s">
        <v>481</v>
      </c>
      <c r="H1359" s="30">
        <v>3636.1667425691739</v>
      </c>
      <c r="I1359" s="86"/>
      <c r="J1359" s="42"/>
      <c r="S1359" s="194">
        <v>2899.4556037151701</v>
      </c>
      <c r="T1359" s="194">
        <f t="shared" si="130"/>
        <v>2754.4828235294117</v>
      </c>
      <c r="U1359" s="194">
        <f t="shared" si="131"/>
        <v>2961.8094876660343</v>
      </c>
      <c r="V1359" s="194">
        <f t="shared" si="132"/>
        <v>3454.3584054648954</v>
      </c>
      <c r="W1359" s="194">
        <f t="shared" si="133"/>
        <v>3636.1667425691739</v>
      </c>
    </row>
    <row r="1360" spans="5:23" ht="69.75" x14ac:dyDescent="0.25">
      <c r="E1360" s="78" t="str">
        <f t="shared" si="129"/>
        <v>Dubai Mesa Lateral - Øx0.6x0.55 - Acabamentos CustomizadosTampo: Mármore ou Porcelana Especial
Corpo: Laca ou Lamina</v>
      </c>
      <c r="F1360" s="79" t="s">
        <v>885</v>
      </c>
      <c r="G1360" s="81" t="s">
        <v>626</v>
      </c>
      <c r="H1360" s="30">
        <v>4954.9204280488066</v>
      </c>
      <c r="I1360" s="86"/>
      <c r="J1360" s="42"/>
      <c r="S1360" s="194">
        <v>3951.0211764705878</v>
      </c>
      <c r="T1360" s="194">
        <f t="shared" si="130"/>
        <v>3753.470117647058</v>
      </c>
      <c r="U1360" s="194">
        <f t="shared" si="131"/>
        <v>4035.9893738140413</v>
      </c>
      <c r="V1360" s="194">
        <f t="shared" si="132"/>
        <v>4707.1744066793162</v>
      </c>
      <c r="W1360" s="194">
        <f t="shared" si="133"/>
        <v>4954.9204280488066</v>
      </c>
    </row>
    <row r="1361" spans="5:23" ht="69.75" x14ac:dyDescent="0.25">
      <c r="E1361" s="78" t="str">
        <f t="shared" si="129"/>
        <v>Dubai Mesa Lateral - Øx0.6x0.55 - Acabamentos CustomizadosTampo: Laca ou Lamina com ou sem Vidro Normal Pintado
Corpo: Laca ou Lamina</v>
      </c>
      <c r="F1361" s="79" t="s">
        <v>885</v>
      </c>
      <c r="G1361" s="57" t="s">
        <v>482</v>
      </c>
      <c r="H1361" s="30">
        <v>3070.9865916493313</v>
      </c>
      <c r="I1361" s="86"/>
      <c r="J1361" s="42"/>
      <c r="S1361" s="194">
        <v>2448.7846439628488</v>
      </c>
      <c r="T1361" s="194">
        <f t="shared" si="130"/>
        <v>2326.3454117647061</v>
      </c>
      <c r="U1361" s="194">
        <f t="shared" si="131"/>
        <v>2501.4466793168885</v>
      </c>
      <c r="V1361" s="194">
        <f t="shared" si="132"/>
        <v>2917.4372620872869</v>
      </c>
      <c r="W1361" s="194">
        <f t="shared" si="133"/>
        <v>3070.9865916493313</v>
      </c>
    </row>
    <row r="1362" spans="5:23" ht="69.75" x14ac:dyDescent="0.25">
      <c r="E1362" s="78" t="str">
        <f t="shared" si="129"/>
        <v>Mistral I Mesa Lateral - Øx0.45x0.45 - Acabamentos CustomizadosTampo: Espelho Bronze, Fume, Prata, Vidro Fosco ou Clear
Corpo: Laca ou Lamina</v>
      </c>
      <c r="F1362" s="80" t="s">
        <v>683</v>
      </c>
      <c r="G1362" s="57" t="s">
        <v>481</v>
      </c>
      <c r="H1362" s="30">
        <v>2037.5700504307165</v>
      </c>
      <c r="I1362" s="86"/>
      <c r="S1362" s="194">
        <v>1624.7450457976774</v>
      </c>
      <c r="T1362" s="194">
        <f t="shared" si="130"/>
        <v>1543.5077935077934</v>
      </c>
      <c r="U1362" s="194">
        <f t="shared" si="131"/>
        <v>1659.6857994707457</v>
      </c>
      <c r="V1362" s="194">
        <f t="shared" si="132"/>
        <v>1935.6915479227305</v>
      </c>
      <c r="W1362" s="194">
        <f t="shared" si="133"/>
        <v>2037.5700504307165</v>
      </c>
    </row>
    <row r="1363" spans="5:23" ht="70.349999999999994" customHeight="1" x14ac:dyDescent="0.25">
      <c r="E1363" s="78" t="str">
        <f t="shared" si="129"/>
        <v>Mistral I Mesa Lateral - Øx0.45x0.45 - Acabamentos CustomizadosTampo: Laca ou Lamina com ou sem Vidro Normal Pintado
Corpo: Laca ou Lamina</v>
      </c>
      <c r="F1363" s="80" t="s">
        <v>683</v>
      </c>
      <c r="G1363" s="57" t="s">
        <v>482</v>
      </c>
      <c r="H1363" s="30">
        <v>1660.0237758865192</v>
      </c>
      <c r="I1363" s="86"/>
      <c r="S1363" s="194">
        <v>1323.6921131657975</v>
      </c>
      <c r="T1363" s="194">
        <f t="shared" si="130"/>
        <v>1257.5075075075076</v>
      </c>
      <c r="U1363" s="194">
        <f t="shared" si="131"/>
        <v>1352.1586102231265</v>
      </c>
      <c r="V1363" s="194">
        <f t="shared" si="132"/>
        <v>1577.0225871032324</v>
      </c>
      <c r="W1363" s="194">
        <f t="shared" si="133"/>
        <v>1660.0237758865192</v>
      </c>
    </row>
    <row r="1364" spans="5:23" ht="70.349999999999994" customHeight="1" x14ac:dyDescent="0.25">
      <c r="E1364" s="78" t="str">
        <f t="shared" si="129"/>
        <v>Mistral I Mesa Lateral - Øx0.45x0.45 - Acabamentos CustomizadosTampo: Mármore ou Porcelana Especial
Corpo: Laca ou Lamina</v>
      </c>
      <c r="F1364" s="80" t="s">
        <v>683</v>
      </c>
      <c r="G1364" s="81" t="s">
        <v>626</v>
      </c>
      <c r="H1364" s="30">
        <v>3069.7234809923152</v>
      </c>
      <c r="I1364" s="86"/>
      <c r="S1364" s="194">
        <v>2447.7774477774478</v>
      </c>
      <c r="T1364" s="194">
        <f t="shared" si="130"/>
        <v>2325.3885753885752</v>
      </c>
      <c r="U1364" s="194">
        <f t="shared" si="131"/>
        <v>2500.4178229984682</v>
      </c>
      <c r="V1364" s="194">
        <f t="shared" si="132"/>
        <v>2916.237306963113</v>
      </c>
      <c r="W1364" s="194">
        <f t="shared" si="133"/>
        <v>3069.7234809923152</v>
      </c>
    </row>
    <row r="1365" spans="5:23" ht="70.349999999999994" customHeight="1" x14ac:dyDescent="0.25">
      <c r="E1365" s="78" t="str">
        <f t="shared" si="129"/>
        <v>Mistral I Mesa Lateral - Øx0.45x0.55 - Acabamentos CustomizadosTampo: Espelho Bronze, Fume, Prata, Vidro Fosco ou Clear
Corpo: Laca ou Lamina</v>
      </c>
      <c r="F1365" s="80" t="s">
        <v>657</v>
      </c>
      <c r="G1365" s="57" t="s">
        <v>481</v>
      </c>
      <c r="H1365" s="30">
        <v>2150.8339327939761</v>
      </c>
      <c r="I1365" s="86"/>
      <c r="S1365" s="194">
        <v>1715.0609255872416</v>
      </c>
      <c r="T1365" s="194">
        <f t="shared" si="130"/>
        <v>1629.3078793078794</v>
      </c>
      <c r="U1365" s="194">
        <f t="shared" si="131"/>
        <v>1751.9439562450318</v>
      </c>
      <c r="V1365" s="194">
        <f t="shared" si="132"/>
        <v>2043.2922361685803</v>
      </c>
      <c r="W1365" s="194">
        <f t="shared" si="133"/>
        <v>2150.8339327939761</v>
      </c>
    </row>
    <row r="1366" spans="5:23" ht="70.349999999999994" customHeight="1" x14ac:dyDescent="0.25">
      <c r="E1366" s="78" t="str">
        <f t="shared" si="129"/>
        <v>Mistral I Mesa Lateral - Øx0.45x0.55 - Acabamentos CustomizadosTampo: Laca ou Lamina com ou sem Vidro Normal Pintado
Corpo: Laca ou Lamina</v>
      </c>
      <c r="F1366" s="80" t="s">
        <v>657</v>
      </c>
      <c r="G1366" s="57" t="s">
        <v>482</v>
      </c>
      <c r="H1366" s="30">
        <v>1773.2876582497786</v>
      </c>
      <c r="I1366" s="86"/>
      <c r="S1366" s="194">
        <v>1414.0079929553615</v>
      </c>
      <c r="T1366" s="194">
        <f t="shared" si="130"/>
        <v>1343.3075933075934</v>
      </c>
      <c r="U1366" s="194">
        <f t="shared" si="131"/>
        <v>1444.4167669974124</v>
      </c>
      <c r="V1366" s="194">
        <f t="shared" si="132"/>
        <v>1684.623275349082</v>
      </c>
      <c r="W1366" s="194">
        <f t="shared" si="133"/>
        <v>1773.2876582497786</v>
      </c>
    </row>
    <row r="1367" spans="5:23" ht="70.349999999999994" customHeight="1" x14ac:dyDescent="0.25">
      <c r="E1367" s="78" t="str">
        <f t="shared" si="129"/>
        <v>Mistral I Mesa Lateral - Øx0.45x0.55 - Acabamentos CustomizadosTampo: Mármore ou Porcelana Especial
Corpo: Laca ou Lamina</v>
      </c>
      <c r="F1367" s="80" t="s">
        <v>657</v>
      </c>
      <c r="G1367" s="81" t="s">
        <v>626</v>
      </c>
      <c r="H1367" s="30">
        <v>3169.0471932185583</v>
      </c>
      <c r="I1367" s="86"/>
      <c r="S1367" s="194">
        <v>2526.9775269775268</v>
      </c>
      <c r="T1367" s="194">
        <f t="shared" si="130"/>
        <v>2400.6286506286506</v>
      </c>
      <c r="U1367" s="194">
        <f t="shared" si="131"/>
        <v>2581.3211297082266</v>
      </c>
      <c r="V1367" s="194">
        <f t="shared" si="132"/>
        <v>3010.5948335787043</v>
      </c>
      <c r="W1367" s="194">
        <f t="shared" si="133"/>
        <v>3169.0471932185583</v>
      </c>
    </row>
    <row r="1368" spans="5:23" ht="70.349999999999994" customHeight="1" x14ac:dyDescent="0.25">
      <c r="E1368" s="78" t="str">
        <f t="shared" si="129"/>
        <v>Mistral II Mesa Lateral - Øx0.55x0.42 - Acabamentos CustomizadosTampo: Espelho Bronze, Fume, Prata, Vidro Fosco ou Clear
Corpo: Laca ou Lamina</v>
      </c>
      <c r="F1368" s="80" t="s">
        <v>658</v>
      </c>
      <c r="G1368" s="57" t="s">
        <v>481</v>
      </c>
      <c r="H1368" s="30">
        <v>2226.3431877028156</v>
      </c>
      <c r="I1368" s="86"/>
      <c r="S1368" s="194">
        <v>1775.2715121136177</v>
      </c>
      <c r="T1368" s="194">
        <f t="shared" si="130"/>
        <v>1686.5079365079368</v>
      </c>
      <c r="U1368" s="194">
        <f t="shared" si="131"/>
        <v>1813.4493940945558</v>
      </c>
      <c r="V1368" s="194">
        <f t="shared" si="132"/>
        <v>2115.0260283324801</v>
      </c>
      <c r="W1368" s="194">
        <f t="shared" si="133"/>
        <v>2226.3431877028156</v>
      </c>
    </row>
    <row r="1369" spans="5:23" ht="70.349999999999994" customHeight="1" x14ac:dyDescent="0.25">
      <c r="E1369" s="78" t="str">
        <f t="shared" si="129"/>
        <v>Mistral II Mesa Lateral - Øx0.55x0.42 - Acabamentos CustomizadosTampo: Laca ou Lamina com ou sem Vidro Normal Pintado
Corpo: Laca ou Lamina</v>
      </c>
      <c r="F1369" s="80" t="s">
        <v>658</v>
      </c>
      <c r="G1369" s="57" t="s">
        <v>482</v>
      </c>
      <c r="H1369" s="30">
        <v>1848.7969131586181</v>
      </c>
      <c r="I1369" s="86"/>
      <c r="S1369" s="194">
        <v>1474.2185794817376</v>
      </c>
      <c r="T1369" s="194">
        <f t="shared" si="130"/>
        <v>1400.5076505076506</v>
      </c>
      <c r="U1369" s="194">
        <f t="shared" si="131"/>
        <v>1505.9222048469362</v>
      </c>
      <c r="V1369" s="194">
        <f t="shared" si="132"/>
        <v>1756.3570675129815</v>
      </c>
      <c r="W1369" s="194">
        <f t="shared" si="133"/>
        <v>1848.7969131586181</v>
      </c>
    </row>
    <row r="1370" spans="5:23" ht="70.349999999999994" customHeight="1" x14ac:dyDescent="0.25">
      <c r="E1370" s="78" t="str">
        <f t="shared" si="129"/>
        <v>Mistral II Mesa Lateral - Øx0.55x0.42 - Acabamentos CustomizadosTampo: Mármore ou Porcelana Especial
Corpo: Laca ou Lamina</v>
      </c>
      <c r="F1370" s="80" t="s">
        <v>658</v>
      </c>
      <c r="G1370" s="81" t="s">
        <v>626</v>
      </c>
      <c r="H1370" s="30">
        <v>3235.263001369387</v>
      </c>
      <c r="I1370" s="86"/>
      <c r="S1370" s="194">
        <v>2579.7775797775798</v>
      </c>
      <c r="T1370" s="194">
        <f t="shared" si="130"/>
        <v>2450.7887007887007</v>
      </c>
      <c r="U1370" s="194">
        <f t="shared" si="131"/>
        <v>2635.2566675147323</v>
      </c>
      <c r="V1370" s="194">
        <f t="shared" si="132"/>
        <v>3073.4998513224318</v>
      </c>
      <c r="W1370" s="194">
        <f t="shared" si="133"/>
        <v>3235.263001369387</v>
      </c>
    </row>
    <row r="1371" spans="5:23" ht="70.349999999999994" customHeight="1" x14ac:dyDescent="0.25">
      <c r="E1371" s="78" t="str">
        <f t="shared" si="129"/>
        <v>Mistral II Mesa Lateral - Øx0.55x0.48 - Acabamentos CustomizadosTampo: Espelho Bronze, Fume, Prata, Vidro Fosco ou Clear
Corpo: Laca ou Lamina</v>
      </c>
      <c r="F1371" s="80" t="s">
        <v>659</v>
      </c>
      <c r="G1371" s="57" t="s">
        <v>481</v>
      </c>
      <c r="H1371" s="30">
        <v>2452.8709524293345</v>
      </c>
      <c r="I1371" s="86"/>
      <c r="S1371" s="194">
        <v>1955.9032716927456</v>
      </c>
      <c r="T1371" s="194">
        <f t="shared" si="130"/>
        <v>1858.1081081081084</v>
      </c>
      <c r="U1371" s="194">
        <f t="shared" si="131"/>
        <v>1997.9657076431274</v>
      </c>
      <c r="V1371" s="194">
        <f t="shared" si="132"/>
        <v>2330.2274048241793</v>
      </c>
      <c r="W1371" s="194">
        <f t="shared" si="133"/>
        <v>2452.8709524293345</v>
      </c>
    </row>
    <row r="1372" spans="5:23" ht="70.349999999999994" customHeight="1" x14ac:dyDescent="0.25">
      <c r="E1372" s="78" t="str">
        <f t="shared" si="129"/>
        <v>Mistral II Mesa Lateral - Øx0.55x0.48 - Acabamentos CustomizadosTampo: Laca ou Lamina com ou sem Vidro Normal Pintado
Corpo: Laca ou Lamina</v>
      </c>
      <c r="F1372" s="80" t="s">
        <v>659</v>
      </c>
      <c r="G1372" s="57" t="s">
        <v>482</v>
      </c>
      <c r="H1372" s="30">
        <v>2075.3246778851367</v>
      </c>
      <c r="I1372" s="86"/>
      <c r="S1372" s="194">
        <v>1654.8503390608655</v>
      </c>
      <c r="T1372" s="194">
        <f t="shared" si="130"/>
        <v>1572.1078221078221</v>
      </c>
      <c r="U1372" s="194">
        <f t="shared" si="131"/>
        <v>1690.4385183955078</v>
      </c>
      <c r="V1372" s="194">
        <f t="shared" si="132"/>
        <v>1971.5584440046805</v>
      </c>
      <c r="W1372" s="194">
        <f t="shared" si="133"/>
        <v>2075.3246778851367</v>
      </c>
    </row>
    <row r="1373" spans="5:23" ht="69.75" x14ac:dyDescent="0.25">
      <c r="E1373" s="78" t="str">
        <f t="shared" si="129"/>
        <v>Mistral II Mesa Lateral - Øx0.55x0.48 - Acabamentos CustomizadosTampo: Mármore ou Porcelana Especial
Corpo: Laca ou Lamina</v>
      </c>
      <c r="F1373" s="80" t="s">
        <v>659</v>
      </c>
      <c r="G1373" s="81" t="s">
        <v>626</v>
      </c>
      <c r="H1373" s="30">
        <v>3433.9104258218726</v>
      </c>
      <c r="I1373" s="86"/>
      <c r="S1373" s="194">
        <v>2738.1777381777383</v>
      </c>
      <c r="T1373" s="194">
        <f t="shared" si="130"/>
        <v>2601.2688512688514</v>
      </c>
      <c r="U1373" s="194">
        <f t="shared" si="131"/>
        <v>2797.0632809342492</v>
      </c>
      <c r="V1373" s="194">
        <f t="shared" si="132"/>
        <v>3262.2149045536144</v>
      </c>
      <c r="W1373" s="194">
        <f t="shared" si="133"/>
        <v>3433.9104258218726</v>
      </c>
    </row>
    <row r="1374" spans="5:23" ht="69.75" x14ac:dyDescent="0.25">
      <c r="E1374" s="78" t="str">
        <f t="shared" ref="E1374:E1403" si="134">F1374&amp;G1374</f>
        <v>Colonna Mesa Lateral - Øx0.45x0.48 - Acabamentos CustomizadosTampo: Espelho Bronze, Fume, Prata, Vidro Fosco ou Clear
Corpo: Laca ou Lamina</v>
      </c>
      <c r="F1374" s="80" t="s">
        <v>660</v>
      </c>
      <c r="G1374" s="57" t="s">
        <v>481</v>
      </c>
      <c r="H1374" s="30">
        <v>2823.2176647720344</v>
      </c>
      <c r="I1374" s="86"/>
      <c r="J1374" s="42"/>
      <c r="S1374" s="194">
        <v>2251.2153204633209</v>
      </c>
      <c r="T1374" s="194">
        <f t="shared" si="130"/>
        <v>2138.6545544401547</v>
      </c>
      <c r="U1374" s="194">
        <f t="shared" si="131"/>
        <v>2299.6285531614567</v>
      </c>
      <c r="V1374" s="194">
        <f t="shared" si="132"/>
        <v>2682.0567815522068</v>
      </c>
      <c r="W1374" s="194">
        <f t="shared" si="133"/>
        <v>2823.2176647720344</v>
      </c>
    </row>
    <row r="1375" spans="5:23" ht="69.75" x14ac:dyDescent="0.25">
      <c r="E1375" s="78" t="str">
        <f t="shared" si="134"/>
        <v>Colonna Mesa Lateral - Øx0.45x0.48 - Acabamentos CustomizadosTampo: Laca ou Lamina com ou sem Vidro Normal Pintado
Corpo: Laca ou Lamina</v>
      </c>
      <c r="F1375" s="80" t="s">
        <v>660</v>
      </c>
      <c r="G1375" s="57" t="s">
        <v>482</v>
      </c>
      <c r="H1375" s="30">
        <v>2707.0963756822912</v>
      </c>
      <c r="I1375" s="86"/>
      <c r="J1375" s="42"/>
      <c r="S1375" s="194">
        <v>2158.6209632188579</v>
      </c>
      <c r="T1375" s="194">
        <f t="shared" si="130"/>
        <v>2050.6899150579147</v>
      </c>
      <c r="U1375" s="194">
        <f t="shared" si="131"/>
        <v>2205.0429194171129</v>
      </c>
      <c r="V1375" s="194">
        <f t="shared" si="132"/>
        <v>2571.7415569161785</v>
      </c>
      <c r="W1375" s="194">
        <f t="shared" si="133"/>
        <v>2707.0963756822912</v>
      </c>
    </row>
    <row r="1376" spans="5:23" ht="69.75" x14ac:dyDescent="0.25">
      <c r="E1376" s="78" t="str">
        <f t="shared" si="134"/>
        <v>Colonna Mesa Lateral - Øx0.45x0.48 - Acabamentos CustomizadosTampo: Mármore ou Porcelana Especial
Corpo: Laca ou Lamina</v>
      </c>
      <c r="F1376" s="80" t="s">
        <v>660</v>
      </c>
      <c r="G1376" s="81" t="s">
        <v>626</v>
      </c>
      <c r="H1376" s="30">
        <v>3513.0205935037657</v>
      </c>
      <c r="I1376" s="86"/>
      <c r="J1376" s="42"/>
      <c r="S1376" s="195">
        <v>2801.2596690228693</v>
      </c>
      <c r="T1376" s="194">
        <f t="shared" si="130"/>
        <v>2661.1966855717255</v>
      </c>
      <c r="U1376" s="194">
        <f t="shared" si="131"/>
        <v>2861.5018124427156</v>
      </c>
      <c r="V1376" s="194">
        <f t="shared" si="132"/>
        <v>3337.3695638519389</v>
      </c>
      <c r="W1376" s="194">
        <f t="shared" si="133"/>
        <v>3513.0205935037657</v>
      </c>
    </row>
    <row r="1377" spans="5:23" ht="69.75" x14ac:dyDescent="0.25">
      <c r="E1377" s="78" t="str">
        <f t="shared" si="134"/>
        <v>Colonna Mesa Lateral - Øx0.6x0.42 - Acabamentos CustomizadosTampo: Espelho Bronze, Fume, Prata, Vidro Fosco ou Clear
Corpo: Laca ou Lamina</v>
      </c>
      <c r="F1377" s="80" t="s">
        <v>661</v>
      </c>
      <c r="G1377" s="57" t="s">
        <v>481</v>
      </c>
      <c r="H1377" s="30">
        <v>2957.0081195104453</v>
      </c>
      <c r="I1377" s="86"/>
      <c r="J1377" s="42"/>
      <c r="S1377" s="195">
        <v>2357.8989549549551</v>
      </c>
      <c r="T1377" s="194">
        <f t="shared" si="130"/>
        <v>2240.0040072072075</v>
      </c>
      <c r="U1377" s="194">
        <f t="shared" si="131"/>
        <v>2408.6064593625888</v>
      </c>
      <c r="V1377" s="194">
        <f t="shared" si="132"/>
        <v>2809.1577135545872</v>
      </c>
      <c r="W1377" s="194">
        <f t="shared" si="133"/>
        <v>2957.0081195104453</v>
      </c>
    </row>
    <row r="1378" spans="5:23" ht="69.75" x14ac:dyDescent="0.25">
      <c r="E1378" s="78" t="str">
        <f t="shared" si="134"/>
        <v>Colonna Mesa Lateral - Øx0.6x0.42 - Acabamentos CustomizadosTampo: Laca ou Lamina com ou sem Vidro Normal Pintado
Corpo: Laca ou Lamina</v>
      </c>
      <c r="F1378" s="80" t="s">
        <v>661</v>
      </c>
      <c r="G1378" s="57" t="s">
        <v>482</v>
      </c>
      <c r="H1378" s="30">
        <v>2716.7609417388057</v>
      </c>
      <c r="I1378" s="86"/>
      <c r="J1378" s="42"/>
      <c r="S1378" s="195">
        <v>2166.327425049109</v>
      </c>
      <c r="T1378" s="194">
        <f t="shared" si="130"/>
        <v>2058.0110537966534</v>
      </c>
      <c r="U1378" s="194">
        <f t="shared" si="131"/>
        <v>2212.9151116093049</v>
      </c>
      <c r="V1378" s="194">
        <f t="shared" si="132"/>
        <v>2580.9228946699318</v>
      </c>
      <c r="W1378" s="194">
        <f t="shared" si="133"/>
        <v>2716.7609417388057</v>
      </c>
    </row>
    <row r="1379" spans="5:23" ht="69.75" x14ac:dyDescent="0.25">
      <c r="E1379" s="78" t="str">
        <f t="shared" si="134"/>
        <v>Colonna Mesa Lateral - Øx0.6x0.42 - Acabamentos CustomizadosTampo: Mármore ou Porcelana Especial
Corpo: Laca ou Lamina</v>
      </c>
      <c r="F1379" s="80" t="s">
        <v>661</v>
      </c>
      <c r="G1379" s="81" t="s">
        <v>626</v>
      </c>
      <c r="H1379" s="30">
        <v>4023.0704888784744</v>
      </c>
      <c r="I1379" s="86"/>
      <c r="J1379" s="42"/>
      <c r="S1379" s="195">
        <v>3207.9701231957229</v>
      </c>
      <c r="T1379" s="194">
        <f t="shared" si="130"/>
        <v>3047.5716170359365</v>
      </c>
      <c r="U1379" s="194">
        <f t="shared" si="131"/>
        <v>3276.9587279956309</v>
      </c>
      <c r="V1379" s="194">
        <f t="shared" si="132"/>
        <v>3821.9169644613039</v>
      </c>
      <c r="W1379" s="194">
        <f t="shared" si="133"/>
        <v>4023.0704888784744</v>
      </c>
    </row>
    <row r="1380" spans="5:23" ht="69.75" x14ac:dyDescent="0.25">
      <c r="E1380" s="78" t="str">
        <f t="shared" si="134"/>
        <v>Louise Mesa Lateral - 0.44x0.41x0.5 - Acabamentos CustomizadosTampo: Espelho Bronze, Fume, Prata, Vidro Fosco ou Clear
Corpo: Laca ou Lamina</v>
      </c>
      <c r="F1380" s="80" t="s">
        <v>887</v>
      </c>
      <c r="G1380" s="57" t="s">
        <v>481</v>
      </c>
      <c r="H1380" s="30">
        <v>1961.3698103302065</v>
      </c>
      <c r="I1380" s="86"/>
      <c r="J1380" s="42"/>
      <c r="S1380" s="195">
        <v>1563.9834721939988</v>
      </c>
      <c r="T1380" s="194">
        <f t="shared" si="130"/>
        <v>1485.7842985842988</v>
      </c>
      <c r="U1380" s="194">
        <f t="shared" si="131"/>
        <v>1597.6175253594611</v>
      </c>
      <c r="V1380" s="194">
        <f t="shared" si="132"/>
        <v>1863.3013198267392</v>
      </c>
      <c r="W1380" s="194">
        <f t="shared" si="133"/>
        <v>1961.3698103302065</v>
      </c>
    </row>
    <row r="1381" spans="5:23" ht="69.75" x14ac:dyDescent="0.25">
      <c r="E1381" s="78" t="str">
        <f t="shared" si="134"/>
        <v>Louise Mesa Lateral - 0.44x0.41x0.5 - Acabamentos CustomizadosTampo: Laca ou Lamina com ou sem Vidro Normal Pintado
Corpo: Laca ou Lamina</v>
      </c>
      <c r="F1381" s="80" t="s">
        <v>887</v>
      </c>
      <c r="G1381" s="57" t="s">
        <v>482</v>
      </c>
      <c r="H1381" s="30">
        <v>1759.0850469847196</v>
      </c>
      <c r="I1381" s="86"/>
      <c r="J1381" s="42"/>
      <c r="S1381" s="195">
        <v>1402.6829235250289</v>
      </c>
      <c r="T1381" s="194">
        <f t="shared" si="130"/>
        <v>1332.5487773487773</v>
      </c>
      <c r="U1381" s="194">
        <f t="shared" si="131"/>
        <v>1432.8481476868574</v>
      </c>
      <c r="V1381" s="194">
        <f t="shared" si="132"/>
        <v>1671.1307946471816</v>
      </c>
      <c r="W1381" s="194">
        <f t="shared" si="133"/>
        <v>1759.0850469847196</v>
      </c>
    </row>
    <row r="1382" spans="5:23" ht="69.75" x14ac:dyDescent="0.25">
      <c r="E1382" s="78" t="str">
        <f t="shared" si="134"/>
        <v>Louise Mesa Lateral - 0.44x0.41x0.5 - Acabamentos CustomizadosTampo: Mármore ou Porcelana Especial
Corpo: Laca ou Lamina</v>
      </c>
      <c r="F1382" s="80" t="s">
        <v>887</v>
      </c>
      <c r="G1382" s="81" t="s">
        <v>626</v>
      </c>
      <c r="H1382" s="30">
        <v>2266.3955213576182</v>
      </c>
      <c r="I1382" s="86"/>
      <c r="J1382" s="42"/>
      <c r="S1382" s="195">
        <v>1807.2089812889812</v>
      </c>
      <c r="T1382" s="194">
        <f t="shared" si="130"/>
        <v>1716.8485322245322</v>
      </c>
      <c r="U1382" s="194">
        <f t="shared" si="131"/>
        <v>1846.0736905640133</v>
      </c>
      <c r="V1382" s="194">
        <f t="shared" si="132"/>
        <v>2153.0757453048086</v>
      </c>
      <c r="W1382" s="194">
        <f t="shared" si="133"/>
        <v>2266.3955213576182</v>
      </c>
    </row>
    <row r="1383" spans="5:23" ht="69.75" x14ac:dyDescent="0.25">
      <c r="E1383" s="78" t="str">
        <f t="shared" si="134"/>
        <v>Louise Mesa Lateral - 0.44x0.41x0.57 - Acabamentos CustomizadosTampo: Espelho Bronze, Fume, Prata, Vidro Fosco ou Clear
Corpo: Laca ou Lamina</v>
      </c>
      <c r="F1383" s="80" t="s">
        <v>718</v>
      </c>
      <c r="G1383" s="57" t="s">
        <v>481</v>
      </c>
      <c r="H1383" s="30">
        <v>2050.6072518555125</v>
      </c>
      <c r="I1383" s="86"/>
      <c r="J1383" s="42"/>
      <c r="S1383" s="195">
        <v>1635.1408250355619</v>
      </c>
      <c r="T1383" s="194">
        <f t="shared" si="130"/>
        <v>1553.3837837837837</v>
      </c>
      <c r="U1383" s="194">
        <f t="shared" si="131"/>
        <v>1670.305143853531</v>
      </c>
      <c r="V1383" s="194">
        <f t="shared" si="132"/>
        <v>1948.0768892763731</v>
      </c>
      <c r="W1383" s="194">
        <f t="shared" si="133"/>
        <v>2050.6072518555125</v>
      </c>
    </row>
    <row r="1384" spans="5:23" ht="69.75" x14ac:dyDescent="0.25">
      <c r="E1384" s="78" t="str">
        <f t="shared" si="134"/>
        <v>Louise Mesa Lateral - 0.44x0.41x0.57 - Acabamentos CustomizadosTampo: Laca ou Lamina com ou sem Vidro Normal Pintado
Corpo: Laca ou Lamina</v>
      </c>
      <c r="F1384" s="80" t="s">
        <v>718</v>
      </c>
      <c r="G1384" s="57" t="s">
        <v>482</v>
      </c>
      <c r="H1384" s="30">
        <v>1945.970452884098</v>
      </c>
      <c r="I1384" s="86"/>
      <c r="J1384" s="42"/>
      <c r="S1384" s="195">
        <v>1551.7041251778098</v>
      </c>
      <c r="T1384" s="194">
        <f t="shared" si="130"/>
        <v>1474.1189189189192</v>
      </c>
      <c r="U1384" s="194">
        <f t="shared" si="131"/>
        <v>1585.0741063644293</v>
      </c>
      <c r="V1384" s="194">
        <f t="shared" si="132"/>
        <v>1848.6719302528338</v>
      </c>
      <c r="W1384" s="194">
        <f t="shared" si="133"/>
        <v>1945.970452884098</v>
      </c>
    </row>
    <row r="1385" spans="5:23" ht="69.75" x14ac:dyDescent="0.25">
      <c r="E1385" s="78" t="str">
        <f t="shared" si="134"/>
        <v>Louise Mesa Lateral - 0.44x0.41x0.57 - Acabamentos CustomizadosTampo: Mármore ou Porcelana Especial
Corpo: Laca ou Lamina</v>
      </c>
      <c r="F1385" s="80" t="s">
        <v>718</v>
      </c>
      <c r="G1385" s="81" t="s">
        <v>626</v>
      </c>
      <c r="H1385" s="30">
        <v>2413.8912340135889</v>
      </c>
      <c r="I1385" s="86"/>
      <c r="J1385" s="42"/>
      <c r="S1385" s="195">
        <v>1924.8210989010995</v>
      </c>
      <c r="T1385" s="194">
        <f t="shared" si="130"/>
        <v>1828.5800439560444</v>
      </c>
      <c r="U1385" s="194">
        <f t="shared" si="131"/>
        <v>1966.2151010280049</v>
      </c>
      <c r="V1385" s="194">
        <f t="shared" si="132"/>
        <v>2293.196672328962</v>
      </c>
      <c r="W1385" s="194">
        <f t="shared" si="133"/>
        <v>2413.8912340135889</v>
      </c>
    </row>
    <row r="1386" spans="5:23" ht="69.75" x14ac:dyDescent="0.25">
      <c r="E1386" s="78" t="str">
        <f t="shared" si="134"/>
        <v>Pierre Mesa Lateral - 0.34x0.31x0.50 - Acabamentos CustomizadosTampo: Espelho Bronze, Fume, Prata, Vidro Fosco ou Clear
Corpo: Laca ou Lamina</v>
      </c>
      <c r="F1386" s="80" t="s">
        <v>889</v>
      </c>
      <c r="G1386" s="57" t="s">
        <v>481</v>
      </c>
      <c r="H1386" s="30">
        <v>1852.3782416096897</v>
      </c>
      <c r="I1386" s="86"/>
      <c r="J1386" s="42"/>
      <c r="S1386" s="195">
        <v>1477.0743073900971</v>
      </c>
      <c r="T1386" s="194">
        <f t="shared" si="130"/>
        <v>1403.2205920205922</v>
      </c>
      <c r="U1386" s="194">
        <f t="shared" si="131"/>
        <v>1508.8393462587014</v>
      </c>
      <c r="V1386" s="194">
        <f t="shared" si="132"/>
        <v>1759.7593295415234</v>
      </c>
      <c r="W1386" s="194">
        <f t="shared" si="133"/>
        <v>1852.3782416096897</v>
      </c>
    </row>
    <row r="1387" spans="5:23" ht="69.75" x14ac:dyDescent="0.25">
      <c r="E1387" s="78" t="str">
        <f t="shared" si="134"/>
        <v>Pierre Mesa Lateral - 0.34x0.31x0.50 - Acabamentos CustomizadosTampo: Laca ou Lamina com ou sem Vidro Normal Pintado
Corpo: Laca ou Lamina</v>
      </c>
      <c r="F1387" s="80" t="s">
        <v>889</v>
      </c>
      <c r="G1387" s="57" t="s">
        <v>482</v>
      </c>
      <c r="H1387" s="30">
        <v>1722.7545240778809</v>
      </c>
      <c r="I1387" s="86"/>
      <c r="J1387" s="42"/>
      <c r="S1387" s="195">
        <v>1373.7132019237283</v>
      </c>
      <c r="T1387" s="194">
        <f t="shared" si="130"/>
        <v>1305.0275418275419</v>
      </c>
      <c r="U1387" s="194">
        <f t="shared" si="131"/>
        <v>1403.2554213199376</v>
      </c>
      <c r="V1387" s="194">
        <f t="shared" si="132"/>
        <v>1636.616797885443</v>
      </c>
      <c r="W1387" s="194">
        <f t="shared" si="133"/>
        <v>1722.7545240778809</v>
      </c>
    </row>
    <row r="1388" spans="5:23" ht="69.75" x14ac:dyDescent="0.25">
      <c r="E1388" s="78" t="str">
        <f t="shared" si="134"/>
        <v>Pierre Mesa Lateral - 0.34x0.31x0.50 - Acabamentos CustomizadosTampo: Mármore ou Porcelana Especial
Corpo: Laca ou Lamina</v>
      </c>
      <c r="F1388" s="80" t="s">
        <v>889</v>
      </c>
      <c r="G1388" s="81" t="s">
        <v>626</v>
      </c>
      <c r="H1388" s="30">
        <v>2097.0736613168397</v>
      </c>
      <c r="I1388" s="86"/>
      <c r="J1388" s="42"/>
      <c r="S1388" s="195">
        <v>1672.1928363528361</v>
      </c>
      <c r="T1388" s="194">
        <f t="shared" si="130"/>
        <v>1588.5831945351943</v>
      </c>
      <c r="U1388" s="194">
        <f t="shared" si="131"/>
        <v>1708.1539726184885</v>
      </c>
      <c r="V1388" s="194">
        <f t="shared" si="132"/>
        <v>1992.2199782649429</v>
      </c>
      <c r="W1388" s="194">
        <f t="shared" si="133"/>
        <v>2097.0736613168397</v>
      </c>
    </row>
    <row r="1389" spans="5:23" ht="69.75" x14ac:dyDescent="0.25">
      <c r="E1389" s="78" t="str">
        <f t="shared" si="134"/>
        <v>Pierre Mesa Lateral - 0.34x0.31x0.57 - Acabamentos CustomizadosTampo: Espelho Bronze, Fume, Prata, Vidro Fosco ou Clear
Corpo: Laca ou Lamina</v>
      </c>
      <c r="F1389" s="80" t="s">
        <v>890</v>
      </c>
      <c r="G1389" s="57" t="s">
        <v>481</v>
      </c>
      <c r="H1389" s="30">
        <v>2001.8865663291922</v>
      </c>
      <c r="I1389" s="86"/>
      <c r="J1389" s="42"/>
      <c r="S1389" s="195">
        <v>1596.2912687123219</v>
      </c>
      <c r="T1389" s="194">
        <f t="shared" si="130"/>
        <v>1516.4767052767056</v>
      </c>
      <c r="U1389" s="194">
        <f t="shared" si="131"/>
        <v>1630.6201132007589</v>
      </c>
      <c r="V1389" s="194">
        <f t="shared" si="132"/>
        <v>1901.792238026045</v>
      </c>
      <c r="W1389" s="194">
        <f t="shared" si="133"/>
        <v>2001.8865663291922</v>
      </c>
    </row>
    <row r="1390" spans="5:23" ht="69.75" x14ac:dyDescent="0.25">
      <c r="E1390" s="78" t="str">
        <f t="shared" si="134"/>
        <v>Pierre Mesa Lateral - 0.34x0.31x0.57 - Acabamentos CustomizadosTampo: Laca ou Lamina com ou sem Vidro Normal Pintado
Corpo: Laca ou Lamina</v>
      </c>
      <c r="F1390" s="80" t="s">
        <v>890</v>
      </c>
      <c r="G1390" s="57" t="s">
        <v>482</v>
      </c>
      <c r="H1390" s="30">
        <v>1872.2628487973834</v>
      </c>
      <c r="I1390" s="86"/>
      <c r="J1390" s="42"/>
      <c r="S1390" s="195">
        <v>1492.9301632459531</v>
      </c>
      <c r="T1390" s="194">
        <f t="shared" si="130"/>
        <v>1418.2836550836553</v>
      </c>
      <c r="U1390" s="194">
        <f t="shared" si="131"/>
        <v>1525.036188261995</v>
      </c>
      <c r="V1390" s="194">
        <f t="shared" si="132"/>
        <v>1778.6497063699646</v>
      </c>
      <c r="W1390" s="194">
        <f t="shared" si="133"/>
        <v>1872.2628487973834</v>
      </c>
    </row>
    <row r="1391" spans="5:23" ht="69.75" x14ac:dyDescent="0.25">
      <c r="E1391" s="78" t="str">
        <f t="shared" si="134"/>
        <v>Pierre Mesa Lateral - 0.34x0.31x0.57 - Acabamentos CustomizadosTampo: Mármore ou Porcelana Especial
Corpo: Laca ou Lamina</v>
      </c>
      <c r="F1391" s="80" t="s">
        <v>890</v>
      </c>
      <c r="G1391" s="81" t="s">
        <v>626</v>
      </c>
      <c r="H1391" s="30">
        <v>2225.7971923620503</v>
      </c>
      <c r="I1391" s="86"/>
      <c r="J1391" s="42"/>
      <c r="S1391" s="195">
        <v>1774.8361389961387</v>
      </c>
      <c r="T1391" s="194">
        <f t="shared" si="130"/>
        <v>1686.0943320463318</v>
      </c>
      <c r="U1391" s="194">
        <f t="shared" si="131"/>
        <v>1813.0046581143354</v>
      </c>
      <c r="V1391" s="194">
        <f t="shared" si="132"/>
        <v>2114.5073327587493</v>
      </c>
      <c r="W1391" s="194">
        <f t="shared" si="133"/>
        <v>2225.7971923620503</v>
      </c>
    </row>
    <row r="1392" spans="5:23" ht="69.75" x14ac:dyDescent="0.25">
      <c r="E1392" s="78" t="str">
        <f t="shared" si="134"/>
        <v>Tre Mesa Lateral - Øx0.30x0.48 - Acabamentos CustomizadosTampo: Espelho Bronze, Fume, Prata, Vidro Fosco ou Clear
Corpo: Laca ou Lamina</v>
      </c>
      <c r="F1392" s="80" t="s">
        <v>682</v>
      </c>
      <c r="G1392" s="57" t="s">
        <v>481</v>
      </c>
      <c r="H1392" s="30">
        <v>1480.1052313913053</v>
      </c>
      <c r="I1392" s="74"/>
      <c r="J1392" s="42"/>
      <c r="S1392" s="195">
        <v>1180.226241278873</v>
      </c>
      <c r="T1392" s="194">
        <f t="shared" si="130"/>
        <v>1121.2149292149293</v>
      </c>
      <c r="U1392" s="194">
        <f t="shared" si="131"/>
        <v>1205.6074507687413</v>
      </c>
      <c r="V1392" s="194">
        <f t="shared" si="132"/>
        <v>1406.0999698315827</v>
      </c>
      <c r="W1392" s="194">
        <f t="shared" si="133"/>
        <v>1480.1052313913053</v>
      </c>
    </row>
    <row r="1393" spans="5:23" ht="69.75" x14ac:dyDescent="0.25">
      <c r="E1393" s="78" t="str">
        <f t="shared" si="134"/>
        <v>Tre Mesa Lateral - Øx0.30x0.48 - Acabamentos CustomizadosTampo: Laca ou Lamina com ou sem Vidro Normal Pintado
Corpo: Laca ou Lamina</v>
      </c>
      <c r="F1393" s="80" t="s">
        <v>682</v>
      </c>
      <c r="G1393" s="57" t="s">
        <v>482</v>
      </c>
      <c r="H1393" s="30">
        <v>1362.2654881805704</v>
      </c>
      <c r="I1393" s="74"/>
      <c r="J1393" s="42"/>
      <c r="S1393" s="195">
        <v>1086.2615999458105</v>
      </c>
      <c r="T1393" s="194">
        <f t="shared" si="130"/>
        <v>1031.94851994852</v>
      </c>
      <c r="U1393" s="194">
        <f t="shared" si="131"/>
        <v>1109.6220644607743</v>
      </c>
      <c r="V1393" s="194">
        <f t="shared" si="132"/>
        <v>1294.152213780601</v>
      </c>
      <c r="W1393" s="194">
        <f t="shared" si="133"/>
        <v>1362.2654881805704</v>
      </c>
    </row>
    <row r="1394" spans="5:23" ht="69.75" x14ac:dyDescent="0.25">
      <c r="E1394" s="78" t="str">
        <f t="shared" si="134"/>
        <v>Tre Mesa Lateral - Øx0.30x0.48 - Acabamentos CustomizadosTampo: Mármore ou Porcelana Especial
Corpo: Laca ou Lamina</v>
      </c>
      <c r="F1394" s="80" t="s">
        <v>682</v>
      </c>
      <c r="G1394" s="81" t="s">
        <v>626</v>
      </c>
      <c r="H1394" s="30">
        <v>1762.9521895824294</v>
      </c>
      <c r="I1394" s="74"/>
      <c r="J1394" s="42"/>
      <c r="S1394" s="195">
        <v>1405.7665577665578</v>
      </c>
      <c r="T1394" s="194">
        <f t="shared" si="130"/>
        <v>1335.4782298782297</v>
      </c>
      <c r="U1394" s="194">
        <f t="shared" si="131"/>
        <v>1435.9980966432579</v>
      </c>
      <c r="V1394" s="194">
        <f t="shared" si="132"/>
        <v>1674.8045801150315</v>
      </c>
      <c r="W1394" s="194">
        <f t="shared" si="133"/>
        <v>1762.9521895824294</v>
      </c>
    </row>
    <row r="1395" spans="5:23" ht="69.75" x14ac:dyDescent="0.25">
      <c r="E1395" s="78" t="str">
        <f t="shared" si="134"/>
        <v>Tre Mesa Lateral - Øx0.30x0.51 - Acabamentos CustomizadosTampo: Espelho Bronze, Fume, Prata, Vidro Fosco ou Clear
Corpo: Laca ou Lamina</v>
      </c>
      <c r="F1395" s="80" t="s">
        <v>891</v>
      </c>
      <c r="G1395" s="57" t="s">
        <v>481</v>
      </c>
      <c r="H1395" s="30">
        <v>1554.1104929608707</v>
      </c>
      <c r="I1395" s="86"/>
      <c r="J1395" s="42"/>
      <c r="S1395" s="195">
        <v>1239.2375533428167</v>
      </c>
      <c r="T1395" s="194">
        <f t="shared" si="130"/>
        <v>1177.2756756756758</v>
      </c>
      <c r="U1395" s="194">
        <f t="shared" si="131"/>
        <v>1265.8878233071782</v>
      </c>
      <c r="V1395" s="194">
        <f t="shared" si="132"/>
        <v>1476.4049683231619</v>
      </c>
      <c r="W1395" s="194">
        <f t="shared" si="133"/>
        <v>1554.1104929608707</v>
      </c>
    </row>
    <row r="1396" spans="5:23" ht="69.75" x14ac:dyDescent="0.25">
      <c r="E1396" s="78" t="str">
        <f t="shared" si="134"/>
        <v>Tre Mesa Lateral - Øx0.30x0.51 - Acabamentos CustomizadosTampo: Laca ou Lamina com ou sem Vidro Normal Pintado
Corpo: Laca ou Lamina</v>
      </c>
      <c r="F1396" s="80" t="s">
        <v>891</v>
      </c>
      <c r="G1396" s="57" t="s">
        <v>482</v>
      </c>
      <c r="H1396" s="30">
        <v>1430.3787625895989</v>
      </c>
      <c r="I1396" s="86"/>
      <c r="J1396" s="42"/>
      <c r="S1396" s="195">
        <v>1140.574679943101</v>
      </c>
      <c r="T1396" s="194">
        <f t="shared" si="130"/>
        <v>1083.545945945946</v>
      </c>
      <c r="U1396" s="194">
        <f t="shared" si="131"/>
        <v>1165.1031676838129</v>
      </c>
      <c r="V1396" s="194">
        <f t="shared" si="132"/>
        <v>1358.8598244696309</v>
      </c>
      <c r="W1396" s="194">
        <f t="shared" si="133"/>
        <v>1430.3787625895989</v>
      </c>
    </row>
    <row r="1397" spans="5:23" ht="69.75" x14ac:dyDescent="0.25">
      <c r="E1397" s="78" t="str">
        <f t="shared" si="134"/>
        <v>Tre Mesa Lateral - Øx0.30x0.51 - Acabamentos CustomizadosTampo: Mármore ou Porcelana Especial
Corpo: Laca ou Lamina</v>
      </c>
      <c r="F1397" s="80" t="s">
        <v>891</v>
      </c>
      <c r="G1397" s="81" t="s">
        <v>626</v>
      </c>
      <c r="H1397" s="30">
        <v>1851.0997990615513</v>
      </c>
      <c r="I1397" s="86"/>
      <c r="J1397" s="42"/>
      <c r="S1397" s="195">
        <v>1476.0548856548855</v>
      </c>
      <c r="T1397" s="194">
        <f t="shared" si="130"/>
        <v>1402.2521413721413</v>
      </c>
      <c r="U1397" s="194">
        <f t="shared" si="131"/>
        <v>1507.798001475421</v>
      </c>
      <c r="V1397" s="194">
        <f t="shared" si="132"/>
        <v>1758.5448091207834</v>
      </c>
      <c r="W1397" s="194">
        <f t="shared" si="133"/>
        <v>1851.0997990615513</v>
      </c>
    </row>
    <row r="1398" spans="5:23" ht="69.75" x14ac:dyDescent="0.25">
      <c r="E1398" s="78" t="str">
        <f t="shared" si="134"/>
        <v>Calyx Mesa Lateral - Øx0.30x0.48 - Acabamentos CustomizadosTampo: Espelho Bronze, Fume, Prata, Vidro Fosco ou Clear
Corpo: Laca ou Lamina</v>
      </c>
      <c r="F1398" s="80" t="s">
        <v>681</v>
      </c>
      <c r="G1398" s="57" t="s">
        <v>481</v>
      </c>
      <c r="H1398" s="30">
        <v>1989.2378192294077</v>
      </c>
      <c r="I1398" s="86"/>
      <c r="J1398" s="42"/>
      <c r="S1398" s="195">
        <v>1586.2052404152441</v>
      </c>
      <c r="T1398" s="194">
        <f t="shared" si="130"/>
        <v>1506.8949783944818</v>
      </c>
      <c r="U1398" s="194">
        <f t="shared" si="131"/>
        <v>1620.3171810693354</v>
      </c>
      <c r="V1398" s="194">
        <f t="shared" si="132"/>
        <v>1889.7759282811658</v>
      </c>
      <c r="W1398" s="194">
        <f t="shared" si="133"/>
        <v>1989.2378192294077</v>
      </c>
    </row>
    <row r="1399" spans="5:23" ht="69.75" x14ac:dyDescent="0.25">
      <c r="E1399" s="78" t="str">
        <f t="shared" si="134"/>
        <v>Calyx Mesa Lateral - Øx0.30x0.48 - Acabamentos CustomizadosTampo: Laca ou Lamina com ou sem Vidro Normal Pintado
Corpo: Laca ou Lamina</v>
      </c>
      <c r="F1399" s="80" t="s">
        <v>681</v>
      </c>
      <c r="G1399" s="57" t="s">
        <v>482</v>
      </c>
      <c r="H1399" s="30">
        <v>1866.366190260916</v>
      </c>
      <c r="I1399" s="86"/>
      <c r="J1399" s="42"/>
      <c r="S1399" s="195">
        <v>1488.2282062546531</v>
      </c>
      <c r="T1399" s="194">
        <f t="shared" si="130"/>
        <v>1413.8167959419204</v>
      </c>
      <c r="U1399" s="194">
        <f t="shared" si="131"/>
        <v>1520.2331139160435</v>
      </c>
      <c r="V1399" s="194">
        <f t="shared" si="132"/>
        <v>1773.0478807602815</v>
      </c>
      <c r="W1399" s="194">
        <f t="shared" si="133"/>
        <v>1866.366190260916</v>
      </c>
    </row>
    <row r="1400" spans="5:23" ht="69.75" x14ac:dyDescent="0.25">
      <c r="E1400" s="78" t="str">
        <f t="shared" si="134"/>
        <v>Calyx Mesa Lateral - Øx0.30x0.48 - Acabamentos CustomizadosTampo: Mármore ou Porcelana Especial
Corpo: Laca ou Lamina</v>
      </c>
      <c r="F1400" s="80" t="s">
        <v>681</v>
      </c>
      <c r="G1400" s="81" t="s">
        <v>626</v>
      </c>
      <c r="H1400" s="30">
        <v>2197.4320589732138</v>
      </c>
      <c r="I1400" s="86"/>
      <c r="J1400" s="42"/>
      <c r="S1400" s="195">
        <v>1752.2179669548091</v>
      </c>
      <c r="T1400" s="194">
        <f t="shared" si="130"/>
        <v>1664.6070686070686</v>
      </c>
      <c r="U1400" s="194">
        <f t="shared" si="131"/>
        <v>1789.9000737710417</v>
      </c>
      <c r="V1400" s="194">
        <f t="shared" si="132"/>
        <v>2087.5604560391657</v>
      </c>
      <c r="W1400" s="194">
        <f t="shared" si="133"/>
        <v>2197.4320589732138</v>
      </c>
    </row>
    <row r="1401" spans="5:23" ht="69.75" x14ac:dyDescent="0.25">
      <c r="E1401" s="78" t="str">
        <f t="shared" si="134"/>
        <v>Calyx Mesa Lateral - Øx0.30x0.51 - Acabamentos CustomizadosTampo: Espelho Bronze, Fume, Prata, Vidro Fosco ou Clear
Corpo: Laca ou Lamina</v>
      </c>
      <c r="F1401" s="80" t="s">
        <v>884</v>
      </c>
      <c r="G1401" s="57" t="s">
        <v>481</v>
      </c>
      <c r="H1401" s="30">
        <v>2108.5920883831723</v>
      </c>
      <c r="I1401" s="86"/>
      <c r="J1401" s="42"/>
      <c r="S1401" s="195">
        <v>1681.3775548401588</v>
      </c>
      <c r="T1401" s="194">
        <f t="shared" si="130"/>
        <v>1597.3086770981508</v>
      </c>
      <c r="U1401" s="194">
        <f t="shared" si="131"/>
        <v>1717.5362119334957</v>
      </c>
      <c r="V1401" s="194">
        <f t="shared" si="132"/>
        <v>2003.1624839780359</v>
      </c>
      <c r="W1401" s="194">
        <f t="shared" si="133"/>
        <v>2108.5920883831723</v>
      </c>
    </row>
    <row r="1402" spans="5:23" ht="69.75" x14ac:dyDescent="0.25">
      <c r="E1402" s="78" t="str">
        <f t="shared" si="134"/>
        <v>Calyx Mesa Lateral - Øx0.30x0.51 - Acabamentos CustomizadosTampo: Laca ou Lamina com ou sem Vidro Normal Pintado
Corpo: Laca ou Lamina</v>
      </c>
      <c r="F1402" s="80" t="s">
        <v>884</v>
      </c>
      <c r="G1402" s="57" t="s">
        <v>482</v>
      </c>
      <c r="H1402" s="30">
        <v>1978.348161676571</v>
      </c>
      <c r="I1402" s="86"/>
      <c r="J1402" s="42"/>
      <c r="S1402" s="195">
        <v>1577.5218986299324</v>
      </c>
      <c r="T1402" s="194">
        <f t="shared" si="130"/>
        <v>1498.6458036984357</v>
      </c>
      <c r="U1402" s="194">
        <f t="shared" si="131"/>
        <v>1611.4471007510062</v>
      </c>
      <c r="V1402" s="194">
        <f t="shared" si="132"/>
        <v>1879.4307536058984</v>
      </c>
      <c r="W1402" s="194">
        <f t="shared" si="133"/>
        <v>1978.348161676571</v>
      </c>
    </row>
    <row r="1403" spans="5:23" ht="69.75" x14ac:dyDescent="0.25">
      <c r="E1403" s="78" t="str">
        <f t="shared" si="134"/>
        <v>Calyx Mesa Lateral - Øx0.30x0.51 - Acabamentos CustomizadosTampo: Mármore ou Porcelana Especial
Corpo: Laca ou Lamina</v>
      </c>
      <c r="F1403" s="80" t="s">
        <v>884</v>
      </c>
      <c r="G1403" s="81" t="s">
        <v>626</v>
      </c>
      <c r="H1403" s="30">
        <v>2329.2779825116063</v>
      </c>
      <c r="I1403" s="86"/>
      <c r="J1403" s="42"/>
      <c r="S1403" s="195">
        <v>1857.351044972098</v>
      </c>
      <c r="T1403" s="194">
        <f t="shared" si="130"/>
        <v>1764.4834927234929</v>
      </c>
      <c r="U1403" s="194">
        <f t="shared" si="131"/>
        <v>1897.2940781973043</v>
      </c>
      <c r="V1403" s="194">
        <f t="shared" si="132"/>
        <v>2212.8140834015157</v>
      </c>
      <c r="W1403" s="194">
        <f t="shared" si="133"/>
        <v>2329.2779825116063</v>
      </c>
    </row>
    <row r="1404" spans="5:23" ht="23.25" x14ac:dyDescent="0.25">
      <c r="F1404" s="80"/>
      <c r="S1404"/>
    </row>
    <row r="1405" spans="5:23" ht="23.25" x14ac:dyDescent="0.25">
      <c r="F1405" s="80"/>
      <c r="S1405"/>
    </row>
    <row r="1406" spans="5:23" ht="23.25" x14ac:dyDescent="0.25">
      <c r="F1406" s="80"/>
      <c r="S1406"/>
    </row>
    <row r="1407" spans="5:23" ht="23.25" x14ac:dyDescent="0.25">
      <c r="F1407" s="80"/>
      <c r="S1407"/>
    </row>
    <row r="1408" spans="5:23" ht="23.25" x14ac:dyDescent="0.25">
      <c r="F1408" s="80"/>
      <c r="S1408"/>
    </row>
    <row r="1409" spans="6:9" customFormat="1" ht="23.25" x14ac:dyDescent="0.25">
      <c r="F1409" s="80"/>
      <c r="H1409" s="60"/>
      <c r="I1409" s="87"/>
    </row>
    <row r="1410" spans="6:9" customFormat="1" ht="23.25" x14ac:dyDescent="0.25">
      <c r="F1410" s="80"/>
      <c r="H1410" s="60"/>
      <c r="I1410" s="87"/>
    </row>
    <row r="1411" spans="6:9" customFormat="1" ht="23.25" x14ac:dyDescent="0.25">
      <c r="F1411" s="80"/>
      <c r="H1411" s="60"/>
      <c r="I1411" s="87"/>
    </row>
    <row r="1412" spans="6:9" customFormat="1" ht="23.25" x14ac:dyDescent="0.25">
      <c r="F1412" s="80"/>
      <c r="H1412" s="60"/>
      <c r="I1412" s="87"/>
    </row>
    <row r="1413" spans="6:9" customFormat="1" ht="23.25" x14ac:dyDescent="0.25">
      <c r="F1413" s="80"/>
      <c r="H1413" s="60"/>
      <c r="I1413" s="87"/>
    </row>
    <row r="1414" spans="6:9" customFormat="1" ht="23.25" x14ac:dyDescent="0.25">
      <c r="F1414" s="80"/>
      <c r="H1414" s="60"/>
      <c r="I1414" s="87"/>
    </row>
    <row r="1415" spans="6:9" customFormat="1" ht="23.25" x14ac:dyDescent="0.25">
      <c r="F1415" s="80"/>
      <c r="H1415" s="60"/>
      <c r="I1415" s="87"/>
    </row>
    <row r="1416" spans="6:9" customFormat="1" ht="23.25" x14ac:dyDescent="0.25">
      <c r="F1416" s="80"/>
      <c r="H1416" s="60"/>
      <c r="I1416" s="87"/>
    </row>
    <row r="1417" spans="6:9" customFormat="1" ht="23.25" x14ac:dyDescent="0.25">
      <c r="F1417" s="80"/>
      <c r="H1417" s="60"/>
      <c r="I1417" s="87"/>
    </row>
    <row r="1418" spans="6:9" customFormat="1" ht="23.25" x14ac:dyDescent="0.25">
      <c r="F1418" s="80"/>
      <c r="H1418" s="60"/>
      <c r="I1418" s="87"/>
    </row>
    <row r="1419" spans="6:9" customFormat="1" ht="23.25" x14ac:dyDescent="0.25">
      <c r="F1419" s="80"/>
      <c r="H1419" s="60"/>
      <c r="I1419" s="87"/>
    </row>
    <row r="1420" spans="6:9" customFormat="1" ht="23.25" x14ac:dyDescent="0.25">
      <c r="F1420" s="80"/>
      <c r="H1420" s="60"/>
      <c r="I1420" s="87"/>
    </row>
    <row r="1421" spans="6:9" customFormat="1" ht="23.25" x14ac:dyDescent="0.25">
      <c r="F1421" s="80"/>
      <c r="H1421" s="60"/>
      <c r="I1421" s="87"/>
    </row>
    <row r="1422" spans="6:9" customFormat="1" ht="23.25" x14ac:dyDescent="0.25">
      <c r="F1422" s="80"/>
      <c r="H1422" s="60"/>
      <c r="I1422" s="87"/>
    </row>
    <row r="1423" spans="6:9" customFormat="1" ht="23.25" x14ac:dyDescent="0.25">
      <c r="F1423" s="80"/>
      <c r="H1423" s="60"/>
      <c r="I1423" s="87"/>
    </row>
    <row r="1424" spans="6:9" customFormat="1" ht="23.25" x14ac:dyDescent="0.25">
      <c r="F1424" s="80"/>
      <c r="H1424" s="60"/>
      <c r="I1424" s="87"/>
    </row>
    <row r="1425" spans="6:9" customFormat="1" ht="23.25" x14ac:dyDescent="0.25">
      <c r="F1425" s="80"/>
      <c r="H1425" s="60"/>
      <c r="I1425" s="87"/>
    </row>
    <row r="1426" spans="6:9" customFormat="1" ht="23.25" x14ac:dyDescent="0.25">
      <c r="F1426" s="80"/>
      <c r="H1426" s="60"/>
      <c r="I1426" s="87"/>
    </row>
    <row r="1427" spans="6:9" customFormat="1" ht="23.25" x14ac:dyDescent="0.25">
      <c r="F1427" s="80"/>
      <c r="H1427" s="60"/>
      <c r="I1427" s="87"/>
    </row>
    <row r="1428" spans="6:9" customFormat="1" ht="23.25" x14ac:dyDescent="0.25">
      <c r="F1428" s="80"/>
      <c r="H1428" s="60"/>
      <c r="I1428" s="87"/>
    </row>
    <row r="1429" spans="6:9" customFormat="1" ht="23.25" x14ac:dyDescent="0.25">
      <c r="F1429" s="80"/>
      <c r="H1429" s="60"/>
      <c r="I1429" s="87"/>
    </row>
    <row r="1430" spans="6:9" customFormat="1" ht="23.25" x14ac:dyDescent="0.25">
      <c r="F1430" s="80"/>
      <c r="H1430" s="60"/>
      <c r="I1430" s="87"/>
    </row>
    <row r="1431" spans="6:9" customFormat="1" ht="23.25" x14ac:dyDescent="0.25">
      <c r="F1431" s="80"/>
      <c r="H1431" s="60"/>
      <c r="I1431" s="87"/>
    </row>
    <row r="1432" spans="6:9" customFormat="1" ht="23.25" x14ac:dyDescent="0.25">
      <c r="F1432" s="80"/>
      <c r="H1432" s="60"/>
      <c r="I1432" s="87"/>
    </row>
    <row r="1433" spans="6:9" customFormat="1" ht="23.25" x14ac:dyDescent="0.25">
      <c r="F1433" s="80"/>
      <c r="H1433" s="60"/>
      <c r="I1433" s="87"/>
    </row>
    <row r="1434" spans="6:9" customFormat="1" ht="23.25" x14ac:dyDescent="0.25">
      <c r="F1434" s="80"/>
      <c r="H1434" s="60"/>
      <c r="I1434" s="87"/>
    </row>
    <row r="1435" spans="6:9" customFormat="1" ht="23.25" x14ac:dyDescent="0.25">
      <c r="F1435" s="80"/>
      <c r="H1435" s="60"/>
      <c r="I1435" s="87"/>
    </row>
    <row r="1436" spans="6:9" customFormat="1" ht="23.25" x14ac:dyDescent="0.25">
      <c r="F1436" s="80"/>
      <c r="H1436" s="60"/>
      <c r="I1436" s="87"/>
    </row>
    <row r="1437" spans="6:9" customFormat="1" ht="23.25" x14ac:dyDescent="0.25">
      <c r="F1437" s="80"/>
      <c r="H1437" s="60"/>
      <c r="I1437" s="87"/>
    </row>
    <row r="1438" spans="6:9" customFormat="1" ht="23.25" x14ac:dyDescent="0.25">
      <c r="F1438" s="80"/>
      <c r="H1438" s="60"/>
      <c r="I1438" s="87"/>
    </row>
    <row r="1439" spans="6:9" customFormat="1" ht="23.25" x14ac:dyDescent="0.25">
      <c r="F1439" s="80"/>
      <c r="H1439" s="60"/>
      <c r="I1439" s="87"/>
    </row>
    <row r="1440" spans="6:9" customFormat="1" ht="23.25" x14ac:dyDescent="0.25">
      <c r="F1440" s="80"/>
      <c r="H1440" s="60"/>
      <c r="I1440" s="87"/>
    </row>
    <row r="1441" spans="6:9" customFormat="1" ht="23.25" x14ac:dyDescent="0.25">
      <c r="F1441" s="80"/>
      <c r="H1441" s="60"/>
      <c r="I1441" s="87"/>
    </row>
    <row r="1442" spans="6:9" customFormat="1" ht="23.25" x14ac:dyDescent="0.25">
      <c r="F1442" s="80"/>
      <c r="H1442" s="60"/>
      <c r="I1442" s="87"/>
    </row>
    <row r="1443" spans="6:9" customFormat="1" ht="23.25" x14ac:dyDescent="0.25">
      <c r="F1443" s="80"/>
      <c r="H1443" s="60"/>
      <c r="I1443" s="87"/>
    </row>
    <row r="1444" spans="6:9" customFormat="1" ht="23.25" x14ac:dyDescent="0.25">
      <c r="F1444" s="80"/>
      <c r="H1444" s="60"/>
      <c r="I1444" s="87"/>
    </row>
    <row r="1445" spans="6:9" customFormat="1" ht="23.25" x14ac:dyDescent="0.25">
      <c r="F1445" s="80"/>
      <c r="H1445" s="60"/>
      <c r="I1445" s="87"/>
    </row>
    <row r="1446" spans="6:9" customFormat="1" ht="23.25" x14ac:dyDescent="0.25">
      <c r="F1446" s="80"/>
      <c r="H1446" s="60"/>
      <c r="I1446" s="87"/>
    </row>
    <row r="1447" spans="6:9" customFormat="1" ht="23.25" x14ac:dyDescent="0.25">
      <c r="F1447" s="80"/>
      <c r="H1447" s="60"/>
      <c r="I1447" s="87"/>
    </row>
    <row r="1448" spans="6:9" customFormat="1" ht="23.25" x14ac:dyDescent="0.25">
      <c r="F1448" s="80"/>
      <c r="H1448" s="60"/>
      <c r="I1448" s="87"/>
    </row>
    <row r="1449" spans="6:9" customFormat="1" ht="23.25" x14ac:dyDescent="0.25">
      <c r="F1449" s="80"/>
      <c r="H1449" s="60"/>
      <c r="I1449" s="87"/>
    </row>
    <row r="1450" spans="6:9" customFormat="1" ht="23.25" x14ac:dyDescent="0.25">
      <c r="F1450" s="80"/>
      <c r="H1450" s="60"/>
      <c r="I1450" s="87"/>
    </row>
    <row r="1451" spans="6:9" customFormat="1" ht="23.25" x14ac:dyDescent="0.25">
      <c r="F1451" s="80"/>
      <c r="H1451" s="60"/>
      <c r="I1451" s="87"/>
    </row>
    <row r="1452" spans="6:9" customFormat="1" ht="23.25" x14ac:dyDescent="0.25">
      <c r="F1452" s="80"/>
      <c r="H1452" s="60"/>
      <c r="I1452" s="87"/>
    </row>
    <row r="1453" spans="6:9" customFormat="1" ht="23.25" x14ac:dyDescent="0.25">
      <c r="F1453" s="80"/>
      <c r="H1453" s="60"/>
      <c r="I1453" s="87"/>
    </row>
    <row r="1454" spans="6:9" customFormat="1" ht="23.25" x14ac:dyDescent="0.25">
      <c r="F1454" s="80"/>
      <c r="H1454" s="60"/>
      <c r="I1454" s="87"/>
    </row>
    <row r="1455" spans="6:9" customFormat="1" ht="23.25" x14ac:dyDescent="0.25">
      <c r="F1455" s="80"/>
      <c r="H1455" s="60"/>
      <c r="I1455" s="87"/>
    </row>
    <row r="1456" spans="6:9" customFormat="1" ht="23.25" x14ac:dyDescent="0.25">
      <c r="F1456" s="80"/>
      <c r="H1456" s="60"/>
      <c r="I1456" s="87"/>
    </row>
    <row r="1457" spans="6:9" customFormat="1" ht="23.25" x14ac:dyDescent="0.25">
      <c r="F1457" s="80"/>
      <c r="H1457" s="60"/>
      <c r="I1457" s="87"/>
    </row>
    <row r="1458" spans="6:9" customFormat="1" ht="23.25" x14ac:dyDescent="0.25">
      <c r="F1458" s="80"/>
      <c r="H1458" s="60"/>
      <c r="I1458" s="87"/>
    </row>
    <row r="1459" spans="6:9" customFormat="1" ht="23.25" x14ac:dyDescent="0.25">
      <c r="F1459" s="80"/>
      <c r="H1459" s="60"/>
      <c r="I1459" s="87"/>
    </row>
    <row r="1460" spans="6:9" customFormat="1" ht="23.25" x14ac:dyDescent="0.25">
      <c r="F1460" s="80"/>
      <c r="H1460" s="60"/>
      <c r="I1460" s="87"/>
    </row>
    <row r="1461" spans="6:9" customFormat="1" ht="23.25" x14ac:dyDescent="0.25">
      <c r="F1461" s="80"/>
      <c r="H1461" s="60"/>
      <c r="I1461" s="87"/>
    </row>
    <row r="1462" spans="6:9" customFormat="1" ht="23.25" x14ac:dyDescent="0.25">
      <c r="F1462" s="80"/>
      <c r="H1462" s="60"/>
      <c r="I1462" s="87"/>
    </row>
    <row r="1463" spans="6:9" customFormat="1" ht="23.25" x14ac:dyDescent="0.25">
      <c r="F1463" s="80"/>
      <c r="H1463" s="60"/>
      <c r="I1463" s="87"/>
    </row>
    <row r="1464" spans="6:9" customFormat="1" ht="23.25" x14ac:dyDescent="0.25">
      <c r="F1464" s="80"/>
      <c r="H1464" s="60"/>
      <c r="I1464" s="87"/>
    </row>
    <row r="1465" spans="6:9" customFormat="1" ht="23.25" x14ac:dyDescent="0.25">
      <c r="F1465" s="80"/>
      <c r="H1465" s="60"/>
      <c r="I1465" s="87"/>
    </row>
    <row r="1466" spans="6:9" customFormat="1" ht="23.25" x14ac:dyDescent="0.25">
      <c r="F1466" s="80"/>
      <c r="H1466" s="60"/>
      <c r="I1466" s="87"/>
    </row>
    <row r="1467" spans="6:9" customFormat="1" ht="23.25" x14ac:dyDescent="0.25">
      <c r="F1467" s="80"/>
      <c r="H1467" s="60"/>
      <c r="I1467" s="87"/>
    </row>
    <row r="1468" spans="6:9" customFormat="1" ht="23.25" x14ac:dyDescent="0.25">
      <c r="F1468" s="80"/>
      <c r="H1468" s="60"/>
      <c r="I1468" s="87"/>
    </row>
    <row r="1469" spans="6:9" customFormat="1" ht="23.25" x14ac:dyDescent="0.25">
      <c r="F1469" s="80"/>
      <c r="H1469" s="60"/>
      <c r="I1469" s="87"/>
    </row>
    <row r="1470" spans="6:9" customFormat="1" ht="23.25" x14ac:dyDescent="0.25">
      <c r="F1470" s="80"/>
      <c r="H1470" s="60"/>
      <c r="I1470" s="87"/>
    </row>
    <row r="1471" spans="6:9" customFormat="1" ht="23.25" x14ac:dyDescent="0.25">
      <c r="F1471" s="80"/>
      <c r="H1471" s="60"/>
      <c r="I1471" s="87"/>
    </row>
    <row r="1472" spans="6:9" customFormat="1" ht="23.25" x14ac:dyDescent="0.25">
      <c r="F1472" s="80"/>
      <c r="H1472" s="60"/>
      <c r="I1472" s="87"/>
    </row>
    <row r="1473" spans="6:9" customFormat="1" ht="23.25" x14ac:dyDescent="0.25">
      <c r="F1473" s="80"/>
      <c r="H1473" s="60"/>
      <c r="I1473" s="87"/>
    </row>
    <row r="1474" spans="6:9" customFormat="1" ht="23.25" x14ac:dyDescent="0.25">
      <c r="F1474" s="80"/>
      <c r="H1474" s="60"/>
      <c r="I1474" s="87"/>
    </row>
    <row r="1475" spans="6:9" customFormat="1" ht="23.25" x14ac:dyDescent="0.25">
      <c r="F1475" s="80"/>
      <c r="H1475" s="60"/>
      <c r="I1475" s="87"/>
    </row>
    <row r="1476" spans="6:9" customFormat="1" ht="23.25" x14ac:dyDescent="0.25">
      <c r="F1476" s="80"/>
      <c r="H1476" s="60"/>
      <c r="I1476" s="87"/>
    </row>
    <row r="1477" spans="6:9" customFormat="1" ht="23.25" x14ac:dyDescent="0.25">
      <c r="F1477" s="80"/>
      <c r="H1477" s="60"/>
      <c r="I1477" s="87"/>
    </row>
    <row r="1478" spans="6:9" customFormat="1" ht="23.25" x14ac:dyDescent="0.25">
      <c r="F1478" s="80"/>
      <c r="H1478" s="60"/>
      <c r="I1478" s="87"/>
    </row>
    <row r="1479" spans="6:9" customFormat="1" ht="23.25" x14ac:dyDescent="0.25">
      <c r="F1479" s="80"/>
      <c r="H1479" s="60"/>
      <c r="I1479" s="87"/>
    </row>
    <row r="1480" spans="6:9" customFormat="1" ht="23.25" x14ac:dyDescent="0.25">
      <c r="F1480" s="80"/>
      <c r="H1480" s="60"/>
      <c r="I1480" s="87"/>
    </row>
    <row r="1481" spans="6:9" customFormat="1" ht="23.25" x14ac:dyDescent="0.25">
      <c r="F1481" s="80"/>
      <c r="H1481" s="60"/>
      <c r="I1481" s="87"/>
    </row>
    <row r="1482" spans="6:9" customFormat="1" ht="23.25" x14ac:dyDescent="0.25">
      <c r="F1482" s="80"/>
      <c r="H1482" s="60"/>
      <c r="I1482" s="87"/>
    </row>
    <row r="1483" spans="6:9" customFormat="1" ht="23.25" x14ac:dyDescent="0.25">
      <c r="F1483" s="80"/>
      <c r="H1483" s="60"/>
      <c r="I1483" s="87"/>
    </row>
    <row r="1484" spans="6:9" customFormat="1" ht="23.25" x14ac:dyDescent="0.25">
      <c r="F1484" s="80"/>
      <c r="H1484" s="60"/>
      <c r="I1484" s="87"/>
    </row>
    <row r="1485" spans="6:9" customFormat="1" ht="23.25" x14ac:dyDescent="0.25">
      <c r="F1485" s="80"/>
      <c r="H1485" s="60"/>
      <c r="I1485" s="87"/>
    </row>
    <row r="1486" spans="6:9" customFormat="1" ht="23.25" x14ac:dyDescent="0.25">
      <c r="F1486" s="80"/>
      <c r="H1486" s="60"/>
      <c r="I1486" s="87"/>
    </row>
    <row r="1487" spans="6:9" customFormat="1" ht="23.25" x14ac:dyDescent="0.25">
      <c r="F1487" s="80"/>
      <c r="H1487" s="60"/>
      <c r="I1487" s="87"/>
    </row>
    <row r="1488" spans="6:9" customFormat="1" ht="23.25" x14ac:dyDescent="0.25">
      <c r="F1488" s="80"/>
      <c r="H1488" s="60"/>
      <c r="I1488" s="87"/>
    </row>
    <row r="1489" spans="6:9" customFormat="1" ht="23.25" x14ac:dyDescent="0.25">
      <c r="F1489" s="80"/>
      <c r="H1489" s="60"/>
      <c r="I1489" s="87"/>
    </row>
    <row r="1490" spans="6:9" customFormat="1" ht="23.25" x14ac:dyDescent="0.25">
      <c r="F1490" s="80"/>
      <c r="H1490" s="60"/>
      <c r="I1490" s="87"/>
    </row>
    <row r="1491" spans="6:9" customFormat="1" ht="23.25" x14ac:dyDescent="0.25">
      <c r="F1491" s="80"/>
      <c r="H1491" s="60"/>
      <c r="I1491" s="87"/>
    </row>
    <row r="1492" spans="6:9" customFormat="1" ht="23.25" x14ac:dyDescent="0.25">
      <c r="F1492" s="80"/>
      <c r="H1492" s="60"/>
      <c r="I1492" s="87"/>
    </row>
    <row r="1493" spans="6:9" customFormat="1" ht="23.25" x14ac:dyDescent="0.25">
      <c r="F1493" s="80"/>
      <c r="H1493" s="60"/>
      <c r="I1493" s="87"/>
    </row>
    <row r="1494" spans="6:9" customFormat="1" ht="23.25" x14ac:dyDescent="0.25">
      <c r="F1494" s="80"/>
      <c r="H1494" s="60"/>
      <c r="I1494" s="87"/>
    </row>
    <row r="1495" spans="6:9" customFormat="1" ht="15" x14ac:dyDescent="0.25">
      <c r="F1495" s="76"/>
      <c r="H1495" s="60"/>
      <c r="I1495" s="87"/>
    </row>
    <row r="1496" spans="6:9" customFormat="1" ht="15" x14ac:dyDescent="0.25">
      <c r="F1496" s="76"/>
      <c r="H1496" s="60"/>
      <c r="I1496" s="87"/>
    </row>
    <row r="1497" spans="6:9" customFormat="1" ht="15" x14ac:dyDescent="0.25">
      <c r="F1497" s="76"/>
      <c r="H1497" s="60"/>
      <c r="I1497" s="87"/>
    </row>
    <row r="1498" spans="6:9" customFormat="1" ht="15" x14ac:dyDescent="0.25">
      <c r="F1498" s="76"/>
      <c r="H1498" s="60"/>
      <c r="I1498" s="87"/>
    </row>
    <row r="1499" spans="6:9" customFormat="1" ht="15" x14ac:dyDescent="0.25">
      <c r="F1499" s="76"/>
      <c r="H1499" s="60"/>
      <c r="I1499" s="87"/>
    </row>
    <row r="1500" spans="6:9" customFormat="1" ht="15" x14ac:dyDescent="0.25">
      <c r="F1500" s="76"/>
      <c r="H1500" s="60"/>
      <c r="I1500" s="87"/>
    </row>
    <row r="1501" spans="6:9" customFormat="1" ht="15" x14ac:dyDescent="0.25">
      <c r="F1501" s="76"/>
      <c r="H1501" s="60"/>
      <c r="I1501" s="87"/>
    </row>
    <row r="1502" spans="6:9" customFormat="1" ht="15" x14ac:dyDescent="0.25">
      <c r="F1502" s="76"/>
      <c r="H1502" s="60"/>
      <c r="I1502" s="87"/>
    </row>
    <row r="1503" spans="6:9" customFormat="1" ht="15" x14ac:dyDescent="0.25">
      <c r="F1503" s="76"/>
      <c r="H1503" s="60"/>
      <c r="I1503" s="87"/>
    </row>
    <row r="1504" spans="6:9" customFormat="1" ht="15" x14ac:dyDescent="0.25">
      <c r="F1504" s="76"/>
      <c r="H1504" s="60"/>
      <c r="I1504" s="87"/>
    </row>
    <row r="1505" spans="6:9" customFormat="1" ht="15" x14ac:dyDescent="0.25">
      <c r="F1505" s="76"/>
      <c r="H1505" s="60"/>
      <c r="I1505" s="87"/>
    </row>
    <row r="1506" spans="6:9" customFormat="1" ht="15" x14ac:dyDescent="0.25">
      <c r="F1506" s="76"/>
      <c r="H1506" s="60"/>
      <c r="I1506" s="87"/>
    </row>
    <row r="1507" spans="6:9" customFormat="1" ht="15" x14ac:dyDescent="0.25">
      <c r="F1507" s="76"/>
      <c r="H1507" s="60"/>
      <c r="I1507" s="87"/>
    </row>
    <row r="1508" spans="6:9" customFormat="1" ht="15" x14ac:dyDescent="0.25">
      <c r="F1508" s="76"/>
      <c r="H1508" s="60"/>
      <c r="I1508" s="87"/>
    </row>
    <row r="1509" spans="6:9" customFormat="1" ht="15" x14ac:dyDescent="0.25">
      <c r="F1509" s="76"/>
      <c r="H1509" s="60"/>
      <c r="I1509" s="87"/>
    </row>
    <row r="1510" spans="6:9" customFormat="1" ht="15" x14ac:dyDescent="0.25">
      <c r="F1510" s="76"/>
      <c r="H1510" s="60"/>
      <c r="I1510" s="87"/>
    </row>
    <row r="1511" spans="6:9" customFormat="1" ht="15" x14ac:dyDescent="0.25">
      <c r="F1511" s="76"/>
      <c r="H1511" s="60"/>
      <c r="I1511" s="87"/>
    </row>
    <row r="1512" spans="6:9" customFormat="1" ht="15" x14ac:dyDescent="0.25">
      <c r="F1512" s="76"/>
      <c r="H1512" s="60"/>
      <c r="I1512" s="87"/>
    </row>
    <row r="1513" spans="6:9" customFormat="1" ht="15" x14ac:dyDescent="0.25">
      <c r="F1513" s="76"/>
      <c r="H1513" s="60"/>
      <c r="I1513" s="87"/>
    </row>
    <row r="1514" spans="6:9" customFormat="1" ht="15" x14ac:dyDescent="0.25">
      <c r="F1514" s="76"/>
      <c r="H1514" s="60"/>
      <c r="I1514" s="87"/>
    </row>
    <row r="1515" spans="6:9" customFormat="1" ht="15" x14ac:dyDescent="0.25">
      <c r="F1515" s="76"/>
      <c r="H1515" s="60"/>
      <c r="I1515" s="87"/>
    </row>
    <row r="1516" spans="6:9" customFormat="1" ht="15" x14ac:dyDescent="0.25">
      <c r="F1516" s="76"/>
      <c r="H1516" s="60"/>
      <c r="I1516" s="87"/>
    </row>
    <row r="1517" spans="6:9" customFormat="1" ht="15" x14ac:dyDescent="0.25">
      <c r="F1517" s="76"/>
      <c r="H1517" s="60"/>
      <c r="I1517" s="87"/>
    </row>
    <row r="1518" spans="6:9" customFormat="1" ht="15" x14ac:dyDescent="0.25">
      <c r="F1518" s="76"/>
      <c r="H1518" s="60"/>
      <c r="I1518" s="87"/>
    </row>
    <row r="1519" spans="6:9" customFormat="1" ht="15" x14ac:dyDescent="0.25">
      <c r="F1519" s="76"/>
      <c r="H1519" s="60"/>
      <c r="I1519" s="87"/>
    </row>
    <row r="1520" spans="6:9" customFormat="1" ht="15" x14ac:dyDescent="0.25">
      <c r="F1520" s="76"/>
      <c r="H1520" s="60"/>
      <c r="I1520" s="87"/>
    </row>
    <row r="1521" spans="6:9" customFormat="1" ht="15" x14ac:dyDescent="0.25">
      <c r="F1521" s="76"/>
      <c r="H1521" s="60"/>
      <c r="I1521" s="87"/>
    </row>
    <row r="1522" spans="6:9" customFormat="1" ht="15" x14ac:dyDescent="0.25">
      <c r="F1522" s="76"/>
      <c r="H1522" s="60"/>
      <c r="I1522" s="87"/>
    </row>
    <row r="1523" spans="6:9" customFormat="1" ht="15" x14ac:dyDescent="0.25">
      <c r="F1523" s="76"/>
      <c r="H1523" s="60"/>
      <c r="I1523" s="87"/>
    </row>
    <row r="1524" spans="6:9" customFormat="1" ht="15" x14ac:dyDescent="0.25">
      <c r="F1524" s="76"/>
      <c r="H1524" s="60"/>
      <c r="I1524" s="87"/>
    </row>
    <row r="1525" spans="6:9" customFormat="1" ht="15" x14ac:dyDescent="0.25">
      <c r="F1525" s="76"/>
      <c r="H1525" s="60"/>
      <c r="I1525" s="87"/>
    </row>
    <row r="1526" spans="6:9" customFormat="1" ht="15" x14ac:dyDescent="0.25">
      <c r="F1526" s="76"/>
      <c r="H1526" s="60"/>
      <c r="I1526" s="87"/>
    </row>
    <row r="1527" spans="6:9" customFormat="1" ht="15" x14ac:dyDescent="0.25">
      <c r="F1527" s="76"/>
      <c r="H1527" s="60"/>
      <c r="I1527" s="87"/>
    </row>
    <row r="1528" spans="6:9" customFormat="1" ht="15" x14ac:dyDescent="0.25">
      <c r="F1528" s="76"/>
      <c r="H1528" s="60"/>
      <c r="I1528" s="87"/>
    </row>
    <row r="1529" spans="6:9" customFormat="1" ht="15" x14ac:dyDescent="0.25">
      <c r="F1529" s="76"/>
      <c r="H1529" s="60"/>
      <c r="I1529" s="87"/>
    </row>
    <row r="1530" spans="6:9" customFormat="1" ht="15" x14ac:dyDescent="0.25">
      <c r="F1530" s="76"/>
      <c r="H1530" s="60"/>
      <c r="I1530" s="87"/>
    </row>
    <row r="1531" spans="6:9" customFormat="1" ht="15" x14ac:dyDescent="0.25">
      <c r="F1531" s="76"/>
      <c r="H1531" s="60"/>
      <c r="I1531" s="87"/>
    </row>
    <row r="1532" spans="6:9" customFormat="1" ht="15" x14ac:dyDescent="0.25">
      <c r="F1532" s="76"/>
      <c r="H1532" s="60"/>
      <c r="I1532" s="87"/>
    </row>
    <row r="1533" spans="6:9" customFormat="1" ht="15" x14ac:dyDescent="0.25">
      <c r="F1533" s="76"/>
      <c r="H1533" s="60"/>
      <c r="I1533" s="87"/>
    </row>
    <row r="1534" spans="6:9" customFormat="1" ht="15" x14ac:dyDescent="0.25">
      <c r="F1534" s="76"/>
      <c r="H1534" s="60"/>
      <c r="I1534" s="87"/>
    </row>
    <row r="1535" spans="6:9" customFormat="1" ht="15" x14ac:dyDescent="0.25">
      <c r="F1535" s="76"/>
      <c r="H1535" s="60"/>
      <c r="I1535" s="87"/>
    </row>
    <row r="1536" spans="6:9" customFormat="1" ht="15" x14ac:dyDescent="0.25">
      <c r="F1536" s="76"/>
      <c r="H1536" s="60"/>
      <c r="I1536" s="87"/>
    </row>
    <row r="1537" spans="6:9" customFormat="1" ht="15" x14ac:dyDescent="0.25">
      <c r="F1537" s="76"/>
      <c r="H1537" s="60"/>
      <c r="I1537" s="87"/>
    </row>
    <row r="1538" spans="6:9" customFormat="1" ht="15" x14ac:dyDescent="0.25">
      <c r="F1538" s="76"/>
      <c r="H1538" s="60"/>
      <c r="I1538" s="87"/>
    </row>
    <row r="1539" spans="6:9" customFormat="1" ht="15" x14ac:dyDescent="0.25">
      <c r="F1539" s="76"/>
      <c r="H1539" s="60"/>
      <c r="I1539" s="87"/>
    </row>
    <row r="1540" spans="6:9" customFormat="1" ht="15" x14ac:dyDescent="0.25">
      <c r="F1540" s="76"/>
      <c r="H1540" s="60"/>
      <c r="I1540" s="87"/>
    </row>
    <row r="1541" spans="6:9" customFormat="1" ht="15" x14ac:dyDescent="0.25">
      <c r="F1541" s="76"/>
      <c r="H1541" s="60"/>
      <c r="I1541" s="87"/>
    </row>
    <row r="1542" spans="6:9" customFormat="1" ht="15" x14ac:dyDescent="0.25">
      <c r="F1542" s="76"/>
      <c r="H1542" s="60"/>
      <c r="I1542" s="87"/>
    </row>
    <row r="1543" spans="6:9" customFormat="1" ht="15" x14ac:dyDescent="0.25">
      <c r="F1543" s="76"/>
      <c r="H1543" s="60"/>
      <c r="I1543" s="87"/>
    </row>
    <row r="1544" spans="6:9" customFormat="1" ht="15" x14ac:dyDescent="0.25">
      <c r="F1544" s="76"/>
      <c r="H1544" s="60"/>
      <c r="I1544" s="87"/>
    </row>
    <row r="1545" spans="6:9" customFormat="1" ht="15" x14ac:dyDescent="0.25">
      <c r="F1545" s="76"/>
      <c r="H1545" s="60"/>
      <c r="I1545" s="87"/>
    </row>
    <row r="1546" spans="6:9" customFormat="1" ht="15" x14ac:dyDescent="0.25">
      <c r="F1546" s="76"/>
      <c r="H1546" s="60"/>
      <c r="I1546" s="87"/>
    </row>
    <row r="1547" spans="6:9" customFormat="1" ht="15" x14ac:dyDescent="0.25">
      <c r="F1547" s="76"/>
      <c r="H1547" s="60"/>
      <c r="I1547" s="87"/>
    </row>
    <row r="1548" spans="6:9" customFormat="1" ht="15" x14ac:dyDescent="0.25">
      <c r="F1548" s="76"/>
      <c r="H1548" s="60"/>
      <c r="I1548" s="87"/>
    </row>
    <row r="1549" spans="6:9" customFormat="1" ht="15" x14ac:dyDescent="0.25">
      <c r="F1549" s="76"/>
      <c r="H1549" s="60"/>
      <c r="I1549" s="87"/>
    </row>
    <row r="1550" spans="6:9" customFormat="1" ht="15" x14ac:dyDescent="0.25">
      <c r="F1550" s="76"/>
      <c r="H1550" s="60"/>
      <c r="I1550" s="87"/>
    </row>
    <row r="1551" spans="6:9" customFormat="1" ht="15" x14ac:dyDescent="0.25">
      <c r="F1551" s="76"/>
      <c r="H1551" s="60"/>
      <c r="I1551" s="87"/>
    </row>
    <row r="1552" spans="6:9" customFormat="1" ht="15" x14ac:dyDescent="0.25">
      <c r="F1552" s="76"/>
      <c r="H1552" s="60"/>
      <c r="I1552" s="87"/>
    </row>
    <row r="1553" spans="6:9" customFormat="1" ht="15" x14ac:dyDescent="0.25">
      <c r="F1553" s="76"/>
      <c r="H1553" s="60"/>
      <c r="I1553" s="87"/>
    </row>
    <row r="1554" spans="6:9" customFormat="1" ht="15" x14ac:dyDescent="0.25">
      <c r="F1554" s="76"/>
      <c r="H1554" s="60"/>
      <c r="I1554" s="87"/>
    </row>
    <row r="1555" spans="6:9" customFormat="1" ht="15" x14ac:dyDescent="0.25">
      <c r="F1555" s="76"/>
      <c r="H1555" s="60"/>
      <c r="I1555" s="87"/>
    </row>
    <row r="1556" spans="6:9" customFormat="1" ht="15" x14ac:dyDescent="0.25">
      <c r="F1556" s="76"/>
      <c r="H1556" s="60"/>
      <c r="I1556" s="87"/>
    </row>
    <row r="1557" spans="6:9" customFormat="1" ht="15" x14ac:dyDescent="0.25">
      <c r="F1557" s="76"/>
      <c r="H1557" s="60"/>
      <c r="I1557" s="87"/>
    </row>
    <row r="1558" spans="6:9" customFormat="1" ht="15" x14ac:dyDescent="0.25">
      <c r="F1558" s="76"/>
      <c r="H1558" s="60"/>
      <c r="I1558" s="87"/>
    </row>
    <row r="1559" spans="6:9" customFormat="1" ht="15" x14ac:dyDescent="0.25">
      <c r="F1559" s="76"/>
      <c r="H1559" s="60"/>
      <c r="I1559" s="87"/>
    </row>
    <row r="1560" spans="6:9" customFormat="1" ht="15" x14ac:dyDescent="0.25">
      <c r="F1560" s="76"/>
      <c r="H1560" s="60"/>
      <c r="I1560" s="87"/>
    </row>
    <row r="1561" spans="6:9" customFormat="1" ht="15" x14ac:dyDescent="0.25">
      <c r="F1561" s="76"/>
      <c r="H1561" s="60"/>
      <c r="I1561" s="87"/>
    </row>
    <row r="1562" spans="6:9" customFormat="1" ht="15" x14ac:dyDescent="0.25">
      <c r="F1562" s="76"/>
      <c r="H1562" s="60"/>
      <c r="I1562" s="87"/>
    </row>
    <row r="1563" spans="6:9" customFormat="1" ht="15" x14ac:dyDescent="0.25">
      <c r="F1563" s="76"/>
      <c r="H1563" s="60"/>
      <c r="I1563" s="87"/>
    </row>
    <row r="1564" spans="6:9" customFormat="1" ht="15" x14ac:dyDescent="0.25">
      <c r="F1564" s="76"/>
      <c r="H1564" s="60"/>
      <c r="I1564" s="87"/>
    </row>
    <row r="1565" spans="6:9" customFormat="1" ht="15" x14ac:dyDescent="0.25">
      <c r="F1565" s="76"/>
      <c r="H1565" s="60"/>
      <c r="I1565" s="87"/>
    </row>
    <row r="1566" spans="6:9" customFormat="1" ht="15" x14ac:dyDescent="0.25">
      <c r="F1566" s="76"/>
      <c r="H1566" s="60"/>
      <c r="I1566" s="87"/>
    </row>
    <row r="1567" spans="6:9" customFormat="1" ht="15" x14ac:dyDescent="0.25">
      <c r="F1567" s="76"/>
      <c r="H1567" s="60"/>
      <c r="I1567" s="87"/>
    </row>
    <row r="1568" spans="6:9" customFormat="1" ht="15" x14ac:dyDescent="0.25">
      <c r="F1568" s="76"/>
      <c r="H1568" s="60"/>
      <c r="I1568" s="87"/>
    </row>
    <row r="1569" spans="6:9" customFormat="1" ht="15" x14ac:dyDescent="0.25">
      <c r="F1569" s="76"/>
      <c r="H1569" s="60"/>
      <c r="I1569" s="87"/>
    </row>
    <row r="1570" spans="6:9" customFormat="1" ht="15" x14ac:dyDescent="0.25">
      <c r="F1570" s="76"/>
      <c r="H1570" s="60"/>
      <c r="I1570" s="87"/>
    </row>
    <row r="1571" spans="6:9" customFormat="1" ht="15" x14ac:dyDescent="0.25">
      <c r="F1571" s="76"/>
      <c r="H1571" s="60"/>
      <c r="I1571" s="87"/>
    </row>
    <row r="1572" spans="6:9" customFormat="1" ht="15" x14ac:dyDescent="0.25">
      <c r="F1572" s="76"/>
      <c r="H1572" s="60"/>
      <c r="I1572" s="87"/>
    </row>
    <row r="1573" spans="6:9" customFormat="1" ht="15" x14ac:dyDescent="0.25">
      <c r="F1573" s="76"/>
      <c r="H1573" s="60"/>
      <c r="I1573" s="87"/>
    </row>
    <row r="1574" spans="6:9" customFormat="1" ht="15" x14ac:dyDescent="0.25">
      <c r="F1574" s="76"/>
      <c r="H1574" s="60"/>
      <c r="I1574" s="87"/>
    </row>
    <row r="1575" spans="6:9" customFormat="1" ht="15" x14ac:dyDescent="0.25">
      <c r="F1575" s="76"/>
      <c r="H1575" s="60"/>
      <c r="I1575" s="87"/>
    </row>
    <row r="1576" spans="6:9" customFormat="1" ht="15" x14ac:dyDescent="0.25">
      <c r="F1576" s="76"/>
      <c r="H1576" s="60"/>
      <c r="I1576" s="87"/>
    </row>
    <row r="1577" spans="6:9" customFormat="1" ht="15" x14ac:dyDescent="0.25">
      <c r="F1577" s="76"/>
      <c r="H1577" s="60"/>
      <c r="I1577" s="87"/>
    </row>
    <row r="1578" spans="6:9" customFormat="1" ht="15" x14ac:dyDescent="0.25">
      <c r="F1578" s="76"/>
      <c r="H1578" s="60"/>
      <c r="I1578" s="87"/>
    </row>
    <row r="1579" spans="6:9" customFormat="1" ht="15" x14ac:dyDescent="0.25">
      <c r="F1579" s="76"/>
      <c r="H1579" s="60"/>
      <c r="I1579" s="87"/>
    </row>
    <row r="1580" spans="6:9" customFormat="1" ht="15" x14ac:dyDescent="0.25">
      <c r="F1580" s="76"/>
      <c r="H1580" s="60"/>
      <c r="I1580" s="87"/>
    </row>
    <row r="1581" spans="6:9" customFormat="1" ht="15" x14ac:dyDescent="0.25">
      <c r="F1581" s="76"/>
      <c r="H1581" s="60"/>
      <c r="I1581" s="87"/>
    </row>
    <row r="1582" spans="6:9" customFormat="1" ht="15" x14ac:dyDescent="0.25">
      <c r="F1582" s="76"/>
      <c r="H1582" s="60"/>
      <c r="I1582" s="87"/>
    </row>
    <row r="1583" spans="6:9" customFormat="1" ht="15" x14ac:dyDescent="0.25">
      <c r="F1583" s="76"/>
      <c r="H1583" s="60"/>
      <c r="I1583" s="87"/>
    </row>
    <row r="1584" spans="6:9" customFormat="1" ht="15" x14ac:dyDescent="0.25">
      <c r="F1584" s="76"/>
      <c r="H1584" s="60"/>
      <c r="I1584" s="87"/>
    </row>
    <row r="1585" spans="6:9" customFormat="1" ht="15" x14ac:dyDescent="0.25">
      <c r="F1585" s="76"/>
      <c r="H1585" s="60"/>
      <c r="I1585" s="87"/>
    </row>
    <row r="1586" spans="6:9" customFormat="1" ht="15" x14ac:dyDescent="0.25">
      <c r="F1586" s="76"/>
      <c r="H1586" s="60"/>
      <c r="I1586" s="87"/>
    </row>
    <row r="1587" spans="6:9" customFormat="1" ht="15" x14ac:dyDescent="0.25">
      <c r="F1587" s="76"/>
      <c r="H1587" s="60"/>
      <c r="I1587" s="87"/>
    </row>
    <row r="1588" spans="6:9" customFormat="1" ht="15" x14ac:dyDescent="0.25">
      <c r="F1588" s="76"/>
      <c r="H1588" s="60"/>
      <c r="I1588" s="87"/>
    </row>
    <row r="1589" spans="6:9" customFormat="1" ht="15" x14ac:dyDescent="0.25">
      <c r="F1589" s="76"/>
      <c r="H1589" s="60"/>
      <c r="I1589" s="87"/>
    </row>
    <row r="1590" spans="6:9" customFormat="1" ht="15" x14ac:dyDescent="0.25">
      <c r="F1590" s="76"/>
      <c r="H1590" s="60"/>
      <c r="I1590" s="87"/>
    </row>
    <row r="1591" spans="6:9" customFormat="1" ht="15" x14ac:dyDescent="0.25">
      <c r="F1591" s="76"/>
      <c r="H1591" s="60"/>
      <c r="I1591" s="87"/>
    </row>
    <row r="1592" spans="6:9" customFormat="1" ht="15" x14ac:dyDescent="0.25">
      <c r="F1592" s="76"/>
      <c r="H1592" s="60"/>
      <c r="I1592" s="87"/>
    </row>
    <row r="1593" spans="6:9" customFormat="1" ht="15" x14ac:dyDescent="0.25">
      <c r="F1593" s="76"/>
      <c r="H1593" s="60"/>
      <c r="I1593" s="87"/>
    </row>
    <row r="1594" spans="6:9" customFormat="1" ht="15" x14ac:dyDescent="0.25">
      <c r="F1594" s="76"/>
      <c r="H1594" s="60"/>
      <c r="I1594" s="87"/>
    </row>
    <row r="1595" spans="6:9" customFormat="1" ht="15" x14ac:dyDescent="0.25">
      <c r="F1595" s="76"/>
      <c r="H1595" s="60"/>
      <c r="I1595" s="87"/>
    </row>
    <row r="1596" spans="6:9" customFormat="1" ht="15" x14ac:dyDescent="0.25">
      <c r="F1596" s="76"/>
      <c r="H1596" s="60"/>
      <c r="I1596" s="87"/>
    </row>
    <row r="1597" spans="6:9" customFormat="1" ht="15" x14ac:dyDescent="0.25">
      <c r="F1597" s="76"/>
      <c r="H1597" s="60"/>
      <c r="I1597" s="87"/>
    </row>
    <row r="1598" spans="6:9" customFormat="1" ht="15" x14ac:dyDescent="0.25">
      <c r="F1598" s="76"/>
      <c r="H1598" s="60"/>
      <c r="I1598" s="87"/>
    </row>
    <row r="1599" spans="6:9" customFormat="1" ht="15" x14ac:dyDescent="0.25">
      <c r="F1599" s="76"/>
      <c r="H1599" s="60"/>
      <c r="I1599" s="87"/>
    </row>
    <row r="1600" spans="6:9" customFormat="1" ht="15" x14ac:dyDescent="0.25">
      <c r="F1600" s="76"/>
      <c r="H1600" s="60"/>
      <c r="I1600" s="87"/>
    </row>
    <row r="1601" spans="6:9" customFormat="1" ht="15" x14ac:dyDescent="0.25">
      <c r="F1601" s="76"/>
      <c r="H1601" s="60"/>
      <c r="I1601" s="87"/>
    </row>
    <row r="1602" spans="6:9" customFormat="1" ht="15" x14ac:dyDescent="0.25">
      <c r="F1602" s="76"/>
      <c r="H1602" s="60"/>
      <c r="I1602" s="87"/>
    </row>
    <row r="1603" spans="6:9" customFormat="1" ht="15" x14ac:dyDescent="0.25">
      <c r="F1603" s="76"/>
      <c r="H1603" s="60"/>
      <c r="I1603" s="87"/>
    </row>
    <row r="1604" spans="6:9" customFormat="1" ht="15" x14ac:dyDescent="0.25">
      <c r="F1604" s="76"/>
      <c r="H1604" s="60"/>
      <c r="I1604" s="87"/>
    </row>
    <row r="1605" spans="6:9" customFormat="1" ht="15" x14ac:dyDescent="0.25">
      <c r="F1605" s="76"/>
      <c r="H1605" s="60"/>
      <c r="I1605" s="87"/>
    </row>
    <row r="1606" spans="6:9" customFormat="1" ht="15" x14ac:dyDescent="0.25">
      <c r="F1606" s="76"/>
      <c r="H1606" s="60"/>
      <c r="I1606" s="87"/>
    </row>
    <row r="1607" spans="6:9" customFormat="1" ht="15" x14ac:dyDescent="0.25">
      <c r="F1607" s="76"/>
      <c r="H1607" s="60"/>
      <c r="I1607" s="87"/>
    </row>
    <row r="1608" spans="6:9" customFormat="1" ht="15" x14ac:dyDescent="0.25">
      <c r="F1608" s="76"/>
      <c r="H1608" s="60"/>
      <c r="I1608" s="87"/>
    </row>
    <row r="1609" spans="6:9" customFormat="1" ht="15" x14ac:dyDescent="0.25">
      <c r="F1609" s="76"/>
      <c r="H1609" s="60"/>
      <c r="I1609" s="87"/>
    </row>
    <row r="1610" spans="6:9" customFormat="1" ht="15" x14ac:dyDescent="0.25">
      <c r="F1610" s="76"/>
      <c r="H1610" s="60"/>
      <c r="I1610" s="87"/>
    </row>
    <row r="1611" spans="6:9" customFormat="1" ht="15" x14ac:dyDescent="0.25">
      <c r="F1611" s="76"/>
      <c r="H1611" s="60"/>
      <c r="I1611" s="87"/>
    </row>
    <row r="1612" spans="6:9" customFormat="1" ht="15" x14ac:dyDescent="0.25">
      <c r="F1612" s="76"/>
      <c r="H1612" s="60"/>
      <c r="I1612" s="87"/>
    </row>
    <row r="1613" spans="6:9" customFormat="1" ht="15" x14ac:dyDescent="0.25">
      <c r="F1613" s="76"/>
      <c r="H1613" s="60"/>
      <c r="I1613" s="87"/>
    </row>
    <row r="1614" spans="6:9" customFormat="1" ht="15" x14ac:dyDescent="0.25">
      <c r="F1614" s="76"/>
      <c r="H1614" s="60"/>
      <c r="I1614" s="87"/>
    </row>
    <row r="1615" spans="6:9" customFormat="1" ht="15" x14ac:dyDescent="0.25">
      <c r="F1615" s="76"/>
      <c r="H1615" s="60"/>
      <c r="I1615" s="87"/>
    </row>
    <row r="1616" spans="6:9" customFormat="1" ht="15" x14ac:dyDescent="0.25">
      <c r="F1616" s="76"/>
      <c r="H1616" s="60"/>
      <c r="I1616" s="87"/>
    </row>
    <row r="1617" spans="6:9" customFormat="1" ht="15" x14ac:dyDescent="0.25">
      <c r="F1617" s="76"/>
      <c r="H1617" s="60"/>
      <c r="I1617" s="87"/>
    </row>
    <row r="1618" spans="6:9" customFormat="1" ht="15" x14ac:dyDescent="0.25">
      <c r="F1618" s="76"/>
      <c r="H1618" s="60"/>
      <c r="I1618" s="87"/>
    </row>
    <row r="1619" spans="6:9" customFormat="1" ht="15" x14ac:dyDescent="0.25">
      <c r="F1619" s="76"/>
      <c r="H1619" s="60"/>
      <c r="I1619" s="87"/>
    </row>
    <row r="1620" spans="6:9" customFormat="1" ht="15" x14ac:dyDescent="0.25">
      <c r="F1620" s="76"/>
      <c r="H1620" s="60"/>
      <c r="I1620" s="87"/>
    </row>
    <row r="1621" spans="6:9" customFormat="1" ht="15" x14ac:dyDescent="0.25">
      <c r="F1621" s="76"/>
      <c r="H1621" s="60"/>
      <c r="I1621" s="87"/>
    </row>
    <row r="1622" spans="6:9" customFormat="1" ht="15" x14ac:dyDescent="0.25">
      <c r="F1622" s="76"/>
      <c r="H1622" s="60"/>
      <c r="I1622" s="87"/>
    </row>
    <row r="1623" spans="6:9" customFormat="1" ht="15" x14ac:dyDescent="0.25">
      <c r="F1623" s="76"/>
      <c r="H1623" s="60"/>
      <c r="I1623" s="87"/>
    </row>
    <row r="1624" spans="6:9" customFormat="1" ht="15" x14ac:dyDescent="0.25">
      <c r="F1624" s="76"/>
      <c r="H1624" s="60"/>
      <c r="I1624" s="87"/>
    </row>
    <row r="1625" spans="6:9" customFormat="1" ht="15" x14ac:dyDescent="0.25">
      <c r="F1625" s="76"/>
      <c r="H1625" s="60"/>
      <c r="I1625" s="87"/>
    </row>
    <row r="1626" spans="6:9" customFormat="1" ht="15" x14ac:dyDescent="0.25">
      <c r="F1626" s="76"/>
      <c r="H1626" s="60"/>
      <c r="I1626" s="87"/>
    </row>
    <row r="1627" spans="6:9" customFormat="1" ht="15" x14ac:dyDescent="0.25">
      <c r="F1627" s="76"/>
      <c r="H1627" s="60"/>
      <c r="I1627" s="87"/>
    </row>
    <row r="1628" spans="6:9" customFormat="1" ht="15" x14ac:dyDescent="0.25">
      <c r="F1628" s="76"/>
      <c r="H1628" s="60"/>
      <c r="I1628" s="87"/>
    </row>
    <row r="1629" spans="6:9" customFormat="1" ht="15" x14ac:dyDescent="0.25">
      <c r="F1629" s="76"/>
      <c r="H1629" s="60"/>
      <c r="I1629" s="87"/>
    </row>
    <row r="1630" spans="6:9" customFormat="1" ht="15" x14ac:dyDescent="0.25">
      <c r="F1630" s="76"/>
      <c r="H1630" s="60"/>
      <c r="I1630" s="87"/>
    </row>
    <row r="1631" spans="6:9" customFormat="1" ht="15" x14ac:dyDescent="0.25">
      <c r="F1631" s="76"/>
      <c r="H1631" s="60"/>
      <c r="I1631" s="87"/>
    </row>
    <row r="1632" spans="6:9" customFormat="1" ht="15" x14ac:dyDescent="0.25">
      <c r="F1632" s="76"/>
      <c r="H1632" s="60"/>
      <c r="I1632" s="87"/>
    </row>
    <row r="1633" spans="6:9" customFormat="1" ht="15" x14ac:dyDescent="0.25">
      <c r="F1633" s="76"/>
      <c r="H1633" s="60"/>
      <c r="I1633" s="87"/>
    </row>
    <row r="1634" spans="6:9" customFormat="1" ht="15" x14ac:dyDescent="0.25">
      <c r="F1634" s="76"/>
      <c r="H1634" s="60"/>
      <c r="I1634" s="87"/>
    </row>
    <row r="1635" spans="6:9" customFormat="1" ht="15" x14ac:dyDescent="0.25">
      <c r="F1635" s="76"/>
      <c r="H1635" s="60"/>
      <c r="I1635" s="87"/>
    </row>
    <row r="1636" spans="6:9" customFormat="1" ht="15" x14ac:dyDescent="0.25">
      <c r="F1636" s="76"/>
      <c r="H1636" s="60"/>
      <c r="I1636" s="87"/>
    </row>
    <row r="1637" spans="6:9" customFormat="1" ht="15" x14ac:dyDescent="0.25">
      <c r="F1637" s="76"/>
      <c r="H1637" s="60"/>
      <c r="I1637" s="87"/>
    </row>
    <row r="1638" spans="6:9" customFormat="1" ht="15" x14ac:dyDescent="0.25">
      <c r="F1638" s="76"/>
      <c r="H1638" s="60"/>
      <c r="I1638" s="87"/>
    </row>
    <row r="1639" spans="6:9" customFormat="1" ht="15" x14ac:dyDescent="0.25">
      <c r="F1639" s="76"/>
      <c r="H1639" s="60"/>
      <c r="I1639" s="87"/>
    </row>
    <row r="1640" spans="6:9" customFormat="1" ht="15" x14ac:dyDescent="0.25">
      <c r="F1640" s="76"/>
      <c r="H1640" s="60"/>
      <c r="I1640" s="87"/>
    </row>
    <row r="1641" spans="6:9" customFormat="1" ht="15" x14ac:dyDescent="0.25">
      <c r="F1641" s="76"/>
      <c r="H1641" s="60"/>
      <c r="I1641" s="87"/>
    </row>
    <row r="1642" spans="6:9" customFormat="1" ht="15" x14ac:dyDescent="0.25">
      <c r="F1642" s="76"/>
      <c r="H1642" s="60"/>
      <c r="I1642" s="87"/>
    </row>
    <row r="1643" spans="6:9" customFormat="1" ht="15" x14ac:dyDescent="0.25">
      <c r="F1643" s="76"/>
      <c r="H1643" s="60"/>
      <c r="I1643" s="87"/>
    </row>
    <row r="1644" spans="6:9" customFormat="1" ht="15" x14ac:dyDescent="0.25">
      <c r="F1644" s="76"/>
      <c r="H1644" s="60"/>
      <c r="I1644" s="87"/>
    </row>
    <row r="1645" spans="6:9" customFormat="1" ht="15" x14ac:dyDescent="0.25">
      <c r="F1645" s="76"/>
      <c r="H1645" s="60"/>
      <c r="I1645" s="87"/>
    </row>
    <row r="1646" spans="6:9" customFormat="1" ht="15" x14ac:dyDescent="0.25">
      <c r="F1646" s="76"/>
      <c r="H1646" s="60"/>
      <c r="I1646" s="87"/>
    </row>
    <row r="1647" spans="6:9" customFormat="1" ht="15" x14ac:dyDescent="0.25">
      <c r="F1647" s="76"/>
      <c r="H1647" s="60"/>
      <c r="I1647" s="87"/>
    </row>
    <row r="1648" spans="6:9" customFormat="1" ht="15" x14ac:dyDescent="0.25">
      <c r="F1648" s="76"/>
      <c r="H1648" s="60"/>
      <c r="I1648" s="87"/>
    </row>
    <row r="1649" spans="6:9" customFormat="1" ht="15" x14ac:dyDescent="0.25">
      <c r="F1649" s="76"/>
      <c r="H1649" s="60"/>
      <c r="I1649" s="87"/>
    </row>
    <row r="1650" spans="6:9" customFormat="1" ht="15" x14ac:dyDescent="0.25">
      <c r="F1650" s="76"/>
      <c r="H1650" s="60"/>
      <c r="I1650" s="87"/>
    </row>
    <row r="1651" spans="6:9" customFormat="1" ht="15" x14ac:dyDescent="0.25">
      <c r="F1651" s="76"/>
      <c r="H1651" s="60"/>
      <c r="I1651" s="87"/>
    </row>
    <row r="1652" spans="6:9" customFormat="1" ht="15" x14ac:dyDescent="0.25">
      <c r="F1652" s="76"/>
      <c r="H1652" s="60"/>
      <c r="I1652" s="87"/>
    </row>
    <row r="1653" spans="6:9" customFormat="1" ht="15" x14ac:dyDescent="0.25">
      <c r="F1653" s="76"/>
      <c r="H1653" s="60"/>
      <c r="I1653" s="87"/>
    </row>
    <row r="1654" spans="6:9" customFormat="1" ht="15" x14ac:dyDescent="0.25">
      <c r="F1654" s="76"/>
      <c r="H1654" s="60"/>
      <c r="I1654" s="87"/>
    </row>
    <row r="1655" spans="6:9" customFormat="1" ht="15" x14ac:dyDescent="0.25">
      <c r="F1655" s="76"/>
      <c r="H1655" s="60"/>
      <c r="I1655" s="87"/>
    </row>
    <row r="1656" spans="6:9" customFormat="1" ht="15" x14ac:dyDescent="0.25">
      <c r="F1656" s="76"/>
      <c r="H1656" s="60"/>
      <c r="I1656" s="87"/>
    </row>
    <row r="1657" spans="6:9" customFormat="1" ht="15" x14ac:dyDescent="0.25">
      <c r="F1657" s="76"/>
      <c r="H1657" s="60"/>
      <c r="I1657" s="87"/>
    </row>
    <row r="1658" spans="6:9" customFormat="1" ht="15" x14ac:dyDescent="0.25">
      <c r="F1658" s="76"/>
      <c r="H1658" s="60"/>
      <c r="I1658" s="87"/>
    </row>
    <row r="1659" spans="6:9" customFormat="1" ht="15" x14ac:dyDescent="0.25">
      <c r="F1659" s="76"/>
      <c r="H1659" s="60"/>
      <c r="I1659" s="87"/>
    </row>
    <row r="1660" spans="6:9" customFormat="1" ht="15" x14ac:dyDescent="0.25">
      <c r="F1660" s="76"/>
      <c r="H1660" s="60"/>
      <c r="I1660" s="87"/>
    </row>
    <row r="1661" spans="6:9" customFormat="1" ht="15" x14ac:dyDescent="0.25">
      <c r="F1661" s="76"/>
      <c r="H1661" s="60"/>
      <c r="I1661" s="87"/>
    </row>
  </sheetData>
  <sheetProtection autoFilter="0"/>
  <autoFilter ref="E1:E1661" xr:uid="{324FCD2F-9805-417A-80FC-B2A432C14512}">
    <filterColumn colId="0">
      <filters>
        <filter val="Mistral I Mesa Lateral - Øx0.45x0.45 - Acabamentos CustomizadosTampo: Espelho Bronze, Fume, Prata, Vidro Fosco ou Clear_x000a_Corpo: Laca ou Lamina"/>
        <filter val="Mistral I Mesa Lateral - Øx0.45x0.45 - Acabamentos CustomizadosTampo: Laca ou Lamina com ou sem Vidro Normal Pintado_x000a_Corpo: Laca ou Lamina"/>
        <filter val="Mistral I Mesa Lateral - Øx0.45x0.45 - Acabamentos CustomizadosTampo: Mármore ou Porcelana Especial_x000a_Corpo: Laca ou Lamina"/>
        <filter val="Mistral I Mesa Lateral - Øx0.45x0.55 - Acabamentos CustomizadosTampo: Espelho Bronze, Fume, Prata, Vidro Fosco ou Clear_x000a_Corpo: Laca ou Lamina"/>
        <filter val="Mistral I Mesa Lateral - Øx0.45x0.55 - Acabamentos CustomizadosTampo: Laca ou Lamina com ou sem Vidro Normal Pintado_x000a_Corpo: Laca ou Lamina"/>
        <filter val="Mistral I Mesa Lateral - Øx0.45x0.55 - Acabamentos CustomizadosTampo: Mármore ou Porcelana Especial_x000a_Corpo: Laca ou Lamina"/>
        <filter val="Mistral II Mesa Lateral - Øx0.55x0.42 - Acabamentos CustomizadosTampo: Espelho Bronze, Fume, Prata, Vidro Fosco ou Clear_x000a_Corpo: Laca ou Lamina"/>
        <filter val="Mistral II Mesa Lateral - Øx0.55x0.42 - Acabamentos CustomizadosTampo: Laca ou Lamina com ou sem Vidro Normal Pintado_x000a_Corpo: Laca ou Lamina"/>
        <filter val="Mistral II Mesa Lateral - Øx0.55x0.42 - Acabamentos CustomizadosTampo: Mármore ou Porcelana Especial_x000a_Corpo: Laca ou Lamina"/>
        <filter val="Mistral II Mesa Lateral - Øx0.55x0.48 - Acabamentos CustomizadosTampo: Espelho Bronze, Fume, Prata, Vidro Fosco ou Clear_x000a_Corpo: Laca ou Lamina"/>
        <filter val="Mistral II Mesa Lateral - Øx0.55x0.48 - Acabamentos CustomizadosTampo: Laca ou Lamina com ou sem Vidro Normal Pintado_x000a_Corpo: Laca ou Lamina"/>
        <filter val="Mistral II Mesa Lateral - Øx0.55x0.48 - Acabamentos CustomizadosTampo: Mármore ou Porcelana Especial_x000a_Corpo: Laca ou Lamina"/>
      </filters>
    </filterColumn>
    <sortState xmlns:xlrd2="http://schemas.microsoft.com/office/spreadsheetml/2017/richdata2" ref="A371:J382">
      <sortCondition ref="E1:E1661"/>
    </sortState>
  </autoFilter>
  <dataConsolidate/>
  <conditionalFormatting sqref="E2:E70 G2:G1403 D71:E71 D72:D193 E72:E1403">
    <cfRule type="expression" dxfId="17" priority="240">
      <formula>#REF!=1</formula>
    </cfRule>
  </conditionalFormatting>
  <conditionalFormatting sqref="F2:F192">
    <cfRule type="expression" dxfId="16" priority="235">
      <formula>#REF!=1</formula>
    </cfRule>
  </conditionalFormatting>
  <conditionalFormatting sqref="F1214:F1216">
    <cfRule type="expression" dxfId="15" priority="3">
      <formula>#REF!=1</formula>
    </cfRule>
  </conditionalFormatting>
  <conditionalFormatting sqref="H419">
    <cfRule type="expression" dxfId="14" priority="2">
      <formula>#REF!=1</formula>
    </cfRule>
  </conditionalFormatting>
  <dataValidations count="1">
    <dataValidation type="list" allowBlank="1" showInputMessage="1" showErrorMessage="1" sqref="A71:A792" xr:uid="{7EE2433C-45D4-45C3-8397-9AF397C9A784}">
      <formula1>"P0,P1,P2,P3,P4,N.L."</formula1>
    </dataValidation>
  </dataValidations>
  <pageMargins left="0.7" right="0.7" top="0.75" bottom="0.75" header="0.3" footer="0.3"/>
  <pageSetup paperSize="9" scale="24" fitToHeight="0" orientation="portrait" r:id="rId1"/>
  <rowBreaks count="17" manualBreakCount="17">
    <brk id="109" min="1" max="14" man="1"/>
    <brk id="136" min="1" max="13" man="1"/>
    <brk id="168" min="1" max="13" man="1"/>
    <brk id="180" min="1" max="13" man="1"/>
    <brk id="200" min="1" max="13" man="1"/>
    <brk id="226" min="1" max="13" man="1"/>
    <brk id="267" min="1" max="13" man="1"/>
    <brk id="300" min="1" max="13" man="1"/>
    <brk id="340" min="1" max="13" man="1"/>
    <brk id="374" min="1" max="13" man="1"/>
    <brk id="396" min="1" max="13" man="1"/>
    <brk id="414" min="1" max="13" man="1"/>
    <brk id="448" min="1" max="13" man="1"/>
    <brk id="562" min="1" max="13" man="1"/>
    <brk id="622" min="1" max="13" man="1"/>
    <brk id="732" min="1" max="13" man="1"/>
    <brk id="748" min="1" max="1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4B035-6A4E-42A5-B489-CD07AD3074FA}">
          <x14:formula1>
            <xm:f>'POLITICA DE PREÇO'!#REF!</xm:f>
          </x14:formula1>
          <xm:sqref>M71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11C0-481D-4BF9-AA29-E3F6A39C6DF7}">
  <sheetPr codeName="Planilha5">
    <tabColor rgb="FF92D050"/>
    <pageSetUpPr fitToPage="1"/>
  </sheetPr>
  <dimension ref="A1:U12"/>
  <sheetViews>
    <sheetView showGridLines="0" view="pageBreakPreview" zoomScale="55" zoomScaleNormal="60" zoomScaleSheetLayoutView="55" workbookViewId="0">
      <pane ySplit="6" topLeftCell="A7" activePane="bottomLeft" state="frozen"/>
      <selection pane="bottomLeft" activeCell="B1" sqref="B1:K3"/>
    </sheetView>
  </sheetViews>
  <sheetFormatPr defaultColWidth="0" defaultRowHeight="0" customHeight="1" zeroHeight="1" x14ac:dyDescent="0.25"/>
  <cols>
    <col min="1" max="1" width="33.140625" customWidth="1"/>
    <col min="2" max="2" width="107.42578125" style="13" customWidth="1"/>
    <col min="3" max="5" width="11" customWidth="1"/>
    <col min="6" max="9" width="34.85546875" customWidth="1"/>
    <col min="10" max="10" width="7.42578125" hidden="1" customWidth="1"/>
    <col min="11" max="11" width="50.85546875" hidden="1" customWidth="1"/>
    <col min="12" max="12" width="19" hidden="1" customWidth="1"/>
    <col min="13" max="13" width="9" hidden="1" customWidth="1"/>
    <col min="14" max="14" width="17.42578125" hidden="1" customWidth="1"/>
    <col min="15" max="15" width="11.42578125" hidden="1" customWidth="1"/>
    <col min="16" max="16" width="17.42578125" hidden="1" customWidth="1"/>
    <col min="17" max="21" width="44.42578125" hidden="1" customWidth="1"/>
    <col min="22" max="16384" width="9.140625" hidden="1"/>
  </cols>
  <sheetData>
    <row r="1" spans="1:11" ht="15" customHeight="1" x14ac:dyDescent="0.25">
      <c r="A1" s="206"/>
      <c r="B1" s="205" t="s">
        <v>986</v>
      </c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1.7" customHeight="1" x14ac:dyDescent="0.25">
      <c r="A2" s="206"/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72" customHeight="1" thickBot="1" x14ac:dyDescent="0.3">
      <c r="A3" s="207"/>
      <c r="B3" s="211"/>
      <c r="C3" s="211"/>
      <c r="D3" s="211"/>
      <c r="E3" s="211"/>
      <c r="F3" s="211"/>
      <c r="G3" s="211"/>
      <c r="H3" s="211"/>
      <c r="I3" s="211"/>
      <c r="J3" s="211"/>
      <c r="K3" s="211"/>
    </row>
    <row r="4" spans="1:11" ht="10.5" hidden="1" customHeight="1" x14ac:dyDescent="0.35">
      <c r="A4" s="1"/>
      <c r="B4" s="12"/>
      <c r="C4" s="1"/>
      <c r="D4" s="1"/>
      <c r="E4" s="1"/>
      <c r="F4" s="1"/>
    </row>
    <row r="5" spans="1:11" ht="23.25" hidden="1" x14ac:dyDescent="0.35">
      <c r="A5" s="2"/>
      <c r="B5" s="22"/>
      <c r="C5" s="208" t="s">
        <v>3</v>
      </c>
      <c r="D5" s="209"/>
      <c r="E5" s="210"/>
      <c r="F5" s="3"/>
    </row>
    <row r="6" spans="1:11" ht="70.5" thickBot="1" x14ac:dyDescent="0.3">
      <c r="A6" s="148" t="s">
        <v>411</v>
      </c>
      <c r="B6" s="170" t="s">
        <v>412</v>
      </c>
      <c r="C6" s="153" t="s">
        <v>4</v>
      </c>
      <c r="D6" s="145" t="s">
        <v>5</v>
      </c>
      <c r="E6" s="154" t="s">
        <v>6</v>
      </c>
      <c r="F6" s="167" t="s">
        <v>587</v>
      </c>
      <c r="G6" s="167" t="s">
        <v>586</v>
      </c>
      <c r="H6" s="167" t="s">
        <v>709</v>
      </c>
      <c r="I6" s="166" t="s">
        <v>710</v>
      </c>
    </row>
    <row r="7" spans="1:11" ht="88.35" customHeight="1" x14ac:dyDescent="0.25">
      <c r="A7" s="150"/>
      <c r="B7" s="171" t="s">
        <v>917</v>
      </c>
      <c r="C7" s="155">
        <v>1.84</v>
      </c>
      <c r="D7" s="33">
        <v>0.1</v>
      </c>
      <c r="E7" s="156">
        <v>1.91</v>
      </c>
      <c r="F7" s="163">
        <f>IFERROR(IF('BASE DE DADOS PREÇOS'!$M$71="com",VLOOKUP(CONCATENATE(B7,$F$6),'BASE DE DADOS PREÇOS'!$E:$H,4,0)/(1-SUM($G$1))*VLOOKUP(CAPA!$B$12,'POLITICA DE PREÇO'!#REF!,2,0)*0.95,VLOOKUP(CONCATENATE(B7,$F$6),'BASE DE DADOS PREÇOS'!$E:$H,4,0)/(1-SUM($G$1))*VLOOKUP(CAPA!$B$12,'POLITICA DE PREÇO'!$B$4:$F$100,5,0))*CAPA!$B$14,"")</f>
        <v>3530.3932038381904</v>
      </c>
      <c r="G7" s="163">
        <f>IFERROR(IF('BASE DE DADOS PREÇOS'!$M$71="com",VLOOKUP(CONCATENATE(B7,$G$6),'BASE DE DADOS PREÇOS'!$E:$H,4,0)/(1-SUM($G$1))*VLOOKUP(CAPA!$B$12,'POLITICA DE PREÇO'!#REF!,2,0)*0.95,VLOOKUP(CONCATENATE(B7,$G$6),'BASE DE DADOS PREÇOS'!$E:$H,4,0)/(1-SUM($G$1))*VLOOKUP(CAPA!$B$12,'POLITICA DE PREÇO'!$B$4:$F$100,5,0))*CAPA!$B$14,"")</f>
        <v>6052.1026351511846</v>
      </c>
      <c r="H7" s="150"/>
      <c r="I7" s="174"/>
    </row>
    <row r="8" spans="1:11" ht="88.35" customHeight="1" thickBot="1" x14ac:dyDescent="0.3">
      <c r="A8" s="151"/>
      <c r="B8" s="172" t="s">
        <v>918</v>
      </c>
      <c r="C8" s="157">
        <v>2.0499999999999998</v>
      </c>
      <c r="D8" s="158">
        <v>0.14000000000000001</v>
      </c>
      <c r="E8" s="159">
        <v>1.95</v>
      </c>
      <c r="F8" s="164">
        <f>IFERROR(IF('BASE DE DADOS PREÇOS'!$M$71="com",VLOOKUP(CONCATENATE(B8,$F$6),'BASE DE DADOS PREÇOS'!$E:$H,4,0)/(1-SUM($G$1))*VLOOKUP(CAPA!$B$12,'POLITICA DE PREÇO'!#REF!,2,0)*0.95,VLOOKUP(CONCATENATE(B8,$F$6),'BASE DE DADOS PREÇOS'!$E:$H,4,0)/(1-SUM($G$1))*VLOOKUP(CAPA!$B$12,'POLITICA DE PREÇO'!$B$4:$F$100,5,0))*CAPA!$B$14,"")</f>
        <v>3691.8218049981488</v>
      </c>
      <c r="G8" s="164">
        <f>IFERROR(IF('BASE DE DADOS PREÇOS'!$M$71="com",VLOOKUP(CONCATENATE(B8,$G$6),'BASE DE DADOS PREÇOS'!$E:$H,4,0)/(1-SUM($G$1))*VLOOKUP(CAPA!$B$12,'POLITICA DE PREÇO'!#REF!,2,0)*0.95,VLOOKUP(CONCATENATE(B8,$G$6),'BASE DE DADOS PREÇOS'!$E:$H,4,0)/(1-SUM($G$1))*VLOOKUP(CAPA!$B$12,'POLITICA DE PREÇO'!$B$4:$F$100,5,0))*CAPA!$B$14,"")</f>
        <v>6328.8373799968258</v>
      </c>
      <c r="H8" s="164">
        <f>F8*1.05</f>
        <v>3876.4128952480564</v>
      </c>
      <c r="I8" s="191">
        <f>G8*1.05</f>
        <v>6645.2792489966678</v>
      </c>
    </row>
    <row r="9" spans="1:11" ht="24" hidden="1" customHeight="1" x14ac:dyDescent="0.25"/>
    <row r="10" spans="1:11" ht="101.1" hidden="1" customHeight="1" x14ac:dyDescent="0.25"/>
    <row r="11" spans="1:11" ht="101.1" hidden="1" customHeight="1" x14ac:dyDescent="0.25"/>
    <row r="12" spans="1:11" ht="101.1" hidden="1" customHeight="1" x14ac:dyDescent="0.25"/>
  </sheetData>
  <sheetProtection autoFilter="0"/>
  <autoFilter ref="A6:G6" xr:uid="{DC9211C0-481D-4BF9-AA29-E3F6A39C6DF7}"/>
  <dataConsolidate/>
  <mergeCells count="3">
    <mergeCell ref="C5:E5"/>
    <mergeCell ref="A1:A3"/>
    <mergeCell ref="B1:K3"/>
  </mergeCells>
  <conditionalFormatting sqref="F6:I6">
    <cfRule type="expression" dxfId="13" priority="2">
      <formula>#REF!=1</formula>
    </cfRule>
  </conditionalFormatting>
  <pageMargins left="0.25" right="0.25" top="0.75" bottom="0.75" header="0.3" footer="0.3"/>
  <pageSetup paperSize="9" scale="4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2D2F-74A8-4872-8567-072250430011}">
  <sheetPr codeName="Planilha6"/>
  <dimension ref="B1:M66"/>
  <sheetViews>
    <sheetView workbookViewId="0">
      <selection activeCell="D21" sqref="D21"/>
    </sheetView>
  </sheetViews>
  <sheetFormatPr defaultRowHeight="15" x14ac:dyDescent="0.25"/>
  <cols>
    <col min="2" max="2" width="42.5703125" bestFit="1" customWidth="1"/>
    <col min="3" max="3" width="15.140625" bestFit="1" customWidth="1"/>
    <col min="4" max="4" width="15.28515625" customWidth="1"/>
    <col min="5" max="5" width="12" customWidth="1"/>
    <col min="6" max="6" width="18.85546875" customWidth="1"/>
  </cols>
  <sheetData>
    <row r="1" spans="2:13" ht="31.7" customHeight="1" thickBot="1" x14ac:dyDescent="0.3"/>
    <row r="2" spans="2:13" ht="16.5" thickBot="1" x14ac:dyDescent="0.3">
      <c r="B2" s="212" t="s">
        <v>419</v>
      </c>
      <c r="C2" s="214" t="s">
        <v>420</v>
      </c>
      <c r="D2" s="114" t="s">
        <v>421</v>
      </c>
      <c r="E2" s="214" t="s">
        <v>422</v>
      </c>
      <c r="F2" s="216" t="s">
        <v>968</v>
      </c>
      <c r="M2" s="18"/>
    </row>
    <row r="3" spans="2:13" ht="16.5" thickBot="1" x14ac:dyDescent="0.3">
      <c r="B3" s="213"/>
      <c r="C3" s="215"/>
      <c r="D3" s="111" t="s">
        <v>423</v>
      </c>
      <c r="E3" s="215"/>
      <c r="F3" s="217"/>
      <c r="G3" s="18"/>
    </row>
    <row r="4" spans="2:13" ht="15.75" x14ac:dyDescent="0.25">
      <c r="B4" s="115" t="s">
        <v>971</v>
      </c>
      <c r="C4" s="109" t="s">
        <v>424</v>
      </c>
      <c r="D4" s="110">
        <v>0.14249999999999999</v>
      </c>
      <c r="E4" s="110">
        <v>0.14249999999999999</v>
      </c>
      <c r="F4" s="116">
        <f>(1-E4)</f>
        <v>0.85750000000000004</v>
      </c>
      <c r="G4" s="18"/>
    </row>
    <row r="5" spans="2:13" ht="15.75" x14ac:dyDescent="0.25">
      <c r="B5" s="117" t="s">
        <v>972</v>
      </c>
      <c r="C5" s="20" t="s">
        <v>425</v>
      </c>
      <c r="D5" s="108">
        <v>0.13250000000000001</v>
      </c>
      <c r="E5" s="108">
        <v>0.13250000000000001</v>
      </c>
      <c r="F5" s="118">
        <f t="shared" ref="F5:F15" si="0">(1-E5)</f>
        <v>0.86749999999999994</v>
      </c>
      <c r="G5" s="19"/>
    </row>
    <row r="6" spans="2:13" ht="15.75" x14ac:dyDescent="0.25">
      <c r="B6" s="117" t="s">
        <v>973</v>
      </c>
      <c r="C6" s="20" t="s">
        <v>426</v>
      </c>
      <c r="D6" s="108">
        <v>0.12</v>
      </c>
      <c r="E6" s="108">
        <v>0.12</v>
      </c>
      <c r="F6" s="118">
        <f t="shared" si="0"/>
        <v>0.88</v>
      </c>
      <c r="G6" s="19"/>
      <c r="L6" s="18"/>
    </row>
    <row r="7" spans="2:13" ht="15.75" x14ac:dyDescent="0.25">
      <c r="B7" s="117" t="s">
        <v>974</v>
      </c>
      <c r="C7" s="20" t="s">
        <v>427</v>
      </c>
      <c r="D7" s="108">
        <v>0.1075</v>
      </c>
      <c r="E7" s="108">
        <v>0.1075</v>
      </c>
      <c r="F7" s="118">
        <f t="shared" si="0"/>
        <v>0.89249999999999996</v>
      </c>
      <c r="G7" s="18"/>
    </row>
    <row r="8" spans="2:13" ht="15.75" x14ac:dyDescent="0.25">
      <c r="B8" s="117" t="s">
        <v>975</v>
      </c>
      <c r="C8" s="20" t="s">
        <v>428</v>
      </c>
      <c r="D8" s="108">
        <v>0.09</v>
      </c>
      <c r="E8" s="108">
        <v>0.09</v>
      </c>
      <c r="F8" s="118">
        <f t="shared" si="0"/>
        <v>0.91</v>
      </c>
      <c r="G8" s="18"/>
    </row>
    <row r="9" spans="2:13" ht="15.75" x14ac:dyDescent="0.25">
      <c r="B9" s="117" t="s">
        <v>976</v>
      </c>
      <c r="C9" s="20" t="s">
        <v>960</v>
      </c>
      <c r="D9" s="108">
        <v>7.2499999999999995E-2</v>
      </c>
      <c r="E9" s="108">
        <v>7.2499999999999995E-2</v>
      </c>
      <c r="F9" s="118">
        <f t="shared" si="0"/>
        <v>0.92749999999999999</v>
      </c>
      <c r="G9" s="18"/>
    </row>
    <row r="10" spans="2:13" ht="15.75" x14ac:dyDescent="0.25">
      <c r="B10" s="117" t="s">
        <v>977</v>
      </c>
      <c r="C10" s="20" t="s">
        <v>961</v>
      </c>
      <c r="D10" s="108">
        <v>5.5E-2</v>
      </c>
      <c r="E10" s="108">
        <v>5.5E-2</v>
      </c>
      <c r="F10" s="118">
        <f t="shared" si="0"/>
        <v>0.94499999999999995</v>
      </c>
      <c r="G10" s="18"/>
    </row>
    <row r="11" spans="2:13" ht="15.75" x14ac:dyDescent="0.25">
      <c r="B11" s="117" t="s">
        <v>978</v>
      </c>
      <c r="C11" s="20" t="s">
        <v>962</v>
      </c>
      <c r="D11" s="108">
        <v>3.5000000000000003E-2</v>
      </c>
      <c r="E11" s="108">
        <v>3.5000000000000003E-2</v>
      </c>
      <c r="F11" s="118">
        <f t="shared" si="0"/>
        <v>0.96499999999999997</v>
      </c>
    </row>
    <row r="12" spans="2:13" ht="15.75" x14ac:dyDescent="0.25">
      <c r="B12" s="117" t="s">
        <v>979</v>
      </c>
      <c r="C12" s="20" t="s">
        <v>963</v>
      </c>
      <c r="D12" s="108">
        <v>0.01</v>
      </c>
      <c r="E12" s="108">
        <v>0.01</v>
      </c>
      <c r="F12" s="118">
        <f t="shared" si="0"/>
        <v>0.99</v>
      </c>
    </row>
    <row r="13" spans="2:13" ht="15.75" x14ac:dyDescent="0.25">
      <c r="B13" s="117" t="s">
        <v>980</v>
      </c>
      <c r="C13" s="20" t="s">
        <v>964</v>
      </c>
      <c r="D13" s="108">
        <v>-1.4999999999999999E-2</v>
      </c>
      <c r="E13" s="108">
        <v>-1.4999999999999999E-2</v>
      </c>
      <c r="F13" s="118">
        <f t="shared" si="0"/>
        <v>1.0149999999999999</v>
      </c>
    </row>
    <row r="14" spans="2:13" ht="15.75" x14ac:dyDescent="0.25">
      <c r="B14" s="117" t="s">
        <v>981</v>
      </c>
      <c r="C14" s="20" t="s">
        <v>965</v>
      </c>
      <c r="D14" s="108">
        <v>-0.04</v>
      </c>
      <c r="E14" s="108">
        <v>-0.04</v>
      </c>
      <c r="F14" s="118">
        <f t="shared" si="0"/>
        <v>1.04</v>
      </c>
      <c r="L14" s="18"/>
    </row>
    <row r="15" spans="2:13" ht="16.5" thickBot="1" x14ac:dyDescent="0.3">
      <c r="B15" s="119" t="s">
        <v>982</v>
      </c>
      <c r="C15" s="120" t="s">
        <v>966</v>
      </c>
      <c r="D15" s="121">
        <v>-6.7500000000000004E-2</v>
      </c>
      <c r="E15" s="121">
        <v>-6.7500000000000004E-2</v>
      </c>
      <c r="F15" s="122">
        <f t="shared" si="0"/>
        <v>1.0674999999999999</v>
      </c>
    </row>
    <row r="16" spans="2:13" ht="16.5" customHeight="1" x14ac:dyDescent="0.25">
      <c r="B16" s="113"/>
    </row>
    <row r="46" s="47" customFormat="1" x14ac:dyDescent="0.25"/>
    <row r="47" s="47" customFormat="1" x14ac:dyDescent="0.25"/>
    <row r="48" s="47" customFormat="1" x14ac:dyDescent="0.25"/>
    <row r="49" s="47" customFormat="1" x14ac:dyDescent="0.25"/>
    <row r="50" s="47" customFormat="1" x14ac:dyDescent="0.25"/>
    <row r="51" s="47" customFormat="1" x14ac:dyDescent="0.25"/>
    <row r="52" s="47" customFormat="1" x14ac:dyDescent="0.25"/>
    <row r="53" s="47" customFormat="1" x14ac:dyDescent="0.25"/>
    <row r="54" s="47" customFormat="1" x14ac:dyDescent="0.25"/>
    <row r="55" s="47" customFormat="1" x14ac:dyDescent="0.25"/>
    <row r="56" s="47" customFormat="1" x14ac:dyDescent="0.25"/>
    <row r="57" s="47" customFormat="1" x14ac:dyDescent="0.25"/>
    <row r="58" s="47" customFormat="1" x14ac:dyDescent="0.25"/>
    <row r="59" s="47" customFormat="1" x14ac:dyDescent="0.25"/>
    <row r="60" s="47" customFormat="1" x14ac:dyDescent="0.25"/>
    <row r="61" s="47" customFormat="1" x14ac:dyDescent="0.25"/>
    <row r="62" s="47" customFormat="1" x14ac:dyDescent="0.25"/>
    <row r="63" s="47" customFormat="1" x14ac:dyDescent="0.25"/>
    <row r="64" s="47" customFormat="1" x14ac:dyDescent="0.25"/>
    <row r="65" s="47" customFormat="1" x14ac:dyDescent="0.25"/>
    <row r="66" s="47" customFormat="1" x14ac:dyDescent="0.25"/>
  </sheetData>
  <mergeCells count="4">
    <mergeCell ref="B2:B3"/>
    <mergeCell ref="C2:C3"/>
    <mergeCell ref="E2:E3"/>
    <mergeCell ref="F2:F3"/>
  </mergeCells>
  <phoneticPr fontId="2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50F-23C4-4D2C-A483-BF2F8B8FDB5E}">
  <sheetPr codeName="Planilha7">
    <tabColor rgb="FF92D050"/>
    <pageSetUpPr fitToPage="1"/>
  </sheetPr>
  <dimension ref="A1:U72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H10" sqref="H10"/>
    </sheetView>
  </sheetViews>
  <sheetFormatPr defaultColWidth="0" defaultRowHeight="15" zeroHeight="1" outlineLevelCol="1" x14ac:dyDescent="0.25"/>
  <cols>
    <col min="1" max="1" width="33.85546875" customWidth="1"/>
    <col min="2" max="2" width="107.42578125" style="13" customWidth="1"/>
    <col min="3" max="5" width="11" customWidth="1"/>
    <col min="6" max="6" width="5" style="55" hidden="1" customWidth="1" outlineLevel="1"/>
    <col min="7" max="7" width="40" customWidth="1" collapsed="1"/>
    <col min="8" max="9" width="40" customWidth="1"/>
    <col min="10" max="11" width="37.5703125" customWidth="1"/>
    <col min="12" max="12" width="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" customHeight="1" x14ac:dyDescent="0.25">
      <c r="A1" s="206"/>
      <c r="B1" s="205" t="s">
        <v>986</v>
      </c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3.45" customHeight="1" x14ac:dyDescent="0.25">
      <c r="A2" s="206"/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63" customHeight="1" thickBot="1" x14ac:dyDescent="0.3">
      <c r="A3" s="207"/>
      <c r="B3" s="211"/>
      <c r="C3" s="211"/>
      <c r="D3" s="211"/>
      <c r="E3" s="211"/>
      <c r="F3" s="211"/>
      <c r="G3" s="211"/>
      <c r="H3" s="211"/>
      <c r="I3" s="211"/>
      <c r="J3" s="211"/>
      <c r="K3" s="211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18" t="s">
        <v>3</v>
      </c>
      <c r="D5" s="219"/>
      <c r="E5" s="220"/>
      <c r="F5" s="49"/>
    </row>
    <row r="6" spans="1:11" ht="93.75" thickBot="1" x14ac:dyDescent="0.3">
      <c r="A6" s="148" t="s">
        <v>411</v>
      </c>
      <c r="B6" s="152" t="s">
        <v>412</v>
      </c>
      <c r="C6" s="153" t="s">
        <v>4</v>
      </c>
      <c r="D6" s="145" t="s">
        <v>5</v>
      </c>
      <c r="E6" s="154" t="s">
        <v>6</v>
      </c>
      <c r="F6" s="146"/>
      <c r="G6" s="160" t="s">
        <v>481</v>
      </c>
      <c r="H6" s="162" t="s">
        <v>482</v>
      </c>
      <c r="I6" s="165" t="s">
        <v>624</v>
      </c>
      <c r="J6" s="167" t="s">
        <v>625</v>
      </c>
      <c r="K6" s="166" t="s">
        <v>708</v>
      </c>
    </row>
    <row r="7" spans="1:11" ht="89.1" customHeight="1" x14ac:dyDescent="0.25">
      <c r="A7" s="149"/>
      <c r="B7" s="147" t="s">
        <v>439</v>
      </c>
      <c r="C7" s="155" t="s">
        <v>1</v>
      </c>
      <c r="D7" s="33">
        <v>0.5</v>
      </c>
      <c r="E7" s="156">
        <v>0.53</v>
      </c>
      <c r="F7" s="51"/>
      <c r="G7" s="77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3253.0322616453941</v>
      </c>
      <c r="H7" s="163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3083.3804372157724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4087.7868246212074</v>
      </c>
      <c r="J7" s="163">
        <f>I7*0.9</f>
        <v>3679.0081421590867</v>
      </c>
      <c r="K7" s="161">
        <f>H7*1.05</f>
        <v>3237.5494590765611</v>
      </c>
    </row>
    <row r="8" spans="1:11" ht="89.1" customHeight="1" x14ac:dyDescent="0.25">
      <c r="A8" s="149"/>
      <c r="B8" s="32" t="s">
        <v>552</v>
      </c>
      <c r="C8" s="155">
        <v>0.7</v>
      </c>
      <c r="D8" s="33">
        <v>0.45</v>
      </c>
      <c r="E8" s="156">
        <v>0.53</v>
      </c>
      <c r="F8" s="51"/>
      <c r="G8" s="77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3747.1792824656418</v>
      </c>
      <c r="H8" s="163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3645.1764854402795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4821.2371751918736</v>
      </c>
      <c r="J8" s="163">
        <f>I8*0.9</f>
        <v>4339.1134576726863</v>
      </c>
      <c r="K8" s="161">
        <f t="shared" ref="K8:K20" si="0">H8*1.05</f>
        <v>3827.4353097122935</v>
      </c>
    </row>
    <row r="9" spans="1:11" ht="89.1" customHeight="1" x14ac:dyDescent="0.25">
      <c r="A9" s="149"/>
      <c r="B9" s="32" t="s">
        <v>553</v>
      </c>
      <c r="C9" s="155">
        <v>0.8</v>
      </c>
      <c r="D9" s="33">
        <v>0.45</v>
      </c>
      <c r="E9" s="156">
        <v>0.53</v>
      </c>
      <c r="F9" s="51"/>
      <c r="G9" s="77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3999.5334695405468</v>
      </c>
      <c r="H9" s="163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3833.6420030046693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5209.6803393570162</v>
      </c>
      <c r="J9" s="163">
        <f t="shared" ref="J9:J11" si="1">I9*0.9</f>
        <v>4688.7123054213143</v>
      </c>
      <c r="K9" s="161">
        <f t="shared" si="0"/>
        <v>4025.3241031549028</v>
      </c>
    </row>
    <row r="10" spans="1:11" ht="89.1" customHeight="1" x14ac:dyDescent="0.25">
      <c r="A10" s="149"/>
      <c r="B10" s="32" t="s">
        <v>554</v>
      </c>
      <c r="C10" s="155">
        <v>0.9</v>
      </c>
      <c r="D10" s="33">
        <v>0.45</v>
      </c>
      <c r="E10" s="156">
        <v>0.53</v>
      </c>
      <c r="F10" s="51"/>
      <c r="G10" s="77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4323.2984239020943</v>
      </c>
      <c r="H10" s="163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4045.3672818873124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5381.7698231122786</v>
      </c>
      <c r="J10" s="163">
        <f t="shared" si="1"/>
        <v>4843.5928408010504</v>
      </c>
      <c r="K10" s="161">
        <f t="shared" si="0"/>
        <v>4247.635645981678</v>
      </c>
    </row>
    <row r="11" spans="1:11" ht="89.1" customHeight="1" x14ac:dyDescent="0.25">
      <c r="A11" s="149"/>
      <c r="B11" s="32" t="s">
        <v>555</v>
      </c>
      <c r="C11" s="155">
        <v>1</v>
      </c>
      <c r="D11" s="33">
        <v>0.45</v>
      </c>
      <c r="E11" s="156">
        <v>0.53</v>
      </c>
      <c r="F11" s="51"/>
      <c r="G11" s="77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4598.2762709752778</v>
      </c>
      <c r="H11" s="163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4290.8689170753605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6075.1000791343995</v>
      </c>
      <c r="J11" s="163">
        <f t="shared" si="1"/>
        <v>5467.5900712209595</v>
      </c>
      <c r="K11" s="161">
        <f t="shared" si="0"/>
        <v>4505.4123629291289</v>
      </c>
    </row>
    <row r="12" spans="1:11" ht="89.1" customHeight="1" x14ac:dyDescent="0.25">
      <c r="A12" s="149"/>
      <c r="B12" s="32" t="s">
        <v>535</v>
      </c>
      <c r="C12" s="155">
        <v>0.7</v>
      </c>
      <c r="D12" s="33">
        <v>0.45</v>
      </c>
      <c r="E12" s="156">
        <v>0.53</v>
      </c>
      <c r="F12" s="51"/>
      <c r="G12" s="77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3603.0570023708096</v>
      </c>
      <c r="H12" s="163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3504.9773898464227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4635.8049761460315</v>
      </c>
      <c r="J12" s="163">
        <f t="shared" ref="J12:J15" si="2">I12*0.9</f>
        <v>4172.2244785314288</v>
      </c>
      <c r="K12" s="161">
        <f t="shared" si="0"/>
        <v>3680.2262593387441</v>
      </c>
    </row>
    <row r="13" spans="1:11" ht="89.1" customHeight="1" x14ac:dyDescent="0.25">
      <c r="A13" s="149"/>
      <c r="B13" s="32" t="s">
        <v>536</v>
      </c>
      <c r="C13" s="155">
        <v>0.8</v>
      </c>
      <c r="D13" s="33">
        <v>0.45</v>
      </c>
      <c r="E13" s="156">
        <v>0.53</v>
      </c>
      <c r="F13" s="51"/>
      <c r="G13" s="77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3845.7052591736019</v>
      </c>
      <c r="H13" s="163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3592.4774311077003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5009.3080186125153</v>
      </c>
      <c r="J13" s="163">
        <f t="shared" si="2"/>
        <v>4508.3772167512643</v>
      </c>
      <c r="K13" s="161">
        <f t="shared" si="0"/>
        <v>3772.1013026630853</v>
      </c>
    </row>
    <row r="14" spans="1:11" ht="89.1" customHeight="1" x14ac:dyDescent="0.25">
      <c r="A14" s="149"/>
      <c r="B14" s="32" t="s">
        <v>537</v>
      </c>
      <c r="C14" s="155">
        <v>0.9</v>
      </c>
      <c r="D14" s="33">
        <v>0.45</v>
      </c>
      <c r="E14" s="156">
        <v>0.53</v>
      </c>
      <c r="F14" s="51"/>
      <c r="G14" s="77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4157.0177152904762</v>
      </c>
      <c r="H14" s="163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3889.7762325839544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5409.9958886181112</v>
      </c>
      <c r="J14" s="163">
        <f t="shared" si="2"/>
        <v>4868.9962997562998</v>
      </c>
      <c r="K14" s="161">
        <f t="shared" si="0"/>
        <v>4084.2650442131521</v>
      </c>
    </row>
    <row r="15" spans="1:11" ht="89.1" customHeight="1" x14ac:dyDescent="0.25">
      <c r="A15" s="149"/>
      <c r="B15" s="32" t="s">
        <v>538</v>
      </c>
      <c r="C15" s="155">
        <v>1</v>
      </c>
      <c r="D15" s="33">
        <v>0.45</v>
      </c>
      <c r="E15" s="156">
        <v>0.53</v>
      </c>
      <c r="F15" s="51"/>
      <c r="G15" s="77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4421.4194913223837</v>
      </c>
      <c r="H15" s="163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3938.2975200429446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5841.4423837830764</v>
      </c>
      <c r="J15" s="163">
        <f t="shared" si="2"/>
        <v>5257.2981454047685</v>
      </c>
      <c r="K15" s="161">
        <f t="shared" si="0"/>
        <v>4135.2123960450917</v>
      </c>
    </row>
    <row r="16" spans="1:11" ht="89.1" customHeight="1" x14ac:dyDescent="0.25">
      <c r="A16" s="149"/>
      <c r="B16" s="147" t="s">
        <v>492</v>
      </c>
      <c r="C16" s="155">
        <v>0.6</v>
      </c>
      <c r="D16" s="33">
        <v>0.45</v>
      </c>
      <c r="E16" s="156">
        <v>0.53</v>
      </c>
      <c r="F16" s="51"/>
      <c r="G16" s="77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3237.7186380804346</v>
      </c>
      <c r="H16" s="163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3039.0138841188191</v>
      </c>
      <c r="I16" s="61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4150.0272506270758</v>
      </c>
      <c r="J16" s="163">
        <f t="shared" ref="J16:J25" si="3">I16*0.9</f>
        <v>3735.0245255643681</v>
      </c>
      <c r="K16" s="161">
        <f t="shared" si="0"/>
        <v>3190.9645783247602</v>
      </c>
    </row>
    <row r="17" spans="1:12" ht="89.1" customHeight="1" x14ac:dyDescent="0.25">
      <c r="A17" s="149"/>
      <c r="B17" s="32" t="s">
        <v>493</v>
      </c>
      <c r="C17" s="155">
        <v>0.7</v>
      </c>
      <c r="D17" s="33">
        <v>0.45</v>
      </c>
      <c r="E17" s="156">
        <v>0.53</v>
      </c>
      <c r="F17" s="51"/>
      <c r="G17" s="77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3561.4905018884783</v>
      </c>
      <c r="H17" s="163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3342.9152725307013</v>
      </c>
      <c r="I17" s="61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4565.0299756897839</v>
      </c>
      <c r="J17" s="163">
        <f t="shared" si="3"/>
        <v>4108.5269781208053</v>
      </c>
      <c r="K17" s="161">
        <f t="shared" si="0"/>
        <v>3510.0610361572367</v>
      </c>
    </row>
    <row r="18" spans="1:12" ht="89.1" customHeight="1" x14ac:dyDescent="0.25">
      <c r="A18" s="149"/>
      <c r="B18" s="147" t="s">
        <v>494</v>
      </c>
      <c r="C18" s="155">
        <v>0.8</v>
      </c>
      <c r="D18" s="33">
        <v>0.45</v>
      </c>
      <c r="E18" s="156">
        <v>0.53</v>
      </c>
      <c r="F18" s="51"/>
      <c r="G18" s="77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3748.9373704089244</v>
      </c>
      <c r="H18" s="163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3518.8581816112646</v>
      </c>
      <c r="I18" s="61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4805.2947112524034</v>
      </c>
      <c r="J18" s="163">
        <f t="shared" si="3"/>
        <v>4324.7652401271635</v>
      </c>
      <c r="K18" s="161">
        <f t="shared" si="0"/>
        <v>3694.801090691828</v>
      </c>
    </row>
    <row r="19" spans="1:12" ht="89.1" customHeight="1" x14ac:dyDescent="0.25">
      <c r="A19" s="149"/>
      <c r="B19" s="32" t="s">
        <v>495</v>
      </c>
      <c r="C19" s="155">
        <v>0.9</v>
      </c>
      <c r="D19" s="33">
        <v>0.45</v>
      </c>
      <c r="E19" s="156">
        <v>0.53</v>
      </c>
      <c r="F19" s="52"/>
      <c r="G19" s="77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3946.2498635883421</v>
      </c>
      <c r="H19" s="163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3704.0612438013313</v>
      </c>
      <c r="I19" s="61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5058.204959213057</v>
      </c>
      <c r="J19" s="163">
        <f t="shared" si="3"/>
        <v>4552.3844632917517</v>
      </c>
      <c r="K19" s="161">
        <f t="shared" si="0"/>
        <v>3889.264305991398</v>
      </c>
    </row>
    <row r="20" spans="1:12" ht="89.1" customHeight="1" x14ac:dyDescent="0.25">
      <c r="A20" s="149"/>
      <c r="B20" s="32" t="s">
        <v>496</v>
      </c>
      <c r="C20" s="155">
        <v>1</v>
      </c>
      <c r="D20" s="33">
        <v>0.45</v>
      </c>
      <c r="E20" s="156">
        <v>0.53</v>
      </c>
      <c r="F20" s="51"/>
      <c r="G20" s="77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4153.9472248298334</v>
      </c>
      <c r="H20" s="163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3899.0118355803488</v>
      </c>
      <c r="I20" s="61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5324.4262728558488</v>
      </c>
      <c r="J20" s="163">
        <f t="shared" si="3"/>
        <v>4791.9836455702643</v>
      </c>
      <c r="K20" s="61">
        <f t="shared" si="0"/>
        <v>4093.9624273593663</v>
      </c>
      <c r="L20" s="56"/>
    </row>
    <row r="21" spans="1:12" ht="89.1" customHeight="1" x14ac:dyDescent="0.25">
      <c r="A21" s="149"/>
      <c r="B21" s="147" t="s">
        <v>911</v>
      </c>
      <c r="C21" s="155">
        <v>0.6</v>
      </c>
      <c r="D21" s="33">
        <v>0.45</v>
      </c>
      <c r="E21" s="156">
        <v>0.6</v>
      </c>
      <c r="F21" s="51"/>
      <c r="G21" s="77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3372.6235813337858</v>
      </c>
      <c r="H21" s="163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3165.6394626237702</v>
      </c>
      <c r="I21" s="61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>4655.9055103129585</v>
      </c>
      <c r="J21" s="163">
        <f t="shared" si="3"/>
        <v>4190.3149592816626</v>
      </c>
      <c r="K21" s="61">
        <f>H21*1.05</f>
        <v>3323.921435754959</v>
      </c>
      <c r="L21" s="56"/>
    </row>
    <row r="22" spans="1:12" ht="89.1" customHeight="1" x14ac:dyDescent="0.25">
      <c r="A22" s="149"/>
      <c r="B22" s="147" t="s">
        <v>912</v>
      </c>
      <c r="C22" s="155">
        <v>0.7</v>
      </c>
      <c r="D22" s="33">
        <v>0.45</v>
      </c>
      <c r="E22" s="156">
        <v>0.6</v>
      </c>
      <c r="F22" s="51"/>
      <c r="G22" s="77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3709.8859394671649</v>
      </c>
      <c r="H22" s="163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3482.2034088861469</v>
      </c>
      <c r="I22" s="61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>5121.4960613442554</v>
      </c>
      <c r="J22" s="163">
        <f t="shared" si="3"/>
        <v>4609.3464552098303</v>
      </c>
      <c r="K22" s="61">
        <f>H22*1.05</f>
        <v>3656.3135793304546</v>
      </c>
      <c r="L22" s="56"/>
    </row>
    <row r="23" spans="1:12" ht="89.1" customHeight="1" x14ac:dyDescent="0.25">
      <c r="A23" s="149"/>
      <c r="B23" s="147" t="s">
        <v>913</v>
      </c>
      <c r="C23" s="155">
        <v>0.8</v>
      </c>
      <c r="D23" s="33">
        <v>0.45</v>
      </c>
      <c r="E23" s="156">
        <v>0.6</v>
      </c>
      <c r="F23" s="51"/>
      <c r="G23" s="77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4080.8745334138812</v>
      </c>
      <c r="H23" s="163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3830.4237497747622</v>
      </c>
      <c r="I23" s="61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>5633.6456674786814</v>
      </c>
      <c r="J23" s="163">
        <f t="shared" si="3"/>
        <v>5070.2811007308137</v>
      </c>
      <c r="K23" s="61">
        <f>H23*1.05</f>
        <v>4021.9449372635004</v>
      </c>
      <c r="L23" s="56"/>
    </row>
    <row r="24" spans="1:12" ht="89.1" customHeight="1" x14ac:dyDescent="0.25">
      <c r="A24" s="149"/>
      <c r="B24" s="147" t="s">
        <v>914</v>
      </c>
      <c r="C24" s="155">
        <v>0.9</v>
      </c>
      <c r="D24" s="33">
        <v>0.45</v>
      </c>
      <c r="E24" s="156">
        <v>0.6</v>
      </c>
      <c r="F24" s="51"/>
      <c r="G24" s="77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4488.9619867552692</v>
      </c>
      <c r="H24" s="163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4213.466124752239</v>
      </c>
      <c r="I24" s="61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>5915.3279508526139</v>
      </c>
      <c r="J24" s="163">
        <f t="shared" si="3"/>
        <v>5323.7951557673523</v>
      </c>
      <c r="K24" s="61">
        <f>H24*1.05</f>
        <v>4424.1394309898515</v>
      </c>
      <c r="L24" s="56"/>
    </row>
    <row r="25" spans="1:12" ht="89.1" customHeight="1" thickBot="1" x14ac:dyDescent="0.3">
      <c r="A25" s="178"/>
      <c r="B25" s="186" t="s">
        <v>915</v>
      </c>
      <c r="C25" s="157">
        <v>1</v>
      </c>
      <c r="D25" s="158">
        <v>0.45</v>
      </c>
      <c r="E25" s="159">
        <v>0.6</v>
      </c>
      <c r="F25" s="180"/>
      <c r="G25" s="181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4937.8581854307977</v>
      </c>
      <c r="H25" s="164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4634.812737227463</v>
      </c>
      <c r="I25" s="182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>6211.094348395246</v>
      </c>
      <c r="J25" s="164">
        <f t="shared" si="3"/>
        <v>5589.9849135557215</v>
      </c>
      <c r="K25" s="183">
        <f>H25*1.05</f>
        <v>4866.5533740888368</v>
      </c>
      <c r="L25" s="56"/>
    </row>
    <row r="26" spans="1:12" ht="28.7" hidden="1" customHeight="1" x14ac:dyDescent="0.25">
      <c r="A26" s="150"/>
    </row>
    <row r="27" spans="1:12" ht="101.1" hidden="1" customHeight="1" x14ac:dyDescent="0.25">
      <c r="A27" s="150"/>
    </row>
    <row r="28" spans="1:12" ht="101.1" hidden="1" customHeight="1" x14ac:dyDescent="0.25">
      <c r="A28" s="150"/>
    </row>
    <row r="29" spans="1:12" ht="101.1" hidden="1" customHeight="1" x14ac:dyDescent="0.25">
      <c r="A29" s="150"/>
    </row>
    <row r="30" spans="1:12" ht="101.1" hidden="1" customHeight="1" x14ac:dyDescent="0.25">
      <c r="A30" s="150"/>
    </row>
    <row r="31" spans="1:12" ht="101.1" hidden="1" customHeight="1" x14ac:dyDescent="0.25">
      <c r="A31" s="150"/>
    </row>
    <row r="32" spans="1:12" ht="101.1" hidden="1" customHeight="1" x14ac:dyDescent="0.25">
      <c r="A32" s="150"/>
    </row>
    <row r="33" spans="1:1" x14ac:dyDescent="0.25">
      <c r="A33" s="150"/>
    </row>
    <row r="34" spans="1:1" x14ac:dyDescent="0.25">
      <c r="A34" s="150"/>
    </row>
    <row r="35" spans="1:1" x14ac:dyDescent="0.25">
      <c r="A35" s="150"/>
    </row>
    <row r="36" spans="1:1" x14ac:dyDescent="0.25">
      <c r="A36" s="150"/>
    </row>
    <row r="37" spans="1:1" x14ac:dyDescent="0.25">
      <c r="A37" s="150"/>
    </row>
    <row r="38" spans="1:1" x14ac:dyDescent="0.25">
      <c r="A38" s="150"/>
    </row>
    <row r="39" spans="1:1" x14ac:dyDescent="0.25">
      <c r="A39" s="150"/>
    </row>
    <row r="40" spans="1:1" x14ac:dyDescent="0.25">
      <c r="A40" s="150"/>
    </row>
    <row r="41" spans="1:1" x14ac:dyDescent="0.25">
      <c r="A41" s="150"/>
    </row>
    <row r="42" spans="1:1" x14ac:dyDescent="0.25">
      <c r="A42" s="150"/>
    </row>
    <row r="43" spans="1:1" x14ac:dyDescent="0.25">
      <c r="A43" s="150"/>
    </row>
    <row r="44" spans="1:1" x14ac:dyDescent="0.25">
      <c r="A44" s="150"/>
    </row>
    <row r="45" spans="1:1" x14ac:dyDescent="0.25">
      <c r="A45" s="150"/>
    </row>
    <row r="46" spans="1:1" x14ac:dyDescent="0.25">
      <c r="A46" s="150"/>
    </row>
    <row r="47" spans="1:1" x14ac:dyDescent="0.25">
      <c r="A47" s="150"/>
    </row>
    <row r="48" spans="1:1" x14ac:dyDescent="0.25">
      <c r="A48" s="150"/>
    </row>
    <row r="49" spans="1:1" x14ac:dyDescent="0.25">
      <c r="A49" s="150"/>
    </row>
    <row r="50" spans="1:1" x14ac:dyDescent="0.25">
      <c r="A50" s="150"/>
    </row>
    <row r="51" spans="1:1" x14ac:dyDescent="0.25">
      <c r="A51" s="150"/>
    </row>
    <row r="52" spans="1:1" x14ac:dyDescent="0.25">
      <c r="A52" s="150"/>
    </row>
    <row r="53" spans="1:1" x14ac:dyDescent="0.25">
      <c r="A53" s="150"/>
    </row>
    <row r="54" spans="1:1" x14ac:dyDescent="0.25">
      <c r="A54" s="150"/>
    </row>
    <row r="55" spans="1:1" x14ac:dyDescent="0.25">
      <c r="A55" s="150"/>
    </row>
    <row r="56" spans="1:1" x14ac:dyDescent="0.25">
      <c r="A56" s="150"/>
    </row>
    <row r="57" spans="1:1" x14ac:dyDescent="0.25">
      <c r="A57" s="150"/>
    </row>
    <row r="58" spans="1:1" x14ac:dyDescent="0.25">
      <c r="A58" s="150"/>
    </row>
    <row r="59" spans="1:1" x14ac:dyDescent="0.25">
      <c r="A59" s="150"/>
    </row>
    <row r="60" spans="1:1" x14ac:dyDescent="0.25">
      <c r="A60" s="150"/>
    </row>
    <row r="61" spans="1:1" x14ac:dyDescent="0.25">
      <c r="A61" s="150"/>
    </row>
    <row r="62" spans="1:1" x14ac:dyDescent="0.25">
      <c r="A62" s="150"/>
    </row>
    <row r="63" spans="1:1" x14ac:dyDescent="0.25">
      <c r="A63" s="150"/>
    </row>
    <row r="64" spans="1:1" x14ac:dyDescent="0.25">
      <c r="A64" s="150"/>
    </row>
    <row r="65" spans="1:1" x14ac:dyDescent="0.25">
      <c r="A65" s="150"/>
    </row>
    <row r="66" spans="1:1" x14ac:dyDescent="0.25">
      <c r="A66" s="150"/>
    </row>
    <row r="67" spans="1:1" x14ac:dyDescent="0.25">
      <c r="A67" s="150"/>
    </row>
    <row r="68" spans="1:1" x14ac:dyDescent="0.25">
      <c r="A68" s="150"/>
    </row>
    <row r="69" spans="1:1" x14ac:dyDescent="0.25">
      <c r="A69" s="150"/>
    </row>
    <row r="70" spans="1:1" x14ac:dyDescent="0.25">
      <c r="A70" s="150"/>
    </row>
    <row r="71" spans="1:1" x14ac:dyDescent="0.25">
      <c r="A71" s="150"/>
    </row>
    <row r="72" spans="1:1" ht="15.75" thickBot="1" x14ac:dyDescent="0.3">
      <c r="A72" s="151"/>
    </row>
  </sheetData>
  <sheetProtection autoFilter="0"/>
  <autoFilter ref="A6:J25" xr:uid="{551F13B3-302F-0447-B6D9-32D6451A5CEB}"/>
  <dataConsolidate link="1"/>
  <mergeCells count="3">
    <mergeCell ref="C5:E5"/>
    <mergeCell ref="A1:A3"/>
    <mergeCell ref="B1:K3"/>
  </mergeCells>
  <conditionalFormatting sqref="B7:B11">
    <cfRule type="expression" dxfId="12" priority="5">
      <formula>#REF!=1</formula>
    </cfRule>
  </conditionalFormatting>
  <conditionalFormatting sqref="G6:K6">
    <cfRule type="expression" dxfId="11" priority="1">
      <formula>#REF!=1</formula>
    </cfRule>
  </conditionalFormatting>
  <pageMargins left="0.23622047244094491" right="0.23622047244094491" top="0.74803149606299213" bottom="0.74803149606299213" header="0.31496062992125984" footer="0.31496062992125984"/>
  <pageSetup paperSize="9" scale="3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141A-20A9-4928-9DB1-329C78DC22F3}">
  <sheetPr codeName="Planilha8">
    <tabColor rgb="FF92D050"/>
    <pageSetUpPr fitToPage="1"/>
  </sheetPr>
  <dimension ref="A1:W119"/>
  <sheetViews>
    <sheetView showGridLines="0" view="pageBreakPreview" zoomScale="55" zoomScaleNormal="40" zoomScaleSheetLayoutView="55" workbookViewId="0">
      <pane ySplit="6" topLeftCell="A67" activePane="bottomLeft" state="frozen"/>
      <selection pane="bottomLeft" activeCell="K86" sqref="K86"/>
    </sheetView>
  </sheetViews>
  <sheetFormatPr defaultColWidth="0" defaultRowHeight="15" zeroHeight="1" outlineLevelCol="1" x14ac:dyDescent="0.25"/>
  <cols>
    <col min="1" max="1" width="33.140625" customWidth="1"/>
    <col min="2" max="2" width="103.42578125" style="13" customWidth="1"/>
    <col min="3" max="3" width="11" customWidth="1"/>
    <col min="4" max="4" width="13.5703125" customWidth="1"/>
    <col min="5" max="5" width="11" customWidth="1"/>
    <col min="6" max="6" width="5" style="55" hidden="1" customWidth="1" outlineLevel="1"/>
    <col min="7" max="7" width="38.85546875" customWidth="1" collapsed="1"/>
    <col min="8" max="10" width="38.85546875" customWidth="1"/>
    <col min="11" max="11" width="40.140625" customWidth="1"/>
    <col min="12" max="12" width="7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3" width="44.42578125" hidden="1" customWidth="1"/>
    <col min="24" max="24" width="9.140625" hidden="1" customWidth="1"/>
    <col min="25" max="16384" width="9.140625" hidden="1"/>
  </cols>
  <sheetData>
    <row r="1" spans="1:11" ht="15" customHeight="1" x14ac:dyDescent="0.25">
      <c r="A1" s="206"/>
      <c r="B1" s="205" t="s">
        <v>986</v>
      </c>
      <c r="C1" s="205"/>
      <c r="D1" s="205"/>
      <c r="E1" s="205"/>
      <c r="F1" s="205"/>
      <c r="G1" s="205"/>
      <c r="H1" s="205"/>
      <c r="I1" s="205"/>
      <c r="J1" s="205"/>
      <c r="K1" s="205"/>
    </row>
    <row r="2" spans="1:11" ht="31.7" customHeight="1" x14ac:dyDescent="0.25">
      <c r="A2" s="206"/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72" customHeight="1" thickBot="1" x14ac:dyDescent="0.3">
      <c r="A3" s="207"/>
      <c r="B3" s="211"/>
      <c r="C3" s="211"/>
      <c r="D3" s="211"/>
      <c r="E3" s="211"/>
      <c r="F3" s="211"/>
      <c r="G3" s="211"/>
      <c r="H3" s="211"/>
      <c r="I3" s="211"/>
      <c r="J3" s="211"/>
      <c r="K3" s="211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18" t="s">
        <v>3</v>
      </c>
      <c r="D5" s="219"/>
      <c r="E5" s="220"/>
      <c r="F5" s="49"/>
    </row>
    <row r="6" spans="1:11" ht="97.35" customHeight="1" thickBot="1" x14ac:dyDescent="0.3">
      <c r="A6" s="148" t="s">
        <v>411</v>
      </c>
      <c r="B6" s="152" t="s">
        <v>412</v>
      </c>
      <c r="C6" s="153" t="s">
        <v>4</v>
      </c>
      <c r="D6" s="145" t="s">
        <v>5</v>
      </c>
      <c r="E6" s="154" t="s">
        <v>6</v>
      </c>
      <c r="F6" s="146"/>
      <c r="G6" s="160" t="s">
        <v>481</v>
      </c>
      <c r="H6" s="162" t="s">
        <v>482</v>
      </c>
      <c r="I6" s="165" t="s">
        <v>626</v>
      </c>
      <c r="J6" s="167" t="s">
        <v>627</v>
      </c>
      <c r="K6" s="166" t="s">
        <v>708</v>
      </c>
    </row>
    <row r="7" spans="1:11" ht="97.35" customHeight="1" x14ac:dyDescent="0.25">
      <c r="A7" s="168"/>
      <c r="B7" s="91" t="s">
        <v>665</v>
      </c>
      <c r="C7" s="155">
        <v>1.3</v>
      </c>
      <c r="D7" s="33">
        <v>0.8</v>
      </c>
      <c r="E7" s="156">
        <v>0.28000000000000003</v>
      </c>
      <c r="F7" s="8"/>
      <c r="G7" s="77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3185.2190077990563</v>
      </c>
      <c r="H7" s="163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2478.4086693558784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7567.2206673454002</v>
      </c>
      <c r="J7" s="163">
        <f t="shared" ref="J7:J28" si="0">I7*0.9</f>
        <v>6810.4986006108602</v>
      </c>
      <c r="K7" s="161">
        <f>H7*1.05</f>
        <v>2602.3291028236722</v>
      </c>
    </row>
    <row r="8" spans="1:11" ht="97.35" customHeight="1" x14ac:dyDescent="0.25">
      <c r="A8" s="168"/>
      <c r="B8" s="91" t="s">
        <v>638</v>
      </c>
      <c r="C8" s="155">
        <v>1.3</v>
      </c>
      <c r="D8" s="33">
        <v>0.8</v>
      </c>
      <c r="E8" s="156">
        <v>0.35</v>
      </c>
      <c r="F8" s="8"/>
      <c r="G8" s="77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3250.4407298012875</v>
      </c>
      <c r="H8" s="163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2543.6303913581105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7632.4423893476296</v>
      </c>
      <c r="J8" s="163">
        <f t="shared" si="0"/>
        <v>6869.1981504128671</v>
      </c>
      <c r="K8" s="161">
        <f>H8*1.05</f>
        <v>2670.811910926016</v>
      </c>
    </row>
    <row r="9" spans="1:11" ht="97.35" customHeight="1" x14ac:dyDescent="0.25">
      <c r="A9" s="168"/>
      <c r="B9" s="91" t="s">
        <v>666</v>
      </c>
      <c r="C9" s="155">
        <v>1.6</v>
      </c>
      <c r="D9" s="33">
        <v>0.8</v>
      </c>
      <c r="E9" s="156">
        <v>0.28000000000000003</v>
      </c>
      <c r="F9" s="8"/>
      <c r="G9" s="77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3476.9857541812335</v>
      </c>
      <c r="H9" s="163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2585.0285207349607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8415.2698217173584</v>
      </c>
      <c r="J9" s="163">
        <f t="shared" si="0"/>
        <v>7573.7428395456227</v>
      </c>
      <c r="K9" s="161">
        <f>H9*1.05</f>
        <v>2714.2799467717086</v>
      </c>
    </row>
    <row r="10" spans="1:11" ht="97.35" customHeight="1" x14ac:dyDescent="0.25">
      <c r="A10" s="168"/>
      <c r="B10" s="91" t="s">
        <v>639</v>
      </c>
      <c r="C10" s="155">
        <v>1.6</v>
      </c>
      <c r="D10" s="33">
        <v>0.8</v>
      </c>
      <c r="E10" s="156">
        <v>0.35</v>
      </c>
      <c r="F10" s="8"/>
      <c r="G10" s="77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3542.2074761834651</v>
      </c>
      <c r="H10" s="163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2650.2502427371924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8480.4915437195887</v>
      </c>
      <c r="J10" s="163">
        <f t="shared" si="0"/>
        <v>7632.4423893476296</v>
      </c>
      <c r="K10" s="161">
        <f>H10*1.05</f>
        <v>2782.762754874052</v>
      </c>
    </row>
    <row r="11" spans="1:11" ht="88.7" customHeight="1" x14ac:dyDescent="0.25">
      <c r="A11" s="149"/>
      <c r="B11" s="91" t="s">
        <v>831</v>
      </c>
      <c r="C11" s="155">
        <v>0.91</v>
      </c>
      <c r="D11" s="33">
        <v>0.76</v>
      </c>
      <c r="E11" s="156">
        <v>0.33</v>
      </c>
      <c r="F11" s="53"/>
      <c r="G11" s="77"/>
      <c r="H11" s="163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2538.6495865418078</v>
      </c>
      <c r="I11" s="61"/>
      <c r="J11" s="163"/>
      <c r="K11" s="173"/>
    </row>
    <row r="12" spans="1:11" ht="88.7" customHeight="1" x14ac:dyDescent="0.25">
      <c r="A12" s="149"/>
      <c r="B12" s="91" t="s">
        <v>600</v>
      </c>
      <c r="C12" s="155">
        <v>0.91</v>
      </c>
      <c r="D12" s="33">
        <v>0.76</v>
      </c>
      <c r="E12" s="156">
        <v>0.4</v>
      </c>
      <c r="F12" s="51"/>
      <c r="G12" s="77" t="str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/>
      </c>
      <c r="H12" s="163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2665.5820658688981</v>
      </c>
      <c r="I12" s="61" t="str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/>
      </c>
      <c r="J12" s="163"/>
      <c r="K12" s="173"/>
    </row>
    <row r="13" spans="1:11" ht="88.7" customHeight="1" x14ac:dyDescent="0.25">
      <c r="A13" s="149"/>
      <c r="B13" s="91" t="s">
        <v>601</v>
      </c>
      <c r="C13" s="155">
        <v>1.1000000000000001</v>
      </c>
      <c r="D13" s="33">
        <v>0.71</v>
      </c>
      <c r="E13" s="156">
        <v>0.33</v>
      </c>
      <c r="F13" s="51"/>
      <c r="G13" s="77"/>
      <c r="H13" s="163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2581.3782207029089</v>
      </c>
      <c r="I13" s="61"/>
      <c r="J13" s="163"/>
      <c r="K13" s="173"/>
    </row>
    <row r="14" spans="1:11" ht="88.7" customHeight="1" x14ac:dyDescent="0.25">
      <c r="A14" s="149"/>
      <c r="B14" s="91" t="s">
        <v>832</v>
      </c>
      <c r="C14" s="155">
        <v>1.1000000000000001</v>
      </c>
      <c r="D14" s="33">
        <v>0.71</v>
      </c>
      <c r="E14" s="156">
        <v>0.33</v>
      </c>
      <c r="F14" s="51"/>
      <c r="G14" s="77" t="str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/>
      </c>
      <c r="H14" s="163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2710.4471317380548</v>
      </c>
      <c r="I14" s="61" t="str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/>
      </c>
      <c r="J14" s="163"/>
      <c r="K14" s="173"/>
    </row>
    <row r="15" spans="1:11" ht="88.7" customHeight="1" x14ac:dyDescent="0.25">
      <c r="A15" s="149"/>
      <c r="B15" s="91" t="s">
        <v>934</v>
      </c>
      <c r="C15" s="155">
        <v>1.52</v>
      </c>
      <c r="D15" s="33">
        <v>0.91</v>
      </c>
      <c r="E15" s="156">
        <v>0.26</v>
      </c>
      <c r="F15" s="52"/>
      <c r="G15" s="77"/>
      <c r="H15" s="163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2807.615488057128</v>
      </c>
      <c r="I15" s="61"/>
      <c r="J15" s="163"/>
      <c r="K15" s="173"/>
    </row>
    <row r="16" spans="1:11" ht="88.7" customHeight="1" x14ac:dyDescent="0.25">
      <c r="A16" s="149"/>
      <c r="B16" s="91" t="s">
        <v>833</v>
      </c>
      <c r="C16" s="155">
        <v>1.52</v>
      </c>
      <c r="D16" s="33">
        <v>0.91</v>
      </c>
      <c r="E16" s="156">
        <v>0.33</v>
      </c>
      <c r="F16" s="51"/>
      <c r="G16" s="77" t="str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/>
      </c>
      <c r="H16" s="163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2947.9962624599848</v>
      </c>
      <c r="I16" s="61"/>
      <c r="J16" s="163"/>
      <c r="K16" s="173"/>
    </row>
    <row r="17" spans="1:11" ht="88.7" customHeight="1" x14ac:dyDescent="0.25">
      <c r="A17" s="149"/>
      <c r="B17" s="91" t="s">
        <v>935</v>
      </c>
      <c r="C17" s="155">
        <v>1.8</v>
      </c>
      <c r="D17" s="33">
        <v>1</v>
      </c>
      <c r="E17" s="156">
        <v>0.26</v>
      </c>
      <c r="F17" s="51"/>
      <c r="G17" s="77"/>
      <c r="H17" s="163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3762.8775343494981</v>
      </c>
      <c r="I17" s="61"/>
      <c r="J17" s="163"/>
      <c r="K17" s="173"/>
    </row>
    <row r="18" spans="1:11" ht="88.7" customHeight="1" x14ac:dyDescent="0.25">
      <c r="A18" s="149"/>
      <c r="B18" s="91" t="s">
        <v>834</v>
      </c>
      <c r="C18" s="155">
        <v>1.8</v>
      </c>
      <c r="D18" s="33">
        <v>1</v>
      </c>
      <c r="E18" s="156">
        <v>0.33</v>
      </c>
      <c r="F18" s="51"/>
      <c r="G18" s="77" t="str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/>
      </c>
      <c r="H18" s="163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3951.0214110669731</v>
      </c>
      <c r="I18" s="61"/>
      <c r="J18" s="163"/>
      <c r="K18" s="173"/>
    </row>
    <row r="19" spans="1:11" ht="89.1" customHeight="1" x14ac:dyDescent="0.25">
      <c r="A19" s="149"/>
      <c r="B19" s="91" t="s">
        <v>840</v>
      </c>
      <c r="C19" s="155">
        <v>1</v>
      </c>
      <c r="D19" s="33">
        <v>1</v>
      </c>
      <c r="E19" s="156">
        <v>0.26</v>
      </c>
      <c r="F19" s="51"/>
      <c r="G19" s="77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4698.8633388812577</v>
      </c>
      <c r="H19" s="163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3580.0863534333394</v>
      </c>
      <c r="I19" s="61" t="str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/>
      </c>
      <c r="J19" s="163"/>
      <c r="K19" s="173"/>
    </row>
    <row r="20" spans="1:11" ht="89.1" customHeight="1" x14ac:dyDescent="0.25">
      <c r="A20" s="149"/>
      <c r="B20" s="91" t="s">
        <v>841</v>
      </c>
      <c r="C20" s="155">
        <v>1.2</v>
      </c>
      <c r="D20" s="33">
        <v>0.6</v>
      </c>
      <c r="E20" s="156">
        <v>0.26</v>
      </c>
      <c r="F20" s="51"/>
      <c r="G20" s="77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4385.5026883796318</v>
      </c>
      <c r="H20" s="163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3508.4021507037064</v>
      </c>
      <c r="I20" s="61" t="str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/>
      </c>
      <c r="J20" s="163"/>
      <c r="K20" s="173"/>
    </row>
    <row r="21" spans="1:11" ht="88.7" customHeight="1" x14ac:dyDescent="0.25">
      <c r="A21" s="149"/>
      <c r="B21" s="91" t="s">
        <v>842</v>
      </c>
      <c r="C21" s="155">
        <v>1.6</v>
      </c>
      <c r="D21" s="33">
        <v>1</v>
      </c>
      <c r="E21" s="156">
        <v>0.26</v>
      </c>
      <c r="F21" s="51"/>
      <c r="G21" s="77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5358.148893625611</v>
      </c>
      <c r="H21" s="163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4000.7511739071228</v>
      </c>
      <c r="I21" s="61" t="str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/>
      </c>
      <c r="J21" s="163"/>
      <c r="K21" s="173"/>
    </row>
    <row r="22" spans="1:11" ht="89.1" customHeight="1" x14ac:dyDescent="0.25">
      <c r="A22" s="149"/>
      <c r="B22" s="91" t="s">
        <v>843</v>
      </c>
      <c r="C22" s="155">
        <v>1.8</v>
      </c>
      <c r="D22" s="33">
        <v>0.8</v>
      </c>
      <c r="E22" s="156">
        <v>0.26</v>
      </c>
      <c r="F22" s="51"/>
      <c r="G22" s="77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5893.9637829881731</v>
      </c>
      <c r="H22" s="163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4400.8262912978371</v>
      </c>
      <c r="I22" s="61" t="str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/>
      </c>
      <c r="J22" s="163"/>
      <c r="K22" s="173"/>
    </row>
    <row r="23" spans="1:11" ht="89.1" customHeight="1" x14ac:dyDescent="0.25">
      <c r="A23" s="149"/>
      <c r="B23" s="91" t="s">
        <v>846</v>
      </c>
      <c r="C23" s="155">
        <v>1.3</v>
      </c>
      <c r="D23" s="33">
        <v>0.8</v>
      </c>
      <c r="E23" s="156">
        <v>0.26</v>
      </c>
      <c r="F23" s="51"/>
      <c r="G23" s="77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4392.0861416365951</v>
      </c>
      <c r="H23" s="163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2518.2010080972927</v>
      </c>
      <c r="I23" s="61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>7916.4007670144774</v>
      </c>
      <c r="J23" s="163">
        <f t="shared" si="0"/>
        <v>7124.76069031303</v>
      </c>
      <c r="K23" s="173"/>
    </row>
    <row r="24" spans="1:11" ht="89.1" customHeight="1" x14ac:dyDescent="0.25">
      <c r="A24" s="149"/>
      <c r="B24" s="91" t="s">
        <v>847</v>
      </c>
      <c r="C24" s="155">
        <v>1.3</v>
      </c>
      <c r="D24" s="33">
        <v>0.8</v>
      </c>
      <c r="E24" s="156">
        <v>0.33</v>
      </c>
      <c r="F24" s="51"/>
      <c r="G24" s="77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4623.2485701437845</v>
      </c>
      <c r="H24" s="163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2650.7379032603076</v>
      </c>
      <c r="I24" s="61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>8333.0534389626082</v>
      </c>
      <c r="J24" s="163">
        <f t="shared" si="0"/>
        <v>7499.7480950663476</v>
      </c>
      <c r="K24" s="173"/>
    </row>
    <row r="25" spans="1:11" ht="89.1" customHeight="1" x14ac:dyDescent="0.25">
      <c r="A25" s="149"/>
      <c r="B25" s="147" t="s">
        <v>850</v>
      </c>
      <c r="C25" s="155">
        <v>1.8</v>
      </c>
      <c r="D25" s="33">
        <v>0.8</v>
      </c>
      <c r="E25" s="156">
        <v>0.26</v>
      </c>
      <c r="F25" s="51"/>
      <c r="G25" s="77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4397.6772206063888</v>
      </c>
      <c r="H25" s="163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3407.0331152787694</v>
      </c>
      <c r="I25" s="61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>9662.9234167065533</v>
      </c>
      <c r="J25" s="163">
        <f t="shared" si="0"/>
        <v>8696.6310750358989</v>
      </c>
      <c r="K25" s="173"/>
    </row>
    <row r="26" spans="1:11" ht="89.1" customHeight="1" x14ac:dyDescent="0.25">
      <c r="A26" s="149"/>
      <c r="B26" s="147" t="s">
        <v>851</v>
      </c>
      <c r="C26" s="155">
        <v>1.6</v>
      </c>
      <c r="D26" s="33">
        <v>1</v>
      </c>
      <c r="E26" s="156">
        <v>0.26</v>
      </c>
      <c r="F26" s="51"/>
      <c r="G26" s="77">
        <f>IFERROR(IF('BASE DE DADOS PREÇOS'!$M$71="com",VLOOKUP(CONCATENATE(B26,$G$6),'BASE DE DADOS PREÇOS'!$E:$H,4,0)/(1-SUM($F$1))*VLOOKUP(CAPA!$B$12,'POLITICA DE PREÇO'!#REF!,2,0)*0.95,VLOOKUP(CONCATENATE(B26,$G$6),'BASE DE DADOS PREÇOS'!$E:$H,4,0)/(1-SUM($F$1))*VLOOKUP(CAPA!$B$12,'POLITICA DE PREÇO'!$B$4:$F$100,5,0))*CAPA!$B$14,"")</f>
        <v>4886.3080228959871</v>
      </c>
      <c r="H26" s="163">
        <f>IFERROR(IF('BASE DE DADOS PREÇOS'!$M$71="com",VLOOKUP(CONCATENATE(B26,$H$6),'BASE DE DADOS PREÇOS'!$E:$H,4,0)/(1-SUM($F$1))*VLOOKUP(CAPA!$B$12,'POLITICA DE PREÇO'!#REF!,2,0)*0.95,VLOOKUP(CONCATENATE(B26,$H$6),'BASE DE DADOS PREÇOS'!$E:$H,4,0)/(1-SUM($F$1))*VLOOKUP(CAPA!$B$12,'POLITICA DE PREÇO'!$B$4:$F$100,5,0))*CAPA!$B$14,"")</f>
        <v>3785.5923503097447</v>
      </c>
      <c r="I26" s="61">
        <f>IFERROR(IF('BASE DE DADOS PREÇOS'!$M$71="com",VLOOKUP(CONCATENATE(B26,$I$6),'BASE DE DADOS PREÇOS'!$E:$H,4,0)/(1-SUM($F$1))*VLOOKUP(CAPA!$B$12,'POLITICA DE PREÇO'!#REF!,2,0)*0.95,VLOOKUP(CONCATENATE(B26,$I$6),'BASE DE DADOS PREÇOS'!$E:$H,4,0)/(1-SUM($F$1))*VLOOKUP(CAPA!$B$12,'POLITICA DE PREÇO'!$B$4:$F$100,5,0))*CAPA!$B$14,"")</f>
        <v>10736.581574118392</v>
      </c>
      <c r="J26" s="163">
        <f t="shared" si="0"/>
        <v>9662.9234167065533</v>
      </c>
      <c r="K26" s="173"/>
    </row>
    <row r="27" spans="1:11" ht="89.1" customHeight="1" x14ac:dyDescent="0.25">
      <c r="A27" s="149"/>
      <c r="B27" s="91" t="s">
        <v>852</v>
      </c>
      <c r="C27" s="155">
        <v>0.9</v>
      </c>
      <c r="D27" s="33">
        <v>0.9</v>
      </c>
      <c r="E27" s="156">
        <v>0.26</v>
      </c>
      <c r="F27" s="51"/>
      <c r="G27" s="77">
        <f>IFERROR(IF('BASE DE DADOS PREÇOS'!$M$71="com",VLOOKUP(CONCATENATE(B27,$G$6),'BASE DE DADOS PREÇOS'!$E:$H,4,0)/(1-SUM($F$1))*VLOOKUP(CAPA!$B$12,'POLITICA DE PREÇO'!#REF!,2,0)*0.95,VLOOKUP(CONCATENATE(B27,$G$6),'BASE DE DADOS PREÇOS'!$E:$H,4,0)/(1-SUM($F$1))*VLOOKUP(CAPA!$B$12,'POLITICA DE PREÇO'!$B$4:$F$100,5,0))*CAPA!$B$14,"")</f>
        <v>3776.3875258400653</v>
      </c>
      <c r="H27" s="163">
        <f>IFERROR(IF('BASE DE DADOS PREÇOS'!$M$71="com",VLOOKUP(CONCATENATE(B27,$H$6),'BASE DE DADOS PREÇOS'!$E:$H,4,0)/(1-SUM($F$1))*VLOOKUP(CAPA!$B$12,'POLITICA DE PREÇO'!#REF!,2,0)*0.95,VLOOKUP(CONCATENATE(B27,$H$6),'BASE DE DADOS PREÇOS'!$E:$H,4,0)/(1-SUM($F$1))*VLOOKUP(CAPA!$B$12,'POLITICA DE PREÇO'!$B$4:$F$100,5,0))*CAPA!$B$14,"")</f>
        <v>3057.8358153748522</v>
      </c>
      <c r="I27" s="61">
        <f>IFERROR(IF('BASE DE DADOS PREÇOS'!$M$71="com",VLOOKUP(CONCATENATE(B27,$I$6),'BASE DE DADOS PREÇOS'!$E:$H,4,0)/(1-SUM($F$1))*VLOOKUP(CAPA!$B$12,'POLITICA DE PREÇO'!#REF!,2,0)*0.95,VLOOKUP(CONCATENATE(B27,$I$6),'BASE DE DADOS PREÇOS'!$E:$H,4,0)/(1-SUM($F$1))*VLOOKUP(CAPA!$B$12,'POLITICA DE PREÇO'!$B$4:$F$100,5,0))*CAPA!$B$14,"")</f>
        <v>6247.8053492178606</v>
      </c>
      <c r="J27" s="163">
        <f t="shared" si="0"/>
        <v>5623.0248142960745</v>
      </c>
      <c r="K27" s="173"/>
    </row>
    <row r="28" spans="1:11" ht="89.1" customHeight="1" x14ac:dyDescent="0.25">
      <c r="A28" s="149"/>
      <c r="B28" s="91" t="s">
        <v>853</v>
      </c>
      <c r="C28" s="155">
        <v>1</v>
      </c>
      <c r="D28" s="33">
        <v>1</v>
      </c>
      <c r="E28" s="156">
        <v>0.26</v>
      </c>
      <c r="F28" s="51"/>
      <c r="G28" s="77">
        <f>IFERROR(IF('BASE DE DADOS PREÇOS'!$M$71="com",VLOOKUP(CONCATENATE(B28,$G$6),'BASE DE DADOS PREÇOS'!$E:$H,4,0)/(1-SUM($F$1))*VLOOKUP(CAPA!$B$12,'POLITICA DE PREÇO'!#REF!,2,0)*0.95,VLOOKUP(CONCATENATE(B28,$G$6),'BASE DE DADOS PREÇOS'!$E:$H,4,0)/(1-SUM($F$1))*VLOOKUP(CAPA!$B$12,'POLITICA DE PREÇO'!$B$4:$F$100,5,0))*CAPA!$B$14,"")</f>
        <v>4255.1817718183902</v>
      </c>
      <c r="H28" s="163">
        <f>IFERROR(IF('BASE DE DADOS PREÇOS'!$M$71="com",VLOOKUP(CONCATENATE(B28,$H$6),'BASE DE DADOS PREÇOS'!$E:$H,4,0)/(1-SUM($F$1))*VLOOKUP(CAPA!$B$12,'POLITICA DE PREÇO'!#REF!,2,0)*0.95,VLOOKUP(CONCATENATE(B28,$H$6),'BASE DE DADOS PREÇOS'!$E:$H,4,0)/(1-SUM($F$1))*VLOOKUP(CAPA!$B$12,'POLITICA DE PREÇO'!$B$4:$F$100,5,0))*CAPA!$B$14,"")</f>
        <v>3303.217701793822</v>
      </c>
      <c r="I28" s="61">
        <f>IFERROR(IF('BASE DE DADOS PREÇOS'!$M$71="com",VLOOKUP(CONCATENATE(B28,$I$6),'BASE DE DADOS PREÇOS'!$E:$H,4,0)/(1-SUM($F$1))*VLOOKUP(CAPA!$B$12,'POLITICA DE PREÇO'!#REF!,2,0)*0.95,VLOOKUP(CONCATENATE(B28,$I$6),'BASE DE DADOS PREÇOS'!$E:$H,4,0)/(1-SUM($F$1))*VLOOKUP(CAPA!$B$12,'POLITICA DE PREÇO'!$B$4:$F$100,5,0))*CAPA!$B$14,"")</f>
        <v>7026.6094680046763</v>
      </c>
      <c r="J28" s="163">
        <f t="shared" si="0"/>
        <v>6323.9485212042091</v>
      </c>
      <c r="K28" s="173"/>
    </row>
    <row r="29" spans="1:11" ht="89.1" customHeight="1" x14ac:dyDescent="0.25">
      <c r="A29" s="149"/>
      <c r="B29" s="91" t="s">
        <v>854</v>
      </c>
      <c r="C29" s="155">
        <v>1.4</v>
      </c>
      <c r="D29" s="33">
        <v>0.7</v>
      </c>
      <c r="E29" s="156">
        <v>0.26</v>
      </c>
      <c r="F29" s="51"/>
      <c r="G29" s="77">
        <f>IFERROR(IF('BASE DE DADOS PREÇOS'!$M$71="com",VLOOKUP(CONCATENATE(B29,$G$6),'BASE DE DADOS PREÇOS'!$E:$H,4,0)/(1-SUM($F$1))*VLOOKUP(CAPA!$B$12,'POLITICA DE PREÇO'!#REF!,2,0)*0.95,VLOOKUP(CONCATENATE(B29,$G$6),'BASE DE DADOS PREÇOS'!$E:$H,4,0)/(1-SUM($F$1))*VLOOKUP(CAPA!$B$12,'POLITICA DE PREÇO'!$B$4:$F$100,5,0))*CAPA!$B$14,"")</f>
        <v>4170.0781363820224</v>
      </c>
      <c r="H29" s="163">
        <f>IFERROR(IF('BASE DE DADOS PREÇOS'!$M$71="com",VLOOKUP(CONCATENATE(B29,$H$6),'BASE DE DADOS PREÇOS'!$E:$H,4,0)/(1-SUM($F$1))*VLOOKUP(CAPA!$B$12,'POLITICA DE PREÇO'!#REF!,2,0)*0.95,VLOOKUP(CONCATENATE(B29,$H$6),'BASE DE DADOS PREÇOS'!$E:$H,4,0)/(1-SUM($F$1))*VLOOKUP(CAPA!$B$12,'POLITICA DE PREÇO'!$B$4:$F$100,5,0))*CAPA!$B$14,"")</f>
        <v>3237.1533477579455</v>
      </c>
      <c r="I29" s="61">
        <f>IFERROR(IF('BASE DE DADOS PREÇOS'!$M$71="com",VLOOKUP(CONCATENATE(B29,$I$6),'BASE DE DADOS PREÇOS'!$E:$H,4,0)/(1-SUM($F$1))*VLOOKUP(CAPA!$B$12,'POLITICA DE PREÇO'!#REF!,2,0)*0.95,VLOOKUP(CONCATENATE(B29,$I$6),'BASE DE DADOS PREÇOS'!$E:$H,4,0)/(1-SUM($F$1))*VLOOKUP(CAPA!$B$12,'POLITICA DE PREÇO'!$B$4:$F$100,5,0))*CAPA!$B$14,"")</f>
        <v>7417.7820518578246</v>
      </c>
      <c r="J29" s="163">
        <f t="shared" ref="J29:J68" si="1">I29*0.9</f>
        <v>6676.0038466720425</v>
      </c>
      <c r="K29" s="173"/>
    </row>
    <row r="30" spans="1:11" ht="89.1" customHeight="1" x14ac:dyDescent="0.25">
      <c r="A30" s="149"/>
      <c r="B30" s="91" t="s">
        <v>855</v>
      </c>
      <c r="C30" s="155">
        <v>1.6</v>
      </c>
      <c r="D30" s="33">
        <v>1</v>
      </c>
      <c r="E30" s="156">
        <v>0.26</v>
      </c>
      <c r="F30" s="51"/>
      <c r="G30" s="77">
        <f>IFERROR(IF('BASE DE DADOS PREÇOS'!$M$71="com",VLOOKUP(CONCATENATE(B30,$G$6),'BASE DE DADOS PREÇOS'!$E:$H,4,0)/(1-SUM($F$1))*VLOOKUP(CAPA!$B$12,'POLITICA DE PREÇO'!#REF!,2,0)*0.95,VLOOKUP(CONCATENATE(B30,$G$6),'BASE DE DADOS PREÇOS'!$E:$H,4,0)/(1-SUM($F$1))*VLOOKUP(CAPA!$B$12,'POLITICA DE PREÇO'!$B$4:$F$100,5,0))*CAPA!$B$14,"")</f>
        <v>5195.9666408883213</v>
      </c>
      <c r="H30" s="163">
        <f>IFERROR(IF('BASE DE DADOS PREÇOS'!$M$71="com",VLOOKUP(CONCATENATE(B30,$H$6),'BASE DE DADOS PREÇOS'!$E:$H,4,0)/(1-SUM($F$1))*VLOOKUP(CAPA!$B$12,'POLITICA DE PREÇO'!#REF!,2,0)*0.95,VLOOKUP(CONCATENATE(B30,$H$6),'BASE DE DADOS PREÇOS'!$E:$H,4,0)/(1-SUM($F$1))*VLOOKUP(CAPA!$B$12,'POLITICA DE PREÇO'!$B$4:$F$100,5,0))*CAPA!$B$14,"")</f>
        <v>3826.1208901086725</v>
      </c>
      <c r="I30" s="61">
        <f>IFERROR(IF('BASE DE DADOS PREÇOS'!$M$71="com",VLOOKUP(CONCATENATE(B30,$I$6),'BASE DE DADOS PREÇOS'!$E:$H,4,0)/(1-SUM($F$1))*VLOOKUP(CAPA!$B$12,'POLITICA DE PREÇO'!#REF!,2,0)*0.95,VLOOKUP(CONCATENATE(B30,$I$6),'BASE DE DADOS PREÇOS'!$E:$H,4,0)/(1-SUM($F$1))*VLOOKUP(CAPA!$B$12,'POLITICA DE PREÇO'!$B$4:$F$100,5,0))*CAPA!$B$14,"")</f>
        <v>9919.6530114955312</v>
      </c>
      <c r="J30" s="163">
        <f t="shared" si="1"/>
        <v>8927.6877103459792</v>
      </c>
      <c r="K30" s="173"/>
    </row>
    <row r="31" spans="1:11" ht="89.1" customHeight="1" x14ac:dyDescent="0.25">
      <c r="A31" s="149"/>
      <c r="B31" s="91" t="s">
        <v>856</v>
      </c>
      <c r="C31" s="155">
        <v>1.8</v>
      </c>
      <c r="D31" s="33">
        <v>0.8</v>
      </c>
      <c r="E31" s="156">
        <v>0.26</v>
      </c>
      <c r="F31" s="51"/>
      <c r="G31" s="77">
        <f>IFERROR(IF('BASE DE DADOS PREÇOS'!$M$71="com",VLOOKUP(CONCATENATE(B31,$G$6),'BASE DE DADOS PREÇOS'!$E:$H,4,0)/(1-SUM($F$1))*VLOOKUP(CAPA!$B$12,'POLITICA DE PREÇO'!#REF!,2,0)*0.95,VLOOKUP(CONCATENATE(B31,$G$6),'BASE DE DADOS PREÇOS'!$E:$H,4,0)/(1-SUM($F$1))*VLOOKUP(CAPA!$B$12,'POLITICA DE PREÇO'!$B$4:$F$100,5,0))*CAPA!$B$14,"")</f>
        <v>4676.3699767994895</v>
      </c>
      <c r="H31" s="163">
        <f>IFERROR(IF('BASE DE DADOS PREÇOS'!$M$71="com",VLOOKUP(CONCATENATE(B31,$H$6),'BASE DE DADOS PREÇOS'!$E:$H,4,0)/(1-SUM($F$1))*VLOOKUP(CAPA!$B$12,'POLITICA DE PREÇO'!#REF!,2,0)*0.95,VLOOKUP(CONCATENATE(B31,$H$6),'BASE DE DADOS PREÇOS'!$E:$H,4,0)/(1-SUM($F$1))*VLOOKUP(CAPA!$B$12,'POLITICA DE PREÇO'!$B$4:$F$100,5,0))*CAPA!$B$14,"")</f>
        <v>3826.1208901086729</v>
      </c>
      <c r="I31" s="61">
        <f>IFERROR(IF('BASE DE DADOS PREÇOS'!$M$71="com",VLOOKUP(CONCATENATE(B31,$I$6),'BASE DE DADOS PREÇOS'!$E:$H,4,0)/(1-SUM($F$1))*VLOOKUP(CAPA!$B$12,'POLITICA DE PREÇO'!#REF!,2,0)*0.95,VLOOKUP(CONCATENATE(B31,$I$6),'BASE DE DADOS PREÇOS'!$E:$H,4,0)/(1-SUM($F$1))*VLOOKUP(CAPA!$B$12,'POLITICA DE PREÇO'!$B$4:$F$100,5,0))*CAPA!$B$14,"")</f>
        <v>9715.1240834234577</v>
      </c>
      <c r="J31" s="163">
        <f t="shared" si="1"/>
        <v>8743.6116750811125</v>
      </c>
      <c r="K31" s="173"/>
    </row>
    <row r="32" spans="1:11" ht="89.1" customHeight="1" x14ac:dyDescent="0.25">
      <c r="A32" s="149"/>
      <c r="B32" s="91" t="s">
        <v>857</v>
      </c>
      <c r="C32" s="155" t="s">
        <v>1</v>
      </c>
      <c r="D32" s="33">
        <v>0.9</v>
      </c>
      <c r="E32" s="156">
        <v>0.26</v>
      </c>
      <c r="F32" s="51"/>
      <c r="G32" s="77">
        <f>IFERROR(IF('BASE DE DADOS PREÇOS'!$M$71="com",VLOOKUP(CONCATENATE(B32,$G$6),'BASE DE DADOS PREÇOS'!$E:$H,4,0)/(1-SUM($F$1))*VLOOKUP(CAPA!$B$12,'POLITICA DE PREÇO'!#REF!,2,0)*0.95,VLOOKUP(CONCATENATE(B32,$G$6),'BASE DE DADOS PREÇOS'!$E:$H,4,0)/(1-SUM($F$1))*VLOOKUP(CAPA!$B$12,'POLITICA DE PREÇO'!$B$4:$F$100,5,0))*CAPA!$B$14,"")</f>
        <v>3562.6955034285716</v>
      </c>
      <c r="H32" s="163">
        <f>IFERROR(IF('BASE DE DADOS PREÇOS'!$M$71="com",VLOOKUP(CONCATENATE(B32,$H$6),'BASE DE DADOS PREÇOS'!$E:$H,4,0)/(1-SUM($F$1))*VLOOKUP(CAPA!$B$12,'POLITICA DE PREÇO'!#REF!,2,0)*0.95,VLOOKUP(CONCATENATE(B32,$H$6),'BASE DE DADOS PREÇOS'!$E:$H,4,0)/(1-SUM($F$1))*VLOOKUP(CAPA!$B$12,'POLITICA DE PREÇO'!$B$4:$F$100,5,0))*CAPA!$B$14,"")</f>
        <v>2048.1893177605557</v>
      </c>
      <c r="I32" s="61">
        <f>IFERROR(IF('BASE DE DADOS PREÇOS'!$M$71="com",VLOOKUP(CONCATENATE(B32,$I$6),'BASE DE DADOS PREÇOS'!$E:$H,4,0)/(1-SUM($F$1))*VLOOKUP(CAPA!$B$12,'POLITICA DE PREÇO'!#REF!,2,0)*0.95,VLOOKUP(CONCATENATE(B32,$I$6),'BASE DE DADOS PREÇOS'!$E:$H,4,0)/(1-SUM($F$1))*VLOOKUP(CAPA!$B$12,'POLITICA DE PREÇO'!$B$4:$F$100,5,0))*CAPA!$B$14,"")</f>
        <v>5468.6412751040343</v>
      </c>
      <c r="J32" s="163">
        <f t="shared" si="1"/>
        <v>4921.7771475936306</v>
      </c>
      <c r="K32" s="173"/>
    </row>
    <row r="33" spans="1:11" ht="89.1" customHeight="1" x14ac:dyDescent="0.25">
      <c r="A33" s="149"/>
      <c r="B33" s="91" t="s">
        <v>858</v>
      </c>
      <c r="C33" s="155" t="s">
        <v>1</v>
      </c>
      <c r="D33" s="33">
        <v>1</v>
      </c>
      <c r="E33" s="156">
        <v>0.26</v>
      </c>
      <c r="F33" s="51"/>
      <c r="G33" s="77">
        <f>IFERROR(IF('BASE DE DADOS PREÇOS'!$M$71="com",VLOOKUP(CONCATENATE(B33,$G$6),'BASE DE DADOS PREÇOS'!$E:$H,4,0)/(1-SUM($F$1))*VLOOKUP(CAPA!$B$12,'POLITICA DE PREÇO'!#REF!,2,0)*0.95,VLOOKUP(CONCATENATE(B33,$G$6),'BASE DE DADOS PREÇOS'!$E:$H,4,0)/(1-SUM($F$1))*VLOOKUP(CAPA!$B$12,'POLITICA DE PREÇO'!$B$4:$F$100,5,0))*CAPA!$B$14,"")</f>
        <v>4398.3895104056446</v>
      </c>
      <c r="H33" s="163">
        <f>IFERROR(IF('BASE DE DADOS PREÇOS'!$M$71="com",VLOOKUP(CONCATENATE(B33,$H$6),'BASE DE DADOS PREÇOS'!$E:$H,4,0)/(1-SUM($F$1))*VLOOKUP(CAPA!$B$12,'POLITICA DE PREÇO'!#REF!,2,0)*0.95,VLOOKUP(CONCATENATE(B33,$H$6),'BASE DE DADOS PREÇOS'!$E:$H,4,0)/(1-SUM($F$1))*VLOOKUP(CAPA!$B$12,'POLITICA DE PREÇO'!$B$4:$F$100,5,0))*CAPA!$B$14,"")</f>
        <v>2528.6287873587103</v>
      </c>
      <c r="I33" s="61">
        <f>IFERROR(IF('BASE DE DADOS PREÇOS'!$M$71="com",VLOOKUP(CONCATENATE(B33,$I$6),'BASE DE DADOS PREÇOS'!$E:$H,4,0)/(1-SUM($F$1))*VLOOKUP(CAPA!$B$12,'POLITICA DE PREÇO'!#REF!,2,0)*0.95,VLOOKUP(CONCATENATE(B33,$I$6),'BASE DE DADOS PREÇOS'!$E:$H,4,0)/(1-SUM($F$1))*VLOOKUP(CAPA!$B$12,'POLITICA DE PREÇO'!$B$4:$F$100,5,0))*CAPA!$B$14,"")</f>
        <v>6751.4089816099186</v>
      </c>
      <c r="J33" s="163">
        <f t="shared" si="1"/>
        <v>6076.2680834489265</v>
      </c>
      <c r="K33" s="173"/>
    </row>
    <row r="34" spans="1:11" ht="89.1" customHeight="1" x14ac:dyDescent="0.25">
      <c r="A34" s="149"/>
      <c r="B34" s="91" t="s">
        <v>859</v>
      </c>
      <c r="C34" s="155" t="s">
        <v>1</v>
      </c>
      <c r="D34" s="33">
        <v>1.1000000000000001</v>
      </c>
      <c r="E34" s="156">
        <v>0.26</v>
      </c>
      <c r="F34" s="51"/>
      <c r="G34" s="77">
        <f>IFERROR(IF('BASE DE DADOS PREÇOS'!$M$71="com",VLOOKUP(CONCATENATE(B34,$G$6),'BASE DE DADOS PREÇOS'!$E:$H,4,0)/(1-SUM($F$1))*VLOOKUP(CAPA!$B$12,'POLITICA DE PREÇO'!#REF!,2,0)*0.95,VLOOKUP(CONCATENATE(B34,$G$6),'BASE DE DADOS PREÇOS'!$E:$H,4,0)/(1-SUM($F$1))*VLOOKUP(CAPA!$B$12,'POLITICA DE PREÇO'!$B$4:$F$100,5,0))*CAPA!$B$14,"")</f>
        <v>4973.5635233048442</v>
      </c>
      <c r="H34" s="163">
        <f>IFERROR(IF('BASE DE DADOS PREÇOS'!$M$71="com",VLOOKUP(CONCATENATE(B34,$H$6),'BASE DE DADOS PREÇOS'!$E:$H,4,0)/(1-SUM($F$1))*VLOOKUP(CAPA!$B$12,'POLITICA DE PREÇO'!#REF!,2,0)*0.95,VLOOKUP(CONCATENATE(B34,$H$6),'BASE DE DADOS PREÇOS'!$E:$H,4,0)/(1-SUM($F$1))*VLOOKUP(CAPA!$B$12,'POLITICA DE PREÇO'!$B$4:$F$100,5,0))*CAPA!$B$14,"")</f>
        <v>2679.9903697006048</v>
      </c>
      <c r="I34" s="61">
        <f>IFERROR(IF('BASE DE DADOS PREÇOS'!$M$71="com",VLOOKUP(CONCATENATE(B34,$I$6),'BASE DE DADOS PREÇOS'!$E:$H,4,0)/(1-SUM($F$1))*VLOOKUP(CAPA!$B$12,'POLITICA DE PREÇO'!#REF!,2,0)*0.95,VLOOKUP(CONCATENATE(B34,$I$6),'BASE DE DADOS PREÇOS'!$E:$H,4,0)/(1-SUM($F$1))*VLOOKUP(CAPA!$B$12,'POLITICA DE PREÇO'!$B$4:$F$100,5,0))*CAPA!$B$14,"")</f>
        <v>7793.8495445374747</v>
      </c>
      <c r="J34" s="163">
        <f t="shared" si="1"/>
        <v>7014.4645900837277</v>
      </c>
      <c r="K34" s="173"/>
    </row>
    <row r="35" spans="1:11" ht="89.1" customHeight="1" x14ac:dyDescent="0.25">
      <c r="A35" s="149"/>
      <c r="B35" s="91" t="s">
        <v>860</v>
      </c>
      <c r="C35" s="155" t="s">
        <v>1</v>
      </c>
      <c r="D35" s="33">
        <v>1.2</v>
      </c>
      <c r="E35" s="156">
        <v>0.26</v>
      </c>
      <c r="F35" s="51"/>
      <c r="G35" s="77">
        <f>IFERROR(IF('BASE DE DADOS PREÇOS'!$M$71="com",VLOOKUP(CONCATENATE(B35,$G$6),'BASE DE DADOS PREÇOS'!$E:$H,4,0)/(1-SUM($F$1))*VLOOKUP(CAPA!$B$12,'POLITICA DE PREÇO'!#REF!,2,0)*0.95,VLOOKUP(CONCATENATE(B35,$G$6),'BASE DE DADOS PREÇOS'!$E:$H,4,0)/(1-SUM($F$1))*VLOOKUP(CAPA!$B$12,'POLITICA DE PREÇO'!$B$4:$F$100,5,0))*CAPA!$B$14,"")</f>
        <v>5918.9516310404742</v>
      </c>
      <c r="H35" s="163">
        <f>IFERROR(IF('BASE DE DADOS PREÇOS'!$M$71="com",VLOOKUP(CONCATENATE(B35,$H$6),'BASE DE DADOS PREÇOS'!$E:$H,4,0)/(1-SUM($F$1))*VLOOKUP(CAPA!$B$12,'POLITICA DE PREÇO'!#REF!,2,0)*0.95,VLOOKUP(CONCATENATE(B35,$H$6),'BASE DE DADOS PREÇOS'!$E:$H,4,0)/(1-SUM($F$1))*VLOOKUP(CAPA!$B$12,'POLITICA DE PREÇO'!$B$4:$F$100,5,0))*CAPA!$B$14,"")</f>
        <v>3226.4961898528904</v>
      </c>
      <c r="I35" s="61">
        <f>IFERROR(IF('BASE DE DADOS PREÇOS'!$M$71="com",VLOOKUP(CONCATENATE(B35,$I$6),'BASE DE DADOS PREÇOS'!$E:$H,4,0)/(1-SUM($F$1))*VLOOKUP(CAPA!$B$12,'POLITICA DE PREÇO'!#REF!,2,0)*0.95,VLOOKUP(CONCATENATE(B35,$I$6),'BASE DE DADOS PREÇOS'!$E:$H,4,0)/(1-SUM($F$1))*VLOOKUP(CAPA!$B$12,'POLITICA DE PREÇO'!$B$4:$F$100,5,0))*CAPA!$B$14,"")</f>
        <v>9275.3250777966641</v>
      </c>
      <c r="J35" s="163">
        <f t="shared" si="1"/>
        <v>8347.7925700169981</v>
      </c>
      <c r="K35" s="173"/>
    </row>
    <row r="36" spans="1:11" ht="89.1" customHeight="1" x14ac:dyDescent="0.25">
      <c r="A36" s="149"/>
      <c r="B36" s="91" t="s">
        <v>861</v>
      </c>
      <c r="C36" s="155" t="s">
        <v>1</v>
      </c>
      <c r="D36" s="33">
        <v>0.8</v>
      </c>
      <c r="E36" s="156">
        <v>0.33</v>
      </c>
      <c r="F36" s="51"/>
      <c r="G36" s="77">
        <f>IFERROR(IF('BASE DE DADOS PREÇOS'!$M$71="com",VLOOKUP(CONCATENATE(B36,$G$6),'BASE DE DADOS PREÇOS'!$E:$H,4,0)/(1-SUM($F$1))*VLOOKUP(CAPA!$B$12,'POLITICA DE PREÇO'!#REF!,2,0)*0.95,VLOOKUP(CONCATENATE(B36,$G$6),'BASE DE DADOS PREÇOS'!$E:$H,4,0)/(1-SUM($F$1))*VLOOKUP(CAPA!$B$12,'POLITICA DE PREÇO'!$B$4:$F$100,5,0))*CAPA!$B$14,"")</f>
        <v>3160.4838233677569</v>
      </c>
      <c r="H36" s="163">
        <f>IFERROR(IF('BASE DE DADOS PREÇOS'!$M$71="com",VLOOKUP(CONCATENATE(B36,$H$6),'BASE DE DADOS PREÇOS'!$E:$H,4,0)/(1-SUM($F$1))*VLOOKUP(CAPA!$B$12,'POLITICA DE PREÇO'!#REF!,2,0)*0.95,VLOOKUP(CONCATENATE(B36,$H$6),'BASE DE DADOS PREÇOS'!$E:$H,4,0)/(1-SUM($F$1))*VLOOKUP(CAPA!$B$12,'POLITICA DE PREÇO'!$B$4:$F$100,5,0))*CAPA!$B$14,"")</f>
        <v>2472.6660522780094</v>
      </c>
      <c r="I36" s="61">
        <f>IFERROR(IF('BASE DE DADOS PREÇOS'!$M$71="com",VLOOKUP(CONCATENATE(B36,$I$6),'BASE DE DADOS PREÇOS'!$E:$H,4,0)/(1-SUM($F$1))*VLOOKUP(CAPA!$B$12,'POLITICA DE PREÇO'!#REF!,2,0)*0.95,VLOOKUP(CONCATENATE(B36,$I$6),'BASE DE DADOS PREÇOS'!$E:$H,4,0)/(1-SUM($F$1))*VLOOKUP(CAPA!$B$12,'POLITICA DE PREÇO'!$B$4:$F$100,5,0))*CAPA!$B$14,"")</f>
        <v>5111.0572593510224</v>
      </c>
      <c r="J36" s="163">
        <f t="shared" si="1"/>
        <v>4599.9515334159205</v>
      </c>
      <c r="K36" s="173"/>
    </row>
    <row r="37" spans="1:11" ht="89.1" customHeight="1" x14ac:dyDescent="0.25">
      <c r="A37" s="149"/>
      <c r="B37" s="11" t="s">
        <v>588</v>
      </c>
      <c r="C37" s="155" t="s">
        <v>1</v>
      </c>
      <c r="D37" s="33">
        <v>0.8</v>
      </c>
      <c r="E37" s="156">
        <v>0.4</v>
      </c>
      <c r="F37" s="51"/>
      <c r="G37" s="77">
        <f>IFERROR(IF('BASE DE DADOS PREÇOS'!$M$71="com",VLOOKUP(CONCATENATE(B37,$G$6),'BASE DE DADOS PREÇOS'!$E:$H,4,0)/(1-SUM($F$1))*VLOOKUP(CAPA!$B$12,'POLITICA DE PREÇO'!#REF!,2,0)*0.95,VLOOKUP(CONCATENATE(B37,$G$6),'BASE DE DADOS PREÇOS'!$E:$H,4,0)/(1-SUM($F$1))*VLOOKUP(CAPA!$B$12,'POLITICA DE PREÇO'!$B$4:$F$100,5,0))*CAPA!$B$14,"")</f>
        <v>3318.5080145361453</v>
      </c>
      <c r="H37" s="163">
        <f>IFERROR(IF('BASE DE DADOS PREÇOS'!$M$71="com",VLOOKUP(CONCATENATE(B37,$H$6),'BASE DE DADOS PREÇOS'!$E:$H,4,0)/(1-SUM($F$1))*VLOOKUP(CAPA!$B$12,'POLITICA DE PREÇO'!#REF!,2,0)*0.95,VLOOKUP(CONCATENATE(B37,$H$6),'BASE DE DADOS PREÇOS'!$E:$H,4,0)/(1-SUM($F$1))*VLOOKUP(CAPA!$B$12,'POLITICA DE PREÇO'!$B$4:$F$100,5,0))*CAPA!$B$14,"")</f>
        <v>2596.2993548919098</v>
      </c>
      <c r="I37" s="61">
        <f>IFERROR(IF('BASE DE DADOS PREÇOS'!$M$71="com",VLOOKUP(CONCATENATE(B37,$I$6),'BASE DE DADOS PREÇOS'!$E:$H,4,0)/(1-SUM($F$1))*VLOOKUP(CAPA!$B$12,'POLITICA DE PREÇO'!#REF!,2,0)*0.95,VLOOKUP(CONCATENATE(B37,$I$6),'BASE DE DADOS PREÇOS'!$E:$H,4,0)/(1-SUM($F$1))*VLOOKUP(CAPA!$B$12,'POLITICA DE PREÇO'!$B$4:$F$100,5,0))*CAPA!$B$14,"")</f>
        <v>5366.6101223185733</v>
      </c>
      <c r="J37" s="163">
        <f t="shared" si="1"/>
        <v>4829.9491100867162</v>
      </c>
      <c r="K37" s="176"/>
    </row>
    <row r="38" spans="1:11" ht="89.1" customHeight="1" x14ac:dyDescent="0.25">
      <c r="A38" s="149"/>
      <c r="B38" s="91" t="s">
        <v>862</v>
      </c>
      <c r="C38" s="155" t="s">
        <v>1</v>
      </c>
      <c r="D38" s="33">
        <v>0.9</v>
      </c>
      <c r="E38" s="156">
        <v>0.26</v>
      </c>
      <c r="F38" s="51"/>
      <c r="G38" s="77">
        <f>IFERROR(IF('BASE DE DADOS PREÇOS'!$M$71="com",VLOOKUP(CONCATENATE(B38,$G$6),'BASE DE DADOS PREÇOS'!$E:$H,4,0)/(1-SUM($F$1))*VLOOKUP(CAPA!$B$12,'POLITICA DE PREÇO'!#REF!,2,0)*0.95,VLOOKUP(CONCATENATE(B38,$G$6),'BASE DE DADOS PREÇOS'!$E:$H,4,0)/(1-SUM($F$1))*VLOOKUP(CAPA!$B$12,'POLITICA DE PREÇO'!$B$4:$F$100,5,0))*CAPA!$B$14,"")</f>
        <v>3081.1609819864034</v>
      </c>
      <c r="H38" s="163">
        <f>IFERROR(IF('BASE DE DADOS PREÇOS'!$M$71="com",VLOOKUP(CONCATENATE(B38,$H$6),'BASE DE DADOS PREÇOS'!$E:$H,4,0)/(1-SUM($F$1))*VLOOKUP(CAPA!$B$12,'POLITICA DE PREÇO'!#REF!,2,0)*0.95,VLOOKUP(CONCATENATE(B38,$H$6),'BASE DE DADOS PREÇOS'!$E:$H,4,0)/(1-SUM($F$1))*VLOOKUP(CAPA!$B$12,'POLITICA DE PREÇO'!$B$4:$F$100,5,0))*CAPA!$B$14,"")</f>
        <v>2412.1364149159722</v>
      </c>
      <c r="I38" s="61">
        <f>IFERROR(IF('BASE DE DADOS PREÇOS'!$M$71="com",VLOOKUP(CONCATENATE(B38,$I$6),'BASE DE DADOS PREÇOS'!$E:$H,4,0)/(1-SUM($F$1))*VLOOKUP(CAPA!$B$12,'POLITICA DE PREÇO'!#REF!,2,0)*0.95,VLOOKUP(CONCATENATE(B38,$I$6),'BASE DE DADOS PREÇOS'!$E:$H,4,0)/(1-SUM($F$1))*VLOOKUP(CAPA!$B$12,'POLITICA DE PREÇO'!$B$4:$F$100,5,0))*CAPA!$B$14,"")</f>
        <v>5296.0215293404699</v>
      </c>
      <c r="J38" s="163">
        <f t="shared" si="1"/>
        <v>4766.419376406423</v>
      </c>
      <c r="K38" s="176"/>
    </row>
    <row r="39" spans="1:11" ht="89.1" customHeight="1" x14ac:dyDescent="0.25">
      <c r="A39" s="149"/>
      <c r="B39" s="91" t="s">
        <v>863</v>
      </c>
      <c r="C39" s="155" t="s">
        <v>1</v>
      </c>
      <c r="D39" s="33">
        <v>0.9</v>
      </c>
      <c r="E39" s="156">
        <v>0.33</v>
      </c>
      <c r="F39" s="51"/>
      <c r="G39" s="77">
        <f>IFERROR(IF('BASE DE DADOS PREÇOS'!$M$71="com",VLOOKUP(CONCATENATE(B39,$G$6),'BASE DE DADOS PREÇOS'!$E:$H,4,0)/(1-SUM($F$1))*VLOOKUP(CAPA!$B$12,'POLITICA DE PREÇO'!#REF!,2,0)*0.95,VLOOKUP(CONCATENATE(B39,$G$6),'BASE DE DADOS PREÇOS'!$E:$H,4,0)/(1-SUM($F$1))*VLOOKUP(CAPA!$B$12,'POLITICA DE PREÇO'!$B$4:$F$100,5,0))*CAPA!$B$14,"")</f>
        <v>3235.2190310857236</v>
      </c>
      <c r="H39" s="163">
        <f>IFERROR(IF('BASE DE DADOS PREÇOS'!$M$71="com",VLOOKUP(CONCATENATE(B39,$H$6),'BASE DE DADOS PREÇOS'!$E:$H,4,0)/(1-SUM($F$1))*VLOOKUP(CAPA!$B$12,'POLITICA DE PREÇO'!#REF!,2,0)*0.95,VLOOKUP(CONCATENATE(B39,$H$6),'BASE DE DADOS PREÇOS'!$E:$H,4,0)/(1-SUM($F$1))*VLOOKUP(CAPA!$B$12,'POLITICA DE PREÇO'!$B$4:$F$100,5,0))*CAPA!$B$14,"")</f>
        <v>2532.7432356617715</v>
      </c>
      <c r="I39" s="61">
        <f>IFERROR(IF('BASE DE DADOS PREÇOS'!$M$71="com",VLOOKUP(CONCATENATE(B39,$I$6),'BASE DE DADOS PREÇOS'!$E:$H,4,0)/(1-SUM($F$1))*VLOOKUP(CAPA!$B$12,'POLITICA DE PREÇO'!#REF!,2,0)*0.95,VLOOKUP(CONCATENATE(B39,$I$6),'BASE DE DADOS PREÇOS'!$E:$H,4,0)/(1-SUM($F$1))*VLOOKUP(CAPA!$B$12,'POLITICA DE PREÇO'!$B$4:$F$100,5,0))*CAPA!$B$14,"")</f>
        <v>5560.8226058074924</v>
      </c>
      <c r="J39" s="163">
        <f t="shared" si="1"/>
        <v>5004.7403452267436</v>
      </c>
      <c r="K39" s="176"/>
    </row>
    <row r="40" spans="1:11" ht="89.1" customHeight="1" x14ac:dyDescent="0.25">
      <c r="A40" s="149"/>
      <c r="B40" s="11" t="s">
        <v>589</v>
      </c>
      <c r="C40" s="155" t="s">
        <v>1</v>
      </c>
      <c r="D40" s="33">
        <v>0.9</v>
      </c>
      <c r="E40" s="156">
        <v>0.4</v>
      </c>
      <c r="F40" s="51"/>
      <c r="G40" s="77">
        <f>IFERROR(IF('BASE DE DADOS PREÇOS'!$M$71="com",VLOOKUP(CONCATENATE(B40,$G$6),'BASE DE DADOS PREÇOS'!$E:$H,4,0)/(1-SUM($F$1))*VLOOKUP(CAPA!$B$12,'POLITICA DE PREÇO'!#REF!,2,0)*0.95,VLOOKUP(CONCATENATE(B40,$G$6),'BASE DE DADOS PREÇOS'!$E:$H,4,0)/(1-SUM($F$1))*VLOOKUP(CAPA!$B$12,'POLITICA DE PREÇO'!$B$4:$F$100,5,0))*CAPA!$B$14,"")</f>
        <v>3396.9799826400099</v>
      </c>
      <c r="H40" s="163">
        <f>IFERROR(IF('BASE DE DADOS PREÇOS'!$M$71="com",VLOOKUP(CONCATENATE(B40,$H$6),'BASE DE DADOS PREÇOS'!$E:$H,4,0)/(1-SUM($F$1))*VLOOKUP(CAPA!$B$12,'POLITICA DE PREÇO'!#REF!,2,0)*0.95,VLOOKUP(CONCATENATE(B40,$H$6),'BASE DE DADOS PREÇOS'!$E:$H,4,0)/(1-SUM($F$1))*VLOOKUP(CAPA!$B$12,'POLITICA DE PREÇO'!$B$4:$F$100,5,0))*CAPA!$B$14,"")</f>
        <v>2659.3803974448597</v>
      </c>
      <c r="I40" s="61">
        <f>IFERROR(IF('BASE DE DADOS PREÇOS'!$M$71="com",VLOOKUP(CONCATENATE(B40,$I$6),'BASE DE DADOS PREÇOS'!$E:$H,4,0)/(1-SUM($F$1))*VLOOKUP(CAPA!$B$12,'POLITICA DE PREÇO'!#REF!,2,0)*0.95,VLOOKUP(CONCATENATE(B40,$I$6),'BASE DE DADOS PREÇOS'!$E:$H,4,0)/(1-SUM($F$1))*VLOOKUP(CAPA!$B$12,'POLITICA DE PREÇO'!$B$4:$F$100,5,0))*CAPA!$B$14,"")</f>
        <v>5838.8637360978664</v>
      </c>
      <c r="J40" s="163">
        <f t="shared" si="1"/>
        <v>5254.97736248808</v>
      </c>
      <c r="K40" s="173"/>
    </row>
    <row r="41" spans="1:11" ht="89.1" customHeight="1" x14ac:dyDescent="0.25">
      <c r="A41" s="149"/>
      <c r="B41" s="91" t="s">
        <v>864</v>
      </c>
      <c r="C41" s="155" t="s">
        <v>1</v>
      </c>
      <c r="D41" s="33">
        <v>1</v>
      </c>
      <c r="E41" s="156">
        <v>0.26</v>
      </c>
      <c r="F41" s="54"/>
      <c r="G41" s="77">
        <f>IFERROR(IF('BASE DE DADOS PREÇOS'!$M$71="com",VLOOKUP(CONCATENATE(B41,$G$6),'BASE DE DADOS PREÇOS'!$E:$H,4,0)/(1-SUM($F$1))*VLOOKUP(CAPA!$B$12,'POLITICA DE PREÇO'!#REF!,2,0)*0.95,VLOOKUP(CONCATENATE(B41,$G$6),'BASE DE DADOS PREÇOS'!$E:$H,4,0)/(1-SUM($F$1))*VLOOKUP(CAPA!$B$12,'POLITICA DE PREÇO'!$B$4:$F$100,5,0))*CAPA!$B$14,"")</f>
        <v>3535.3265176708974</v>
      </c>
      <c r="H41" s="163">
        <f>IFERROR(IF('BASE DE DADOS PREÇOS'!$M$71="com",VLOOKUP(CONCATENATE(B41,$H$6),'BASE DE DADOS PREÇOS'!$E:$H,4,0)/(1-SUM($F$1))*VLOOKUP(CAPA!$B$12,'POLITICA DE PREÇO'!#REF!,2,0)*0.95,VLOOKUP(CONCATENATE(B41,$H$6),'BASE DE DADOS PREÇOS'!$E:$H,4,0)/(1-SUM($F$1))*VLOOKUP(CAPA!$B$12,'POLITICA DE PREÇO'!$B$4:$F$100,5,0))*CAPA!$B$14,"")</f>
        <v>2713.8604619450266</v>
      </c>
      <c r="I41" s="61">
        <f>IFERROR(IF('BASE DE DADOS PREÇOS'!$M$71="com",VLOOKUP(CONCATENATE(B41,$I$6),'BASE DE DADOS PREÇOS'!$E:$H,4,0)/(1-SUM($F$1))*VLOOKUP(CAPA!$B$12,'POLITICA DE PREÇO'!#REF!,2,0)*0.95,VLOOKUP(CONCATENATE(B41,$I$6),'BASE DE DADOS PREÇOS'!$E:$H,4,0)/(1-SUM($F$1))*VLOOKUP(CAPA!$B$12,'POLITICA DE PREÇO'!$B$4:$F$100,5,0))*CAPA!$B$14,"")</f>
        <v>6585.0835796315241</v>
      </c>
      <c r="J41" s="163">
        <f t="shared" si="1"/>
        <v>5926.5752216683723</v>
      </c>
      <c r="K41" s="173"/>
    </row>
    <row r="42" spans="1:11" ht="89.1" customHeight="1" x14ac:dyDescent="0.25">
      <c r="A42" s="149"/>
      <c r="B42" s="11" t="s">
        <v>590</v>
      </c>
      <c r="C42" s="155" t="s">
        <v>1</v>
      </c>
      <c r="D42" s="33">
        <v>1</v>
      </c>
      <c r="E42" s="156">
        <v>0.33</v>
      </c>
      <c r="F42" s="54"/>
      <c r="G42" s="77">
        <f>IFERROR(IF('BASE DE DADOS PREÇOS'!$M$71="com",VLOOKUP(CONCATENATE(B42,$G$6),'BASE DE DADOS PREÇOS'!$E:$H,4,0)/(1-SUM($F$1))*VLOOKUP(CAPA!$B$12,'POLITICA DE PREÇO'!#REF!,2,0)*0.95,VLOOKUP(CONCATENATE(B42,$G$6),'BASE DE DADOS PREÇOS'!$E:$H,4,0)/(1-SUM($F$1))*VLOOKUP(CAPA!$B$12,'POLITICA DE PREÇO'!$B$4:$F$100,5,0))*CAPA!$B$14,"")</f>
        <v>3721.3963343904188</v>
      </c>
      <c r="H42" s="163">
        <f>IFERROR(IF('BASE DE DADOS PREÇOS'!$M$71="com",VLOOKUP(CONCATENATE(B42,$H$6),'BASE DE DADOS PREÇOS'!$E:$H,4,0)/(1-SUM($F$1))*VLOOKUP(CAPA!$B$12,'POLITICA DE PREÇO'!#REF!,2,0)*0.95,VLOOKUP(CONCATENATE(B42,$H$6),'BASE DE DADOS PREÇOS'!$E:$H,4,0)/(1-SUM($F$1))*VLOOKUP(CAPA!$B$12,'POLITICA DE PREÇO'!$B$4:$F$100,5,0))*CAPA!$B$14,"")</f>
        <v>2856.6952231000282</v>
      </c>
      <c r="I42" s="61">
        <f>IFERROR(IF('BASE DE DADOS PREÇOS'!$M$71="com",VLOOKUP(CONCATENATE(B42,$I$6),'BASE DE DADOS PREÇOS'!$E:$H,4,0)/(1-SUM($F$1))*VLOOKUP(CAPA!$B$12,'POLITICA DE PREÇO'!#REF!,2,0)*0.95,VLOOKUP(CONCATENATE(B42,$I$6),'BASE DE DADOS PREÇOS'!$E:$H,4,0)/(1-SUM($F$1))*VLOOKUP(CAPA!$B$12,'POLITICA DE PREÇO'!$B$4:$F$100,5,0))*CAPA!$B$14,"")</f>
        <v>6931.6669259279206</v>
      </c>
      <c r="J42" s="163">
        <f t="shared" si="1"/>
        <v>6238.5002333351285</v>
      </c>
      <c r="K42" s="173"/>
    </row>
    <row r="43" spans="1:11" ht="89.1" customHeight="1" x14ac:dyDescent="0.25">
      <c r="A43" s="149"/>
      <c r="B43" s="91" t="s">
        <v>591</v>
      </c>
      <c r="C43" s="155" t="s">
        <v>1</v>
      </c>
      <c r="D43" s="33">
        <v>1.1000000000000001</v>
      </c>
      <c r="E43" s="156">
        <v>0.26</v>
      </c>
      <c r="F43" s="54"/>
      <c r="G43" s="77">
        <f>IFERROR(IF('BASE DE DADOS PREÇOS'!$M$71="com",VLOOKUP(CONCATENATE(B43,$G$6),'BASE DE DADOS PREÇOS'!$E:$H,4,0)/(1-SUM($F$1))*VLOOKUP(CAPA!$B$12,'POLITICA DE PREÇO'!#REF!,2,0)*0.95,VLOOKUP(CONCATENATE(B43,$G$6),'BASE DE DADOS PREÇOS'!$E:$H,4,0)/(1-SUM($F$1))*VLOOKUP(CAPA!$B$12,'POLITICA DE PREÇO'!$B$4:$F$100,5,0))*CAPA!$B$14,"")</f>
        <v>3868.4112945867655</v>
      </c>
      <c r="H43" s="163">
        <f>IFERROR(IF('BASE DE DADOS PREÇOS'!$M$71="com",VLOOKUP(CONCATENATE(B43,$H$6),'BASE DE DADOS PREÇOS'!$E:$H,4,0)/(1-SUM($F$1))*VLOOKUP(CAPA!$B$12,'POLITICA DE PREÇO'!#REF!,2,0)*0.95,VLOOKUP(CONCATENATE(B43,$H$6),'BASE DE DADOS PREÇOS'!$E:$H,4,0)/(1-SUM($F$1))*VLOOKUP(CAPA!$B$12,'POLITICA DE PREÇO'!$B$4:$F$100,5,0))*CAPA!$B$14,"")</f>
        <v>2902.7795512390448</v>
      </c>
      <c r="I43" s="61">
        <f>IFERROR(IF('BASE DE DADOS PREÇOS'!$M$71="com",VLOOKUP(CONCATENATE(B43,$I$6),'BASE DE DADOS PREÇOS'!$E:$H,4,0)/(1-SUM($F$1))*VLOOKUP(CAPA!$B$12,'POLITICA DE PREÇO'!#REF!,2,0)*0.95,VLOOKUP(CONCATENATE(B43,$I$6),'BASE DE DADOS PREÇOS'!$E:$H,4,0)/(1-SUM($F$1))*VLOOKUP(CAPA!$B$12,'POLITICA DE PREÇO'!$B$4:$F$100,5,0))*CAPA!$B$14,"")</f>
        <v>7998.9263878397423</v>
      </c>
      <c r="J43" s="163">
        <f t="shared" si="1"/>
        <v>7199.0337490557686</v>
      </c>
      <c r="K43" s="173"/>
    </row>
    <row r="44" spans="1:11" ht="89.1" customHeight="1" x14ac:dyDescent="0.25">
      <c r="A44" s="149"/>
      <c r="B44" s="91" t="s">
        <v>865</v>
      </c>
      <c r="C44" s="155" t="s">
        <v>1</v>
      </c>
      <c r="D44" s="33">
        <v>1.1000000000000001</v>
      </c>
      <c r="E44" s="156">
        <v>0.33</v>
      </c>
      <c r="F44" s="51"/>
      <c r="G44" s="77">
        <f>IFERROR(IF('BASE DE DADOS PREÇOS'!$M$71="com",VLOOKUP(CONCATENATE(B44,$G$6),'BASE DE DADOS PREÇOS'!$E:$H,4,0)/(1-SUM($F$1))*VLOOKUP(CAPA!$B$12,'POLITICA DE PREÇO'!#REF!,2,0)*0.95,VLOOKUP(CONCATENATE(B44,$G$6),'BASE DE DADOS PREÇOS'!$E:$H,4,0)/(1-SUM($F$1))*VLOOKUP(CAPA!$B$12,'POLITICA DE PREÇO'!$B$4:$F$100,5,0))*CAPA!$B$14,"")</f>
        <v>4072.0118890387002</v>
      </c>
      <c r="H44" s="163">
        <f>IFERROR(IF('BASE DE DADOS PREÇOS'!$M$71="com",VLOOKUP(CONCATENATE(B44,$H$6),'BASE DE DADOS PREÇOS'!$E:$H,4,0)/(1-SUM($F$1))*VLOOKUP(CAPA!$B$12,'POLITICA DE PREÇO'!#REF!,2,0)*0.95,VLOOKUP(CONCATENATE(B44,$H$6),'BASE DE DADOS PREÇOS'!$E:$H,4,0)/(1-SUM($F$1))*VLOOKUP(CAPA!$B$12,'POLITICA DE PREÇO'!$B$4:$F$100,5,0))*CAPA!$B$14,"")</f>
        <v>3055.5574223568888</v>
      </c>
      <c r="I44" s="61">
        <f>IFERROR(IF('BASE DE DADOS PREÇOS'!$M$71="com",VLOOKUP(CONCATENATE(B44,$I$6),'BASE DE DADOS PREÇOS'!$E:$H,4,0)/(1-SUM($F$1))*VLOOKUP(CAPA!$B$12,'POLITICA DE PREÇO'!#REF!,2,0)*0.95,VLOOKUP(CONCATENATE(B44,$I$6),'BASE DE DADOS PREÇOS'!$E:$H,4,0)/(1-SUM($F$1))*VLOOKUP(CAPA!$B$12,'POLITICA DE PREÇO'!$B$4:$F$100,5,0))*CAPA!$B$14,"")</f>
        <v>8419.9225135155193</v>
      </c>
      <c r="J44" s="163">
        <f t="shared" si="1"/>
        <v>7577.9302621639672</v>
      </c>
      <c r="K44" s="173"/>
    </row>
    <row r="45" spans="1:11" ht="89.1" customHeight="1" x14ac:dyDescent="0.25">
      <c r="A45" s="149"/>
      <c r="B45" s="91" t="s">
        <v>592</v>
      </c>
      <c r="C45" s="155" t="s">
        <v>1</v>
      </c>
      <c r="D45" s="33">
        <v>1.2</v>
      </c>
      <c r="E45" s="156">
        <v>0.26</v>
      </c>
      <c r="F45" s="51"/>
      <c r="G45" s="77">
        <f>IFERROR(IF('BASE DE DADOS PREÇOS'!$M$71="com",VLOOKUP(CONCATENATE(B45,$G$6),'BASE DE DADOS PREÇOS'!$E:$H,4,0)/(1-SUM($F$1))*VLOOKUP(CAPA!$B$12,'POLITICA DE PREÇO'!#REF!,2,0)*0.95,VLOOKUP(CONCATENATE(B45,$G$6),'BASE DE DADOS PREÇOS'!$E:$H,4,0)/(1-SUM($F$1))*VLOOKUP(CAPA!$B$12,'POLITICA DE PREÇO'!$B$4:$F$100,5,0))*CAPA!$B$14,"")</f>
        <v>4320.3296541828304</v>
      </c>
      <c r="H45" s="163">
        <f>IFERROR(IF('BASE DE DADOS PREÇOS'!$M$71="com",VLOOKUP(CONCATENATE(B45,$H$6),'BASE DE DADOS PREÇOS'!$E:$H,4,0)/(1-SUM($F$1))*VLOOKUP(CAPA!$B$12,'POLITICA DE PREÇO'!#REF!,2,0)*0.95,VLOOKUP(CONCATENATE(B45,$H$6),'BASE DE DADOS PREÇOS'!$E:$H,4,0)/(1-SUM($F$1))*VLOOKUP(CAPA!$B$12,'POLITICA DE PREÇO'!$B$4:$F$100,5,0))*CAPA!$B$14,"")</f>
        <v>3193.2233157850155</v>
      </c>
      <c r="I45" s="61">
        <f>IFERROR(IF('BASE DE DADOS PREÇOS'!$M$71="com",VLOOKUP(CONCATENATE(B45,$I$6),'BASE DE DADOS PREÇOS'!$E:$H,4,0)/(1-SUM($F$1))*VLOOKUP(CAPA!$B$12,'POLITICA DE PREÇO'!#REF!,2,0)*0.95,VLOOKUP(CONCATENATE(B45,$I$6),'BASE DE DADOS PREÇOS'!$E:$H,4,0)/(1-SUM($F$1))*VLOOKUP(CAPA!$B$12,'POLITICA DE PREÇO'!$B$4:$F$100,5,0))*CAPA!$B$14,"")</f>
        <v>8826.3421295035823</v>
      </c>
      <c r="J45" s="163">
        <f t="shared" si="1"/>
        <v>7943.7079165532241</v>
      </c>
      <c r="K45" s="173"/>
    </row>
    <row r="46" spans="1:11" ht="89.1" customHeight="1" x14ac:dyDescent="0.25">
      <c r="A46" s="149"/>
      <c r="B46" s="91" t="s">
        <v>866</v>
      </c>
      <c r="C46" s="155" t="s">
        <v>1</v>
      </c>
      <c r="D46" s="33">
        <v>1.2</v>
      </c>
      <c r="E46" s="156">
        <v>0.33</v>
      </c>
      <c r="F46" s="51"/>
      <c r="G46" s="77">
        <f>IFERROR(IF('BASE DE DADOS PREÇOS'!$M$71="com",VLOOKUP(CONCATENATE(B46,$G$6),'BASE DE DADOS PREÇOS'!$E:$H,4,0)/(1-SUM($F$1))*VLOOKUP(CAPA!$B$12,'POLITICA DE PREÇO'!#REF!,2,0)*0.95,VLOOKUP(CONCATENATE(B46,$G$6),'BASE DE DADOS PREÇOS'!$E:$H,4,0)/(1-SUM($F$1))*VLOOKUP(CAPA!$B$12,'POLITICA DE PREÇO'!$B$4:$F$100,5,0))*CAPA!$B$14,"")</f>
        <v>4547.7154254556108</v>
      </c>
      <c r="H46" s="163">
        <f>IFERROR(IF('BASE DE DADOS PREÇOS'!$M$71="com",VLOOKUP(CONCATENATE(B46,$H$6),'BASE DE DADOS PREÇOS'!$E:$H,4,0)/(1-SUM($F$1))*VLOOKUP(CAPA!$B$12,'POLITICA DE PREÇO'!#REF!,2,0)*0.95,VLOOKUP(CONCATENATE(B46,$H$6),'BASE DE DADOS PREÇOS'!$E:$H,4,0)/(1-SUM($F$1))*VLOOKUP(CAPA!$B$12,'POLITICA DE PREÇO'!$B$4:$F$100,5,0))*CAPA!$B$14,"")</f>
        <v>3361.2877008263326</v>
      </c>
      <c r="I46" s="61">
        <f>IFERROR(IF('BASE DE DADOS PREÇOS'!$M$71="com",VLOOKUP(CONCATENATE(B46,$I$6),'BASE DE DADOS PREÇOS'!$E:$H,4,0)/(1-SUM($F$1))*VLOOKUP(CAPA!$B$12,'POLITICA DE PREÇO'!#REF!,2,0)*0.95,VLOOKUP(CONCATENATE(B46,$I$6),'BASE DE DADOS PREÇOS'!$E:$H,4,0)/(1-SUM($F$1))*VLOOKUP(CAPA!$B$12,'POLITICA DE PREÇO'!$B$4:$F$100,5,0))*CAPA!$B$14,"")</f>
        <v>9290.8864521090327</v>
      </c>
      <c r="J46" s="163">
        <f t="shared" si="1"/>
        <v>8361.7978068981301</v>
      </c>
      <c r="K46" s="173"/>
    </row>
    <row r="47" spans="1:11" ht="89.1" customHeight="1" x14ac:dyDescent="0.25">
      <c r="A47" s="149"/>
      <c r="B47" s="11" t="s">
        <v>582</v>
      </c>
      <c r="C47" s="155" t="s">
        <v>1</v>
      </c>
      <c r="D47" s="33">
        <v>1.2</v>
      </c>
      <c r="E47" s="156">
        <v>0.26</v>
      </c>
      <c r="F47" s="51"/>
      <c r="G47" s="77">
        <f>IFERROR(IF('BASE DE DADOS PREÇOS'!$M$71="com",VLOOKUP(CONCATENATE(B47,$G$6),'BASE DE DADOS PREÇOS'!$E:$H,4,0)/(1-SUM($F$1))*VLOOKUP(CAPA!$B$12,'POLITICA DE PREÇO'!#REF!,2,0)*0.95,VLOOKUP(CONCATENATE(B47,$G$6),'BASE DE DADOS PREÇOS'!$E:$H,4,0)/(1-SUM($F$1))*VLOOKUP(CAPA!$B$12,'POLITICA DE PREÇO'!$B$4:$F$100,5,0))*CAPA!$B$14,"")</f>
        <v>5296.3182843113009</v>
      </c>
      <c r="H47" s="163">
        <f>IFERROR(IF('BASE DE DADOS PREÇOS'!$M$71="com",VLOOKUP(CONCATENATE(B47,$H$6),'BASE DE DADOS PREÇOS'!$E:$H,4,0)/(1-SUM($F$1))*VLOOKUP(CAPA!$B$12,'POLITICA DE PREÇO'!#REF!,2,0)*0.95,VLOOKUP(CONCATENATE(B47,$H$6),'BASE DE DADOS PREÇOS'!$E:$H,4,0)/(1-SUM($F$1))*VLOOKUP(CAPA!$B$12,'POLITICA DE PREÇO'!$B$4:$F$100,5,0))*CAPA!$B$14,"")</f>
        <v>3677.7003391546837</v>
      </c>
      <c r="I47" s="61">
        <f>IFERROR(IF('BASE DE DADOS PREÇOS'!$M$71="com",VLOOKUP(CONCATENATE(B47,$I$6),'BASE DE DADOS PREÇOS'!$E:$H,4,0)/(1-SUM($F$1))*VLOOKUP(CAPA!$B$12,'POLITICA DE PREÇO'!#REF!,2,0)*0.95,VLOOKUP(CONCATENATE(B47,$I$6),'BASE DE DADOS PREÇOS'!$E:$H,4,0)/(1-SUM($F$1))*VLOOKUP(CAPA!$B$12,'POLITICA DE PREÇO'!$B$4:$F$100,5,0))*CAPA!$B$14,"")</f>
        <v>9095.5144585567177</v>
      </c>
      <c r="J47" s="163">
        <f t="shared" si="1"/>
        <v>8185.963012701046</v>
      </c>
      <c r="K47" s="173"/>
    </row>
    <row r="48" spans="1:11" ht="89.1" customHeight="1" x14ac:dyDescent="0.25">
      <c r="A48" s="149"/>
      <c r="B48" s="11" t="s">
        <v>585</v>
      </c>
      <c r="C48" s="155" t="s">
        <v>1</v>
      </c>
      <c r="D48" s="33">
        <v>1.2</v>
      </c>
      <c r="E48" s="156">
        <v>0.33</v>
      </c>
      <c r="F48" s="51"/>
      <c r="G48" s="77">
        <f>IFERROR(IF('BASE DE DADOS PREÇOS'!$M$71="com",VLOOKUP(CONCATENATE(B48,$G$6),'BASE DE DADOS PREÇOS'!$E:$H,4,0)/(1-SUM($F$1))*VLOOKUP(CAPA!$B$12,'POLITICA DE PREÇO'!#REF!,2,0)*0.95,VLOOKUP(CONCATENATE(B48,$G$6),'BASE DE DADOS PREÇOS'!$E:$H,4,0)/(1-SUM($F$1))*VLOOKUP(CAPA!$B$12,'POLITICA DE PREÇO'!$B$4:$F$100,5,0))*CAPA!$B$14,"")</f>
        <v>5516.9982128242718</v>
      </c>
      <c r="H48" s="163">
        <f>IFERROR(IF('BASE DE DADOS PREÇOS'!$M$71="com",VLOOKUP(CONCATENATE(B48,$H$6),'BASE DE DADOS PREÇOS'!$E:$H,4,0)/(1-SUM($F$1))*VLOOKUP(CAPA!$B$12,'POLITICA DE PREÇO'!#REF!,2,0)*0.95,VLOOKUP(CONCATENATE(B48,$H$6),'BASE DE DADOS PREÇOS'!$E:$H,4,0)/(1-SUM($F$1))*VLOOKUP(CAPA!$B$12,'POLITICA DE PREÇO'!$B$4:$F$100,5,0))*CAPA!$B$14,"")</f>
        <v>3830.9378532861288</v>
      </c>
      <c r="I48" s="61">
        <f>IFERROR(IF('BASE DE DADOS PREÇOS'!$M$71="com",VLOOKUP(CONCATENATE(B48,$I$6),'BASE DE DADOS PREÇOS'!$E:$H,4,0)/(1-SUM($F$1))*VLOOKUP(CAPA!$B$12,'POLITICA DE PREÇO'!#REF!,2,0)*0.95,VLOOKUP(CONCATENATE(B48,$I$6),'BASE DE DADOS PREÇOS'!$E:$H,4,0)/(1-SUM($F$1))*VLOOKUP(CAPA!$B$12,'POLITICA DE PREÇO'!$B$4:$F$100,5,0))*CAPA!$B$14,"")</f>
        <v>9474.4942276632501</v>
      </c>
      <c r="J48" s="163">
        <f t="shared" si="1"/>
        <v>8527.0448048969247</v>
      </c>
      <c r="K48" s="173"/>
    </row>
    <row r="49" spans="1:11" ht="89.1" customHeight="1" x14ac:dyDescent="0.25">
      <c r="A49" s="149"/>
      <c r="B49" s="91" t="s">
        <v>602</v>
      </c>
      <c r="C49" s="155" t="s">
        <v>1</v>
      </c>
      <c r="D49" s="33">
        <v>1.2</v>
      </c>
      <c r="E49" s="156">
        <v>0.26</v>
      </c>
      <c r="F49" s="51"/>
      <c r="G49" s="77">
        <f>IFERROR(IF('BASE DE DADOS PREÇOS'!$M$71="com",VLOOKUP(CONCATENATE(B49,$G$6),'BASE DE DADOS PREÇOS'!$E:$H,4,0)/(1-SUM($F$1))*VLOOKUP(CAPA!$B$12,'POLITICA DE PREÇO'!#REF!,2,0)*0.95,VLOOKUP(CONCATENATE(B49,$G$6),'BASE DE DADOS PREÇOS'!$E:$H,4,0)/(1-SUM($F$1))*VLOOKUP(CAPA!$B$12,'POLITICA DE PREÇO'!$B$4:$F$100,5,0))*CAPA!$B$14,"")</f>
        <v>4617.1929788632488</v>
      </c>
      <c r="H49" s="163">
        <f>IFERROR(IF('BASE DE DADOS PREÇOS'!$M$71="com",VLOOKUP(CONCATENATE(B49,$H$6),'BASE DE DADOS PREÇOS'!$E:$H,4,0)/(1-SUM($F$1))*VLOOKUP(CAPA!$B$12,'POLITICA DE PREÇO'!#REF!,2,0)*0.95,VLOOKUP(CONCATENATE(B49,$H$6),'BASE DE DADOS PREÇOS'!$E:$H,4,0)/(1-SUM($F$1))*VLOOKUP(CAPA!$B$12,'POLITICA DE PREÇO'!$B$4:$F$100,5,0))*CAPA!$B$14,"")</f>
        <v>3248.8885693777661</v>
      </c>
      <c r="I49" s="61">
        <f>IFERROR(IF('BASE DE DADOS PREÇOS'!$M$71="com",VLOOKUP(CONCATENATE(B49,$I$6),'BASE DE DADOS PREÇOS'!$E:$H,4,0)/(1-SUM($F$1))*VLOOKUP(CAPA!$B$12,'POLITICA DE PREÇO'!#REF!,2,0)*0.95,VLOOKUP(CONCATENATE(B49,$I$6),'BASE DE DADOS PREÇOS'!$E:$H,4,0)/(1-SUM($F$1))*VLOOKUP(CAPA!$B$12,'POLITICA DE PREÇO'!$B$4:$F$100,5,0))*CAPA!$B$14,"")</f>
        <v>8466.7493078284006</v>
      </c>
      <c r="J49" s="163">
        <f t="shared" si="1"/>
        <v>7620.0743770455611</v>
      </c>
      <c r="K49" s="173"/>
    </row>
    <row r="50" spans="1:11" ht="89.1" customHeight="1" x14ac:dyDescent="0.25">
      <c r="A50" s="149"/>
      <c r="B50" s="91" t="s">
        <v>877</v>
      </c>
      <c r="C50" s="155" t="s">
        <v>1</v>
      </c>
      <c r="D50" s="33">
        <v>1.2</v>
      </c>
      <c r="E50" s="156">
        <v>0.33</v>
      </c>
      <c r="F50" s="51"/>
      <c r="G50" s="77">
        <f>IFERROR(IF('BASE DE DADOS PREÇOS'!$M$71="com",VLOOKUP(CONCATENATE(B50,$G$6),'BASE DE DADOS PREÇOS'!$E:$H,4,0)/(1-SUM($F$1))*VLOOKUP(CAPA!$B$12,'POLITICA DE PREÇO'!#REF!,2,0)*0.95,VLOOKUP(CONCATENATE(B50,$G$6),'BASE DE DADOS PREÇOS'!$E:$H,4,0)/(1-SUM($F$1))*VLOOKUP(CAPA!$B$12,'POLITICA DE PREÇO'!$B$4:$F$100,5,0))*CAPA!$B$14,"")</f>
        <v>4801.8806980177787</v>
      </c>
      <c r="H50" s="163">
        <f>IFERROR(IF('BASE DE DADOS PREÇOS'!$M$71="com",VLOOKUP(CONCATENATE(B50,$H$6),'BASE DE DADOS PREÇOS'!$E:$H,4,0)/(1-SUM($F$1))*VLOOKUP(CAPA!$B$12,'POLITICA DE PREÇO'!#REF!,2,0)*0.95,VLOOKUP(CONCATENATE(B50,$H$6),'BASE DE DADOS PREÇOS'!$E:$H,4,0)/(1-SUM($F$1))*VLOOKUP(CAPA!$B$12,'POLITICA DE PREÇO'!$B$4:$F$100,5,0))*CAPA!$B$14,"")</f>
        <v>3378.8441121528767</v>
      </c>
      <c r="I50" s="61">
        <f>IFERROR(IF('BASE DE DADOS PREÇOS'!$M$71="com",VLOOKUP(CONCATENATE(B50,$I$6),'BASE DE DADOS PREÇOS'!$E:$H,4,0)/(1-SUM($F$1))*VLOOKUP(CAPA!$B$12,'POLITICA DE PREÇO'!#REF!,2,0)*0.95,VLOOKUP(CONCATENATE(B50,$I$6),'BASE DE DADOS PREÇOS'!$E:$H,4,0)/(1-SUM($F$1))*VLOOKUP(CAPA!$B$12,'POLITICA DE PREÇO'!$B$4:$F$100,5,0))*CAPA!$B$14,"")</f>
        <v>8805.4192801415375</v>
      </c>
      <c r="J50" s="163">
        <f t="shared" si="1"/>
        <v>7924.8773521273843</v>
      </c>
      <c r="K50" s="173"/>
    </row>
    <row r="51" spans="1:11" ht="89.1" customHeight="1" x14ac:dyDescent="0.25">
      <c r="A51" s="149"/>
      <c r="B51" s="91" t="s">
        <v>876</v>
      </c>
      <c r="C51" s="155" t="s">
        <v>1</v>
      </c>
      <c r="D51" s="33">
        <v>1.2</v>
      </c>
      <c r="E51" s="156">
        <v>0.4</v>
      </c>
      <c r="F51" s="51"/>
      <c r="G51" s="77">
        <f>IFERROR(IF('BASE DE DADOS PREÇOS'!$M$71="com",VLOOKUP(CONCATENATE(B51,$G$6),'BASE DE DADOS PREÇOS'!$E:$H,4,0)/(1-SUM($F$1))*VLOOKUP(CAPA!$B$12,'POLITICA DE PREÇO'!#REF!,2,0)*0.95,VLOOKUP(CONCATENATE(B51,$G$6),'BASE DE DADOS PREÇOS'!$E:$H,4,0)/(1-SUM($F$1))*VLOOKUP(CAPA!$B$12,'POLITICA DE PREÇO'!$B$4:$F$100,5,0))*CAPA!$B$14,"")</f>
        <v>5001.959060435187</v>
      </c>
      <c r="H51" s="163">
        <f>IFERROR(IF('BASE DE DADOS PREÇOS'!$M$71="com",VLOOKUP(CONCATENATE(B51,$H$6),'BASE DE DADOS PREÇOS'!$E:$H,4,0)/(1-SUM($F$1))*VLOOKUP(CAPA!$B$12,'POLITICA DE PREÇO'!#REF!,2,0)*0.95,VLOOKUP(CONCATENATE(B51,$H$6),'BASE DE DADOS PREÇOS'!$E:$H,4,0)/(1-SUM($F$1))*VLOOKUP(CAPA!$B$12,'POLITICA DE PREÇO'!$B$4:$F$100,5,0))*CAPA!$B$14,"")</f>
        <v>3519.6292834925794</v>
      </c>
      <c r="I51" s="61">
        <f>IFERROR(IF('BASE DE DADOS PREÇOS'!$M$71="com",VLOOKUP(CONCATENATE(B51,$I$6),'BASE DE DADOS PREÇOS'!$E:$H,4,0)/(1-SUM($F$1))*VLOOKUP(CAPA!$B$12,'POLITICA DE PREÇO'!#REF!,2,0)*0.95,VLOOKUP(CONCATENATE(B51,$I$6),'BASE DE DADOS PREÇOS'!$E:$H,4,0)/(1-SUM($F$1))*VLOOKUP(CAPA!$B$12,'POLITICA DE PREÇO'!$B$4:$F$100,5,0))*CAPA!$B$14,"")</f>
        <v>9172.3117501474335</v>
      </c>
      <c r="J51" s="163">
        <f t="shared" si="1"/>
        <v>8255.0805751326898</v>
      </c>
      <c r="K51" s="173"/>
    </row>
    <row r="52" spans="1:11" ht="89.1" customHeight="1" x14ac:dyDescent="0.25">
      <c r="A52" s="149"/>
      <c r="B52" s="91" t="s">
        <v>874</v>
      </c>
      <c r="C52" s="155">
        <v>1.6</v>
      </c>
      <c r="D52" s="33">
        <v>0.9</v>
      </c>
      <c r="E52" s="156">
        <v>0.26</v>
      </c>
      <c r="F52" s="51"/>
      <c r="G52" s="77">
        <f>IFERROR(IF('BASE DE DADOS PREÇOS'!$M$71="com",VLOOKUP(CONCATENATE(B52,$G$6),'BASE DE DADOS PREÇOS'!$E:$H,4,0)/(1-SUM($F$1))*VLOOKUP(CAPA!$B$12,'POLITICA DE PREÇO'!#REF!,2,0)*0.95,VLOOKUP(CONCATENATE(B52,$G$6),'BASE DE DADOS PREÇOS'!$E:$H,4,0)/(1-SUM($F$1))*VLOOKUP(CAPA!$B$12,'POLITICA DE PREÇO'!$B$4:$F$100,5,0))*CAPA!$B$14,"")</f>
        <v>4611.3095280538173</v>
      </c>
      <c r="H52" s="163">
        <f>IFERROR(IF('BASE DE DADOS PREÇOS'!$M$71="com",VLOOKUP(CONCATENATE(B52,$H$6),'BASE DE DADOS PREÇOS'!$E:$H,4,0)/(1-SUM($F$1))*VLOOKUP(CAPA!$B$12,'POLITICA DE PREÇO'!#REF!,2,0)*0.95,VLOOKUP(CONCATENATE(B52,$H$6),'BASE DE DADOS PREÇOS'!$E:$H,4,0)/(1-SUM($F$1))*VLOOKUP(CAPA!$B$12,'POLITICA DE PREÇO'!$B$4:$F$100,5,0))*CAPA!$B$14,"")</f>
        <v>3276.5586969790452</v>
      </c>
      <c r="I52" s="61">
        <f>IFERROR(IF('BASE DE DADOS PREÇOS'!$M$71="com",VLOOKUP(CONCATENATE(B52,$I$6),'BASE DE DADOS PREÇOS'!$E:$H,4,0)/(1-SUM($F$1))*VLOOKUP(CAPA!$B$12,'POLITICA DE PREÇO'!#REF!,2,0)*0.95,VLOOKUP(CONCATENATE(B52,$I$6),'BASE DE DADOS PREÇOS'!$E:$H,4,0)/(1-SUM($F$1))*VLOOKUP(CAPA!$B$12,'POLITICA DE PREÇO'!$B$4:$F$100,5,0))*CAPA!$B$14,"")</f>
        <v>8069.2153414681579</v>
      </c>
      <c r="J52" s="163">
        <f t="shared" si="1"/>
        <v>7262.2938073213427</v>
      </c>
      <c r="K52" s="173"/>
    </row>
    <row r="53" spans="1:11" ht="89.1" customHeight="1" x14ac:dyDescent="0.25">
      <c r="A53" s="149"/>
      <c r="B53" s="11" t="s">
        <v>603</v>
      </c>
      <c r="C53" s="155">
        <v>1.6</v>
      </c>
      <c r="D53" s="33">
        <v>0.9</v>
      </c>
      <c r="E53" s="156">
        <v>0.33</v>
      </c>
      <c r="F53" s="51"/>
      <c r="G53" s="77">
        <f>IFERROR(IF('BASE DE DADOS PREÇOS'!$M$71="com",VLOOKUP(CONCATENATE(B53,$G$6),'BASE DE DADOS PREÇOS'!$E:$H,4,0)/(1-SUM($F$1))*VLOOKUP(CAPA!$B$12,'POLITICA DE PREÇO'!#REF!,2,0)*0.95,VLOOKUP(CONCATENATE(B53,$G$6),'BASE DE DADOS PREÇOS'!$E:$H,4,0)/(1-SUM($F$1))*VLOOKUP(CAPA!$B$12,'POLITICA DE PREÇO'!$B$4:$F$100,5,0))*CAPA!$B$14,"")</f>
        <v>4887.9880997370474</v>
      </c>
      <c r="H53" s="163">
        <f>IFERROR(IF('BASE DE DADOS PREÇOS'!$M$71="com",VLOOKUP(CONCATENATE(B53,$H$6),'BASE DE DADOS PREÇOS'!$E:$H,4,0)/(1-SUM($F$1))*VLOOKUP(CAPA!$B$12,'POLITICA DE PREÇO'!#REF!,2,0)*0.95,VLOOKUP(CONCATENATE(B53,$H$6),'BASE DE DADOS PREÇOS'!$E:$H,4,0)/(1-SUM($F$1))*VLOOKUP(CAPA!$B$12,'POLITICA DE PREÇO'!$B$4:$F$100,5,0))*CAPA!$B$14,"")</f>
        <v>3473.1522187977885</v>
      </c>
      <c r="I53" s="61">
        <f>IFERROR(IF('BASE DE DADOS PREÇOS'!$M$71="com",VLOOKUP(CONCATENATE(B53,$I$6),'BASE DE DADOS PREÇOS'!$E:$H,4,0)/(1-SUM($F$1))*VLOOKUP(CAPA!$B$12,'POLITICA DE PREÇO'!#REF!,2,0)*0.95,VLOOKUP(CONCATENATE(B53,$I$6),'BASE DE DADOS PREÇOS'!$E:$H,4,0)/(1-SUM($F$1))*VLOOKUP(CAPA!$B$12,'POLITICA DE PREÇO'!$B$4:$F$100,5,0))*CAPA!$B$14,"")</f>
        <v>8553.3682619562478</v>
      </c>
      <c r="J53" s="163">
        <f t="shared" si="1"/>
        <v>7698.031435760623</v>
      </c>
      <c r="K53" s="173"/>
    </row>
    <row r="54" spans="1:11" ht="89.1" customHeight="1" x14ac:dyDescent="0.25">
      <c r="A54" s="149"/>
      <c r="B54" s="91" t="s">
        <v>875</v>
      </c>
      <c r="C54" s="155">
        <v>1.6</v>
      </c>
      <c r="D54" s="33">
        <v>0.9</v>
      </c>
      <c r="E54" s="156">
        <v>0.4</v>
      </c>
      <c r="F54" s="51"/>
      <c r="G54" s="77">
        <f>IFERROR(IF('BASE DE DADOS PREÇOS'!$M$71="com",VLOOKUP(CONCATENATE(B54,$G$6),'BASE DE DADOS PREÇOS'!$E:$H,4,0)/(1-SUM($F$1))*VLOOKUP(CAPA!$B$12,'POLITICA DE PREÇO'!#REF!,2,0)*0.95,VLOOKUP(CONCATENATE(B54,$G$6),'BASE DE DADOS PREÇOS'!$E:$H,4,0)/(1-SUM($F$1))*VLOOKUP(CAPA!$B$12,'POLITICA DE PREÇO'!$B$4:$F$100,5,0))*CAPA!$B$14,"")</f>
        <v>5091.6542705594238</v>
      </c>
      <c r="H54" s="163">
        <f>IFERROR(IF('BASE DE DADOS PREÇOS'!$M$71="com",VLOOKUP(CONCATENATE(B54,$H$6),'BASE DE DADOS PREÇOS'!$E:$H,4,0)/(1-SUM($F$1))*VLOOKUP(CAPA!$B$12,'POLITICA DE PREÇO'!#REF!,2,0)*0.95,VLOOKUP(CONCATENATE(B54,$H$6),'BASE DE DADOS PREÇOS'!$E:$H,4,0)/(1-SUM($F$1))*VLOOKUP(CAPA!$B$12,'POLITICA DE PREÇO'!$B$4:$F$100,5,0))*CAPA!$B$14,"")</f>
        <v>3617.86689458103</v>
      </c>
      <c r="I54" s="61">
        <f>IFERROR(IF('BASE DE DADOS PREÇOS'!$M$71="com",VLOOKUP(CONCATENATE(B54,$I$6),'BASE DE DADOS PREÇOS'!$E:$H,4,0)/(1-SUM($F$1))*VLOOKUP(CAPA!$B$12,'POLITICA DE PREÇO'!#REF!,2,0)*0.95,VLOOKUP(CONCATENATE(B54,$I$6),'BASE DE DADOS PREÇOS'!$E:$H,4,0)/(1-SUM($F$1))*VLOOKUP(CAPA!$B$12,'POLITICA DE PREÇO'!$B$4:$F$100,5,0))*CAPA!$B$14,"")</f>
        <v>8909.7586062044247</v>
      </c>
      <c r="J54" s="163">
        <f t="shared" si="1"/>
        <v>8018.7827455839824</v>
      </c>
      <c r="K54" s="173"/>
    </row>
    <row r="55" spans="1:11" ht="89.1" customHeight="1" x14ac:dyDescent="0.25">
      <c r="A55" s="149"/>
      <c r="B55" s="91" t="s">
        <v>878</v>
      </c>
      <c r="C55" s="155">
        <v>1.65</v>
      </c>
      <c r="D55" s="33">
        <v>0.75</v>
      </c>
      <c r="E55" s="156">
        <v>0.26</v>
      </c>
      <c r="F55" s="51"/>
      <c r="G55" s="77">
        <f>IFERROR(IF('BASE DE DADOS PREÇOS'!$M$71="com",VLOOKUP(CONCATENATE(B55,$G$6),'BASE DE DADOS PREÇOS'!$E:$H,4,0)/(1-SUM($F$1))*VLOOKUP(CAPA!$B$12,'POLITICA DE PREÇO'!#REF!,2,0)*0.95,VLOOKUP(CONCATENATE(B55,$G$6),'BASE DE DADOS PREÇOS'!$E:$H,4,0)/(1-SUM($F$1))*VLOOKUP(CAPA!$B$12,'POLITICA DE PREÇO'!$B$4:$F$100,5,0))*CAPA!$B$14,"")</f>
        <v>4467.5889010913243</v>
      </c>
      <c r="H55" s="163">
        <f>IFERROR(IF('BASE DE DADOS PREÇOS'!$M$71="com",VLOOKUP(CONCATENATE(B55,$H$6),'BASE DE DADOS PREÇOS'!$E:$H,4,0)/(1-SUM($F$1))*VLOOKUP(CAPA!$B$12,'POLITICA DE PREÇO'!#REF!,2,0)*0.95,VLOOKUP(CONCATENATE(B55,$H$6),'BASE DE DADOS PREÇOS'!$E:$H,4,0)/(1-SUM($F$1))*VLOOKUP(CAPA!$B$12,'POLITICA DE PREÇO'!$B$4:$F$100,5,0))*CAPA!$B$14,"")</f>
        <v>3262.1866342827961</v>
      </c>
      <c r="I55" s="61">
        <f>IFERROR(IF('BASE DE DADOS PREÇOS'!$M$71="com",VLOOKUP(CONCATENATE(B55,$I$6),'BASE DE DADOS PREÇOS'!$E:$H,4,0)/(1-SUM($F$1))*VLOOKUP(CAPA!$B$12,'POLITICA DE PREÇO'!#REF!,2,0)*0.95,VLOOKUP(CONCATENATE(B55,$I$6),'BASE DE DADOS PREÇOS'!$E:$H,4,0)/(1-SUM($F$1))*VLOOKUP(CAPA!$B$12,'POLITICA DE PREÇO'!$B$4:$F$100,5,0))*CAPA!$B$14,"")</f>
        <v>7572.7788672506686</v>
      </c>
      <c r="J55" s="163">
        <f t="shared" si="1"/>
        <v>6815.5009805256022</v>
      </c>
      <c r="K55" s="173"/>
    </row>
    <row r="56" spans="1:11" ht="89.1" customHeight="1" x14ac:dyDescent="0.25">
      <c r="A56" s="149"/>
      <c r="B56" s="91" t="s">
        <v>879</v>
      </c>
      <c r="C56" s="155">
        <v>1.65</v>
      </c>
      <c r="D56" s="33">
        <v>0.75</v>
      </c>
      <c r="E56" s="156">
        <v>0.33</v>
      </c>
      <c r="F56" s="51"/>
      <c r="G56" s="77">
        <f>IFERROR(IF('BASE DE DADOS PREÇOS'!$M$71="com",VLOOKUP(CONCATENATE(B56,$G$6),'BASE DE DADOS PREÇOS'!$E:$H,4,0)/(1-SUM($F$1))*VLOOKUP(CAPA!$B$12,'POLITICA DE PREÇO'!#REF!,2,0)*0.95,VLOOKUP(CONCATENATE(B56,$G$6),'BASE DE DADOS PREÇOS'!$E:$H,4,0)/(1-SUM($F$1))*VLOOKUP(CAPA!$B$12,'POLITICA DE PREÇO'!$B$4:$F$100,5,0))*CAPA!$B$14,"")</f>
        <v>4735.6442351568048</v>
      </c>
      <c r="H56" s="163">
        <f>IFERROR(IF('BASE DE DADOS PREÇOS'!$M$71="com",VLOOKUP(CONCATENATE(B56,$H$6),'BASE DE DADOS PREÇOS'!$E:$H,4,0)/(1-SUM($F$1))*VLOOKUP(CAPA!$B$12,'POLITICA DE PREÇO'!#REF!,2,0)*0.95,VLOOKUP(CONCATENATE(B56,$H$6),'BASE DE DADOS PREÇOS'!$E:$H,4,0)/(1-SUM($F$1))*VLOOKUP(CAPA!$B$12,'POLITICA DE PREÇO'!$B$4:$F$100,5,0))*CAPA!$B$14,"")</f>
        <v>3457.9178323397641</v>
      </c>
      <c r="I56" s="61">
        <f>IFERROR(IF('BASE DE DADOS PREÇOS'!$M$71="com",VLOOKUP(CONCATENATE(B56,$I$6),'BASE DE DADOS PREÇOS'!$E:$H,4,0)/(1-SUM($F$1))*VLOOKUP(CAPA!$B$12,'POLITICA DE PREÇO'!#REF!,2,0)*0.95,VLOOKUP(CONCATENATE(B56,$I$6),'BASE DE DADOS PREÇOS'!$E:$H,4,0)/(1-SUM($F$1))*VLOOKUP(CAPA!$B$12,'POLITICA DE PREÇO'!$B$4:$F$100,5,0))*CAPA!$B$14,"")</f>
        <v>8027.1455992857091</v>
      </c>
      <c r="J56" s="163">
        <f t="shared" si="1"/>
        <v>7224.4310393571386</v>
      </c>
      <c r="K56" s="173"/>
    </row>
    <row r="57" spans="1:11" ht="89.1" customHeight="1" x14ac:dyDescent="0.25">
      <c r="A57" s="149"/>
      <c r="B57" s="91" t="s">
        <v>880</v>
      </c>
      <c r="C57" s="155">
        <v>0.91</v>
      </c>
      <c r="D57" s="33">
        <v>0.76</v>
      </c>
      <c r="E57" s="156">
        <v>0.33</v>
      </c>
      <c r="F57" s="53"/>
      <c r="G57" s="77">
        <f>IFERROR(IF('BASE DE DADOS PREÇOS'!$M$71="com",VLOOKUP(CONCATENATE(B57,$G$6),'BASE DE DADOS PREÇOS'!$E:$H,4,0)/(1-SUM($F$1))*VLOOKUP(CAPA!$B$12,'POLITICA DE PREÇO'!#REF!,2,0)*0.95,VLOOKUP(CONCATENATE(B57,$G$6),'BASE DE DADOS PREÇOS'!$E:$H,4,0)/(1-SUM($F$1))*VLOOKUP(CAPA!$B$12,'POLITICA DE PREÇO'!$B$4:$F$100,5,0))*CAPA!$B$14,"")</f>
        <v>3094.6861337232522</v>
      </c>
      <c r="H57" s="163">
        <f>IFERROR(IF('BASE DE DADOS PREÇOS'!$M$71="com",VLOOKUP(CONCATENATE(B57,$H$6),'BASE DE DADOS PREÇOS'!$E:$H,4,0)/(1-SUM($F$1))*VLOOKUP(CAPA!$B$12,'POLITICA DE PREÇO'!#REF!,2,0)*0.95,VLOOKUP(CONCATENATE(B57,$H$6),'BASE DE DADOS PREÇOS'!$E:$H,4,0)/(1-SUM($F$1))*VLOOKUP(CAPA!$B$12,'POLITICA DE PREÇO'!$B$4:$F$100,5,0))*CAPA!$B$14,"")</f>
        <v>2357.9381626358158</v>
      </c>
      <c r="I57" s="61">
        <f>IFERROR(IF('BASE DE DADOS PREÇOS'!$M$71="com",VLOOKUP(CONCATENATE(B57,$I$6),'BASE DE DADOS PREÇOS'!$E:$H,4,0)/(1-SUM($F$1))*VLOOKUP(CAPA!$B$12,'POLITICA DE PREÇO'!#REF!,2,0)*0.95,VLOOKUP(CONCATENATE(B57,$I$6),'BASE DE DADOS PREÇOS'!$E:$H,4,0)/(1-SUM($F$1))*VLOOKUP(CAPA!$B$12,'POLITICA DE PREÇO'!$B$4:$F$100,5,0))*CAPA!$B$14,"")</f>
        <v>5256.1703768720636</v>
      </c>
      <c r="J57" s="163">
        <f t="shared" si="1"/>
        <v>4730.5533391848576</v>
      </c>
      <c r="K57" s="173"/>
    </row>
    <row r="58" spans="1:11" ht="89.1" customHeight="1" x14ac:dyDescent="0.25">
      <c r="A58" s="149"/>
      <c r="B58" s="11" t="s">
        <v>595</v>
      </c>
      <c r="C58" s="155">
        <v>0.91</v>
      </c>
      <c r="D58" s="33">
        <v>0.76</v>
      </c>
      <c r="E58" s="156">
        <v>0.4</v>
      </c>
      <c r="F58" s="51"/>
      <c r="G58" s="77">
        <f>IFERROR(IF('BASE DE DADOS PREÇOS'!$M$71="com",VLOOKUP(CONCATENATE(B58,$G$6),'BASE DE DADOS PREÇOS'!$E:$H,4,0)/(1-SUM($F$1))*VLOOKUP(CAPA!$B$12,'POLITICA DE PREÇO'!#REF!,2,0)*0.95,VLOOKUP(CONCATENATE(B58,$G$6),'BASE DE DADOS PREÇOS'!$E:$H,4,0)/(1-SUM($F$1))*VLOOKUP(CAPA!$B$12,'POLITICA DE PREÇO'!$B$4:$F$100,5,0))*CAPA!$B$14,"")</f>
        <v>3280.3673017466476</v>
      </c>
      <c r="H58" s="163">
        <f>IFERROR(IF('BASE DE DADOS PREÇOS'!$M$71="com",VLOOKUP(CONCATENATE(B58,$H$6),'BASE DE DADOS PREÇOS'!$E:$H,4,0)/(1-SUM($F$1))*VLOOKUP(CAPA!$B$12,'POLITICA DE PREÇO'!#REF!,2,0)*0.95,VLOOKUP(CONCATENATE(B58,$H$6),'BASE DE DADOS PREÇOS'!$E:$H,4,0)/(1-SUM($F$1))*VLOOKUP(CAPA!$B$12,'POLITICA DE PREÇO'!$B$4:$F$100,5,0))*CAPA!$B$14,"")</f>
        <v>2499.4144523939644</v>
      </c>
      <c r="I58" s="61">
        <f>IFERROR(IF('BASE DE DADOS PREÇOS'!$M$71="com",VLOOKUP(CONCATENATE(B58,$I$6),'BASE DE DADOS PREÇOS'!$E:$H,4,0)/(1-SUM($F$1))*VLOOKUP(CAPA!$B$12,'POLITICA DE PREÇO'!#REF!,2,0)*0.95,VLOOKUP(CONCATENATE(B58,$I$6),'BASE DE DADOS PREÇOS'!$E:$H,4,0)/(1-SUM($F$1))*VLOOKUP(CAPA!$B$12,'POLITICA DE PREÇO'!$B$4:$F$100,5,0))*CAPA!$B$14,"")</f>
        <v>5571.5405994843868</v>
      </c>
      <c r="J58" s="163">
        <f t="shared" si="1"/>
        <v>5014.386539535948</v>
      </c>
      <c r="K58" s="173"/>
    </row>
    <row r="59" spans="1:11" ht="89.1" customHeight="1" x14ac:dyDescent="0.25">
      <c r="A59" s="149"/>
      <c r="B59" s="91" t="s">
        <v>596</v>
      </c>
      <c r="C59" s="155">
        <v>1.1000000000000001</v>
      </c>
      <c r="D59" s="33">
        <v>0.71</v>
      </c>
      <c r="E59" s="156">
        <v>0.33</v>
      </c>
      <c r="F59" s="51"/>
      <c r="G59" s="77">
        <f>IFERROR(IF('BASE DE DADOS PREÇOS'!$M$71="com",VLOOKUP(CONCATENATE(B59,$G$6),'BASE DE DADOS PREÇOS'!$E:$H,4,0)/(1-SUM($F$1))*VLOOKUP(CAPA!$B$12,'POLITICA DE PREÇO'!#REF!,2,0)*0.95,VLOOKUP(CONCATENATE(B59,$G$6),'BASE DE DADOS PREÇOS'!$E:$H,4,0)/(1-SUM($F$1))*VLOOKUP(CAPA!$B$12,'POLITICA DE PREÇO'!$B$4:$F$100,5,0))*CAPA!$B$14,"")</f>
        <v>3497.7140130355078</v>
      </c>
      <c r="H59" s="163">
        <f>IFERROR(IF('BASE DE DADOS PREÇOS'!$M$71="com",VLOOKUP(CONCATENATE(B59,$H$6),'BASE DE DADOS PREÇOS'!$E:$H,4,0)/(1-SUM($F$1))*VLOOKUP(CAPA!$B$12,'POLITICA DE PREÇO'!#REF!,2,0)*0.95,VLOOKUP(CONCATENATE(B59,$H$6),'BASE DE DADOS PREÇOS'!$E:$H,4,0)/(1-SUM($F$1))*VLOOKUP(CAPA!$B$12,'POLITICA DE PREÇO'!$B$4:$F$100,5,0))*CAPA!$B$14,"")</f>
        <v>2431.8876458672307</v>
      </c>
      <c r="I59" s="61">
        <f>IFERROR(IF('BASE DE DADOS PREÇOS'!$M$71="com",VLOOKUP(CONCATENATE(B59,$I$6),'BASE DE DADOS PREÇOS'!$E:$H,4,0)/(1-SUM($F$1))*VLOOKUP(CAPA!$B$12,'POLITICA DE PREÇO'!#REF!,2,0)*0.95,VLOOKUP(CONCATENATE(B59,$I$6),'BASE DE DADOS PREÇOS'!$E:$H,4,0)/(1-SUM($F$1))*VLOOKUP(CAPA!$B$12,'POLITICA DE PREÇO'!$B$4:$F$100,5,0))*CAPA!$B$14,"")</f>
        <v>6271.9717685367177</v>
      </c>
      <c r="J59" s="163">
        <f t="shared" si="1"/>
        <v>5644.7745916830463</v>
      </c>
      <c r="K59" s="173"/>
    </row>
    <row r="60" spans="1:11" ht="89.1" customHeight="1" x14ac:dyDescent="0.25">
      <c r="A60" s="149"/>
      <c r="B60" s="91" t="s">
        <v>881</v>
      </c>
      <c r="C60" s="155">
        <v>1.1000000000000001</v>
      </c>
      <c r="D60" s="33">
        <v>0.71</v>
      </c>
      <c r="E60" s="156">
        <v>0.4</v>
      </c>
      <c r="F60" s="51"/>
      <c r="G60" s="77">
        <f>IFERROR(IF('BASE DE DADOS PREÇOS'!$M$71="com",VLOOKUP(CONCATENATE(B60,$G$6),'BASE DE DADOS PREÇOS'!$E:$H,4,0)/(1-SUM($F$1))*VLOOKUP(CAPA!$B$12,'POLITICA DE PREÇO'!#REF!,2,0)*0.95,VLOOKUP(CONCATENATE(B60,$G$6),'BASE DE DADOS PREÇOS'!$E:$H,4,0)/(1-SUM($F$1))*VLOOKUP(CAPA!$B$12,'POLITICA DE PREÇO'!$B$4:$F$100,5,0))*CAPA!$B$14,"")</f>
        <v>3707.576853817638</v>
      </c>
      <c r="H60" s="163">
        <f>IFERROR(IF('BASE DE DADOS PREÇOS'!$M$71="com",VLOOKUP(CONCATENATE(B60,$H$6),'BASE DE DADOS PREÇOS'!$E:$H,4,0)/(1-SUM($F$1))*VLOOKUP(CAPA!$B$12,'POLITICA DE PREÇO'!#REF!,2,0)*0.95,VLOOKUP(CONCATENATE(B60,$H$6),'BASE DE DADOS PREÇOS'!$E:$H,4,0)/(1-SUM($F$1))*VLOOKUP(CAPA!$B$12,'POLITICA DE PREÇO'!$B$4:$F$100,5,0))*CAPA!$B$14,"")</f>
        <v>2577.8009046192651</v>
      </c>
      <c r="I60" s="61">
        <f>IFERROR(IF('BASE DE DADOS PREÇOS'!$M$71="com",VLOOKUP(CONCATENATE(B60,$I$6),'BASE DE DADOS PREÇOS'!$E:$H,4,0)/(1-SUM($F$1))*VLOOKUP(CAPA!$B$12,'POLITICA DE PREÇO'!#REF!,2,0)*0.95,VLOOKUP(CONCATENATE(B60,$I$6),'BASE DE DADOS PREÇOS'!$E:$H,4,0)/(1-SUM($F$1))*VLOOKUP(CAPA!$B$12,'POLITICA DE PREÇO'!$B$4:$F$100,5,0))*CAPA!$B$14,"")</f>
        <v>6648.2900746489195</v>
      </c>
      <c r="J60" s="163">
        <f t="shared" si="1"/>
        <v>5983.4610671840273</v>
      </c>
      <c r="K60" s="173"/>
    </row>
    <row r="61" spans="1:11" ht="89.1" customHeight="1" x14ac:dyDescent="0.25">
      <c r="A61" s="149"/>
      <c r="B61" s="91" t="s">
        <v>598</v>
      </c>
      <c r="C61" s="155">
        <v>1.52</v>
      </c>
      <c r="D61" s="33">
        <v>0.91</v>
      </c>
      <c r="E61" s="156">
        <v>0.26</v>
      </c>
      <c r="F61" s="52"/>
      <c r="G61" s="77">
        <f>IFERROR(IF('BASE DE DADOS PREÇOS'!$M$71="com",VLOOKUP(CONCATENATE(B61,$G$6),'BASE DE DADOS PREÇOS'!$E:$H,4,0)/(1-SUM($F$1))*VLOOKUP(CAPA!$B$12,'POLITICA DE PREÇO'!#REF!,2,0)*0.95,VLOOKUP(CONCATENATE(B61,$G$6),'BASE DE DADOS PREÇOS'!$E:$H,4,0)/(1-SUM($F$1))*VLOOKUP(CAPA!$B$12,'POLITICA DE PREÇO'!$B$4:$F$100,5,0))*CAPA!$B$14,"")</f>
        <v>4063.0767775038335</v>
      </c>
      <c r="H61" s="163">
        <f>IFERROR(IF('BASE DE DADOS PREÇOS'!$M$71="com",VLOOKUP(CONCATENATE(B61,$H$6),'BASE DE DADOS PREÇOS'!$E:$H,4,0)/(1-SUM($F$1))*VLOOKUP(CAPA!$B$12,'POLITICA DE PREÇO'!#REF!,2,0)*0.95,VLOOKUP(CONCATENATE(B61,$H$6),'BASE DE DADOS PREÇOS'!$E:$H,4,0)/(1-SUM($F$1))*VLOOKUP(CAPA!$B$12,'POLITICA DE PREÇO'!$B$4:$F$100,5,0))*CAPA!$B$14,"")</f>
        <v>2576.5615973383724</v>
      </c>
      <c r="I61" s="61">
        <f>IFERROR(IF('BASE DE DADOS PREÇOS'!$M$71="com",VLOOKUP(CONCATENATE(B61,$I$6),'BASE DE DADOS PREÇOS'!$E:$H,4,0)/(1-SUM($F$1))*VLOOKUP(CAPA!$B$12,'POLITICA DE PREÇO'!#REF!,2,0)*0.95,VLOOKUP(CONCATENATE(B61,$I$6),'BASE DE DADOS PREÇOS'!$E:$H,4,0)/(1-SUM($F$1))*VLOOKUP(CAPA!$B$12,'POLITICA DE PREÇO'!$B$4:$F$100,5,0))*CAPA!$B$14,"")</f>
        <v>7853.8759817531745</v>
      </c>
      <c r="J61" s="163">
        <f t="shared" si="1"/>
        <v>7068.4883835778573</v>
      </c>
      <c r="K61" s="173"/>
    </row>
    <row r="62" spans="1:11" ht="89.1" customHeight="1" x14ac:dyDescent="0.25">
      <c r="A62" s="149"/>
      <c r="B62" s="91" t="s">
        <v>882</v>
      </c>
      <c r="C62" s="155">
        <v>1.52</v>
      </c>
      <c r="D62" s="33">
        <v>0.91</v>
      </c>
      <c r="E62" s="156">
        <v>0.33</v>
      </c>
      <c r="F62" s="51"/>
      <c r="G62" s="77">
        <f>IFERROR(IF('BASE DE DADOS PREÇOS'!$M$71="com",VLOOKUP(CONCATENATE(B62,$G$6),'BASE DE DADOS PREÇOS'!$E:$H,4,0)/(1-SUM($F$1))*VLOOKUP(CAPA!$B$12,'POLITICA DE PREÇO'!#REF!,2,0)*0.95,VLOOKUP(CONCATENATE(B62,$G$6),'BASE DE DADOS PREÇOS'!$E:$H,4,0)/(1-SUM($F$1))*VLOOKUP(CAPA!$B$12,'POLITICA DE PREÇO'!$B$4:$F$100,5,0))*CAPA!$B$14,"")</f>
        <v>4306.8613841540637</v>
      </c>
      <c r="H62" s="163">
        <f>IFERROR(IF('BASE DE DADOS PREÇOS'!$M$71="com",VLOOKUP(CONCATENATE(B62,$H$6),'BASE DE DADOS PREÇOS'!$E:$H,4,0)/(1-SUM($F$1))*VLOOKUP(CAPA!$B$12,'POLITICA DE PREÇO'!#REF!,2,0)*0.95,VLOOKUP(CONCATENATE(B62,$H$6),'BASE DE DADOS PREÇOS'!$E:$H,4,0)/(1-SUM($F$1))*VLOOKUP(CAPA!$B$12,'POLITICA DE PREÇO'!$B$4:$F$100,5,0))*CAPA!$B$14,"")</f>
        <v>2731.1552931786746</v>
      </c>
      <c r="I62" s="61">
        <f>IFERROR(IF('BASE DE DADOS PREÇOS'!$M$71="com",VLOOKUP(CONCATENATE(B62,$I$6),'BASE DE DADOS PREÇOS'!$E:$H,4,0)/(1-SUM($F$1))*VLOOKUP(CAPA!$B$12,'POLITICA DE PREÇO'!#REF!,2,0)*0.95,VLOOKUP(CONCATENATE(B62,$I$6),'BASE DE DADOS PREÇOS'!$E:$H,4,0)/(1-SUM($F$1))*VLOOKUP(CAPA!$B$12,'POLITICA DE PREÇO'!$B$4:$F$100,5,0))*CAPA!$B$14,"")</f>
        <v>8325.1085406583661</v>
      </c>
      <c r="J62" s="163">
        <f t="shared" si="1"/>
        <v>7492.5976865925295</v>
      </c>
      <c r="K62" s="173"/>
    </row>
    <row r="63" spans="1:11" ht="88.7" customHeight="1" x14ac:dyDescent="0.25">
      <c r="A63" s="149"/>
      <c r="B63" s="91" t="s">
        <v>599</v>
      </c>
      <c r="C63" s="155">
        <v>1.8</v>
      </c>
      <c r="D63" s="33">
        <v>1</v>
      </c>
      <c r="E63" s="156">
        <v>0.26</v>
      </c>
      <c r="F63" s="51"/>
      <c r="G63" s="77">
        <f>IFERROR(IF('BASE DE DADOS PREÇOS'!$M$71="com",VLOOKUP(CONCATENATE(B63,$G$6),'BASE DE DADOS PREÇOS'!$E:$H,4,0)/(1-SUM($F$1))*VLOOKUP(CAPA!$B$12,'POLITICA DE PREÇO'!#REF!,2,0)*0.95,VLOOKUP(CONCATENATE(B63,$G$6),'BASE DE DADOS PREÇOS'!$E:$H,4,0)/(1-SUM($F$1))*VLOOKUP(CAPA!$B$12,'POLITICA DE PREÇO'!$B$4:$F$100,5,0))*CAPA!$B$14,"")</f>
        <v>5762.8670145581336</v>
      </c>
      <c r="H63" s="163">
        <f>IFERROR(IF('BASE DE DADOS PREÇOS'!$M$71="com",VLOOKUP(CONCATENATE(B63,$H$6),'BASE DE DADOS PREÇOS'!$E:$H,4,0)/(1-SUM($F$1))*VLOOKUP(CAPA!$B$12,'POLITICA DE PREÇO'!#REF!,2,0)*0.95,VLOOKUP(CONCATENATE(B63,$H$6),'BASE DE DADOS PREÇOS'!$E:$H,4,0)/(1-SUM($F$1))*VLOOKUP(CAPA!$B$12,'POLITICA DE PREÇO'!$B$4:$F$100,5,0))*CAPA!$B$14,"")</f>
        <v>3604.4344313358833</v>
      </c>
      <c r="I63" s="61">
        <f>IFERROR(IF('BASE DE DADOS PREÇOS'!$M$71="com",VLOOKUP(CONCATENATE(B63,$I$6),'BASE DE DADOS PREÇOS'!$E:$H,4,0)/(1-SUM($F$1))*VLOOKUP(CAPA!$B$12,'POLITICA DE PREÇO'!#REF!,2,0)*0.95,VLOOKUP(CONCATENATE(B63,$I$6),'BASE DE DADOS PREÇOS'!$E:$H,4,0)/(1-SUM($F$1))*VLOOKUP(CAPA!$B$12,'POLITICA DE PREÇO'!$B$4:$F$100,5,0))*CAPA!$B$14,"")</f>
        <v>11915.670935970402</v>
      </c>
      <c r="J63" s="163">
        <f t="shared" si="1"/>
        <v>10724.103842373363</v>
      </c>
      <c r="K63" s="173"/>
    </row>
    <row r="64" spans="1:11" ht="88.7" customHeight="1" x14ac:dyDescent="0.25">
      <c r="A64" s="149"/>
      <c r="B64" s="91" t="s">
        <v>883</v>
      </c>
      <c r="C64" s="155">
        <v>1.8</v>
      </c>
      <c r="D64" s="33">
        <v>1</v>
      </c>
      <c r="E64" s="156">
        <v>0.33</v>
      </c>
      <c r="F64" s="51"/>
      <c r="G64" s="77">
        <f>IFERROR(IF('BASE DE DADOS PREÇOS'!$M$71="com",VLOOKUP(CONCATENATE(B64,$G$6),'BASE DE DADOS PREÇOS'!$E:$H,4,0)/(1-SUM($F$1))*VLOOKUP(CAPA!$B$12,'POLITICA DE PREÇO'!#REF!,2,0)*0.95,VLOOKUP(CONCATENATE(B64,$G$6),'BASE DE DADOS PREÇOS'!$E:$H,4,0)/(1-SUM($F$1))*VLOOKUP(CAPA!$B$12,'POLITICA DE PREÇO'!$B$4:$F$100,5,0))*CAPA!$B$14,"")</f>
        <v>5867.9576354338606</v>
      </c>
      <c r="H64" s="163">
        <f>IFERROR(IF('BASE DE DADOS PREÇOS'!$M$71="com",VLOOKUP(CONCATENATE(B64,$H$6),'BASE DE DADOS PREÇOS'!$E:$H,4,0)/(1-SUM($F$1))*VLOOKUP(CAPA!$B$12,'POLITICA DE PREÇO'!#REF!,2,0)*0.95,VLOOKUP(CONCATENATE(B64,$H$6),'BASE DE DADOS PREÇOS'!$E:$H,4,0)/(1-SUM($F$1))*VLOOKUP(CAPA!$B$12,'POLITICA DE PREÇO'!$B$4:$F$100,5,0))*CAPA!$B$14,"")</f>
        <v>3709.5276832400509</v>
      </c>
      <c r="I64" s="61">
        <f>IFERROR(IF('BASE DE DADOS PREÇOS'!$M$71="com",VLOOKUP(CONCATENATE(B64,$I$6),'BASE DE DADOS PREÇOS'!$E:$H,4,0)/(1-SUM($F$1))*VLOOKUP(CAPA!$B$12,'POLITICA DE PREÇO'!#REF!,2,0)*0.95,VLOOKUP(CONCATENATE(B64,$I$6),'BASE DE DADOS PREÇOS'!$E:$H,4,0)/(1-SUM($F$1))*VLOOKUP(CAPA!$B$12,'POLITICA DE PREÇO'!$B$4:$F$100,5,0))*CAPA!$B$14,"")</f>
        <v>12032.443368718681</v>
      </c>
      <c r="J64" s="163">
        <f t="shared" si="1"/>
        <v>10829.199031846812</v>
      </c>
      <c r="K64" s="173"/>
    </row>
    <row r="65" spans="1:11" ht="88.7" customHeight="1" x14ac:dyDescent="0.25">
      <c r="A65" s="149"/>
      <c r="B65" s="88" t="s">
        <v>673</v>
      </c>
      <c r="C65" s="155">
        <v>1.2</v>
      </c>
      <c r="D65" s="33">
        <v>0.8</v>
      </c>
      <c r="E65" s="156">
        <v>0.26</v>
      </c>
      <c r="F65" s="89"/>
      <c r="G65" s="77">
        <f>IFERROR(IF('BASE DE DADOS PREÇOS'!$M$71="com",VLOOKUP(CONCATENATE(B65,$G$6),'BASE DE DADOS PREÇOS'!$E:$H,4,0)/(1-SUM($F$1))*VLOOKUP(CAPA!$B$12,'POLITICA DE PREÇO'!#REF!,2,0)*0.95,VLOOKUP(CONCATENATE(B65,$G$6),'BASE DE DADOS PREÇOS'!$E:$H,4,0)/(1-SUM($F$1))*VLOOKUP(CAPA!$B$12,'POLITICA DE PREÇO'!$B$4:$F$100,5,0))*CAPA!$B$14,"")</f>
        <v>3489.0583642935144</v>
      </c>
      <c r="H65" s="163">
        <f>IFERROR(IF('BASE DE DADOS PREÇOS'!$M$71="com",VLOOKUP(CONCATENATE(B65,$H$6),'BASE DE DADOS PREÇOS'!$E:$H,4,0)/(1-SUM($F$1))*VLOOKUP(CAPA!$B$12,'POLITICA DE PREÇO'!#REF!,2,0)*0.95,VLOOKUP(CONCATENATE(B65,$H$6),'BASE DE DADOS PREÇOS'!$E:$H,4,0)/(1-SUM($F$1))*VLOOKUP(CAPA!$B$12,'POLITICA DE PREÇO'!$B$4:$F$100,5,0))*CAPA!$B$14,"")</f>
        <v>3091.8605456856098</v>
      </c>
      <c r="I65" s="61">
        <f>IFERROR(IF('BASE DE DADOS PREÇOS'!$M$71="com",VLOOKUP(CONCATENATE(B65,$I$6),'BASE DE DADOS PREÇOS'!$E:$H,4,0)/(1-SUM($F$1))*VLOOKUP(CAPA!$B$12,'POLITICA DE PREÇO'!#REF!,2,0)*0.95,VLOOKUP(CONCATENATE(B65,$I$6),'BASE DE DADOS PREÇOS'!$E:$H,4,0)/(1-SUM($F$1))*VLOOKUP(CAPA!$B$12,'POLITICA DE PREÇO'!$B$4:$F$100,5,0))*CAPA!$B$14,"")</f>
        <v>6046.4551463723947</v>
      </c>
      <c r="J65" s="163">
        <f t="shared" si="1"/>
        <v>5441.8096317351556</v>
      </c>
      <c r="K65" s="161">
        <f>H65*1.05</f>
        <v>3246.4535729698905</v>
      </c>
    </row>
    <row r="66" spans="1:11" ht="88.7" customHeight="1" x14ac:dyDescent="0.25">
      <c r="A66" s="149"/>
      <c r="B66" s="88" t="s">
        <v>674</v>
      </c>
      <c r="C66" s="155">
        <v>1.2</v>
      </c>
      <c r="D66" s="33">
        <v>0.8</v>
      </c>
      <c r="E66" s="156">
        <v>0.26</v>
      </c>
      <c r="F66" s="89"/>
      <c r="G66" s="77">
        <f>IFERROR(IF('BASE DE DADOS PREÇOS'!$M$71="com",VLOOKUP(CONCATENATE(B66,$G$6),'BASE DE DADOS PREÇOS'!$E:$H,4,0)/(1-SUM($F$1))*VLOOKUP(CAPA!$B$12,'POLITICA DE PREÇO'!#REF!,2,0)*0.95,VLOOKUP(CONCATENATE(B66,$G$6),'BASE DE DADOS PREÇOS'!$E:$H,4,0)/(1-SUM($F$1))*VLOOKUP(CAPA!$B$12,'POLITICA DE PREÇO'!$B$4:$F$100,5,0))*CAPA!$B$14,"")</f>
        <v>3584.1778617962173</v>
      </c>
      <c r="H66" s="163">
        <f>IFERROR(IF('BASE DE DADOS PREÇOS'!$M$71="com",VLOOKUP(CONCATENATE(B66,$H$6),'BASE DE DADOS PREÇOS'!$E:$H,4,0)/(1-SUM($F$1))*VLOOKUP(CAPA!$B$12,'POLITICA DE PREÇO'!#REF!,2,0)*0.95,VLOOKUP(CONCATENATE(B66,$H$6),'BASE DE DADOS PREÇOS'!$E:$H,4,0)/(1-SUM($F$1))*VLOOKUP(CAPA!$B$12,'POLITICA DE PREÇO'!$B$4:$F$100,5,0))*CAPA!$B$14,"")</f>
        <v>3196.0390429504751</v>
      </c>
      <c r="I66" s="61">
        <f>IFERROR(IF('BASE DE DADOS PREÇOS'!$M$71="com",VLOOKUP(CONCATENATE(B66,$I$6),'BASE DE DADOS PREÇOS'!$E:$H,4,0)/(1-SUM($F$1))*VLOOKUP(CAPA!$B$12,'POLITICA DE PREÇO'!#REF!,2,0)*0.95,VLOOKUP(CONCATENATE(B66,$I$6),'BASE DE DADOS PREÇOS'!$E:$H,4,0)/(1-SUM($F$1))*VLOOKUP(CAPA!$B$12,'POLITICA DE PREÇO'!$B$4:$F$100,5,0))*CAPA!$B$14,"")</f>
        <v>6123.1082212830006</v>
      </c>
      <c r="J66" s="163">
        <f t="shared" si="1"/>
        <v>5510.7973991547005</v>
      </c>
      <c r="K66" s="161">
        <f t="shared" ref="K66:K72" si="2">H66*1.05</f>
        <v>3355.840995097999</v>
      </c>
    </row>
    <row r="67" spans="1:11" ht="88.7" customHeight="1" x14ac:dyDescent="0.25">
      <c r="A67" s="149"/>
      <c r="B67" s="88" t="s">
        <v>675</v>
      </c>
      <c r="C67" s="155">
        <v>1.2</v>
      </c>
      <c r="D67" s="33">
        <v>0.8</v>
      </c>
      <c r="E67" s="156">
        <v>0.33</v>
      </c>
      <c r="F67" s="89"/>
      <c r="G67" s="77">
        <f>IFERROR(IF('BASE DE DADOS PREÇOS'!$M$71="com",VLOOKUP(CONCATENATE(B67,$G$6),'BASE DE DADOS PREÇOS'!$E:$H,4,0)/(1-SUM($F$1))*VLOOKUP(CAPA!$B$12,'POLITICA DE PREÇO'!#REF!,2,0)*0.95,VLOOKUP(CONCATENATE(B67,$G$6),'BASE DE DADOS PREÇOS'!$E:$H,4,0)/(1-SUM($F$1))*VLOOKUP(CAPA!$B$12,'POLITICA DE PREÇO'!$B$4:$F$100,5,0))*CAPA!$B$14,"")</f>
        <v>3584.1778617962173</v>
      </c>
      <c r="H67" s="163">
        <f>IFERROR(IF('BASE DE DADOS PREÇOS'!$M$71="com",VLOOKUP(CONCATENATE(B67,$H$6),'BASE DE DADOS PREÇOS'!$E:$H,4,0)/(1-SUM($F$1))*VLOOKUP(CAPA!$B$12,'POLITICA DE PREÇO'!#REF!,2,0)*0.95,VLOOKUP(CONCATENATE(B67,$H$6),'BASE DE DADOS PREÇOS'!$E:$H,4,0)/(1-SUM($F$1))*VLOOKUP(CAPA!$B$12,'POLITICA DE PREÇO'!$B$4:$F$100,5,0))*CAPA!$B$14,"")</f>
        <v>3196.0390429504751</v>
      </c>
      <c r="I67" s="61">
        <f>IFERROR(IF('BASE DE DADOS PREÇOS'!$M$71="com",VLOOKUP(CONCATENATE(B67,$I$6),'BASE DE DADOS PREÇOS'!$E:$H,4,0)/(1-SUM($F$1))*VLOOKUP(CAPA!$B$12,'POLITICA DE PREÇO'!#REF!,2,0)*0.95,VLOOKUP(CONCATENATE(B67,$I$6),'BASE DE DADOS PREÇOS'!$E:$H,4,0)/(1-SUM($F$1))*VLOOKUP(CAPA!$B$12,'POLITICA DE PREÇO'!$B$4:$F$100,5,0))*CAPA!$B$14,"")</f>
        <v>6123.1082212830006</v>
      </c>
      <c r="J67" s="163">
        <f t="shared" si="1"/>
        <v>5510.7973991547005</v>
      </c>
      <c r="K67" s="161">
        <f t="shared" si="2"/>
        <v>3355.840995097999</v>
      </c>
    </row>
    <row r="68" spans="1:11" ht="88.7" customHeight="1" x14ac:dyDescent="0.25">
      <c r="A68" s="149"/>
      <c r="B68" s="88" t="s">
        <v>676</v>
      </c>
      <c r="C68" s="155">
        <v>1.2</v>
      </c>
      <c r="D68" s="33">
        <v>0.8</v>
      </c>
      <c r="E68" s="156">
        <v>0.33</v>
      </c>
      <c r="F68" s="89"/>
      <c r="G68" s="77">
        <f>IFERROR(IF('BASE DE DADOS PREÇOS'!$M$71="com",VLOOKUP(CONCATENATE(B68,$G$6),'BASE DE DADOS PREÇOS'!$E:$H,4,0)/(1-SUM($F$1))*VLOOKUP(CAPA!$B$12,'POLITICA DE PREÇO'!#REF!,2,0)*0.95,VLOOKUP(CONCATENATE(B68,$G$6),'BASE DE DADOS PREÇOS'!$E:$H,4,0)/(1-SUM($F$1))*VLOOKUP(CAPA!$B$12,'POLITICA DE PREÇO'!$B$4:$F$100,5,0))*CAPA!$B$14,"")</f>
        <v>3679.2973592989197</v>
      </c>
      <c r="H68" s="163">
        <f>IFERROR(IF('BASE DE DADOS PREÇOS'!$M$71="com",VLOOKUP(CONCATENATE(B68,$H$6),'BASE DE DADOS PREÇOS'!$E:$H,4,0)/(1-SUM($F$1))*VLOOKUP(CAPA!$B$12,'POLITICA DE PREÇO'!#REF!,2,0)*0.95,VLOOKUP(CONCATENATE(B68,$H$6),'BASE DE DADOS PREÇOS'!$E:$H,4,0)/(1-SUM($F$1))*VLOOKUP(CAPA!$B$12,'POLITICA DE PREÇO'!$B$4:$F$100,5,0))*CAPA!$B$14,"")</f>
        <v>3300.2175402153393</v>
      </c>
      <c r="I68" s="61">
        <f>IFERROR(IF('BASE DE DADOS PREÇOS'!$M$71="com",VLOOKUP(CONCATENATE(B68,$I$6),'BASE DE DADOS PREÇOS'!$E:$H,4,0)/(1-SUM($F$1))*VLOOKUP(CAPA!$B$12,'POLITICA DE PREÇO'!#REF!,2,0)*0.95,VLOOKUP(CONCATENATE(B68,$I$6),'BASE DE DADOS PREÇOS'!$E:$H,4,0)/(1-SUM($F$1))*VLOOKUP(CAPA!$B$12,'POLITICA DE PREÇO'!$B$4:$F$100,5,0))*CAPA!$B$14,"")</f>
        <v>6199.7612961936029</v>
      </c>
      <c r="J68" s="163">
        <f t="shared" si="1"/>
        <v>5579.7851665742428</v>
      </c>
      <c r="K68" s="161">
        <f t="shared" si="2"/>
        <v>3465.2284172261066</v>
      </c>
    </row>
    <row r="69" spans="1:11" ht="88.7" customHeight="1" x14ac:dyDescent="0.25">
      <c r="A69" s="149"/>
      <c r="B69" s="88" t="s">
        <v>677</v>
      </c>
      <c r="C69" s="155">
        <v>1.2</v>
      </c>
      <c r="D69" s="33">
        <v>0.8</v>
      </c>
      <c r="E69" s="156">
        <v>0.26</v>
      </c>
      <c r="F69" s="89"/>
      <c r="G69" s="77">
        <f>IFERROR(IF('BASE DE DADOS PREÇOS'!$M$71="com",VLOOKUP(CONCATENATE(B69,$G$6),'BASE DE DADOS PREÇOS'!$E:$H,4,0)/(1-SUM($F$1))*VLOOKUP(CAPA!$B$12,'POLITICA DE PREÇO'!#REF!,2,0)*0.95,VLOOKUP(CONCATENATE(B69,$G$6),'BASE DE DADOS PREÇOS'!$E:$H,4,0)/(1-SUM($F$1))*VLOOKUP(CAPA!$B$12,'POLITICA DE PREÇO'!$B$4:$F$100,5,0))*CAPA!$B$14,"")</f>
        <v>3455.9060059208759</v>
      </c>
      <c r="H69" s="163">
        <f>IFERROR(IF('BASE DE DADOS PREÇOS'!$M$71="com",VLOOKUP(CONCATENATE(B69,$H$6),'BASE DE DADOS PREÇOS'!$E:$H,4,0)/(1-SUM($F$1))*VLOOKUP(CAPA!$B$12,'POLITICA DE PREÇO'!#REF!,2,0)*0.95,VLOOKUP(CONCATENATE(B69,$H$6),'BASE DE DADOS PREÇOS'!$E:$H,4,0)/(1-SUM($F$1))*VLOOKUP(CAPA!$B$12,'POLITICA DE PREÇO'!$B$4:$F$100,5,0))*CAPA!$B$14,"")</f>
        <v>3134.2429903868269</v>
      </c>
      <c r="I69" s="61">
        <f>IFERROR(IF('BASE DE DADOS PREÇOS'!$M$71="com",VLOOKUP(CONCATENATE(B69,$I$6),'BASE DE DADOS PREÇOS'!$E:$H,4,0)/(1-SUM($F$1))*VLOOKUP(CAPA!$B$12,'POLITICA DE PREÇO'!#REF!,2,0)*0.95,VLOOKUP(CONCATENATE(B69,$I$6),'BASE DE DADOS PREÇOS'!$E:$H,4,0)/(1-SUM($F$1))*VLOOKUP(CAPA!$B$12,'POLITICA DE PREÇO'!$B$4:$F$100,5,0))*CAPA!$B$14,"")</f>
        <v>5205.2612724322398</v>
      </c>
      <c r="J69" s="163">
        <f>I69*0.9</f>
        <v>4684.7351451890163</v>
      </c>
      <c r="K69" s="161">
        <f t="shared" si="2"/>
        <v>3290.9551399061684</v>
      </c>
    </row>
    <row r="70" spans="1:11" ht="88.7" customHeight="1" x14ac:dyDescent="0.25">
      <c r="A70" s="149"/>
      <c r="B70" s="88" t="s">
        <v>678</v>
      </c>
      <c r="C70" s="155">
        <v>1.2</v>
      </c>
      <c r="D70" s="33">
        <v>0.8</v>
      </c>
      <c r="E70" s="156">
        <v>0.26</v>
      </c>
      <c r="F70" s="89"/>
      <c r="G70" s="77">
        <f>IFERROR(IF('BASE DE DADOS PREÇOS'!$M$71="com",VLOOKUP(CONCATENATE(B70,$G$6),'BASE DE DADOS PREÇOS'!$E:$H,4,0)/(1-SUM($F$1))*VLOOKUP(CAPA!$B$12,'POLITICA DE PREÇO'!#REF!,2,0)*0.95,VLOOKUP(CONCATENATE(B70,$G$6),'BASE DE DADOS PREÇOS'!$E:$H,4,0)/(1-SUM($F$1))*VLOOKUP(CAPA!$B$12,'POLITICA DE PREÇO'!$B$4:$F$100,5,0))*CAPA!$B$14,"")</f>
        <v>3393.938866790812</v>
      </c>
      <c r="H70" s="163">
        <f>IFERROR(IF('BASE DE DADOS PREÇOS'!$M$71="com",VLOOKUP(CONCATENATE(B70,$H$6),'BASE DE DADOS PREÇOS'!$E:$H,4,0)/(1-SUM($F$1))*VLOOKUP(CAPA!$B$12,'POLITICA DE PREÇO'!#REF!,2,0)*0.95,VLOOKUP(CONCATENATE(B70,$H$6),'BASE DE DADOS PREÇOS'!$E:$H,4,0)/(1-SUM($F$1))*VLOOKUP(CAPA!$B$12,'POLITICA DE PREÇO'!$B$4:$F$100,5,0))*CAPA!$B$14,"")</f>
        <v>3247.480487413854</v>
      </c>
      <c r="I70" s="61">
        <f>IFERROR(IF('BASE DE DADOS PREÇOS'!$M$71="com",VLOOKUP(CONCATENATE(B70,$I$6),'BASE DE DADOS PREÇOS'!$E:$H,4,0)/(1-SUM($F$1))*VLOOKUP(CAPA!$B$12,'POLITICA DE PREÇO'!#REF!,2,0)*0.95,VLOOKUP(CONCATENATE(B70,$I$6),'BASE DE DADOS PREÇOS'!$E:$H,4,0)/(1-SUM($F$1))*VLOOKUP(CAPA!$B$12,'POLITICA DE PREÇO'!$B$4:$F$100,5,0))*CAPA!$B$14,"")</f>
        <v>5278.0816935973135</v>
      </c>
      <c r="J70" s="163">
        <f>I70*0.9</f>
        <v>4750.273524237582</v>
      </c>
      <c r="K70" s="161">
        <f t="shared" si="2"/>
        <v>3409.854511784547</v>
      </c>
    </row>
    <row r="71" spans="1:11" ht="88.7" customHeight="1" x14ac:dyDescent="0.25">
      <c r="A71" s="149"/>
      <c r="B71" s="88" t="s">
        <v>679</v>
      </c>
      <c r="C71" s="155">
        <v>1.2</v>
      </c>
      <c r="D71" s="33">
        <v>0.8</v>
      </c>
      <c r="E71" s="156">
        <v>0.33</v>
      </c>
      <c r="F71" s="89"/>
      <c r="G71" s="77">
        <f>IFERROR(IF('BASE DE DADOS PREÇOS'!$M$71="com",VLOOKUP(CONCATENATE(B71,$G$6),'BASE DE DADOS PREÇOS'!$E:$H,4,0)/(1-SUM($F$1))*VLOOKUP(CAPA!$B$12,'POLITICA DE PREÇO'!#REF!,2,0)*0.95,VLOOKUP(CONCATENATE(B71,$G$6),'BASE DE DADOS PREÇOS'!$E:$H,4,0)/(1-SUM($F$1))*VLOOKUP(CAPA!$B$12,'POLITICA DE PREÇO'!$B$4:$F$100,5,0))*CAPA!$B$14,"")</f>
        <v>3489.0583642935144</v>
      </c>
      <c r="H71" s="163">
        <f>IFERROR(IF('BASE DE DADOS PREÇOS'!$M$71="com",VLOOKUP(CONCATENATE(B71,$H$6),'BASE DE DADOS PREÇOS'!$E:$H,4,0)/(1-SUM($F$1))*VLOOKUP(CAPA!$B$12,'POLITICA DE PREÇO'!#REF!,2,0)*0.95,VLOOKUP(CONCATENATE(B71,$H$6),'BASE DE DADOS PREÇOS'!$E:$H,4,0)/(1-SUM($F$1))*VLOOKUP(CAPA!$B$12,'POLITICA DE PREÇO'!$B$4:$F$100,5,0))*CAPA!$B$14,"")</f>
        <v>3360.7179844408802</v>
      </c>
      <c r="I71" s="61">
        <f>IFERROR(IF('BASE DE DADOS PREÇOS'!$M$71="com",VLOOKUP(CONCATENATE(B71,$I$6),'BASE DE DADOS PREÇOS'!$E:$H,4,0)/(1-SUM($F$1))*VLOOKUP(CAPA!$B$12,'POLITICA DE PREÇO'!#REF!,2,0)*0.95,VLOOKUP(CONCATENATE(B71,$I$6),'BASE DE DADOS PREÇOS'!$E:$H,4,0)/(1-SUM($F$1))*VLOOKUP(CAPA!$B$12,'POLITICA DE PREÇO'!$B$4:$F$100,5,0))*CAPA!$B$14,"")</f>
        <v>5350.9021147623844</v>
      </c>
      <c r="J71" s="163">
        <f>I71*0.9</f>
        <v>4815.8119032861459</v>
      </c>
      <c r="K71" s="161">
        <f t="shared" si="2"/>
        <v>3528.7538836629242</v>
      </c>
    </row>
    <row r="72" spans="1:11" ht="88.7" customHeight="1" x14ac:dyDescent="0.25">
      <c r="A72" s="149"/>
      <c r="B72" s="88" t="s">
        <v>680</v>
      </c>
      <c r="C72" s="155">
        <v>1.2</v>
      </c>
      <c r="D72" s="33">
        <v>0.8</v>
      </c>
      <c r="E72" s="156">
        <v>0.33</v>
      </c>
      <c r="F72" s="89"/>
      <c r="G72" s="77">
        <f>IFERROR(IF('BASE DE DADOS PREÇOS'!$M$71="com",VLOOKUP(CONCATENATE(B72,$G$6),'BASE DE DADOS PREÇOS'!$E:$H,4,0)/(1-SUM($F$1))*VLOOKUP(CAPA!$B$12,'POLITICA DE PREÇO'!#REF!,2,0)*0.95,VLOOKUP(CONCATENATE(B72,$G$6),'BASE DE DADOS PREÇOS'!$E:$H,4,0)/(1-SUM($F$1))*VLOOKUP(CAPA!$B$12,'POLITICA DE PREÇO'!$B$4:$F$100,5,0))*CAPA!$B$14,"")</f>
        <v>3584.1778617962173</v>
      </c>
      <c r="H72" s="163">
        <f>IFERROR(IF('BASE DE DADOS PREÇOS'!$M$71="com",VLOOKUP(CONCATENATE(B72,$H$6),'BASE DE DADOS PREÇOS'!$E:$H,4,0)/(1-SUM($F$1))*VLOOKUP(CAPA!$B$12,'POLITICA DE PREÇO'!#REF!,2,0)*0.95,VLOOKUP(CONCATENATE(B72,$H$6),'BASE DE DADOS PREÇOS'!$E:$H,4,0)/(1-SUM($F$1))*VLOOKUP(CAPA!$B$12,'POLITICA DE PREÇO'!$B$4:$F$100,5,0))*CAPA!$B$14,"")</f>
        <v>3473.9554814679077</v>
      </c>
      <c r="I72" s="61">
        <f>IFERROR(IF('BASE DE DADOS PREÇOS'!$M$71="com",VLOOKUP(CONCATENATE(B72,$I$6),'BASE DE DADOS PREÇOS'!$E:$H,4,0)/(1-SUM($F$1))*VLOOKUP(CAPA!$B$12,'POLITICA DE PREÇO'!#REF!,2,0)*0.95,VLOOKUP(CONCATENATE(B72,$I$6),'BASE DE DADOS PREÇOS'!$E:$H,4,0)/(1-SUM($F$1))*VLOOKUP(CAPA!$B$12,'POLITICA DE PREÇO'!$B$4:$F$100,5,0))*CAPA!$B$14,"")</f>
        <v>5423.7225359274571</v>
      </c>
      <c r="J72" s="163">
        <f>I72*0.9</f>
        <v>4881.3502823347117</v>
      </c>
      <c r="K72" s="161">
        <f t="shared" si="2"/>
        <v>3647.6532555413032</v>
      </c>
    </row>
    <row r="73" spans="1:11" ht="15.75" thickBot="1" x14ac:dyDescent="0.3">
      <c r="A73" s="151"/>
      <c r="B73" s="192"/>
      <c r="C73" s="175"/>
      <c r="D73" s="143"/>
      <c r="E73" s="144"/>
      <c r="F73" s="193"/>
      <c r="G73" s="143"/>
      <c r="H73" s="151"/>
      <c r="I73" s="143"/>
      <c r="J73" s="151"/>
      <c r="K73" s="143"/>
    </row>
    <row r="74" spans="1:11" ht="88.7" hidden="1" customHeight="1" x14ac:dyDescent="0.25">
      <c r="A74" s="71"/>
      <c r="B74" s="11"/>
      <c r="C74" s="33"/>
      <c r="D74" s="33"/>
      <c r="E74" s="33"/>
      <c r="F74" s="51"/>
      <c r="G74" s="61"/>
      <c r="H74" s="61"/>
      <c r="I74" s="61"/>
      <c r="J74" s="61"/>
    </row>
    <row r="75" spans="1:11" ht="30" hidden="1" customHeight="1" x14ac:dyDescent="0.25"/>
    <row r="76" spans="1:11" ht="101.1" hidden="1" customHeight="1" x14ac:dyDescent="0.25"/>
    <row r="77" spans="1:11" ht="101.1" hidden="1" customHeight="1" x14ac:dyDescent="0.25"/>
    <row r="78" spans="1:11" ht="101.1" hidden="1" customHeight="1" x14ac:dyDescent="0.25"/>
    <row r="79" spans="1:11" ht="101.1" hidden="1" customHeight="1" x14ac:dyDescent="0.25"/>
    <row r="80" spans="1:11" ht="101.1" hidden="1" customHeight="1" x14ac:dyDescent="0.25"/>
    <row r="81" ht="101.1" hidden="1" customHeight="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</sheetData>
  <sheetProtection autoFilter="0"/>
  <autoFilter ref="A6:J72" xr:uid="{551F13B3-302F-0447-B6D9-32D6451A5CEB}"/>
  <dataConsolidate link="1"/>
  <mergeCells count="3">
    <mergeCell ref="C5:E5"/>
    <mergeCell ref="A1:A3"/>
    <mergeCell ref="B1:K3"/>
  </mergeCells>
  <conditionalFormatting sqref="G6:H37 I8:I37 G38:I72">
    <cfRule type="expression" dxfId="10" priority="7">
      <formula>#REF!=1</formula>
    </cfRule>
  </conditionalFormatting>
  <conditionalFormatting sqref="I6:J7">
    <cfRule type="expression" dxfId="9" priority="6">
      <formula>#REF!=1</formula>
    </cfRule>
  </conditionalFormatting>
  <conditionalFormatting sqref="K6:K10">
    <cfRule type="expression" dxfId="8" priority="3">
      <formula>#REF!=1</formula>
    </cfRule>
  </conditionalFormatting>
  <conditionalFormatting sqref="K65:K72">
    <cfRule type="expression" dxfId="7" priority="2">
      <formula>#REF!=1</formula>
    </cfRule>
  </conditionalFormatting>
  <pageMargins left="0.23622047244094491" right="0.23622047244094491" top="0.74803149606299213" bottom="0.74803149606299213" header="0.31496062992125984" footer="0.31496062992125984"/>
  <pageSetup paperSize="9" scale="3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86B-251B-403E-81A4-237857E97D1C}">
  <sheetPr codeName="Planilha9">
    <tabColor rgb="FF92D050"/>
    <pageSetUpPr fitToPage="1"/>
  </sheetPr>
  <dimension ref="A1:K61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I15" sqref="I15"/>
    </sheetView>
  </sheetViews>
  <sheetFormatPr defaultColWidth="9.140625" defaultRowHeight="15" zeroHeight="1" outlineLevelCol="1" x14ac:dyDescent="0.25"/>
  <cols>
    <col min="1" max="1" width="34.140625" customWidth="1"/>
    <col min="2" max="2" width="100.140625" style="13" customWidth="1"/>
    <col min="3" max="5" width="10.5703125" customWidth="1"/>
    <col min="6" max="6" width="5" style="55" hidden="1" customWidth="1" outlineLevel="1"/>
    <col min="7" max="7" width="39.42578125" customWidth="1" collapsed="1"/>
    <col min="8" max="10" width="39.42578125" customWidth="1"/>
    <col min="11" max="11" width="40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2" width="44.42578125" customWidth="1"/>
    <col min="23" max="23" width="9.140625" customWidth="1"/>
  </cols>
  <sheetData>
    <row r="1" spans="1:11" ht="15" customHeight="1" x14ac:dyDescent="0.25">
      <c r="A1" s="206"/>
      <c r="B1" s="205" t="s">
        <v>986</v>
      </c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3.45" customHeight="1" x14ac:dyDescent="0.25">
      <c r="A2" s="206"/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72" customHeight="1" thickBot="1" x14ac:dyDescent="0.3">
      <c r="A3" s="207"/>
      <c r="B3" s="211"/>
      <c r="C3" s="211"/>
      <c r="D3" s="211"/>
      <c r="E3" s="211"/>
      <c r="F3" s="211"/>
      <c r="G3" s="211"/>
      <c r="H3" s="211"/>
      <c r="I3" s="211"/>
      <c r="J3" s="211"/>
      <c r="K3" s="211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18" t="s">
        <v>3</v>
      </c>
      <c r="D5" s="219"/>
      <c r="E5" s="220"/>
      <c r="F5" s="49"/>
    </row>
    <row r="6" spans="1:11" ht="88.7" customHeight="1" thickBot="1" x14ac:dyDescent="0.3">
      <c r="A6" s="148" t="s">
        <v>411</v>
      </c>
      <c r="B6" s="152" t="s">
        <v>412</v>
      </c>
      <c r="C6" s="153" t="s">
        <v>4</v>
      </c>
      <c r="D6" s="145" t="s">
        <v>5</v>
      </c>
      <c r="E6" s="154" t="s">
        <v>6</v>
      </c>
      <c r="F6" s="146"/>
      <c r="G6" s="160" t="s">
        <v>481</v>
      </c>
      <c r="H6" s="162" t="s">
        <v>482</v>
      </c>
      <c r="I6" s="165" t="s">
        <v>626</v>
      </c>
      <c r="J6" s="167" t="s">
        <v>625</v>
      </c>
      <c r="K6" s="166" t="s">
        <v>708</v>
      </c>
    </row>
    <row r="7" spans="1:11" ht="89.1" customHeight="1" x14ac:dyDescent="0.25">
      <c r="A7" s="149"/>
      <c r="B7" s="32" t="s">
        <v>517</v>
      </c>
      <c r="C7" s="155" t="s">
        <v>1</v>
      </c>
      <c r="D7" s="33">
        <v>0.4</v>
      </c>
      <c r="E7" s="156">
        <v>0.5</v>
      </c>
      <c r="F7" s="51"/>
      <c r="G7" s="77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2161.9458940365748</v>
      </c>
      <c r="H7" s="163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1898.9757343445424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2584.4048455576603</v>
      </c>
      <c r="J7" s="163">
        <f t="shared" ref="J7:J11" si="0">I7*0.9</f>
        <v>2325.9643610018943</v>
      </c>
      <c r="K7" s="161"/>
    </row>
    <row r="8" spans="1:11" ht="89.1" customHeight="1" x14ac:dyDescent="0.25">
      <c r="A8" s="149"/>
      <c r="B8" s="147" t="s">
        <v>888</v>
      </c>
      <c r="C8" s="155" t="s">
        <v>1</v>
      </c>
      <c r="D8" s="33">
        <v>0.45</v>
      </c>
      <c r="E8" s="156">
        <v>0.5</v>
      </c>
      <c r="F8" s="51"/>
      <c r="G8" s="77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2275.7325200384998</v>
      </c>
      <c r="H8" s="163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1998.9218256258341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2720.426153218591</v>
      </c>
      <c r="J8" s="163">
        <f t="shared" si="0"/>
        <v>2448.3835378967319</v>
      </c>
      <c r="K8" s="161"/>
    </row>
    <row r="9" spans="1:11" ht="89.1" customHeight="1" x14ac:dyDescent="0.25">
      <c r="A9" s="149"/>
      <c r="B9" s="32" t="s">
        <v>515</v>
      </c>
      <c r="C9" s="155" t="s">
        <v>1</v>
      </c>
      <c r="D9" s="33">
        <v>0.5</v>
      </c>
      <c r="E9" s="156">
        <v>0.4</v>
      </c>
      <c r="F9" s="51"/>
      <c r="G9" s="77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2283.5701400925727</v>
      </c>
      <c r="H9" s="163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1913.1951764470532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2828.7308754825744</v>
      </c>
      <c r="J9" s="163">
        <f t="shared" si="0"/>
        <v>2545.857787934317</v>
      </c>
      <c r="K9" s="161"/>
    </row>
    <row r="10" spans="1:11" ht="89.1" customHeight="1" x14ac:dyDescent="0.25">
      <c r="A10" s="149"/>
      <c r="B10" s="32" t="s">
        <v>516</v>
      </c>
      <c r="C10" s="155" t="s">
        <v>1</v>
      </c>
      <c r="D10" s="33">
        <v>0.5</v>
      </c>
      <c r="E10" s="156">
        <v>0.5</v>
      </c>
      <c r="F10" s="51"/>
      <c r="G10" s="77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2420.5843484981269</v>
      </c>
      <c r="H10" s="163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2027.9868870338762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2998.4547280115294</v>
      </c>
      <c r="J10" s="163">
        <f t="shared" si="0"/>
        <v>2698.6092552103764</v>
      </c>
      <c r="K10" s="161"/>
    </row>
    <row r="11" spans="1:11" ht="89.1" customHeight="1" thickBot="1" x14ac:dyDescent="0.3">
      <c r="A11" s="178"/>
      <c r="B11" s="179" t="s">
        <v>518</v>
      </c>
      <c r="C11" s="157" t="s">
        <v>1</v>
      </c>
      <c r="D11" s="158">
        <v>0.6</v>
      </c>
      <c r="E11" s="159">
        <v>0.4</v>
      </c>
      <c r="F11" s="180"/>
      <c r="G11" s="181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2415.0954951001727</v>
      </c>
      <c r="H11" s="164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2088.240465688119</v>
      </c>
      <c r="I11" s="182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3225.3785977334892</v>
      </c>
      <c r="J11" s="164">
        <f t="shared" si="0"/>
        <v>2902.8407379601404</v>
      </c>
      <c r="K11" s="183"/>
    </row>
    <row r="12" spans="1:11" ht="26.45" customHeight="1" thickBot="1" x14ac:dyDescent="0.3"/>
    <row r="13" spans="1:11" ht="45" customHeight="1" thickBot="1" x14ac:dyDescent="0.3">
      <c r="A13" s="148" t="s">
        <v>411</v>
      </c>
      <c r="B13" s="152" t="s">
        <v>412</v>
      </c>
      <c r="C13" s="153" t="s">
        <v>4</v>
      </c>
      <c r="D13" s="145" t="s">
        <v>5</v>
      </c>
      <c r="E13" s="154" t="s">
        <v>6</v>
      </c>
      <c r="F13" s="146"/>
      <c r="G13" s="184" t="s">
        <v>540</v>
      </c>
      <c r="H13" s="185" t="s">
        <v>539</v>
      </c>
    </row>
    <row r="14" spans="1:11" ht="101.1" customHeight="1" thickBot="1" x14ac:dyDescent="0.3">
      <c r="A14" s="178"/>
      <c r="B14" s="186" t="s">
        <v>892</v>
      </c>
      <c r="C14" s="157">
        <v>1.05</v>
      </c>
      <c r="D14" s="158">
        <v>0.254</v>
      </c>
      <c r="E14" s="159">
        <v>0.56000000000000005</v>
      </c>
      <c r="F14" s="180"/>
      <c r="G14" s="181">
        <f>IFERROR(IF('BASE DE DADOS PREÇOS'!$M$71="com",VLOOKUP(CONCATENATE(B14,$G$13),'BASE DE DADOS PREÇOS'!$E:$H,4,0)/(1-SUM($F$1))*VLOOKUP(CAPA!$B$12,'POLITICA DE PREÇO'!#REF!,2,0)*0.95,VLOOKUP(CONCATENATE(B14,$G$13),'BASE DE DADOS PREÇOS'!$E:$H,4,0)/(1-SUM($F$1))*VLOOKUP(CAPA!$B$12,'POLITICA DE PREÇO'!$B$4:$F$100,5,0))*CAPA!$B$14,"")</f>
        <v>5177.5152258021471</v>
      </c>
      <c r="H14" s="164">
        <f>IFERROR(IF('BASE DE DADOS PREÇOS'!$M$71="com",VLOOKUP(CONCATENATE(B14,$H$13),'BASE DE DADOS PREÇOS'!$E:$H,4,0)/(1-SUM($F$1))*VLOOKUP(CAPA!$B$12,'POLITICA DE PREÇO'!#REF!,2,0)*0.95,VLOOKUP(CONCATENATE(B14,$H$13),'BASE DE DADOS PREÇOS'!$E:$H,4,0)/(1-SUM($F$1))*VLOOKUP(CAPA!$B$12,'POLITICA DE PREÇO'!$B$4:$F$100,5,0))*CAPA!$B$14,"")</f>
        <v>4378.2753909221301</v>
      </c>
      <c r="I14" s="61"/>
      <c r="J14" s="61"/>
    </row>
    <row r="15" spans="1:11" ht="27.6" customHeight="1" x14ac:dyDescent="0.25"/>
    <row r="16" spans="1:11" ht="101.1" hidden="1" customHeight="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</sheetData>
  <sheetProtection autoFilter="0"/>
  <autoFilter ref="A6:J11" xr:uid="{551F13B3-302F-0447-B6D9-32D6451A5CEB}"/>
  <dataConsolidate/>
  <mergeCells count="3">
    <mergeCell ref="C5:E5"/>
    <mergeCell ref="A1:A3"/>
    <mergeCell ref="B1:K3"/>
  </mergeCells>
  <conditionalFormatting sqref="G13:H14">
    <cfRule type="expression" dxfId="6" priority="8">
      <formula>#REF!=1</formula>
    </cfRule>
  </conditionalFormatting>
  <conditionalFormatting sqref="G7:I11">
    <cfRule type="expression" dxfId="5" priority="5">
      <formula>#REF!=1</formula>
    </cfRule>
  </conditionalFormatting>
  <conditionalFormatting sqref="G6:K6">
    <cfRule type="expression" dxfId="4" priority="1">
      <formula>#REF!=1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558-B349-4718-936E-F0BDD01467C5}">
  <sheetPr codeName="Planilha10">
    <tabColor rgb="FF92D050"/>
    <pageSetUpPr fitToPage="1"/>
  </sheetPr>
  <dimension ref="A1:K153"/>
  <sheetViews>
    <sheetView showGridLines="0" view="pageBreakPreview" zoomScale="70" zoomScaleNormal="40" zoomScaleSheetLayoutView="70" workbookViewId="0">
      <pane ySplit="6" topLeftCell="A7" activePane="bottomLeft" state="frozen"/>
      <selection pane="bottomLeft" activeCell="J25" sqref="J25"/>
    </sheetView>
  </sheetViews>
  <sheetFormatPr defaultColWidth="9.140625" defaultRowHeight="15" zeroHeight="1" outlineLevelCol="1" x14ac:dyDescent="0.25"/>
  <cols>
    <col min="1" max="1" width="33.140625" customWidth="1"/>
    <col min="2" max="2" width="107.42578125" style="13" customWidth="1"/>
    <col min="3" max="5" width="11" customWidth="1"/>
    <col min="6" max="6" width="5" style="55" hidden="1" customWidth="1" outlineLevel="1"/>
    <col min="7" max="7" width="37.85546875" customWidth="1" collapsed="1"/>
    <col min="8" max="8" width="37.85546875" customWidth="1"/>
    <col min="9" max="9" width="34.5703125" customWidth="1"/>
    <col min="10" max="10" width="34" customWidth="1"/>
    <col min="11" max="11" width="35.140625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0" width="44.42578125" customWidth="1"/>
  </cols>
  <sheetData>
    <row r="1" spans="1:11" ht="15" customHeight="1" x14ac:dyDescent="0.25">
      <c r="A1" s="221"/>
      <c r="B1" s="224" t="s">
        <v>986</v>
      </c>
      <c r="C1" s="224"/>
      <c r="D1" s="224"/>
      <c r="E1" s="224"/>
      <c r="F1" s="224"/>
      <c r="G1" s="224"/>
      <c r="H1" s="224"/>
      <c r="I1" s="224"/>
      <c r="J1" s="224"/>
      <c r="K1" s="225"/>
    </row>
    <row r="2" spans="1:11" ht="31.7" customHeight="1" x14ac:dyDescent="0.25">
      <c r="A2" s="222"/>
      <c r="B2" s="205"/>
      <c r="C2" s="205"/>
      <c r="D2" s="205"/>
      <c r="E2" s="205"/>
      <c r="F2" s="205"/>
      <c r="G2" s="205"/>
      <c r="H2" s="205"/>
      <c r="I2" s="205"/>
      <c r="J2" s="205"/>
      <c r="K2" s="226"/>
    </row>
    <row r="3" spans="1:11" ht="72" customHeight="1" thickBot="1" x14ac:dyDescent="0.3">
      <c r="A3" s="223"/>
      <c r="B3" s="227"/>
      <c r="C3" s="227"/>
      <c r="D3" s="227"/>
      <c r="E3" s="227"/>
      <c r="F3" s="227"/>
      <c r="G3" s="227"/>
      <c r="H3" s="227"/>
      <c r="I3" s="227"/>
      <c r="J3" s="227"/>
      <c r="K3" s="228"/>
    </row>
    <row r="4" spans="1:11" ht="10.5" customHeight="1" thickBot="1" x14ac:dyDescent="0.4">
      <c r="A4" s="1"/>
      <c r="B4" s="12"/>
      <c r="C4" s="1"/>
      <c r="D4" s="1"/>
      <c r="E4" s="1"/>
      <c r="F4" s="49"/>
    </row>
    <row r="5" spans="1:11" ht="24" thickBot="1" x14ac:dyDescent="0.4">
      <c r="A5" s="2"/>
      <c r="B5" s="22"/>
      <c r="C5" s="218" t="s">
        <v>3</v>
      </c>
      <c r="D5" s="219"/>
      <c r="E5" s="220"/>
      <c r="F5" s="49"/>
    </row>
    <row r="6" spans="1:11" ht="93.75" thickBot="1" x14ac:dyDescent="0.3">
      <c r="A6" s="148" t="s">
        <v>411</v>
      </c>
      <c r="B6" s="170" t="s">
        <v>412</v>
      </c>
      <c r="C6" s="153" t="s">
        <v>4</v>
      </c>
      <c r="D6" s="145" t="s">
        <v>5</v>
      </c>
      <c r="E6" s="154" t="s">
        <v>6</v>
      </c>
      <c r="F6" s="146"/>
      <c r="G6" s="160" t="s">
        <v>519</v>
      </c>
      <c r="H6" s="162" t="s">
        <v>482</v>
      </c>
      <c r="I6" s="165" t="s">
        <v>624</v>
      </c>
      <c r="J6" s="167" t="s">
        <v>625</v>
      </c>
      <c r="K6" s="166" t="s">
        <v>708</v>
      </c>
    </row>
    <row r="7" spans="1:11" ht="88.7" customHeight="1" x14ac:dyDescent="0.25">
      <c r="A7" s="149"/>
      <c r="B7" s="177" t="s">
        <v>938</v>
      </c>
      <c r="C7" s="155">
        <v>1.8</v>
      </c>
      <c r="D7" s="33">
        <v>1.2</v>
      </c>
      <c r="E7" s="156">
        <v>0.75</v>
      </c>
      <c r="F7" s="51"/>
      <c r="G7" s="77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8690.8567292357075</v>
      </c>
      <c r="H7" s="163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7055.5306762956388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15655.07835155355</v>
      </c>
      <c r="J7" s="163">
        <f>J8-(J9-J8)</f>
        <v>14089.570516398197</v>
      </c>
      <c r="K7" s="161"/>
    </row>
    <row r="8" spans="1:11" ht="88.7" customHeight="1" x14ac:dyDescent="0.25">
      <c r="A8" s="149"/>
      <c r="B8" s="177" t="s">
        <v>939</v>
      </c>
      <c r="C8" s="155">
        <v>2</v>
      </c>
      <c r="D8" s="33">
        <v>1.2</v>
      </c>
      <c r="E8" s="156">
        <v>0.75</v>
      </c>
      <c r="F8" s="51"/>
      <c r="G8" s="77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9685.1744340646328</v>
      </c>
      <c r="H8" s="163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7293.5818525434706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16787.979638755169</v>
      </c>
      <c r="J8" s="163">
        <f t="shared" ref="J8:J25" si="0">I8*0.9</f>
        <v>15109.181674879652</v>
      </c>
      <c r="K8" s="161"/>
    </row>
    <row r="9" spans="1:11" ht="88.7" customHeight="1" x14ac:dyDescent="0.25">
      <c r="A9" s="149"/>
      <c r="B9" s="177" t="s">
        <v>936</v>
      </c>
      <c r="C9" s="155">
        <v>2.2000000000000002</v>
      </c>
      <c r="D9" s="33">
        <v>1.2</v>
      </c>
      <c r="E9" s="156">
        <v>0.75</v>
      </c>
      <c r="F9" s="51"/>
      <c r="G9" s="77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10679.492138893564</v>
      </c>
      <c r="H9" s="163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7531.6330287913042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17920.880925956786</v>
      </c>
      <c r="J9" s="163">
        <f t="shared" si="0"/>
        <v>16128.792833361107</v>
      </c>
      <c r="K9" s="161"/>
    </row>
    <row r="10" spans="1:11" ht="88.7" customHeight="1" x14ac:dyDescent="0.25">
      <c r="A10" s="149"/>
      <c r="B10" s="177" t="s">
        <v>937</v>
      </c>
      <c r="C10" s="155">
        <v>2.4</v>
      </c>
      <c r="D10" s="33">
        <v>1.2</v>
      </c>
      <c r="E10" s="156">
        <v>0.75</v>
      </c>
      <c r="F10" s="51"/>
      <c r="G10" s="77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11673.809843722493</v>
      </c>
      <c r="H10" s="163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7769.684205039136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19053.782213158396</v>
      </c>
      <c r="J10" s="163">
        <f t="shared" si="0"/>
        <v>17148.403991842559</v>
      </c>
      <c r="K10" s="161"/>
    </row>
    <row r="11" spans="1:11" ht="88.7" customHeight="1" x14ac:dyDescent="0.25">
      <c r="A11" s="149"/>
      <c r="B11" s="177" t="s">
        <v>725</v>
      </c>
      <c r="C11" s="155">
        <v>2.7</v>
      </c>
      <c r="D11" s="33">
        <v>1.2</v>
      </c>
      <c r="E11" s="156">
        <v>0.75</v>
      </c>
      <c r="F11" s="51"/>
      <c r="G11" s="77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12962.85922202015</v>
      </c>
      <c r="H11" s="163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9067.083310578726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22863.700357395166</v>
      </c>
      <c r="J11" s="163">
        <f t="shared" si="0"/>
        <v>20577.330321655649</v>
      </c>
      <c r="K11" s="161"/>
    </row>
    <row r="12" spans="1:11" ht="88.7" customHeight="1" x14ac:dyDescent="0.25">
      <c r="A12" s="149"/>
      <c r="B12" s="177" t="s">
        <v>726</v>
      </c>
      <c r="C12" s="155">
        <v>3</v>
      </c>
      <c r="D12" s="33">
        <v>1.2</v>
      </c>
      <c r="E12" s="156">
        <v>0.75</v>
      </c>
      <c r="F12" s="51"/>
      <c r="G12" s="77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14336.013333277358</v>
      </c>
      <c r="H12" s="163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10007.373431675782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25234.750764828736</v>
      </c>
      <c r="J12" s="163">
        <f t="shared" si="0"/>
        <v>22711.275688345864</v>
      </c>
      <c r="K12" s="161"/>
    </row>
    <row r="13" spans="1:11" ht="89.1" customHeight="1" x14ac:dyDescent="0.25">
      <c r="A13" s="168"/>
      <c r="B13" s="187" t="s">
        <v>739</v>
      </c>
      <c r="C13" s="155">
        <v>2.7</v>
      </c>
      <c r="D13" s="33">
        <v>1.2</v>
      </c>
      <c r="E13" s="156">
        <v>0.75</v>
      </c>
      <c r="F13" s="65"/>
      <c r="G13" s="77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12280.284217811146</v>
      </c>
      <c r="H13" s="163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8086.4515897523279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22010.838802883231</v>
      </c>
      <c r="J13" s="163">
        <f t="shared" si="0"/>
        <v>19809.754922594908</v>
      </c>
      <c r="K13" s="161"/>
    </row>
    <row r="14" spans="1:11" ht="89.1" customHeight="1" x14ac:dyDescent="0.25">
      <c r="A14" s="168"/>
      <c r="B14" s="187" t="s">
        <v>740</v>
      </c>
      <c r="C14" s="155">
        <v>3</v>
      </c>
      <c r="D14" s="33">
        <v>1.2</v>
      </c>
      <c r="E14" s="156">
        <v>0.75</v>
      </c>
      <c r="F14" s="72"/>
      <c r="G14" s="77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12816.391683195843</v>
      </c>
      <c r="H14" s="163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8369.9586354305011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23793.56562838846</v>
      </c>
      <c r="J14" s="163">
        <f t="shared" si="0"/>
        <v>21414.209065549614</v>
      </c>
      <c r="K14" s="161"/>
    </row>
    <row r="15" spans="1:11" ht="89.1" customHeight="1" x14ac:dyDescent="0.25">
      <c r="A15" s="168"/>
      <c r="B15" s="177" t="s">
        <v>822</v>
      </c>
      <c r="C15" s="155">
        <v>2.2000000000000002</v>
      </c>
      <c r="D15" s="33">
        <v>1.2</v>
      </c>
      <c r="E15" s="156">
        <v>0.75</v>
      </c>
      <c r="F15" s="65"/>
      <c r="G15" s="77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9673.1284812835947</v>
      </c>
      <c r="H15" s="163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6643.0805501624873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15433.636791880454</v>
      </c>
      <c r="J15" s="163">
        <f t="shared" si="0"/>
        <v>13890.273112692408</v>
      </c>
      <c r="K15" s="161"/>
    </row>
    <row r="16" spans="1:11" ht="89.1" customHeight="1" x14ac:dyDescent="0.25">
      <c r="A16" s="149"/>
      <c r="B16" s="177" t="s">
        <v>741</v>
      </c>
      <c r="C16" s="155">
        <v>2.4</v>
      </c>
      <c r="D16" s="33">
        <v>1.2</v>
      </c>
      <c r="E16" s="156">
        <v>0.75</v>
      </c>
      <c r="F16" s="51"/>
      <c r="G16" s="77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10203.034568879833</v>
      </c>
      <c r="H16" s="163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7522.5596738230188</v>
      </c>
      <c r="I16" s="61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18777.658342927018</v>
      </c>
      <c r="J16" s="163">
        <f t="shared" si="0"/>
        <v>16899.892508634315</v>
      </c>
      <c r="K16" s="161"/>
    </row>
    <row r="17" spans="1:11" ht="89.1" customHeight="1" x14ac:dyDescent="0.25">
      <c r="A17" s="149"/>
      <c r="B17" s="177" t="s">
        <v>742</v>
      </c>
      <c r="C17" s="155">
        <v>2.7</v>
      </c>
      <c r="D17" s="33">
        <v>1.2</v>
      </c>
      <c r="E17" s="156">
        <v>0.75</v>
      </c>
      <c r="F17" s="51"/>
      <c r="G17" s="77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11059.919724364705</v>
      </c>
      <c r="H17" s="163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8265.4704705846489</v>
      </c>
      <c r="I17" s="61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20748.125772318592</v>
      </c>
      <c r="J17" s="163">
        <f t="shared" si="0"/>
        <v>18673.313195086732</v>
      </c>
      <c r="K17" s="161"/>
    </row>
    <row r="18" spans="1:11" ht="89.1" customHeight="1" x14ac:dyDescent="0.25">
      <c r="A18" s="149"/>
      <c r="B18" s="177" t="s">
        <v>743</v>
      </c>
      <c r="C18" s="155">
        <v>3</v>
      </c>
      <c r="D18" s="33">
        <v>1.2</v>
      </c>
      <c r="E18" s="156">
        <v>0.75</v>
      </c>
      <c r="F18" s="51"/>
      <c r="G18" s="77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12216.260028581306</v>
      </c>
      <c r="H18" s="163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8571.0895851273453</v>
      </c>
      <c r="I18" s="61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22882.071139008804</v>
      </c>
      <c r="J18" s="163">
        <f t="shared" si="0"/>
        <v>20593.864025107923</v>
      </c>
      <c r="K18" s="161"/>
    </row>
    <row r="19" spans="1:11" ht="89.1" customHeight="1" x14ac:dyDescent="0.25">
      <c r="A19" s="196"/>
      <c r="B19" s="147" t="s">
        <v>747</v>
      </c>
      <c r="C19" s="198" t="s">
        <v>1</v>
      </c>
      <c r="D19" s="33">
        <v>0.9</v>
      </c>
      <c r="E19" s="33">
        <v>0.75</v>
      </c>
      <c r="F19" s="51"/>
      <c r="G19" s="200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4205.7258373623026</v>
      </c>
      <c r="H19" s="163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3347.5138437907794</v>
      </c>
      <c r="I19" s="61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6926.8385787799125</v>
      </c>
      <c r="J19" s="163">
        <f t="shared" si="0"/>
        <v>6234.1547209019218</v>
      </c>
      <c r="K19" s="161"/>
    </row>
    <row r="20" spans="1:11" ht="89.1" customHeight="1" x14ac:dyDescent="0.25">
      <c r="A20" s="196"/>
      <c r="B20" s="197" t="s">
        <v>748</v>
      </c>
      <c r="C20" s="33" t="s">
        <v>1</v>
      </c>
      <c r="D20" s="33">
        <v>1</v>
      </c>
      <c r="E20" s="199">
        <v>0.75</v>
      </c>
      <c r="F20" s="51"/>
      <c r="G20" s="200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4883.4832015190023</v>
      </c>
      <c r="H20" s="163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3734.4118209440485</v>
      </c>
      <c r="I20" s="61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9048.8757496968428</v>
      </c>
      <c r="J20" s="163">
        <f t="shared" si="0"/>
        <v>8143.9881747271584</v>
      </c>
      <c r="K20" s="161"/>
    </row>
    <row r="21" spans="1:11" ht="89.1" customHeight="1" x14ac:dyDescent="0.25">
      <c r="A21" s="196"/>
      <c r="B21" s="197" t="s">
        <v>749</v>
      </c>
      <c r="C21" s="33" t="s">
        <v>1</v>
      </c>
      <c r="D21" s="33">
        <v>1.2</v>
      </c>
      <c r="E21" s="199">
        <v>0.75</v>
      </c>
      <c r="F21" s="51"/>
      <c r="G21" s="200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5737.9055228376064</v>
      </c>
      <c r="H21" s="163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3921.6006311778242</v>
      </c>
      <c r="I21" s="61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>11098.665192406079</v>
      </c>
      <c r="J21" s="163">
        <f t="shared" si="0"/>
        <v>9988.798673165471</v>
      </c>
      <c r="K21" s="161"/>
    </row>
    <row r="22" spans="1:11" ht="89.1" customHeight="1" x14ac:dyDescent="0.25">
      <c r="A22" s="196"/>
      <c r="B22" s="197" t="s">
        <v>750</v>
      </c>
      <c r="C22" s="33" t="s">
        <v>1</v>
      </c>
      <c r="D22" s="33">
        <v>1.3</v>
      </c>
      <c r="E22" s="199">
        <v>0.75</v>
      </c>
      <c r="F22" s="51"/>
      <c r="G22" s="200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6017.333333605925</v>
      </c>
      <c r="H22" s="163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3958.7369845421968</v>
      </c>
      <c r="I22" s="61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>12156.745445066517</v>
      </c>
      <c r="J22" s="163">
        <f t="shared" si="0"/>
        <v>10941.070900559866</v>
      </c>
      <c r="K22" s="161"/>
    </row>
    <row r="23" spans="1:11" ht="89.1" customHeight="1" x14ac:dyDescent="0.25">
      <c r="A23" s="196"/>
      <c r="B23" s="197" t="s">
        <v>751</v>
      </c>
      <c r="C23" s="33" t="s">
        <v>1</v>
      </c>
      <c r="D23" s="33">
        <v>1.5</v>
      </c>
      <c r="E23" s="199">
        <v>0.75</v>
      </c>
      <c r="F23" s="51"/>
      <c r="G23" s="200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6830.2206184570505</v>
      </c>
      <c r="H23" s="163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4347.2708395612217</v>
      </c>
      <c r="I23" s="61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>14616.930547364291</v>
      </c>
      <c r="J23" s="163">
        <f t="shared" si="0"/>
        <v>13155.237492627863</v>
      </c>
      <c r="K23" s="161"/>
    </row>
    <row r="24" spans="1:11" ht="89.1" customHeight="1" x14ac:dyDescent="0.25">
      <c r="A24" s="196"/>
      <c r="B24" s="197" t="s">
        <v>752</v>
      </c>
      <c r="C24" s="33" t="s">
        <v>1</v>
      </c>
      <c r="D24" s="33">
        <v>1.6</v>
      </c>
      <c r="E24" s="199">
        <v>0.75</v>
      </c>
      <c r="F24" s="51"/>
      <c r="G24" s="200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7131.9936504695888</v>
      </c>
      <c r="H24" s="163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4563.4407332442233</v>
      </c>
      <c r="I24" s="61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>15307.894467458495</v>
      </c>
      <c r="J24" s="163">
        <f t="shared" si="0"/>
        <v>13777.105020712645</v>
      </c>
      <c r="K24" s="161"/>
    </row>
    <row r="25" spans="1:11" ht="89.1" customHeight="1" x14ac:dyDescent="0.25">
      <c r="A25" s="196"/>
      <c r="B25" s="197" t="s">
        <v>753</v>
      </c>
      <c r="C25" s="33" t="s">
        <v>1</v>
      </c>
      <c r="D25" s="33">
        <v>1.8</v>
      </c>
      <c r="E25" s="199">
        <v>0.75</v>
      </c>
      <c r="F25" s="51"/>
      <c r="G25" s="200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8001.0030874793138</v>
      </c>
      <c r="H25" s="163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5016.1385527039829</v>
      </c>
      <c r="I25" s="61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>18815.311388249032</v>
      </c>
      <c r="J25" s="163">
        <f t="shared" si="0"/>
        <v>16933.78024942413</v>
      </c>
      <c r="K25" s="161"/>
    </row>
    <row r="26" spans="1:11" ht="89.1" customHeight="1" x14ac:dyDescent="0.25">
      <c r="A26" s="149"/>
      <c r="B26" s="177" t="s">
        <v>754</v>
      </c>
      <c r="C26" s="155" t="s">
        <v>1</v>
      </c>
      <c r="D26" s="33">
        <v>1.5</v>
      </c>
      <c r="E26" s="156">
        <v>0.75</v>
      </c>
      <c r="F26" s="51"/>
      <c r="G26" s="200">
        <f>IFERROR(IF('BASE DE DADOS PREÇOS'!$M$71="com",VLOOKUP(CONCATENATE(B26,$G$6),'BASE DE DADOS PREÇOS'!$E:$H,4,0)/(1-SUM($F$1))*VLOOKUP(CAPA!$B$12,'POLITICA DE PREÇO'!#REF!,2,0)*0.95,VLOOKUP(CONCATENATE(B26,$G$6),'BASE DE DADOS PREÇOS'!$E:$H,4,0)/(1-SUM($F$1))*VLOOKUP(CAPA!$B$12,'POLITICA DE PREÇO'!$B$4:$F$100,5,0))*CAPA!$B$14,"")</f>
        <v>12438.821842446227</v>
      </c>
      <c r="H26" s="163">
        <f>IFERROR(IF('BASE DE DADOS PREÇOS'!$M$71="com",VLOOKUP(CONCATENATE(B26,$H$6),'BASE DE DADOS PREÇOS'!$E:$H,4,0)/(1-SUM($F$1))*VLOOKUP(CAPA!$B$12,'POLITICA DE PREÇO'!#REF!,2,0)*0.95,VLOOKUP(CONCATENATE(B26,$H$6),'BASE DE DADOS PREÇOS'!$E:$H,4,0)/(1-SUM($F$1))*VLOOKUP(CAPA!$B$12,'POLITICA DE PREÇO'!$B$4:$F$100,5,0))*CAPA!$B$14,"")</f>
        <v>9489.6548169980397</v>
      </c>
      <c r="I26" s="61">
        <f>IFERROR(IF('BASE DE DADOS PREÇOS'!$M$71="com",VLOOKUP(CONCATENATE(B26,$I$6),'BASE DE DADOS PREÇOS'!$E:$H,4,0)/(1-SUM($F$1))*VLOOKUP(CAPA!$B$12,'POLITICA DE PREÇO'!#REF!,2,0)*0.95,VLOOKUP(CONCATENATE(B26,$I$6),'BASE DE DADOS PREÇOS'!$E:$H,4,0)/(1-SUM($F$1))*VLOOKUP(CAPA!$B$12,'POLITICA DE PREÇO'!$B$4:$F$100,5,0))*CAPA!$B$14,"")</f>
        <v>21920.283508730954</v>
      </c>
      <c r="J26" s="163">
        <f t="shared" ref="J26:J33" si="1">I26*0.9</f>
        <v>19728.25515785786</v>
      </c>
      <c r="K26" s="161"/>
    </row>
    <row r="27" spans="1:11" ht="89.1" customHeight="1" x14ac:dyDescent="0.25">
      <c r="A27" s="149"/>
      <c r="B27" s="177" t="s">
        <v>755</v>
      </c>
      <c r="C27" s="155" t="s">
        <v>1</v>
      </c>
      <c r="D27" s="33">
        <v>1.6</v>
      </c>
      <c r="E27" s="156">
        <v>0.75</v>
      </c>
      <c r="F27" s="51"/>
      <c r="G27" s="77">
        <f>IFERROR(IF('BASE DE DADOS PREÇOS'!$M$71="com",VLOOKUP(CONCATENATE(B27,$G$6),'BASE DE DADOS PREÇOS'!$E:$H,4,0)/(1-SUM($F$1))*VLOOKUP(CAPA!$B$12,'POLITICA DE PREÇO'!#REF!,2,0)*0.95,VLOOKUP(CONCATENATE(B27,$G$6),'BASE DE DADOS PREÇOS'!$E:$H,4,0)/(1-SUM($F$1))*VLOOKUP(CAPA!$B$12,'POLITICA DE PREÇO'!$B$4:$F$100,5,0))*CAPA!$B$14,"")</f>
        <v>12982.812984355878</v>
      </c>
      <c r="H27" s="163">
        <f>IFERROR(IF('BASE DE DADOS PREÇOS'!$M$71="com",VLOOKUP(CONCATENATE(B27,$H$6),'BASE DE DADOS PREÇOS'!$E:$H,4,0)/(1-SUM($F$1))*VLOOKUP(CAPA!$B$12,'POLITICA DE PREÇO'!#REF!,2,0)*0.95,VLOOKUP(CONCATENATE(B27,$H$6),'BASE DE DADOS PREÇOS'!$E:$H,4,0)/(1-SUM($F$1))*VLOOKUP(CAPA!$B$12,'POLITICA DE PREÇO'!$B$4:$F$100,5,0))*CAPA!$B$14,"")</f>
        <v>10738.746448376771</v>
      </c>
      <c r="I27" s="61">
        <f>IFERROR(IF('BASE DE DADOS PREÇOS'!$M$71="com",VLOOKUP(CONCATENATE(B27,$I$6),'BASE DE DADOS PREÇOS'!$E:$H,4,0)/(1-SUM($F$1))*VLOOKUP(CAPA!$B$12,'POLITICA DE PREÇO'!#REF!,2,0)*0.95,VLOOKUP(CONCATENATE(B27,$I$6),'BASE DE DADOS PREÇOS'!$E:$H,4,0)/(1-SUM($F$1))*VLOOKUP(CAPA!$B$12,'POLITICA DE PREÇO'!$B$4:$F$100,5,0))*CAPA!$B$14,"")</f>
        <v>21990.428415958897</v>
      </c>
      <c r="J27" s="163">
        <f t="shared" si="1"/>
        <v>19791.385574363008</v>
      </c>
      <c r="K27" s="161"/>
    </row>
    <row r="28" spans="1:11" ht="89.1" customHeight="1" x14ac:dyDescent="0.25">
      <c r="A28" s="149"/>
      <c r="B28" s="177" t="s">
        <v>756</v>
      </c>
      <c r="C28" s="155" t="s">
        <v>1</v>
      </c>
      <c r="D28" s="33">
        <v>1.8</v>
      </c>
      <c r="E28" s="156">
        <v>0.75</v>
      </c>
      <c r="F28" s="51"/>
      <c r="G28" s="77">
        <f>IFERROR(IF('BASE DE DADOS PREÇOS'!$M$71="com",VLOOKUP(CONCATENATE(B28,$G$6),'BASE DE DADOS PREÇOS'!$E:$H,4,0)/(1-SUM($F$1))*VLOOKUP(CAPA!$B$12,'POLITICA DE PREÇO'!#REF!,2,0)*0.95,VLOOKUP(CONCATENATE(B28,$G$6),'BASE DE DADOS PREÇOS'!$E:$H,4,0)/(1-SUM($F$1))*VLOOKUP(CAPA!$B$12,'POLITICA DE PREÇO'!$B$4:$F$100,5,0))*CAPA!$B$14,"")</f>
        <v>15020.609809837195</v>
      </c>
      <c r="H28" s="163">
        <f>IFERROR(IF('BASE DE DADOS PREÇOS'!$M$71="com",VLOOKUP(CONCATENATE(B28,$H$6),'BASE DE DADOS PREÇOS'!$E:$H,4,0)/(1-SUM($F$1))*VLOOKUP(CAPA!$B$12,'POLITICA DE PREÇO'!#REF!,2,0)*0.95,VLOOKUP(CONCATENATE(B28,$H$6),'BASE DE DADOS PREÇOS'!$E:$H,4,0)/(1-SUM($F$1))*VLOOKUP(CAPA!$B$12,'POLITICA DE PREÇO'!$B$4:$F$100,5,0))*CAPA!$B$14,"")</f>
        <v>11359.040927835687</v>
      </c>
      <c r="I28" s="61">
        <f>IFERROR(IF('BASE DE DADOS PREÇOS'!$M$71="com",VLOOKUP(CONCATENATE(B28,$I$6),'BASE DE DADOS PREÇOS'!$E:$H,4,0)/(1-SUM($F$1))*VLOOKUP(CAPA!$B$12,'POLITICA DE PREÇO'!#REF!,2,0)*0.95,VLOOKUP(CONCATENATE(B28,$I$6),'BASE DE DADOS PREÇOS'!$E:$H,4,0)/(1-SUM($F$1))*VLOOKUP(CAPA!$B$12,'POLITICA DE PREÇO'!$B$4:$F$100,5,0))*CAPA!$B$14,"")</f>
        <v>24699.448526773733</v>
      </c>
      <c r="J28" s="163">
        <f t="shared" si="1"/>
        <v>22229.503674096359</v>
      </c>
      <c r="K28" s="161"/>
    </row>
    <row r="29" spans="1:11" ht="89.1" customHeight="1" x14ac:dyDescent="0.25">
      <c r="A29" s="149"/>
      <c r="B29" s="177" t="s">
        <v>757</v>
      </c>
      <c r="C29" s="155" t="s">
        <v>1</v>
      </c>
      <c r="D29" s="33">
        <v>2</v>
      </c>
      <c r="E29" s="156">
        <v>0.75</v>
      </c>
      <c r="F29" s="51"/>
      <c r="G29" s="77">
        <f>IFERROR(IF('BASE DE DADOS PREÇOS'!$M$71="com",VLOOKUP(CONCATENATE(B29,$G$6),'BASE DE DADOS PREÇOS'!$E:$H,4,0)/(1-SUM($F$1))*VLOOKUP(CAPA!$B$12,'POLITICA DE PREÇO'!#REF!,2,0)*0.95,VLOOKUP(CONCATENATE(B29,$G$6),'BASE DE DADOS PREÇOS'!$E:$H,4,0)/(1-SUM($F$1))*VLOOKUP(CAPA!$B$12,'POLITICA DE PREÇO'!$B$4:$F$100,5,0))*CAPA!$B$14,"")</f>
        <v>16525.754886958559</v>
      </c>
      <c r="H29" s="163">
        <f>IFERROR(IF('BASE DE DADOS PREÇOS'!$M$71="com",VLOOKUP(CONCATENATE(B29,$H$6),'BASE DE DADOS PREÇOS'!$E:$H,4,0)/(1-SUM($F$1))*VLOOKUP(CAPA!$B$12,'POLITICA DE PREÇO'!#REF!,2,0)*0.95,VLOOKUP(CONCATENATE(B29,$H$6),'BASE DE DADOS PREÇOS'!$E:$H,4,0)/(1-SUM($F$1))*VLOOKUP(CAPA!$B$12,'POLITICA DE PREÇO'!$B$4:$F$100,5,0))*CAPA!$B$14,"")</f>
        <v>11923.266953304566</v>
      </c>
      <c r="I29" s="61">
        <f>IFERROR(IF('BASE DE DADOS PREÇOS'!$M$71="com",VLOOKUP(CONCATENATE(B29,$I$6),'BASE DE DADOS PREÇOS'!$E:$H,4,0)/(1-SUM($F$1))*VLOOKUP(CAPA!$B$12,'POLITICA DE PREÇO'!#REF!,2,0)*0.95,VLOOKUP(CONCATENATE(B29,$I$6),'BASE DE DADOS PREÇOS'!$E:$H,4,0)/(1-SUM($F$1))*VLOOKUP(CAPA!$B$12,'POLITICA DE PREÇO'!$B$4:$F$100,5,0))*CAPA!$B$14,"")</f>
        <v>29413.484688980945</v>
      </c>
      <c r="J29" s="163">
        <f t="shared" si="1"/>
        <v>26472.136220082852</v>
      </c>
      <c r="K29" s="161"/>
    </row>
    <row r="30" spans="1:11" ht="89.1" customHeight="1" x14ac:dyDescent="0.25">
      <c r="A30" s="149"/>
      <c r="B30" s="177" t="s">
        <v>806</v>
      </c>
      <c r="C30" s="155">
        <v>2.2000000000000002</v>
      </c>
      <c r="D30" s="33">
        <v>1.4</v>
      </c>
      <c r="E30" s="156">
        <v>0.75</v>
      </c>
      <c r="F30" s="51"/>
      <c r="G30" s="77">
        <f>IFERROR(IF('BASE DE DADOS PREÇOS'!$M$71="com",VLOOKUP(CONCATENATE(B30,$G$6),'BASE DE DADOS PREÇOS'!$E:$H,4,0)/(1-SUM($F$1))*VLOOKUP(CAPA!$B$12,'POLITICA DE PREÇO'!#REF!,2,0)*0.95,VLOOKUP(CONCATENATE(B30,$G$6),'BASE DE DADOS PREÇOS'!$E:$H,4,0)/(1-SUM($F$1))*VLOOKUP(CAPA!$B$12,'POLITICA DE PREÇO'!$B$4:$F$100,5,0))*CAPA!$B$14,"")</f>
        <v>8701.5709627715933</v>
      </c>
      <c r="H30" s="163">
        <f>IFERROR(IF('BASE DE DADOS PREÇOS'!$M$71="com",VLOOKUP(CONCATENATE(B30,$H$6),'BASE DE DADOS PREÇOS'!$E:$H,4,0)/(1-SUM($F$1))*VLOOKUP(CAPA!$B$12,'POLITICA DE PREÇO'!#REF!,2,0)*0.95,VLOOKUP(CONCATENATE(B30,$H$6),'BASE DE DADOS PREÇOS'!$E:$H,4,0)/(1-SUM($F$1))*VLOOKUP(CAPA!$B$12,'POLITICA DE PREÇO'!$B$4:$F$100,5,0))*CAPA!$B$14,"")</f>
        <v>5926.865318559142</v>
      </c>
      <c r="I30" s="61">
        <f>IFERROR(IF('BASE DE DADOS PREÇOS'!$M$71="com",VLOOKUP(CONCATENATE(B30,$I$6),'BASE DE DADOS PREÇOS'!$E:$H,4,0)/(1-SUM($F$1))*VLOOKUP(CAPA!$B$12,'POLITICA DE PREÇO'!#REF!,2,0)*0.95,VLOOKUP(CONCATENATE(B30,$I$6),'BASE DE DADOS PREÇOS'!$E:$H,4,0)/(1-SUM($F$1))*VLOOKUP(CAPA!$B$12,'POLITICA DE PREÇO'!$B$4:$F$100,5,0))*CAPA!$B$14,"")</f>
        <v>13959.262900502861</v>
      </c>
      <c r="J30" s="163">
        <f t="shared" si="1"/>
        <v>12563.336610452576</v>
      </c>
      <c r="K30" s="161"/>
    </row>
    <row r="31" spans="1:11" ht="89.1" customHeight="1" x14ac:dyDescent="0.25">
      <c r="A31" s="149"/>
      <c r="B31" s="177" t="s">
        <v>758</v>
      </c>
      <c r="C31" s="155">
        <v>2.4</v>
      </c>
      <c r="D31" s="33">
        <v>1.4</v>
      </c>
      <c r="E31" s="156">
        <v>0.75</v>
      </c>
      <c r="F31" s="51"/>
      <c r="G31" s="77">
        <f>IFERROR(IF('BASE DE DADOS PREÇOS'!$M$71="com",VLOOKUP(CONCATENATE(B31,$G$6),'BASE DE DADOS PREÇOS'!$E:$H,4,0)/(1-SUM($F$1))*VLOOKUP(CAPA!$B$12,'POLITICA DE PREÇO'!#REF!,2,0)*0.95,VLOOKUP(CONCATENATE(B31,$G$6),'BASE DE DADOS PREÇOS'!$E:$H,4,0)/(1-SUM($F$1))*VLOOKUP(CAPA!$B$12,'POLITICA DE PREÇO'!$B$4:$F$100,5,0))*CAPA!$B$14,"")</f>
        <v>11232.596126320401</v>
      </c>
      <c r="H31" s="163">
        <f>IFERROR(IF('BASE DE DADOS PREÇOS'!$M$71="com",VLOOKUP(CONCATENATE(B31,$H$6),'BASE DE DADOS PREÇOS'!$E:$H,4,0)/(1-SUM($F$1))*VLOOKUP(CAPA!$B$12,'POLITICA DE PREÇO'!#REF!,2,0)*0.95,VLOOKUP(CONCATENATE(B31,$H$6),'BASE DE DADOS PREÇOS'!$E:$H,4,0)/(1-SUM($F$1))*VLOOKUP(CAPA!$B$12,'POLITICA DE PREÇO'!$B$4:$F$100,5,0))*CAPA!$B$14,"")</f>
        <v>8178.614952672775</v>
      </c>
      <c r="I31" s="61">
        <f>IFERROR(IF('BASE DE DADOS PREÇOS'!$M$71="com",VLOOKUP(CONCATENATE(B31,$I$6),'BASE DE DADOS PREÇOS'!$E:$H,4,0)/(1-SUM($F$1))*VLOOKUP(CAPA!$B$12,'POLITICA DE PREÇO'!#REF!,2,0)*0.95,VLOOKUP(CONCATENATE(B31,$I$6),'BASE DE DADOS PREÇOS'!$E:$H,4,0)/(1-SUM($F$1))*VLOOKUP(CAPA!$B$12,'POLITICA DE PREÇO'!$B$4:$F$100,5,0))*CAPA!$B$14,"")</f>
        <v>20758.594305914681</v>
      </c>
      <c r="J31" s="163">
        <f t="shared" si="1"/>
        <v>18682.734875323215</v>
      </c>
      <c r="K31" s="161"/>
    </row>
    <row r="32" spans="1:11" ht="89.1" customHeight="1" x14ac:dyDescent="0.25">
      <c r="A32" s="149"/>
      <c r="B32" s="177" t="s">
        <v>759</v>
      </c>
      <c r="C32" s="155">
        <v>2.7</v>
      </c>
      <c r="D32" s="33">
        <v>1.4</v>
      </c>
      <c r="E32" s="156">
        <v>0.75</v>
      </c>
      <c r="F32" s="51"/>
      <c r="G32" s="77">
        <f>IFERROR(IF('BASE DE DADOS PREÇOS'!$M$71="com",VLOOKUP(CONCATENATE(B32,$G$6),'BASE DE DADOS PREÇOS'!$E:$H,4,0)/(1-SUM($F$1))*VLOOKUP(CAPA!$B$12,'POLITICA DE PREÇO'!#REF!,2,0)*0.95,VLOOKUP(CONCATENATE(B32,$G$6),'BASE DE DADOS PREÇOS'!$E:$H,4,0)/(1-SUM($F$1))*VLOOKUP(CAPA!$B$12,'POLITICA DE PREÇO'!$B$4:$F$100,5,0))*CAPA!$B$14,"")</f>
        <v>11598.347724965399</v>
      </c>
      <c r="H32" s="163">
        <f>IFERROR(IF('BASE DE DADOS PREÇOS'!$M$71="com",VLOOKUP(CONCATENATE(B32,$H$6),'BASE DE DADOS PREÇOS'!$E:$H,4,0)/(1-SUM($F$1))*VLOOKUP(CAPA!$B$12,'POLITICA DE PREÇO'!#REF!,2,0)*0.95,VLOOKUP(CONCATENATE(B32,$H$6),'BASE DE DADOS PREÇOS'!$E:$H,4,0)/(1-SUM($F$1))*VLOOKUP(CAPA!$B$12,'POLITICA DE PREÇO'!$B$4:$F$100,5,0))*CAPA!$B$14,"")</f>
        <v>8589.8683994956355</v>
      </c>
      <c r="I32" s="61">
        <f>IFERROR(IF('BASE DE DADOS PREÇOS'!$M$71="com",VLOOKUP(CONCATENATE(B32,$I$6),'BASE DE DADOS PREÇOS'!$E:$H,4,0)/(1-SUM($F$1))*VLOOKUP(CAPA!$B$12,'POLITICA DE PREÇO'!#REF!,2,0)*0.95,VLOOKUP(CONCATENATE(B32,$I$6),'BASE DE DADOS PREÇOS'!$E:$H,4,0)/(1-SUM($F$1))*VLOOKUP(CAPA!$B$12,'POLITICA DE PREÇO'!$B$4:$F$100,5,0))*CAPA!$B$14,"")</f>
        <v>22310.158138216124</v>
      </c>
      <c r="J32" s="163">
        <f t="shared" si="1"/>
        <v>20079.142324394514</v>
      </c>
      <c r="K32" s="161"/>
    </row>
    <row r="33" spans="1:11" ht="89.1" customHeight="1" x14ac:dyDescent="0.25">
      <c r="A33" s="149"/>
      <c r="B33" s="177" t="s">
        <v>760</v>
      </c>
      <c r="C33" s="155">
        <v>3</v>
      </c>
      <c r="D33" s="33">
        <v>1.4</v>
      </c>
      <c r="E33" s="156">
        <v>0.75</v>
      </c>
      <c r="F33" s="51"/>
      <c r="G33" s="77">
        <f>IFERROR(IF('BASE DE DADOS PREÇOS'!$M$71="com",VLOOKUP(CONCATENATE(B33,$G$6),'BASE DE DADOS PREÇOS'!$E:$H,4,0)/(1-SUM($F$1))*VLOOKUP(CAPA!$B$12,'POLITICA DE PREÇO'!#REF!,2,0)*0.95,VLOOKUP(CONCATENATE(B33,$G$6),'BASE DE DADOS PREÇOS'!$E:$H,4,0)/(1-SUM($F$1))*VLOOKUP(CAPA!$B$12,'POLITICA DE PREÇO'!$B$4:$F$100,5,0))*CAPA!$B$14,"")</f>
        <v>12826.95929819553</v>
      </c>
      <c r="H33" s="163">
        <f>IFERROR(IF('BASE DE DADOS PREÇOS'!$M$71="com",VLOOKUP(CONCATENATE(B33,$H$6),'BASE DE DADOS PREÇOS'!$E:$H,4,0)/(1-SUM($F$1))*VLOOKUP(CAPA!$B$12,'POLITICA DE PREÇO'!#REF!,2,0)*0.95,VLOOKUP(CONCATENATE(B33,$H$6),'BASE DE DADOS PREÇOS'!$E:$H,4,0)/(1-SUM($F$1))*VLOOKUP(CAPA!$B$12,'POLITICA DE PREÇO'!$B$4:$F$100,5,0))*CAPA!$B$14,"")</f>
        <v>8953.9657020256964</v>
      </c>
      <c r="I33" s="61">
        <f>IFERROR(IF('BASE DE DADOS PREÇOS'!$M$71="com",VLOOKUP(CONCATENATE(B33,$I$6),'BASE DE DADOS PREÇOS'!$E:$H,4,0)/(1-SUM($F$1))*VLOOKUP(CAPA!$B$12,'POLITICA DE PREÇO'!#REF!,2,0)*0.95,VLOOKUP(CONCATENATE(B33,$I$6),'BASE DE DADOS PREÇOS'!$E:$H,4,0)/(1-SUM($F$1))*VLOOKUP(CAPA!$B$12,'POLITICA DE PREÇO'!$B$4:$F$100,5,0))*CAPA!$B$14,"")</f>
        <v>23906.605987732484</v>
      </c>
      <c r="J33" s="163">
        <f t="shared" si="1"/>
        <v>21515.945388959237</v>
      </c>
      <c r="K33" s="161"/>
    </row>
    <row r="34" spans="1:11" ht="89.1" customHeight="1" x14ac:dyDescent="0.25">
      <c r="A34" s="149"/>
      <c r="B34" s="177" t="s">
        <v>810</v>
      </c>
      <c r="C34" s="155">
        <v>2.2000000000000002</v>
      </c>
      <c r="D34" s="33">
        <v>1.2</v>
      </c>
      <c r="E34" s="156">
        <v>0.75</v>
      </c>
      <c r="F34" s="51"/>
      <c r="G34" s="77">
        <f>IFERROR(IF('BASE DE DADOS PREÇOS'!$M$71="com",VLOOKUP(CONCATENATE(B34,$G$6),'BASE DE DADOS PREÇOS'!$E:$H,4,0)/(1-SUM($F$1))*VLOOKUP(CAPA!$B$12,'POLITICA DE PREÇO'!#REF!,2,0)*0.95,VLOOKUP(CONCATENATE(B34,$G$6),'BASE DE DADOS PREÇOS'!$E:$H,4,0)/(1-SUM($F$1))*VLOOKUP(CAPA!$B$12,'POLITICA DE PREÇO'!$B$4:$F$100,5,0))*CAPA!$B$14,"")</f>
        <v>10929.132676280411</v>
      </c>
      <c r="H34" s="163">
        <f>IFERROR(IF('BASE DE DADOS PREÇOS'!$M$71="com",VLOOKUP(CONCATENATE(B34,$H$6),'BASE DE DADOS PREÇOS'!$E:$H,4,0)/(1-SUM($F$1))*VLOOKUP(CAPA!$B$12,'POLITICA DE PREÇO'!#REF!,2,0)*0.95,VLOOKUP(CONCATENATE(B34,$H$6),'BASE DE DADOS PREÇOS'!$E:$H,4,0)/(1-SUM($F$1))*VLOOKUP(CAPA!$B$12,'POLITICA DE PREÇO'!$B$4:$F$100,5,0))*CAPA!$B$14,"")</f>
        <v>6434.6005043653522</v>
      </c>
      <c r="I34" s="61">
        <f>IFERROR(IF('BASE DE DADOS PREÇOS'!$M$71="com",VLOOKUP(CONCATENATE(B34,$I$6),'BASE DE DADOS PREÇOS'!$E:$H,4,0)/(1-SUM($F$1))*VLOOKUP(CAPA!$B$12,'POLITICA DE PREÇO'!#REF!,2,0)*0.95,VLOOKUP(CONCATENATE(B34,$I$6),'BASE DE DADOS PREÇOS'!$E:$H,4,0)/(1-SUM($F$1))*VLOOKUP(CAPA!$B$12,'POLITICA DE PREÇO'!$B$4:$F$100,5,0))*CAPA!$B$14,"")</f>
        <v>19199.279421439976</v>
      </c>
      <c r="J34" s="163">
        <f t="shared" ref="J34:J44" si="2">I34*0.9</f>
        <v>17279.35147929598</v>
      </c>
      <c r="K34" s="161"/>
    </row>
    <row r="35" spans="1:11" ht="89.1" customHeight="1" x14ac:dyDescent="0.25">
      <c r="A35" s="149"/>
      <c r="B35" s="177" t="s">
        <v>809</v>
      </c>
      <c r="C35" s="155">
        <v>2.4</v>
      </c>
      <c r="D35" s="33">
        <v>1.2</v>
      </c>
      <c r="E35" s="156">
        <v>0.75</v>
      </c>
      <c r="F35" s="51"/>
      <c r="G35" s="77">
        <f>IFERROR(IF('BASE DE DADOS PREÇOS'!$M$71="com",VLOOKUP(CONCATENATE(B35,$G$6),'BASE DE DADOS PREÇOS'!$E:$H,4,0)/(1-SUM($F$1))*VLOOKUP(CAPA!$B$12,'POLITICA DE PREÇO'!#REF!,2,0)*0.95,VLOOKUP(CONCATENATE(B35,$G$6),'BASE DE DADOS PREÇOS'!$E:$H,4,0)/(1-SUM($F$1))*VLOOKUP(CAPA!$B$12,'POLITICA DE PREÇO'!$B$4:$F$100,5,0))*CAPA!$B$14,"")</f>
        <v>12395.770483770217</v>
      </c>
      <c r="H35" s="163">
        <f>IFERROR(IF('BASE DE DADOS PREÇOS'!$M$71="com",VLOOKUP(CONCATENATE(B35,$H$6),'BASE DE DADOS PREÇOS'!$E:$H,4,0)/(1-SUM($F$1))*VLOOKUP(CAPA!$B$12,'POLITICA DE PREÇO'!#REF!,2,0)*0.95,VLOOKUP(CONCATENATE(B35,$H$6),'BASE DE DADOS PREÇOS'!$E:$H,4,0)/(1-SUM($F$1))*VLOOKUP(CAPA!$B$12,'POLITICA DE PREÇO'!$B$4:$F$100,5,0))*CAPA!$B$14,"")</f>
        <v>8560.5124943980845</v>
      </c>
      <c r="I35" s="61">
        <f>IFERROR(IF('BASE DE DADOS PREÇOS'!$M$71="com",VLOOKUP(CONCATENATE(B35,$I$6),'BASE DE DADOS PREÇOS'!$E:$H,4,0)/(1-SUM($F$1))*VLOOKUP(CAPA!$B$12,'POLITICA DE PREÇO'!#REF!,2,0)*0.95,VLOOKUP(CONCATENATE(B35,$I$6),'BASE DE DADOS PREÇOS'!$E:$H,4,0)/(1-SUM($F$1))*VLOOKUP(CAPA!$B$12,'POLITICA DE PREÇO'!$B$4:$F$100,5,0))*CAPA!$B$14,"")</f>
        <v>20217.560652377164</v>
      </c>
      <c r="J35" s="163">
        <f t="shared" si="2"/>
        <v>18195.80458713945</v>
      </c>
      <c r="K35" s="161"/>
    </row>
    <row r="36" spans="1:11" ht="85.5" customHeight="1" x14ac:dyDescent="0.25">
      <c r="A36" s="149"/>
      <c r="B36" s="177" t="s">
        <v>769</v>
      </c>
      <c r="C36" s="155">
        <v>2.7</v>
      </c>
      <c r="D36" s="33">
        <v>1.2</v>
      </c>
      <c r="E36" s="156">
        <v>0.75</v>
      </c>
      <c r="F36" s="51"/>
      <c r="G36" s="77">
        <f>IFERROR(IF('BASE DE DADOS PREÇOS'!$M$71="com",VLOOKUP(CONCATENATE(B36,$G$6),'BASE DE DADOS PREÇOS'!$E:$H,4,0)/(1-SUM($F$1))*VLOOKUP(CAPA!$B$12,'POLITICA DE PREÇO'!#REF!,2,0)*0.95,VLOOKUP(CONCATENATE(B36,$G$6),'BASE DE DADOS PREÇOS'!$E:$H,4,0)/(1-SUM($F$1))*VLOOKUP(CAPA!$B$12,'POLITICA DE PREÇO'!$B$4:$F$100,5,0))*CAPA!$B$14,"")</f>
        <v>11791.255541344908</v>
      </c>
      <c r="H36" s="163">
        <f>IFERROR(IF('BASE DE DADOS PREÇOS'!$M$71="com",VLOOKUP(CONCATENATE(B36,$H$6),'BASE DE DADOS PREÇOS'!$E:$H,4,0)/(1-SUM($F$1))*VLOOKUP(CAPA!$B$12,'POLITICA DE PREÇO'!#REF!,2,0)*0.95,VLOOKUP(CONCATENATE(B36,$H$6),'BASE DE DADOS PREÇOS'!$E:$H,4,0)/(1-SUM($F$1))*VLOOKUP(CAPA!$B$12,'POLITICA DE PREÇO'!$B$4:$F$100,5,0))*CAPA!$B$14,"")</f>
        <v>8844.0046113280823</v>
      </c>
      <c r="I36" s="61">
        <f>IFERROR(IF('BASE DE DADOS PREÇOS'!$M$71="com",VLOOKUP(CONCATENATE(B36,$I$6),'BASE DE DADOS PREÇOS'!$E:$H,4,0)/(1-SUM($F$1))*VLOOKUP(CAPA!$B$12,'POLITICA DE PREÇO'!#REF!,2,0)*0.95,VLOOKUP(CONCATENATE(B36,$I$6),'BASE DE DADOS PREÇOS'!$E:$H,4,0)/(1-SUM($F$1))*VLOOKUP(CAPA!$B$12,'POLITICA DE PREÇO'!$B$4:$F$100,5,0))*CAPA!$B$14,"")</f>
        <v>22359.457812229462</v>
      </c>
      <c r="J36" s="163">
        <f t="shared" si="2"/>
        <v>20123.512031006518</v>
      </c>
      <c r="K36" s="161"/>
    </row>
    <row r="37" spans="1:11" ht="85.5" customHeight="1" thickBot="1" x14ac:dyDescent="0.3">
      <c r="A37" s="149"/>
      <c r="B37" s="177" t="s">
        <v>770</v>
      </c>
      <c r="C37" s="155">
        <v>3</v>
      </c>
      <c r="D37" s="33">
        <v>1.2</v>
      </c>
      <c r="E37" s="156">
        <v>0.75</v>
      </c>
      <c r="F37" s="180"/>
      <c r="G37" s="77">
        <f>IFERROR(IF('BASE DE DADOS PREÇOS'!$M$71="com",VLOOKUP(CONCATENATE(B37,$G$6),'BASE DE DADOS PREÇOS'!$E:$H,4,0)/(1-SUM($F$1))*VLOOKUP(CAPA!$B$12,'POLITICA DE PREÇO'!#REF!,2,0)*0.95,VLOOKUP(CONCATENATE(B37,$G$6),'BASE DE DADOS PREÇOS'!$E:$H,4,0)/(1-SUM($F$1))*VLOOKUP(CAPA!$B$12,'POLITICA DE PREÇO'!$B$4:$F$100,5,0))*CAPA!$B$14,"")</f>
        <v>13044.428832661311</v>
      </c>
      <c r="H37" s="163">
        <f>IFERROR(IF('BASE DE DADOS PREÇOS'!$M$71="com",VLOOKUP(CONCATENATE(B37,$H$6),'BASE DE DADOS PREÇOS'!$E:$H,4,0)/(1-SUM($F$1))*VLOOKUP(CAPA!$B$12,'POLITICA DE PREÇO'!#REF!,2,0)*0.95,VLOOKUP(CONCATENATE(B37,$H$6),'BASE DE DADOS PREÇOS'!$E:$H,4,0)/(1-SUM($F$1))*VLOOKUP(CAPA!$B$12,'POLITICA DE PREÇO'!$B$4:$F$100,5,0))*CAPA!$B$14,"")</f>
        <v>9188.0041930526349</v>
      </c>
      <c r="I37" s="61">
        <f>IFERROR(IF('BASE DE DADOS PREÇOS'!$M$71="com",VLOOKUP(CONCATENATE(B37,$I$6),'BASE DE DADOS PREÇOS'!$E:$H,4,0)/(1-SUM($F$1))*VLOOKUP(CAPA!$B$12,'POLITICA DE PREÇO'!#REF!,2,0)*0.95,VLOOKUP(CONCATENATE(B37,$I$6),'BASE DE DADOS PREÇOS'!$E:$H,4,0)/(1-SUM($F$1))*VLOOKUP(CAPA!$B$12,'POLITICA DE PREÇO'!$B$4:$F$100,5,0))*CAPA!$B$14,"")</f>
        <v>23613.160995858412</v>
      </c>
      <c r="J37" s="163">
        <f t="shared" si="2"/>
        <v>21251.844896272571</v>
      </c>
      <c r="K37" s="183"/>
    </row>
    <row r="38" spans="1:11" ht="85.5" customHeight="1" x14ac:dyDescent="0.25">
      <c r="A38" s="149"/>
      <c r="B38" s="177" t="s">
        <v>815</v>
      </c>
      <c r="C38" s="155">
        <v>2.4</v>
      </c>
      <c r="D38" s="33">
        <v>1.2</v>
      </c>
      <c r="E38" s="156">
        <v>0.75</v>
      </c>
      <c r="G38" s="77">
        <f>IFERROR(IF('BASE DE DADOS PREÇOS'!$M$71="com",VLOOKUP(CONCATENATE(B38,$G$6),'BASE DE DADOS PREÇOS'!$E:$H,4,0)/(1-SUM($F$1))*VLOOKUP(CAPA!$B$12,'POLITICA DE PREÇO'!#REF!,2,0)*0.95,VLOOKUP(CONCATENATE(B38,$G$6),'BASE DE DADOS PREÇOS'!$E:$H,4,0)/(1-SUM($F$1))*VLOOKUP(CAPA!$B$12,'POLITICA DE PREÇO'!$B$4:$F$100,5,0))*CAPA!$B$14,"")</f>
        <v>10599.873216813365</v>
      </c>
      <c r="H38" s="163">
        <f>IFERROR(IF('BASE DE DADOS PREÇOS'!$M$71="com",VLOOKUP(CONCATENATE(B38,$H$6),'BASE DE DADOS PREÇOS'!$E:$H,4,0)/(1-SUM($F$1))*VLOOKUP(CAPA!$B$12,'POLITICA DE PREÇO'!#REF!,2,0)*0.95,VLOOKUP(CONCATENATE(B38,$H$6),'BASE DE DADOS PREÇOS'!$E:$H,4,0)/(1-SUM($F$1))*VLOOKUP(CAPA!$B$12,'POLITICA DE PREÇO'!$B$4:$F$100,5,0))*CAPA!$B$14,"")</f>
        <v>8308.8118320455687</v>
      </c>
      <c r="I38" s="61">
        <f>IFERROR(IF('BASE DE DADOS PREÇOS'!$M$71="com",VLOOKUP(CONCATENATE(B38,$I$6),'BASE DE DADOS PREÇOS'!$E:$H,4,0)/(1-SUM($F$1))*VLOOKUP(CAPA!$B$12,'POLITICA DE PREÇO'!#REF!,2,0)*0.95,VLOOKUP(CONCATENATE(B38,$I$6),'BASE DE DADOS PREÇOS'!$E:$H,4,0)/(1-SUM($F$1))*VLOOKUP(CAPA!$B$12,'POLITICA DE PREÇO'!$B$4:$F$100,5,0))*CAPA!$B$14,"")</f>
        <v>18772.52114450204</v>
      </c>
      <c r="J38" s="163">
        <f t="shared" si="2"/>
        <v>16895.269030051837</v>
      </c>
    </row>
    <row r="39" spans="1:11" ht="85.5" customHeight="1" x14ac:dyDescent="0.25">
      <c r="A39" s="149"/>
      <c r="B39" s="177" t="s">
        <v>773</v>
      </c>
      <c r="C39" s="155">
        <v>2.7</v>
      </c>
      <c r="D39" s="33">
        <v>1.2</v>
      </c>
      <c r="E39" s="156">
        <v>0.75</v>
      </c>
      <c r="G39" s="77">
        <f>IFERROR(IF('BASE DE DADOS PREÇOS'!$M$71="com",VLOOKUP(CONCATENATE(B39,$G$6),'BASE DE DADOS PREÇOS'!$E:$H,4,0)/(1-SUM($F$1))*VLOOKUP(CAPA!$B$12,'POLITICA DE PREÇO'!#REF!,2,0)*0.95,VLOOKUP(CONCATENATE(B39,$G$6),'BASE DE DADOS PREÇOS'!$E:$H,4,0)/(1-SUM($F$1))*VLOOKUP(CAPA!$B$12,'POLITICA DE PREÇO'!$B$4:$F$100,5,0))*CAPA!$B$14,"")</f>
        <v>11440.154661605668</v>
      </c>
      <c r="H39" s="163">
        <f>IFERROR(IF('BASE DE DADOS PREÇOS'!$M$71="com",VLOOKUP(CONCATENATE(B39,$H$6),'BASE DE DADOS PREÇOS'!$E:$H,4,0)/(1-SUM($F$1))*VLOOKUP(CAPA!$B$12,'POLITICA DE PREÇO'!#REF!,2,0)*0.95,VLOOKUP(CONCATENATE(B39,$H$6),'BASE DE DADOS PREÇOS'!$E:$H,4,0)/(1-SUM($F$1))*VLOOKUP(CAPA!$B$12,'POLITICA DE PREÇO'!$B$4:$F$100,5,0))*CAPA!$B$14,"")</f>
        <v>8736.8971425840919</v>
      </c>
      <c r="I39" s="61">
        <f>IFERROR(IF('BASE DE DADOS PREÇOS'!$M$71="com",VLOOKUP(CONCATENATE(B39,$I$6),'BASE DE DADOS PREÇOS'!$E:$H,4,0)/(1-SUM($F$1))*VLOOKUP(CAPA!$B$12,'POLITICA DE PREÇO'!#REF!,2,0)*0.95,VLOOKUP(CONCATENATE(B39,$I$6),'BASE DE DADOS PREÇOS'!$E:$H,4,0)/(1-SUM($F$1))*VLOOKUP(CAPA!$B$12,'POLITICA DE PREÇO'!$B$4:$F$100,5,0))*CAPA!$B$14,"")</f>
        <v>21133.238445425657</v>
      </c>
      <c r="J39" s="163">
        <f t="shared" si="2"/>
        <v>19019.91460088309</v>
      </c>
    </row>
    <row r="40" spans="1:11" ht="85.5" customHeight="1" x14ac:dyDescent="0.25">
      <c r="A40" s="149"/>
      <c r="B40" s="177" t="s">
        <v>774</v>
      </c>
      <c r="C40" s="155">
        <v>3</v>
      </c>
      <c r="D40" s="33">
        <v>1.2</v>
      </c>
      <c r="E40" s="156">
        <v>0.75</v>
      </c>
      <c r="G40" s="77">
        <f>IFERROR(IF('BASE DE DADOS PREÇOS'!$M$71="com",VLOOKUP(CONCATENATE(B40,$G$6),'BASE DE DADOS PREÇOS'!$E:$H,4,0)/(1-SUM($F$1))*VLOOKUP(CAPA!$B$12,'POLITICA DE PREÇO'!#REF!,2,0)*0.95,VLOOKUP(CONCATENATE(B40,$G$6),'BASE DE DADOS PREÇOS'!$E:$H,4,0)/(1-SUM($F$1))*VLOOKUP(CAPA!$B$12,'POLITICA DE PREÇO'!$B$4:$F$100,5,0))*CAPA!$B$14,"")</f>
        <v>12276.812051665762</v>
      </c>
      <c r="H40" s="163">
        <f>IFERROR(IF('BASE DE DADOS PREÇOS'!$M$71="com",VLOOKUP(CONCATENATE(B40,$H$6),'BASE DE DADOS PREÇOS'!$E:$H,4,0)/(1-SUM($F$1))*VLOOKUP(CAPA!$B$12,'POLITICA DE PREÇO'!#REF!,2,0)*0.95,VLOOKUP(CONCATENATE(B40,$H$6),'BASE DE DADOS PREÇOS'!$E:$H,4,0)/(1-SUM($F$1))*VLOOKUP(CAPA!$B$12,'POLITICA DE PREÇO'!$B$4:$F$100,5,0))*CAPA!$B$14,"")</f>
        <v>9251.4690408025363</v>
      </c>
      <c r="I40" s="61">
        <f>IFERROR(IF('BASE DE DADOS PREÇOS'!$M$71="com",VLOOKUP(CONCATENATE(B40,$I$6),'BASE DE DADOS PREÇOS'!$E:$H,4,0)/(1-SUM($F$1))*VLOOKUP(CAPA!$B$12,'POLITICA DE PREÇO'!#REF!,2,0)*0.95,VLOOKUP(CONCATENATE(B40,$I$6),'BASE DE DADOS PREÇOS'!$E:$H,4,0)/(1-SUM($F$1))*VLOOKUP(CAPA!$B$12,'POLITICA DE PREÇO'!$B$4:$F$100,5,0))*CAPA!$B$14,"")</f>
        <v>23111.27120489892</v>
      </c>
      <c r="J40" s="163">
        <f t="shared" si="2"/>
        <v>20800.144084409028</v>
      </c>
    </row>
    <row r="41" spans="1:11" ht="85.5" customHeight="1" x14ac:dyDescent="0.25">
      <c r="A41" s="149"/>
      <c r="B41" s="177" t="s">
        <v>820</v>
      </c>
      <c r="C41" s="155">
        <v>2.2000000000000002</v>
      </c>
      <c r="D41" s="33">
        <v>1.2</v>
      </c>
      <c r="E41" s="156">
        <v>0.75</v>
      </c>
      <c r="G41" s="77">
        <f>IFERROR(IF('BASE DE DADOS PREÇOS'!$M$71="com",VLOOKUP(CONCATENATE(B41,$G$6),'BASE DE DADOS PREÇOS'!$E:$H,4,0)/(1-SUM($F$1))*VLOOKUP(CAPA!$B$12,'POLITICA DE PREÇO'!#REF!,2,0)*0.95,VLOOKUP(CONCATENATE(B41,$G$6),'BASE DE DADOS PREÇOS'!$E:$H,4,0)/(1-SUM($F$1))*VLOOKUP(CAPA!$B$12,'POLITICA DE PREÇO'!$B$4:$F$100,5,0))*CAPA!$B$14,"")</f>
        <v>9488.7622879723913</v>
      </c>
      <c r="H41" s="163">
        <f>IFERROR(IF('BASE DE DADOS PREÇOS'!$M$71="com",VLOOKUP(CONCATENATE(B41,$H$6),'BASE DE DADOS PREÇOS'!$E:$H,4,0)/(1-SUM($F$1))*VLOOKUP(CAPA!$B$12,'POLITICA DE PREÇO'!#REF!,2,0)*0.95,VLOOKUP(CONCATENATE(B41,$H$6),'BASE DE DADOS PREÇOS'!$E:$H,4,0)/(1-SUM($F$1))*VLOOKUP(CAPA!$B$12,'POLITICA DE PREÇO'!$B$4:$F$100,5,0))*CAPA!$B$14,"")</f>
        <v>6123.8036755099147</v>
      </c>
      <c r="I41" s="61">
        <f>IFERROR(IF('BASE DE DADOS PREÇOS'!$M$71="com",VLOOKUP(CONCATENATE(B41,$I$6),'BASE DE DADOS PREÇOS'!$E:$H,4,0)/(1-SUM($F$1))*VLOOKUP(CAPA!$B$12,'POLITICA DE PREÇO'!#REF!,2,0)*0.95,VLOOKUP(CONCATENATE(B41,$I$6),'BASE DE DADOS PREÇOS'!$E:$H,4,0)/(1-SUM($F$1))*VLOOKUP(CAPA!$B$12,'POLITICA DE PREÇO'!$B$4:$F$100,5,0))*CAPA!$B$14,"")</f>
        <v>13882.552248967981</v>
      </c>
      <c r="J41" s="163">
        <f>I41*0.9</f>
        <v>12494.297024071182</v>
      </c>
    </row>
    <row r="42" spans="1:11" ht="85.5" customHeight="1" x14ac:dyDescent="0.25">
      <c r="A42" s="149"/>
      <c r="B42" s="177" t="s">
        <v>818</v>
      </c>
      <c r="C42" s="155">
        <v>2.4</v>
      </c>
      <c r="D42" s="33">
        <v>1.2</v>
      </c>
      <c r="E42" s="156">
        <v>0.75</v>
      </c>
      <c r="G42" s="77">
        <f>IFERROR(IF('BASE DE DADOS PREÇOS'!$M$71="com",VLOOKUP(CONCATENATE(B42,$G$6),'BASE DE DADOS PREÇOS'!$E:$H,4,0)/(1-SUM($F$1))*VLOOKUP(CAPA!$B$12,'POLITICA DE PREÇO'!#REF!,2,0)*0.95,VLOOKUP(CONCATENATE(B42,$G$6),'BASE DE DADOS PREÇOS'!$E:$H,4,0)/(1-SUM($F$1))*VLOOKUP(CAPA!$B$12,'POLITICA DE PREÇO'!$B$4:$F$100,5,0))*CAPA!$B$14,"")</f>
        <v>9902.2346579710884</v>
      </c>
      <c r="H42" s="163">
        <f>IFERROR(IF('BASE DE DADOS PREÇOS'!$M$71="com",VLOOKUP(CONCATENATE(B42,$H$6),'BASE DE DADOS PREÇOS'!$E:$H,4,0)/(1-SUM($F$1))*VLOOKUP(CAPA!$B$12,'POLITICA DE PREÇO'!#REF!,2,0)*0.95,VLOOKUP(CONCATENATE(B42,$H$6),'BASE DE DADOS PREÇOS'!$E:$H,4,0)/(1-SUM($F$1))*VLOOKUP(CAPA!$B$12,'POLITICA DE PREÇO'!$B$4:$F$100,5,0))*CAPA!$B$14,"")</f>
        <v>6738.0877376937678</v>
      </c>
      <c r="I42" s="61">
        <f>IFERROR(IF('BASE DE DADOS PREÇOS'!$M$71="com",VLOOKUP(CONCATENATE(B42,$I$6),'BASE DE DADOS PREÇOS'!$E:$H,4,0)/(1-SUM($F$1))*VLOOKUP(CAPA!$B$12,'POLITICA DE PREÇO'!#REF!,2,0)*0.95,VLOOKUP(CONCATENATE(B42,$I$6),'BASE DE DADOS PREÇOS'!$E:$H,4,0)/(1-SUM($F$1))*VLOOKUP(CAPA!$B$12,'POLITICA DE PREÇO'!$B$4:$F$100,5,0))*CAPA!$B$14,"")</f>
        <v>17833.486997166896</v>
      </c>
      <c r="J42" s="163">
        <f t="shared" si="2"/>
        <v>16050.138297450207</v>
      </c>
    </row>
    <row r="43" spans="1:11" ht="85.5" customHeight="1" x14ac:dyDescent="0.25">
      <c r="A43" s="149"/>
      <c r="B43" s="177" t="s">
        <v>775</v>
      </c>
      <c r="C43" s="155">
        <v>2.7</v>
      </c>
      <c r="D43" s="33">
        <v>1.2</v>
      </c>
      <c r="E43" s="156">
        <v>0.75</v>
      </c>
      <c r="G43" s="77">
        <f>IFERROR(IF('BASE DE DADOS PREÇOS'!$M$71="com",VLOOKUP(CONCATENATE(B43,$G$6),'BASE DE DADOS PREÇOS'!$E:$H,4,0)/(1-SUM($F$1))*VLOOKUP(CAPA!$B$12,'POLITICA DE PREÇO'!#REF!,2,0)*0.95,VLOOKUP(CONCATENATE(B43,$G$6),'BASE DE DADOS PREÇOS'!$E:$H,4,0)/(1-SUM($F$1))*VLOOKUP(CAPA!$B$12,'POLITICA DE PREÇO'!$B$4:$F$100,5,0))*CAPA!$B$14,"")</f>
        <v>10315.70702796978</v>
      </c>
      <c r="H43" s="163">
        <f>IFERROR(IF('BASE DE DADOS PREÇOS'!$M$71="com",VLOOKUP(CONCATENATE(B43,$H$6),'BASE DE DADOS PREÇOS'!$E:$H,4,0)/(1-SUM($F$1))*VLOOKUP(CAPA!$B$12,'POLITICA DE PREÇO'!#REF!,2,0)*0.95,VLOOKUP(CONCATENATE(B43,$H$6),'BASE DE DADOS PREÇOS'!$E:$H,4,0)/(1-SUM($F$1))*VLOOKUP(CAPA!$B$12,'POLITICA DE PREÇO'!$B$4:$F$100,5,0))*CAPA!$B$14,"")</f>
        <v>7352.3717998776219</v>
      </c>
      <c r="I43" s="61">
        <f>IFERROR(IF('BASE DE DADOS PREÇOS'!$M$71="com",VLOOKUP(CONCATENATE(B43,$I$6),'BASE DE DADOS PREÇOS'!$E:$H,4,0)/(1-SUM($F$1))*VLOOKUP(CAPA!$B$12,'POLITICA DE PREÇO'!#REF!,2,0)*0.95,VLOOKUP(CONCATENATE(B43,$I$6),'BASE DE DADOS PREÇOS'!$E:$H,4,0)/(1-SUM($F$1))*VLOOKUP(CAPA!$B$12,'POLITICA DE PREÇO'!$B$4:$F$100,5,0))*CAPA!$B$14,"")</f>
        <v>21784.421745365817</v>
      </c>
      <c r="J43" s="163">
        <f t="shared" si="2"/>
        <v>19605.979570829237</v>
      </c>
    </row>
    <row r="44" spans="1:11" ht="85.5" customHeight="1" thickBot="1" x14ac:dyDescent="0.3">
      <c r="A44" s="178"/>
      <c r="B44" s="188" t="s">
        <v>776</v>
      </c>
      <c r="C44" s="157">
        <v>3</v>
      </c>
      <c r="D44" s="158">
        <v>1.2</v>
      </c>
      <c r="E44" s="159">
        <v>0.75</v>
      </c>
      <c r="G44" s="181">
        <f>IFERROR(IF('BASE DE DADOS PREÇOS'!$M$71="com",VLOOKUP(CONCATENATE(B44,$G$6),'BASE DE DADOS PREÇOS'!$E:$H,4,0)/(1-SUM($F$1))*VLOOKUP(CAPA!$B$12,'POLITICA DE PREÇO'!#REF!,2,0)*0.95,VLOOKUP(CONCATENATE(B44,$G$6),'BASE DE DADOS PREÇOS'!$E:$H,4,0)/(1-SUM($F$1))*VLOOKUP(CAPA!$B$12,'POLITICA DE PREÇO'!$B$4:$F$100,5,0))*CAPA!$B$14,"")</f>
        <v>11048.554986265268</v>
      </c>
      <c r="H44" s="164">
        <f>IFERROR(IF('BASE DE DADOS PREÇOS'!$M$71="com",VLOOKUP(CONCATENATE(B44,$H$6),'BASE DE DADOS PREÇOS'!$E:$H,4,0)/(1-SUM($F$1))*VLOOKUP(CAPA!$B$12,'POLITICA DE PREÇO'!#REF!,2,0)*0.95,VLOOKUP(CONCATENATE(B44,$H$6),'BASE DE DADOS PREÇOS'!$E:$H,4,0)/(1-SUM($F$1))*VLOOKUP(CAPA!$B$12,'POLITICA DE PREÇO'!$B$4:$F$100,5,0))*CAPA!$B$14,"")</f>
        <v>7755.9602883850876</v>
      </c>
      <c r="I44" s="182">
        <f>IFERROR(IF('BASE DE DADOS PREÇOS'!$M$71="com",VLOOKUP(CONCATENATE(B44,$I$6),'BASE DE DADOS PREÇOS'!$E:$H,4,0)/(1-SUM($F$1))*VLOOKUP(CAPA!$B$12,'POLITICA DE PREÇO'!#REF!,2,0)*0.95,VLOOKUP(CONCATENATE(B44,$I$6),'BASE DE DADOS PREÇOS'!$E:$H,4,0)/(1-SUM($F$1))*VLOOKUP(CAPA!$B$12,'POLITICA DE PREÇO'!$B$4:$F$100,5,0))*CAPA!$B$14,"")</f>
        <v>23813.684269994294</v>
      </c>
      <c r="J44" s="164">
        <f t="shared" si="2"/>
        <v>21432.315842994863</v>
      </c>
    </row>
    <row r="45" spans="1:11" ht="85.5" customHeight="1" x14ac:dyDescent="0.25"/>
    <row r="46" spans="1:11" x14ac:dyDescent="0.25"/>
    <row r="47" spans="1:11" x14ac:dyDescent="0.25"/>
    <row r="48" spans="1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</sheetData>
  <sheetProtection autoFilter="0"/>
  <autoFilter ref="A6:J37" xr:uid="{551F13B3-302F-0447-B6D9-32D6451A5CEB}"/>
  <dataConsolidate link="1"/>
  <mergeCells count="3">
    <mergeCell ref="C5:E5"/>
    <mergeCell ref="A1:A3"/>
    <mergeCell ref="B1:K3"/>
  </mergeCells>
  <conditionalFormatting sqref="G6:K6">
    <cfRule type="expression" dxfId="3" priority="1">
      <formula>#REF!=1</formula>
    </cfRule>
  </conditionalFormatting>
  <pageMargins left="0.23622047244094491" right="0.23622047244094491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3B3-302F-0447-B6D9-32D6451A5CEB}">
  <sheetPr codeName="Planilha11">
    <pageSetUpPr fitToPage="1"/>
  </sheetPr>
  <dimension ref="A1:U15"/>
  <sheetViews>
    <sheetView showGridLines="0" zoomScale="55" zoomScaleNormal="55" zoomScaleSheetLayoutView="85" workbookViewId="0">
      <pane ySplit="6" topLeftCell="A7" activePane="bottomLeft" state="frozen"/>
      <selection pane="bottomLeft" activeCell="B8" sqref="B8"/>
    </sheetView>
  </sheetViews>
  <sheetFormatPr defaultColWidth="0" defaultRowHeight="15" zeroHeight="1" outlineLevelCol="1" x14ac:dyDescent="0.25"/>
  <cols>
    <col min="1" max="1" width="33.140625" customWidth="1"/>
    <col min="2" max="2" width="97" style="13" customWidth="1"/>
    <col min="3" max="5" width="10.5703125" customWidth="1"/>
    <col min="6" max="6" width="5" style="55" hidden="1" customWidth="1" outlineLevel="1"/>
    <col min="7" max="7" width="40.85546875" customWidth="1" collapsed="1"/>
    <col min="8" max="10" width="40.85546875" customWidth="1"/>
    <col min="11" max="11" width="7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0" ht="15.75" thickBot="1" x14ac:dyDescent="0.3">
      <c r="F1" s="48"/>
    </row>
    <row r="2" spans="1:10" ht="31.7" customHeight="1" x14ac:dyDescent="0.35">
      <c r="A2" s="68"/>
      <c r="B2" s="232" t="s">
        <v>712</v>
      </c>
      <c r="C2" s="233"/>
      <c r="D2" s="233"/>
      <c r="E2" s="233"/>
      <c r="F2" s="233"/>
      <c r="G2" s="233"/>
      <c r="H2" s="233"/>
      <c r="I2" s="233"/>
      <c r="J2" s="234"/>
    </row>
    <row r="3" spans="1:10" ht="72" customHeight="1" thickBot="1" x14ac:dyDescent="0.3">
      <c r="A3" s="69"/>
      <c r="B3" s="235"/>
      <c r="C3" s="236"/>
      <c r="D3" s="236"/>
      <c r="E3" s="236"/>
      <c r="F3" s="236"/>
      <c r="G3" s="236"/>
      <c r="H3" s="236"/>
      <c r="I3" s="236"/>
      <c r="J3" s="237"/>
    </row>
    <row r="4" spans="1:10" ht="10.5" customHeight="1" x14ac:dyDescent="0.35">
      <c r="A4" s="1"/>
      <c r="B4" s="12"/>
      <c r="C4" s="1"/>
      <c r="D4" s="1"/>
      <c r="E4" s="1"/>
      <c r="F4" s="49"/>
    </row>
    <row r="5" spans="1:10" ht="23.25" x14ac:dyDescent="0.35">
      <c r="A5" s="2"/>
      <c r="B5" s="22"/>
      <c r="C5" s="229" t="s">
        <v>3</v>
      </c>
      <c r="D5" s="230"/>
      <c r="E5" s="231"/>
      <c r="F5" s="49"/>
    </row>
    <row r="6" spans="1:10" ht="91.7" customHeight="1" x14ac:dyDescent="0.25">
      <c r="A6" s="23" t="s">
        <v>411</v>
      </c>
      <c r="B6" s="36" t="s">
        <v>412</v>
      </c>
      <c r="C6" s="9" t="s">
        <v>4</v>
      </c>
      <c r="D6" s="9" t="s">
        <v>5</v>
      </c>
      <c r="E6" s="9" t="s">
        <v>6</v>
      </c>
      <c r="F6" s="50"/>
      <c r="G6" s="46" t="s">
        <v>481</v>
      </c>
      <c r="H6" s="46" t="s">
        <v>482</v>
      </c>
      <c r="I6" s="85" t="s">
        <v>624</v>
      </c>
      <c r="J6" s="85" t="s">
        <v>625</v>
      </c>
    </row>
    <row r="7" spans="1:10" ht="89.1" customHeight="1" x14ac:dyDescent="0.25">
      <c r="A7" s="24"/>
      <c r="B7" s="34" t="s">
        <v>480</v>
      </c>
      <c r="C7" s="31">
        <v>1.05</v>
      </c>
      <c r="D7" s="33">
        <v>0.45</v>
      </c>
      <c r="E7" s="33">
        <v>0.42</v>
      </c>
      <c r="F7" s="51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30" t="str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PREÇO'!#REF!,2,0))*CAPA!$B$14,"")</f>
        <v/>
      </c>
      <c r="J7" s="30" t="e">
        <f>I7*0.9</f>
        <v>#VALUE!</v>
      </c>
    </row>
    <row r="8" spans="1:10" ht="88.7" customHeight="1" x14ac:dyDescent="0.25">
      <c r="A8" s="24"/>
      <c r="B8" s="34" t="s">
        <v>479</v>
      </c>
      <c r="C8" s="31">
        <v>1.05</v>
      </c>
      <c r="D8" s="33">
        <v>1.05</v>
      </c>
      <c r="E8" s="33">
        <v>0.42</v>
      </c>
      <c r="F8" s="51"/>
      <c r="G8" s="30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30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30" t="str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PREÇO'!#REF!,2,0))*CAPA!$B$14,"")</f>
        <v/>
      </c>
      <c r="J8" s="30" t="e">
        <f>I8*0.9</f>
        <v>#VALUE!</v>
      </c>
    </row>
    <row r="9" spans="1:10" ht="35.450000000000003" customHeight="1" x14ac:dyDescent="0.25"/>
    <row r="10" spans="1:10" ht="101.1" hidden="1" customHeight="1" x14ac:dyDescent="0.25"/>
    <row r="11" spans="1:10" ht="101.1" hidden="1" customHeight="1" x14ac:dyDescent="0.25"/>
    <row r="12" spans="1:10" ht="101.1" hidden="1" customHeight="1" x14ac:dyDescent="0.25"/>
    <row r="13" spans="1:10" ht="101.1" hidden="1" customHeight="1" x14ac:dyDescent="0.25"/>
    <row r="14" spans="1:10" ht="101.1" hidden="1" customHeight="1" x14ac:dyDescent="0.25"/>
    <row r="15" spans="1:10" ht="101.1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J3"/>
  </mergeCells>
  <conditionalFormatting sqref="G6:J6">
    <cfRule type="expression" dxfId="2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8F38-B863-4929-89C6-42BFBB44CDB4}">
  <sheetPr codeName="Planilha12">
    <pageSetUpPr fitToPage="1"/>
  </sheetPr>
  <dimension ref="A1:U12"/>
  <sheetViews>
    <sheetView showGridLines="0" zoomScale="55" zoomScaleNormal="55" zoomScaleSheetLayoutView="85" workbookViewId="0">
      <pane ySplit="6" topLeftCell="A7" activePane="bottomLeft" state="frozen"/>
      <selection pane="bottomLeft" activeCell="G6" sqref="G6:H6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3" customWidth="1"/>
    <col min="3" max="5" width="10.85546875" customWidth="1"/>
    <col min="6" max="6" width="5" style="55" hidden="1" customWidth="1" outlineLevel="1"/>
    <col min="7" max="7" width="42.140625" customWidth="1" collapsed="1"/>
    <col min="8" max="8" width="42.140625" customWidth="1"/>
    <col min="9" max="9" width="7.5703125" customWidth="1"/>
    <col min="10" max="10" width="42.140625" hidden="1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</cols>
  <sheetData>
    <row r="1" spans="1:10" ht="15.75" hidden="1" thickBot="1" x14ac:dyDescent="0.3">
      <c r="F1" s="48"/>
    </row>
    <row r="2" spans="1:10" ht="37.700000000000003" customHeight="1" x14ac:dyDescent="0.35">
      <c r="A2" s="68"/>
      <c r="B2" s="232" t="s">
        <v>712</v>
      </c>
      <c r="C2" s="233"/>
      <c r="D2" s="233"/>
      <c r="E2" s="233"/>
      <c r="F2" s="233"/>
      <c r="G2" s="233"/>
      <c r="H2" s="234"/>
      <c r="I2" s="92"/>
    </row>
    <row r="3" spans="1:10" ht="72" customHeight="1" thickBot="1" x14ac:dyDescent="0.3">
      <c r="A3" s="69"/>
      <c r="B3" s="235"/>
      <c r="C3" s="236"/>
      <c r="D3" s="236"/>
      <c r="E3" s="236"/>
      <c r="F3" s="236"/>
      <c r="G3" s="236"/>
      <c r="H3" s="237"/>
      <c r="I3" s="92"/>
    </row>
    <row r="4" spans="1:10" ht="10.5" customHeight="1" x14ac:dyDescent="0.35">
      <c r="A4" s="1"/>
      <c r="B4" s="12"/>
      <c r="C4" s="1"/>
      <c r="D4" s="1"/>
      <c r="E4" s="1"/>
      <c r="F4" s="49"/>
    </row>
    <row r="5" spans="1:10" ht="23.25" x14ac:dyDescent="0.35">
      <c r="A5" s="2"/>
      <c r="B5" s="22"/>
      <c r="C5" s="208" t="s">
        <v>3</v>
      </c>
      <c r="D5" s="209"/>
      <c r="E5" s="210"/>
      <c r="F5" s="49"/>
    </row>
    <row r="6" spans="1:10" ht="97.35" customHeight="1" x14ac:dyDescent="0.25">
      <c r="A6" s="23" t="s">
        <v>411</v>
      </c>
      <c r="B6" s="36" t="s">
        <v>412</v>
      </c>
      <c r="C6" s="9" t="s">
        <v>4</v>
      </c>
      <c r="D6" s="9" t="s">
        <v>5</v>
      </c>
      <c r="E6" s="9" t="s">
        <v>6</v>
      </c>
      <c r="F6" s="50"/>
      <c r="G6" s="85" t="s">
        <v>707</v>
      </c>
      <c r="H6" s="85" t="s">
        <v>711</v>
      </c>
      <c r="I6" s="91"/>
      <c r="J6" s="91"/>
    </row>
    <row r="7" spans="1:10" ht="89.1" customHeight="1" x14ac:dyDescent="0.25">
      <c r="A7" s="24"/>
      <c r="B7" s="34" t="s">
        <v>640</v>
      </c>
      <c r="C7" s="31">
        <v>1.75</v>
      </c>
      <c r="D7" s="33">
        <v>0.7</v>
      </c>
      <c r="E7" s="33">
        <v>1.4</v>
      </c>
      <c r="F7" s="90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61"/>
      <c r="J7" s="61"/>
    </row>
    <row r="8" spans="1:10" ht="89.1" customHeight="1" x14ac:dyDescent="0.25">
      <c r="A8" s="25"/>
      <c r="B8" s="93" t="s">
        <v>641</v>
      </c>
      <c r="C8" s="66">
        <v>1.6</v>
      </c>
      <c r="D8" s="67">
        <v>0.6</v>
      </c>
      <c r="E8" s="67">
        <v>0.75</v>
      </c>
      <c r="F8" s="94"/>
      <c r="G8" s="58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58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61"/>
      <c r="J8" s="61"/>
    </row>
    <row r="9" spans="1:10" ht="34.35" customHeight="1" x14ac:dyDescent="0.25"/>
    <row r="10" spans="1:10" ht="88.7" hidden="1" customHeight="1" x14ac:dyDescent="0.25"/>
    <row r="11" spans="1:10" ht="88.7" hidden="1" customHeight="1" x14ac:dyDescent="0.25"/>
    <row r="12" spans="1:10" ht="88.7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H3"/>
  </mergeCells>
  <conditionalFormatting sqref="B7:B8">
    <cfRule type="expression" dxfId="1" priority="5">
      <formula>#REF!=1</formula>
    </cfRule>
  </conditionalFormatting>
  <conditionalFormatting sqref="G6:J6">
    <cfRule type="expression" dxfId="0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B41D-6EC0-2C40-91BE-D93D935CBED9}">
  <sheetPr codeName="Planilha13"/>
  <dimension ref="B5:G25"/>
  <sheetViews>
    <sheetView showGridLines="0" view="pageBreakPreview" zoomScaleNormal="100" zoomScaleSheetLayoutView="100" workbookViewId="0">
      <selection activeCell="I34" sqref="I34"/>
    </sheetView>
  </sheetViews>
  <sheetFormatPr defaultColWidth="11.5703125" defaultRowHeight="15" x14ac:dyDescent="0.25"/>
  <cols>
    <col min="7" max="7" width="4.42578125" customWidth="1"/>
  </cols>
  <sheetData>
    <row r="5" spans="2:7" ht="26.25" x14ac:dyDescent="0.4">
      <c r="C5" s="17" t="s">
        <v>418</v>
      </c>
    </row>
    <row r="6" spans="2:7" x14ac:dyDescent="0.25">
      <c r="B6" s="14"/>
      <c r="C6" s="14"/>
      <c r="D6" s="14"/>
      <c r="E6" s="14"/>
      <c r="F6" s="14"/>
      <c r="G6" s="14"/>
    </row>
    <row r="14" spans="2:7" ht="21" x14ac:dyDescent="0.35">
      <c r="C14" s="16" t="s">
        <v>415</v>
      </c>
      <c r="E14" s="16"/>
      <c r="F14" s="16" t="s">
        <v>417</v>
      </c>
    </row>
    <row r="15" spans="2:7" x14ac:dyDescent="0.25">
      <c r="B15" s="14"/>
      <c r="C15" s="14"/>
      <c r="D15" s="14"/>
      <c r="E15" s="14"/>
      <c r="F15" s="14"/>
      <c r="G15" s="14"/>
    </row>
    <row r="24" spans="2:7" ht="21" x14ac:dyDescent="0.35">
      <c r="C24" s="16" t="s">
        <v>416</v>
      </c>
      <c r="E24" s="15"/>
      <c r="F24" s="16" t="s">
        <v>417</v>
      </c>
    </row>
    <row r="25" spans="2:7" x14ac:dyDescent="0.25">
      <c r="B25" s="14"/>
      <c r="C25" s="14"/>
      <c r="D25" s="14"/>
      <c r="E25" s="14"/>
      <c r="F25" s="14"/>
      <c r="G25" s="14"/>
    </row>
  </sheetData>
  <sheetProtection algorithmName="SHA-512" hashValue="Bp4ZsEc/lzx+CmcV+C/jXZ1hKaJonfqssBPiCxbyDlsKA3RKrJur1x+301m/OvJWoqNpg2/lov1H8QUktnKeWw==" saltValue="lzz+mh93OcSLQhCYOH3xNA==" spinCount="100000" sheet="1" objects="1" scenarios="1"/>
  <pageMargins left="0.7" right="0.7" top="0.75" bottom="0.75" header="0.3" footer="0.3"/>
  <pageSetup paperSize="9" orientation="landscape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96F-F11D-4443-8AFB-ABA6D3E343BB}">
  <sheetPr codeName="Planilha15"/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66f57-070c-4033-923f-5892afe791e1" xsi:nil="true"/>
    <Espa_x00e7_o xmlns="a5b1edab-d23f-4901-8abd-8dcaecd3d4e8" xsi:nil="true"/>
    <_Flow_SignoffStatus xmlns="a5b1edab-d23f-4901-8abd-8dcaecd3d4e8" xsi:nil="true"/>
    <lcf76f155ced4ddcb4097134ff3c332f xmlns="a5b1edab-d23f-4901-8abd-8dcaecd3d4e8">
      <Terms xmlns="http://schemas.microsoft.com/office/infopath/2007/PartnerControls"/>
    </lcf76f155ced4ddcb4097134ff3c332f>
    <MigrationSourceID xmlns="08266f57-070c-4033-923f-5892afe791e1">1GocgLX6dLAo3hljyGx31yDgW7qEG-lLM</MigrationSource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24F51AA300D40B89A03CCE2F034FF" ma:contentTypeVersion="21" ma:contentTypeDescription="Create a new document." ma:contentTypeScope="" ma:versionID="76dad2d110a86650d87b44b25b717380">
  <xsd:schema xmlns:xsd="http://www.w3.org/2001/XMLSchema" xmlns:xs="http://www.w3.org/2001/XMLSchema" xmlns:p="http://schemas.microsoft.com/office/2006/metadata/properties" xmlns:ns2="08266f57-070c-4033-923f-5892afe791e1" xmlns:ns3="a5b1edab-d23f-4901-8abd-8dcaecd3d4e8" targetNamespace="http://schemas.microsoft.com/office/2006/metadata/properties" ma:root="true" ma:fieldsID="9279574737fde2435cd84b49aa08b8c6" ns2:_="" ns3:_="">
    <xsd:import namespace="08266f57-070c-4033-923f-5892afe791e1"/>
    <xsd:import namespace="a5b1edab-d23f-4901-8abd-8dcaecd3d4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Espa_x00e7_o" minOccurs="0"/>
                <xsd:element ref="ns3:MediaServiceBillingMetadata" minOccurs="0"/>
                <xsd:element ref="ns2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66f57-070c-4033-923f-5892afe791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927a3dd-e8d0-40a5-8dc9-8d20dd211ed0}" ma:internalName="TaxCatchAll" ma:showField="CatchAllData" ma:web="08266f57-070c-4033-923f-5892afe791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edab-d23f-4901-8abd-8dcaecd3d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8cec9f-78bc-4606-b401-afbc7b710c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pa_x00e7_o" ma:index="26" nillable="true" ma:displayName="Espaço" ma:format="Dropdown" ma:internalName="Espa_x00e7_o" ma:percentage="FALSE">
      <xsd:simpleType>
        <xsd:restriction base="dms:Number">
          <xsd:maxInclusive value="9999999"/>
          <xsd:minInclusive value="1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022DFB-9542-406C-B98E-AAF8C2FB10BC}">
  <ds:schemaRefs>
    <ds:schemaRef ds:uri="http://schemas.microsoft.com/office/2006/metadata/properties"/>
    <ds:schemaRef ds:uri="http://schemas.microsoft.com/office/infopath/2007/PartnerControls"/>
    <ds:schemaRef ds:uri="08266f57-070c-4033-923f-5892afe791e1"/>
    <ds:schemaRef ds:uri="a5b1edab-d23f-4901-8abd-8dcaecd3d4e8"/>
  </ds:schemaRefs>
</ds:datastoreItem>
</file>

<file path=customXml/itemProps2.xml><?xml version="1.0" encoding="utf-8"?>
<ds:datastoreItem xmlns:ds="http://schemas.openxmlformats.org/officeDocument/2006/customXml" ds:itemID="{DF8E4E7B-758A-41E3-AD9E-0DB03C6E7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66f57-070c-4033-923f-5892afe791e1"/>
    <ds:schemaRef ds:uri="a5b1edab-d23f-4901-8abd-8dcaecd3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07D0E8-4932-416D-B3D6-3BF373DD69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12</vt:i4>
      </vt:variant>
    </vt:vector>
  </HeadingPairs>
  <TitlesOfParts>
    <vt:vector size="26" baseType="lpstr">
      <vt:lpstr>CAPA</vt:lpstr>
      <vt:lpstr>APARADOR</vt:lpstr>
      <vt:lpstr>BUFFET</vt:lpstr>
      <vt:lpstr>BASE DE DADOS PREÇOS</vt:lpstr>
      <vt:lpstr>ESPELHO</vt:lpstr>
      <vt:lpstr>POLITICA DE PREÇO</vt:lpstr>
      <vt:lpstr>MESA DE CABECEIRA</vt:lpstr>
      <vt:lpstr>MESA DE CENTRO</vt:lpstr>
      <vt:lpstr>MESA LATERAL</vt:lpstr>
      <vt:lpstr>MESA DE JANTAR</vt:lpstr>
      <vt:lpstr>METRO SOFA</vt:lpstr>
      <vt:lpstr>PENTEADEIRA</vt:lpstr>
      <vt:lpstr>TIPOS DE TAMPO</vt:lpstr>
      <vt:lpstr>Planilha1</vt:lpstr>
      <vt:lpstr>APARADOR!Area_de_impressao</vt:lpstr>
      <vt:lpstr>'BASE DE DADOS PREÇOS'!Area_de_impressao</vt:lpstr>
      <vt:lpstr>BUFFET!Area_de_impressao</vt:lpstr>
      <vt:lpstr>'MESA DE CABECEIRA'!Area_de_impressao</vt:lpstr>
      <vt:lpstr>'MESA DE CENTRO'!Area_de_impressao</vt:lpstr>
      <vt:lpstr>'MESA DE JANTAR'!Area_de_impressao</vt:lpstr>
      <vt:lpstr>'MESA LATERAL'!Area_de_impressao</vt:lpstr>
      <vt:lpstr>'METRO SOFA'!Area_de_impressao</vt:lpstr>
      <vt:lpstr>PENTEADEIRA!Area_de_impressao</vt:lpstr>
      <vt:lpstr>'MESA DE CABECEIRA'!Titulos_de_impressao</vt:lpstr>
      <vt:lpstr>'MESA DE CENTRO'!Titulos_de_impressao</vt:lpstr>
      <vt:lpstr>'MESA DE JANTAR'!Titulos_de_impressao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Studio</dc:creator>
  <cp:lastModifiedBy>Comercial B.I</cp:lastModifiedBy>
  <cp:lastPrinted>2026-01-22T19:50:53Z</cp:lastPrinted>
  <dcterms:created xsi:type="dcterms:W3CDTF">2019-10-15T23:55:32Z</dcterms:created>
  <dcterms:modified xsi:type="dcterms:W3CDTF">2026-02-10T17:07:54Z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0x01010097124F51AA300D40B89A03CCE2F034FF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