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iapifferi/Desktop/UNIPI/Informatica Umanistica/Terzo anno/Metodi della fisica per le scienze umane/finito/"/>
    </mc:Choice>
  </mc:AlternateContent>
  <xr:revisionPtr revIDLastSave="0" documentId="13_ncr:1_{264813CC-9F3C-5940-9C56-3E3E9040627B}" xr6:coauthVersionLast="45" xr6:coauthVersionMax="45" xr10:uidLastSave="{00000000-0000-0000-0000-000000000000}"/>
  <bookViews>
    <workbookView minimized="1" xWindow="400" yWindow="460" windowWidth="23340" windowHeight="15320" xr2:uid="{E28D0124-1116-8E4A-AB45-4F4A5A095A8B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2" i="1"/>
  <c r="C59" i="1"/>
  <c r="D6" i="1" s="1"/>
  <c r="D13" i="1" l="1"/>
  <c r="D9" i="1"/>
  <c r="D5" i="1"/>
  <c r="K5" i="1" s="1"/>
  <c r="D45" i="1"/>
  <c r="D29" i="1"/>
  <c r="D57" i="1"/>
  <c r="I57" i="1" s="1"/>
  <c r="D41" i="1"/>
  <c r="J41" i="1" s="1"/>
  <c r="D25" i="1"/>
  <c r="J25" i="1" s="1"/>
  <c r="D53" i="1"/>
  <c r="D37" i="1"/>
  <c r="K37" i="1" s="1"/>
  <c r="D21" i="1"/>
  <c r="I21" i="1" s="1"/>
  <c r="D49" i="1"/>
  <c r="D33" i="1"/>
  <c r="J33" i="1" s="1"/>
  <c r="D17" i="1"/>
  <c r="J17" i="1" s="1"/>
  <c r="J5" i="1"/>
  <c r="I5" i="1"/>
  <c r="J53" i="1"/>
  <c r="I53" i="1"/>
  <c r="K53" i="1"/>
  <c r="J49" i="1"/>
  <c r="I49" i="1"/>
  <c r="K49" i="1"/>
  <c r="I33" i="1"/>
  <c r="K6" i="1"/>
  <c r="J6" i="1"/>
  <c r="I6" i="1"/>
  <c r="J45" i="1"/>
  <c r="I45" i="1"/>
  <c r="K45" i="1"/>
  <c r="J29" i="1"/>
  <c r="I29" i="1"/>
  <c r="K29" i="1"/>
  <c r="J13" i="1"/>
  <c r="I13" i="1"/>
  <c r="K13" i="1"/>
  <c r="J57" i="1"/>
  <c r="K25" i="1"/>
  <c r="J9" i="1"/>
  <c r="I9" i="1"/>
  <c r="K9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D2" i="1"/>
  <c r="D54" i="1"/>
  <c r="D50" i="1"/>
  <c r="D46" i="1"/>
  <c r="D42" i="1"/>
  <c r="D38" i="1"/>
  <c r="D34" i="1"/>
  <c r="D30" i="1"/>
  <c r="D26" i="1"/>
  <c r="D22" i="1"/>
  <c r="D18" i="1"/>
  <c r="D14" i="1"/>
  <c r="D10" i="1"/>
  <c r="K41" i="1" l="1"/>
  <c r="K21" i="1"/>
  <c r="I41" i="1"/>
  <c r="J21" i="1"/>
  <c r="K57" i="1"/>
  <c r="K33" i="1"/>
  <c r="I25" i="1"/>
  <c r="I17" i="1"/>
  <c r="K17" i="1"/>
  <c r="I37" i="1"/>
  <c r="J37" i="1"/>
  <c r="K18" i="1"/>
  <c r="J18" i="1"/>
  <c r="I18" i="1"/>
  <c r="K34" i="1"/>
  <c r="J34" i="1"/>
  <c r="I34" i="1"/>
  <c r="K50" i="1"/>
  <c r="J50" i="1"/>
  <c r="I50" i="1"/>
  <c r="K7" i="1"/>
  <c r="J7" i="1"/>
  <c r="I7" i="1"/>
  <c r="K23" i="1"/>
  <c r="J23" i="1"/>
  <c r="I23" i="1"/>
  <c r="K39" i="1"/>
  <c r="J39" i="1"/>
  <c r="I39" i="1"/>
  <c r="K55" i="1"/>
  <c r="J55" i="1"/>
  <c r="I55" i="1"/>
  <c r="I16" i="1"/>
  <c r="K16" i="1"/>
  <c r="J16" i="1"/>
  <c r="I32" i="1"/>
  <c r="J32" i="1"/>
  <c r="K32" i="1"/>
  <c r="I48" i="1"/>
  <c r="J48" i="1"/>
  <c r="K48" i="1"/>
  <c r="K22" i="1"/>
  <c r="J22" i="1"/>
  <c r="I22" i="1"/>
  <c r="K38" i="1"/>
  <c r="J38" i="1"/>
  <c r="I38" i="1"/>
  <c r="K54" i="1"/>
  <c r="J54" i="1"/>
  <c r="I54" i="1"/>
  <c r="I11" i="1"/>
  <c r="K11" i="1"/>
  <c r="J11" i="1"/>
  <c r="I27" i="1"/>
  <c r="K27" i="1"/>
  <c r="J27" i="1"/>
  <c r="I43" i="1"/>
  <c r="K43" i="1"/>
  <c r="J43" i="1"/>
  <c r="I4" i="1"/>
  <c r="J4" i="1"/>
  <c r="K4" i="1"/>
  <c r="I20" i="1"/>
  <c r="J20" i="1"/>
  <c r="K20" i="1"/>
  <c r="I36" i="1"/>
  <c r="K36" i="1"/>
  <c r="J36" i="1"/>
  <c r="I52" i="1"/>
  <c r="K52" i="1"/>
  <c r="J52" i="1"/>
  <c r="K10" i="1"/>
  <c r="J10" i="1"/>
  <c r="I10" i="1"/>
  <c r="K26" i="1"/>
  <c r="J26" i="1"/>
  <c r="I26" i="1"/>
  <c r="K42" i="1"/>
  <c r="J42" i="1"/>
  <c r="I42" i="1"/>
  <c r="K2" i="1"/>
  <c r="D59" i="1"/>
  <c r="J2" i="1"/>
  <c r="I2" i="1"/>
  <c r="K15" i="1"/>
  <c r="J15" i="1"/>
  <c r="I15" i="1"/>
  <c r="K31" i="1"/>
  <c r="J31" i="1"/>
  <c r="I31" i="1"/>
  <c r="K47" i="1"/>
  <c r="J47" i="1"/>
  <c r="I47" i="1"/>
  <c r="I8" i="1"/>
  <c r="K8" i="1"/>
  <c r="J8" i="1"/>
  <c r="I24" i="1"/>
  <c r="K24" i="1"/>
  <c r="J24" i="1"/>
  <c r="I40" i="1"/>
  <c r="J40" i="1"/>
  <c r="K40" i="1"/>
  <c r="I56" i="1"/>
  <c r="K56" i="1"/>
  <c r="J56" i="1"/>
  <c r="K14" i="1"/>
  <c r="J14" i="1"/>
  <c r="I14" i="1"/>
  <c r="K30" i="1"/>
  <c r="J30" i="1"/>
  <c r="I30" i="1"/>
  <c r="K46" i="1"/>
  <c r="J46" i="1"/>
  <c r="I46" i="1"/>
  <c r="I3" i="1"/>
  <c r="K3" i="1"/>
  <c r="J3" i="1"/>
  <c r="I19" i="1"/>
  <c r="K19" i="1"/>
  <c r="J19" i="1"/>
  <c r="I35" i="1"/>
  <c r="K35" i="1"/>
  <c r="J35" i="1"/>
  <c r="K51" i="1"/>
  <c r="J51" i="1"/>
  <c r="I51" i="1"/>
  <c r="I12" i="1"/>
  <c r="J12" i="1"/>
  <c r="K12" i="1"/>
  <c r="I28" i="1"/>
  <c r="K28" i="1"/>
  <c r="J28" i="1"/>
  <c r="I44" i="1"/>
  <c r="K44" i="1"/>
  <c r="J44" i="1"/>
  <c r="J59" i="1" l="1"/>
  <c r="K59" i="1"/>
  <c r="I59" i="1"/>
  <c r="L60" i="1" l="1"/>
  <c r="M60" i="1"/>
  <c r="M61" i="1" s="1"/>
  <c r="L61" i="1" l="1"/>
  <c r="N6" i="1"/>
  <c r="O6" i="1" s="1"/>
  <c r="N14" i="1"/>
  <c r="O14" i="1" s="1"/>
  <c r="N18" i="1"/>
  <c r="O18" i="1" s="1"/>
  <c r="N22" i="1"/>
  <c r="O22" i="1" s="1"/>
  <c r="N26" i="1"/>
  <c r="O26" i="1" s="1"/>
  <c r="N30" i="1"/>
  <c r="O30" i="1" s="1"/>
  <c r="N34" i="1"/>
  <c r="O34" i="1" s="1"/>
  <c r="N38" i="1"/>
  <c r="O38" i="1" s="1"/>
  <c r="N42" i="1"/>
  <c r="O42" i="1" s="1"/>
  <c r="N46" i="1"/>
  <c r="O46" i="1" s="1"/>
  <c r="N50" i="1"/>
  <c r="O50" i="1" s="1"/>
  <c r="N54" i="1"/>
  <c r="O54" i="1" s="1"/>
  <c r="N2" i="1"/>
  <c r="O2" i="1" s="1"/>
  <c r="N53" i="1"/>
  <c r="O53" i="1" s="1"/>
  <c r="N3" i="1"/>
  <c r="O3" i="1" s="1"/>
  <c r="N7" i="1"/>
  <c r="O7" i="1" s="1"/>
  <c r="N11" i="1"/>
  <c r="O11" i="1" s="1"/>
  <c r="N15" i="1"/>
  <c r="O15" i="1" s="1"/>
  <c r="N19" i="1"/>
  <c r="O19" i="1" s="1"/>
  <c r="N23" i="1"/>
  <c r="O23" i="1" s="1"/>
  <c r="N27" i="1"/>
  <c r="O27" i="1" s="1"/>
  <c r="N31" i="1"/>
  <c r="O31" i="1" s="1"/>
  <c r="N35" i="1"/>
  <c r="O35" i="1" s="1"/>
  <c r="N39" i="1"/>
  <c r="O39" i="1" s="1"/>
  <c r="N43" i="1"/>
  <c r="O43" i="1" s="1"/>
  <c r="N47" i="1"/>
  <c r="O47" i="1" s="1"/>
  <c r="N51" i="1"/>
  <c r="O51" i="1" s="1"/>
  <c r="N55" i="1"/>
  <c r="O55" i="1" s="1"/>
  <c r="N8" i="1"/>
  <c r="O8" i="1" s="1"/>
  <c r="N12" i="1"/>
  <c r="O12" i="1" s="1"/>
  <c r="N16" i="1"/>
  <c r="O16" i="1" s="1"/>
  <c r="N20" i="1"/>
  <c r="O20" i="1" s="1"/>
  <c r="N24" i="1"/>
  <c r="O24" i="1" s="1"/>
  <c r="N28" i="1"/>
  <c r="O28" i="1" s="1"/>
  <c r="N32" i="1"/>
  <c r="O32" i="1" s="1"/>
  <c r="N36" i="1"/>
  <c r="O36" i="1" s="1"/>
  <c r="N40" i="1"/>
  <c r="O40" i="1" s="1"/>
  <c r="N44" i="1"/>
  <c r="O44" i="1" s="1"/>
  <c r="N48" i="1"/>
  <c r="O48" i="1" s="1"/>
  <c r="N52" i="1"/>
  <c r="O52" i="1" s="1"/>
  <c r="N56" i="1"/>
  <c r="O56" i="1" s="1"/>
  <c r="N5" i="1"/>
  <c r="O5" i="1" s="1"/>
  <c r="N13" i="1"/>
  <c r="O13" i="1" s="1"/>
  <c r="N17" i="1"/>
  <c r="O17" i="1" s="1"/>
  <c r="N21" i="1"/>
  <c r="O21" i="1" s="1"/>
  <c r="N29" i="1"/>
  <c r="O29" i="1" s="1"/>
  <c r="N37" i="1"/>
  <c r="O37" i="1" s="1"/>
  <c r="N45" i="1"/>
  <c r="O45" i="1" s="1"/>
  <c r="N57" i="1"/>
  <c r="O57" i="1" s="1"/>
  <c r="N4" i="1"/>
  <c r="O4" i="1" s="1"/>
  <c r="N9" i="1"/>
  <c r="O9" i="1" s="1"/>
  <c r="N25" i="1"/>
  <c r="O25" i="1" s="1"/>
  <c r="N33" i="1"/>
  <c r="O33" i="1" s="1"/>
  <c r="N41" i="1"/>
  <c r="O41" i="1" s="1"/>
  <c r="N49" i="1"/>
  <c r="O49" i="1" s="1"/>
  <c r="N10" i="1"/>
  <c r="O10" i="1" s="1"/>
  <c r="O5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Lucia Pifferi</author>
  </authors>
  <commentList>
    <comment ref="B2" authorId="0" shapeId="0" xr:uid="{2FB2507D-427E-5342-B384-0350E67857AF}">
      <text>
        <r>
          <rPr>
            <b/>
            <sz val="10"/>
            <color rgb="FF000000"/>
            <rFont val="Tahoma"/>
            <family val="2"/>
          </rPr>
          <t>Lucia Pifferi: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Raggruppando:
</t>
        </r>
        <r>
          <rPr>
            <sz val="10"/>
            <color rgb="FF000000"/>
            <rFont val="Tahoma"/>
            <family val="2"/>
          </rPr>
          <t xml:space="preserve">Buna (52 occorrenze),
</t>
        </r>
        <r>
          <rPr>
            <sz val="10"/>
            <color rgb="FF000000"/>
            <rFont val="Tahoma"/>
            <family val="2"/>
          </rPr>
          <t xml:space="preserve">Lager (34 occorrenze),
</t>
        </r>
        <r>
          <rPr>
            <sz val="10"/>
            <color rgb="FF000000"/>
            <rFont val="Tahoma"/>
            <family val="2"/>
          </rPr>
          <t xml:space="preserve">Ka-be (46 occorrenze),
</t>
        </r>
        <r>
          <rPr>
            <sz val="10"/>
            <color rgb="FF000000"/>
            <rFont val="Tahoma"/>
            <family val="2"/>
          </rPr>
          <t xml:space="preserve">Torre del Carburo (1),
</t>
        </r>
        <r>
          <rPr>
            <sz val="10"/>
            <color rgb="FF000000"/>
            <rFont val="Tahoma"/>
            <family val="2"/>
          </rPr>
          <t xml:space="preserve">Piazz dell'Appello (8),
</t>
        </r>
        <r>
          <rPr>
            <sz val="10"/>
            <color rgb="FF000000"/>
            <rFont val="Tahoma"/>
            <family val="2"/>
          </rPr>
          <t xml:space="preserve">Reparto dissenteria (1),
</t>
        </r>
        <r>
          <rPr>
            <sz val="10"/>
            <color rgb="FF000000"/>
            <rFont val="Tahoma"/>
            <family val="2"/>
          </rPr>
          <t xml:space="preserve">Reparto Stirolo (1),
</t>
        </r>
        <r>
          <rPr>
            <sz val="10"/>
            <color rgb="FF000000"/>
            <rFont val="Tahoma"/>
            <family val="2"/>
          </rPr>
          <t xml:space="preserve">Reparto Essiccazione (1),
</t>
        </r>
        <r>
          <rPr>
            <sz val="10"/>
            <color rgb="FF000000"/>
            <rFont val="Tahoma"/>
            <family val="2"/>
          </rPr>
          <t xml:space="preserve">Reparto polimerizzazione (1)
</t>
        </r>
      </text>
    </comment>
    <comment ref="O59" authorId="0" shapeId="0" xr:uid="{35036DC8-754A-984A-9FE8-8A54018272D2}">
      <text>
        <r>
          <rPr>
            <b/>
            <sz val="10"/>
            <color rgb="FF000000"/>
            <rFont val="Tahoma"/>
            <family val="2"/>
          </rPr>
          <t>Lucia Pifferi: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Raggio di percezione</t>
        </r>
      </text>
    </comment>
  </commentList>
</comments>
</file>

<file path=xl/sharedStrings.xml><?xml version="1.0" encoding="utf-8"?>
<sst xmlns="http://schemas.openxmlformats.org/spreadsheetml/2006/main" count="73" uniqueCount="73">
  <si>
    <t>Luogo</t>
  </si>
  <si>
    <t>Occorrenze</t>
  </si>
  <si>
    <t>Peso w(n)</t>
  </si>
  <si>
    <t>Latitudine (decimale)</t>
  </si>
  <si>
    <t>Longitudine (decimale)</t>
  </si>
  <si>
    <t>Latitudine (radianti)</t>
  </si>
  <si>
    <t>Longitudine (radianti)</t>
  </si>
  <si>
    <t>X</t>
  </si>
  <si>
    <t>Y</t>
  </si>
  <si>
    <t>Z</t>
  </si>
  <si>
    <t>A</t>
  </si>
  <si>
    <t>B</t>
  </si>
  <si>
    <t>Distanza dal centro di percezione d(n)</t>
  </si>
  <si>
    <t>w(n)*d(n)</t>
  </si>
  <si>
    <t>Santa Sede</t>
  </si>
  <si>
    <t>Russia Subcarpatica</t>
  </si>
  <si>
    <t>Gleiwitz</t>
  </si>
  <si>
    <t>Buna</t>
  </si>
  <si>
    <t>Somma totale</t>
  </si>
  <si>
    <t>Auschwitz</t>
  </si>
  <si>
    <t>Italia</t>
  </si>
  <si>
    <t>Birkenau</t>
  </si>
  <si>
    <t>Torino</t>
  </si>
  <si>
    <t>Vosgi</t>
  </si>
  <si>
    <t>Europa</t>
  </si>
  <si>
    <t>Varsavia</t>
  </si>
  <si>
    <t>Salonicco</t>
  </si>
  <si>
    <t>Germania</t>
  </si>
  <si>
    <t>Vienna</t>
  </si>
  <si>
    <t>Russia</t>
  </si>
  <si>
    <t>Normandia</t>
  </si>
  <si>
    <t>Napoli</t>
  </si>
  <si>
    <t>Milano</t>
  </si>
  <si>
    <t>Lodz</t>
  </si>
  <si>
    <t>Galizia</t>
  </si>
  <si>
    <t>Carpazi</t>
  </si>
  <si>
    <t>Zakopane</t>
  </si>
  <si>
    <t>Ungheria</t>
  </si>
  <si>
    <t>Ucraina</t>
  </si>
  <si>
    <t>Tripoli</t>
  </si>
  <si>
    <t>Transilvania</t>
  </si>
  <si>
    <t>Tolosa</t>
  </si>
  <si>
    <t>Strasburgo</t>
  </si>
  <si>
    <t>Serchio</t>
  </si>
  <si>
    <t>Salisburgo</t>
  </si>
  <si>
    <t>Clermont-Ferrand</t>
  </si>
  <si>
    <t>Posen</t>
  </si>
  <si>
    <t>Polonia</t>
  </si>
  <si>
    <t>Piave</t>
  </si>
  <si>
    <t>Parigi</t>
  </si>
  <si>
    <t>Norvegia</t>
  </si>
  <si>
    <t>Modena</t>
  </si>
  <si>
    <t>Metz</t>
  </si>
  <si>
    <t>Lorena</t>
  </si>
  <si>
    <t>Liguria</t>
  </si>
  <si>
    <t>Katowice</t>
  </si>
  <si>
    <t>Jaworszno</t>
  </si>
  <si>
    <t>Janina</t>
  </si>
  <si>
    <t>Heidebreck</t>
  </si>
  <si>
    <t>Fossoli</t>
  </si>
  <si>
    <t>Drancy</t>
  </si>
  <si>
    <t>Czenstochowa</t>
  </si>
  <si>
    <t>Cracovia</t>
  </si>
  <si>
    <t>Carpi</t>
  </si>
  <si>
    <t>Budapest</t>
  </si>
  <si>
    <t>Brennero</t>
  </si>
  <si>
    <t>Avigliana</t>
  </si>
  <si>
    <t>Alpi</t>
  </si>
  <si>
    <t>Algeria</t>
  </si>
  <si>
    <t>Adige</t>
  </si>
  <si>
    <t>Alta Slesia</t>
  </si>
  <si>
    <t>Centro di percezione (in radianti)</t>
  </si>
  <si>
    <t>Centro di percezione (in gradi)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</si>
</sst>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"/>
    <numFmt numFmtId="165" formatCode="#,##0.0000"/>
    <numFmt numFmtId="166" formatCode="#,##0.00000"/>
    <numFmt numFmtId="167" formatCode="#,##0.00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3" fontId="0" fillId="0" borderId="0" xfId="0" applyNumberFormat="1"/>
    <xf numFmtId="4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Font="1"/>
    <xf numFmtId="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0E4DE-4A26-0040-B12A-4C7949A5C379}">
  <dimension ref="A1:O80"/>
  <sheetViews>
    <sheetView tabSelected="1" zoomScale="92" workbookViewId="0">
      <selection activeCell="M15" sqref="M15"/>
    </sheetView>
  </sheetViews>
  <sheetFormatPr baseColWidth="10" defaultRowHeight="16" x14ac:dyDescent="0.2"/>
  <cols>
    <col min="1" max="1" width="30.1640625" customWidth="1"/>
    <col min="2" max="2" width="24.83203125" customWidth="1"/>
    <col min="5" max="5" width="18.6640625" customWidth="1"/>
    <col min="6" max="6" width="20.33203125" customWidth="1"/>
    <col min="7" max="7" width="17.6640625" customWidth="1"/>
    <col min="8" max="8" width="19.33203125" customWidth="1"/>
    <col min="14" max="14" width="32.1640625" customWidth="1"/>
  </cols>
  <sheetData>
    <row r="1" spans="2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2:15" x14ac:dyDescent="0.2">
      <c r="B2" s="2" t="s">
        <v>17</v>
      </c>
      <c r="C2">
        <v>145</v>
      </c>
      <c r="D2">
        <f xml:space="preserve"> C2 / $C$59</f>
        <v>0.5513307984790875</v>
      </c>
      <c r="E2" s="6">
        <v>50.027500000000003</v>
      </c>
      <c r="F2" s="8">
        <v>19.196389</v>
      </c>
      <c r="G2">
        <f xml:space="preserve"> (E2*PI())/180</f>
        <v>0.87314459154146329</v>
      </c>
      <c r="H2">
        <f>(F2*PI())/180</f>
        <v>0.33504019254362177</v>
      </c>
      <c r="I2">
        <f xml:space="preserve"> D2*COS(G2)*COS(H2)</f>
        <v>0.33449209226598164</v>
      </c>
      <c r="J2">
        <f xml:space="preserve"> D2*COS(G2)*SIN(H2)</f>
        <v>0.11645883363648163</v>
      </c>
      <c r="K2">
        <f xml:space="preserve"> D2*SIN(G2)</f>
        <v>0.4225139401619129</v>
      </c>
      <c r="N2">
        <f xml:space="preserve"> 6378.388*ACOS(COS(G2)*COS($L$60)*COS(H2-$M$60)+ SIN(G2)*SIN($L$60))</f>
        <v>172.64620045105741</v>
      </c>
      <c r="O2">
        <f>D2*N2</f>
        <v>95.185167549062072</v>
      </c>
    </row>
    <row r="3" spans="2:15" x14ac:dyDescent="0.2">
      <c r="B3" s="2" t="s">
        <v>19</v>
      </c>
      <c r="C3">
        <v>17</v>
      </c>
      <c r="D3">
        <f t="shared" ref="D3:D57" si="0" xml:space="preserve"> C3 / $C$59</f>
        <v>6.4638783269961975E-2</v>
      </c>
      <c r="E3" s="4">
        <v>50.05</v>
      </c>
      <c r="F3" s="8">
        <v>19.233332999999998</v>
      </c>
      <c r="G3">
        <f t="shared" ref="G3:G57" si="1" xml:space="preserve"> (E3*PI())/180</f>
        <v>0.87353729062316188</v>
      </c>
      <c r="H3">
        <f t="shared" ref="H3:H57" si="2">(F3*PI())/180</f>
        <v>0.33568498698247851</v>
      </c>
      <c r="I3">
        <f t="shared" ref="I3:I57" si="3" xml:space="preserve"> D3*COS(G3)*COS(H3)</f>
        <v>3.9189132172561605E-2</v>
      </c>
      <c r="J3">
        <f t="shared" ref="J3:J57" si="4" xml:space="preserve"> D3*COS(G3)*SIN(H3)</f>
        <v>1.3672668795542929E-2</v>
      </c>
      <c r="K3">
        <f t="shared" ref="K3:K57" si="5" xml:space="preserve"> D3*SIN(G3)</f>
        <v>4.9552420225353271E-2</v>
      </c>
      <c r="N3">
        <f t="shared" ref="N3:N57" si="6" xml:space="preserve"> 6378.388*ACOS(COS(G3)*COS($L$60)*COS(H3-$M$60)+ SIN(G3)*SIN($L$60))</f>
        <v>176.20942330221297</v>
      </c>
      <c r="O3">
        <f t="shared" ref="O3:O57" si="7">D3*N3</f>
        <v>11.389962722956732</v>
      </c>
    </row>
    <row r="4" spans="2:15" x14ac:dyDescent="0.2">
      <c r="B4" s="2" t="s">
        <v>20</v>
      </c>
      <c r="C4">
        <v>11</v>
      </c>
      <c r="D4">
        <f t="shared" si="0"/>
        <v>4.1825095057034217E-2</v>
      </c>
      <c r="E4">
        <v>42.833333000000003</v>
      </c>
      <c r="F4">
        <v>12.833333</v>
      </c>
      <c r="G4">
        <f t="shared" si="1"/>
        <v>0.74758269045314041</v>
      </c>
      <c r="H4">
        <f t="shared" si="2"/>
        <v>0.22398391485484145</v>
      </c>
      <c r="I4">
        <f t="shared" si="3"/>
        <v>2.9905611570095043E-2</v>
      </c>
      <c r="J4">
        <f t="shared" si="4"/>
        <v>6.8126869236143283E-3</v>
      </c>
      <c r="K4">
        <f t="shared" si="5"/>
        <v>2.8435545889420863E-2</v>
      </c>
      <c r="N4">
        <f t="shared" si="6"/>
        <v>783.65475767534565</v>
      </c>
      <c r="O4">
        <f t="shared" si="7"/>
        <v>32.776434731668445</v>
      </c>
    </row>
    <row r="5" spans="2:15" x14ac:dyDescent="0.2">
      <c r="B5" s="2" t="s">
        <v>21</v>
      </c>
      <c r="C5">
        <v>10</v>
      </c>
      <c r="D5">
        <f t="shared" si="0"/>
        <v>3.8022813688212927E-2</v>
      </c>
      <c r="E5">
        <v>50.037778000000003</v>
      </c>
      <c r="F5" s="5">
        <v>19.175000000000001</v>
      </c>
      <c r="G5">
        <f t="shared" si="1"/>
        <v>0.87332397648198323</v>
      </c>
      <c r="H5">
        <f t="shared" si="2"/>
        <v>0.33466688406991268</v>
      </c>
      <c r="I5">
        <f t="shared" si="3"/>
        <v>2.3066479379280021E-2</v>
      </c>
      <c r="J5">
        <f t="shared" si="4"/>
        <v>8.021314516099505E-3</v>
      </c>
      <c r="K5">
        <f t="shared" si="5"/>
        <v>2.9143273722209269E-2</v>
      </c>
      <c r="N5">
        <f t="shared" si="6"/>
        <v>171.95124940311521</v>
      </c>
      <c r="O5">
        <f t="shared" si="7"/>
        <v>6.5380703195100836</v>
      </c>
    </row>
    <row r="6" spans="2:15" x14ac:dyDescent="0.2">
      <c r="B6" s="2" t="s">
        <v>22</v>
      </c>
      <c r="C6">
        <v>6</v>
      </c>
      <c r="D6">
        <f t="shared" si="0"/>
        <v>2.2813688212927757E-2</v>
      </c>
      <c r="E6">
        <v>45.066667000000002</v>
      </c>
      <c r="F6">
        <v>7.7</v>
      </c>
      <c r="G6">
        <f t="shared" si="1"/>
        <v>0.78656172204987529</v>
      </c>
      <c r="H6">
        <f t="shared" si="2"/>
        <v>0.1343903524035634</v>
      </c>
      <c r="I6">
        <f t="shared" si="3"/>
        <v>1.5967645433761949E-2</v>
      </c>
      <c r="J6">
        <f t="shared" si="4"/>
        <v>2.1589103653797724E-3</v>
      </c>
      <c r="K6">
        <f t="shared" si="5"/>
        <v>1.6150472909874682E-2</v>
      </c>
      <c r="N6">
        <f t="shared" si="6"/>
        <v>851.29426637388076</v>
      </c>
      <c r="O6">
        <f t="shared" si="7"/>
        <v>19.421161970506787</v>
      </c>
    </row>
    <row r="7" spans="2:15" x14ac:dyDescent="0.2">
      <c r="B7" s="2" t="s">
        <v>24</v>
      </c>
      <c r="C7">
        <v>4</v>
      </c>
      <c r="D7">
        <f t="shared" si="0"/>
        <v>1.5209125475285171E-2</v>
      </c>
      <c r="E7" s="5">
        <v>45.963999999999999</v>
      </c>
      <c r="F7">
        <v>3.31</v>
      </c>
      <c r="G7">
        <f t="shared" si="1"/>
        <v>0.80222313738667361</v>
      </c>
      <c r="H7">
        <f t="shared" si="2"/>
        <v>5.7770398241012308E-2</v>
      </c>
      <c r="I7">
        <f t="shared" si="3"/>
        <v>1.0554381649008078E-2</v>
      </c>
      <c r="J7">
        <f t="shared" si="4"/>
        <v>6.1041004686543767E-4</v>
      </c>
      <c r="K7">
        <f t="shared" si="5"/>
        <v>1.0933888846368232E-2</v>
      </c>
      <c r="N7">
        <f t="shared" si="6"/>
        <v>1099.6689149647807</v>
      </c>
      <c r="O7">
        <f t="shared" si="7"/>
        <v>16.72500250897005</v>
      </c>
    </row>
    <row r="8" spans="2:15" x14ac:dyDescent="0.2">
      <c r="B8" s="2" t="s">
        <v>26</v>
      </c>
      <c r="C8">
        <v>4</v>
      </c>
      <c r="D8">
        <f t="shared" si="0"/>
        <v>1.5209125475285171E-2</v>
      </c>
      <c r="E8">
        <v>40.633333</v>
      </c>
      <c r="F8">
        <v>22.95</v>
      </c>
      <c r="G8">
        <f t="shared" si="1"/>
        <v>0.7091854469092651</v>
      </c>
      <c r="H8">
        <f t="shared" si="2"/>
        <v>0.40055306333269863</v>
      </c>
      <c r="I8">
        <f t="shared" si="3"/>
        <v>1.0628483649552491E-2</v>
      </c>
      <c r="J8">
        <f t="shared" si="4"/>
        <v>4.5005814151684465E-3</v>
      </c>
      <c r="K8">
        <f t="shared" si="5"/>
        <v>9.9044232522446339E-3</v>
      </c>
      <c r="N8">
        <f t="shared" si="6"/>
        <v>1055.8291174001513</v>
      </c>
      <c r="O8">
        <f t="shared" si="7"/>
        <v>16.0582375269985</v>
      </c>
    </row>
    <row r="9" spans="2:15" x14ac:dyDescent="0.2">
      <c r="B9" s="2" t="s">
        <v>23</v>
      </c>
      <c r="C9">
        <v>4</v>
      </c>
      <c r="D9">
        <f t="shared" si="0"/>
        <v>1.5209125475285171E-2</v>
      </c>
      <c r="E9">
        <v>48</v>
      </c>
      <c r="F9">
        <v>7</v>
      </c>
      <c r="G9">
        <f t="shared" si="1"/>
        <v>0.83775804095727813</v>
      </c>
      <c r="H9">
        <f t="shared" si="2"/>
        <v>0.12217304763960307</v>
      </c>
      <c r="I9">
        <f t="shared" si="3"/>
        <v>1.0101034346568958E-2</v>
      </c>
      <c r="J9">
        <f t="shared" si="4"/>
        <v>1.2402510669086272E-3</v>
      </c>
      <c r="K9">
        <f t="shared" si="5"/>
        <v>1.1302582896994588E-2</v>
      </c>
      <c r="N9">
        <f t="shared" si="6"/>
        <v>760.18849796326151</v>
      </c>
      <c r="O9">
        <f t="shared" si="7"/>
        <v>11.561802250391811</v>
      </c>
    </row>
    <row r="10" spans="2:15" x14ac:dyDescent="0.2">
      <c r="B10" s="2" t="s">
        <v>27</v>
      </c>
      <c r="C10">
        <v>3</v>
      </c>
      <c r="D10">
        <f t="shared" si="0"/>
        <v>1.1406844106463879E-2</v>
      </c>
      <c r="E10">
        <v>51.5</v>
      </c>
      <c r="F10">
        <v>10.5</v>
      </c>
      <c r="G10">
        <f t="shared" si="1"/>
        <v>0.89884456477707964</v>
      </c>
      <c r="H10">
        <f t="shared" si="2"/>
        <v>0.18325957145940461</v>
      </c>
      <c r="I10">
        <f t="shared" si="3"/>
        <v>6.9820217281862905E-3</v>
      </c>
      <c r="J10">
        <f t="shared" si="4"/>
        <v>1.2940412387932683E-3</v>
      </c>
      <c r="K10">
        <f t="shared" si="5"/>
        <v>8.9270892416625156E-3</v>
      </c>
      <c r="N10">
        <f t="shared" si="6"/>
        <v>538.63749310017351</v>
      </c>
      <c r="O10">
        <f t="shared" si="7"/>
        <v>6.1441539136901921</v>
      </c>
    </row>
    <row r="11" spans="2:15" x14ac:dyDescent="0.2">
      <c r="B11" s="2" t="s">
        <v>25</v>
      </c>
      <c r="C11">
        <v>3</v>
      </c>
      <c r="D11">
        <f t="shared" si="0"/>
        <v>1.1406844106463879E-2</v>
      </c>
      <c r="E11">
        <v>52.232300000000002</v>
      </c>
      <c r="F11">
        <v>21.008433</v>
      </c>
      <c r="G11">
        <f t="shared" si="1"/>
        <v>0.91162561088943417</v>
      </c>
      <c r="H11">
        <f t="shared" si="2"/>
        <v>0.36666632653462988</v>
      </c>
      <c r="I11">
        <f t="shared" si="3"/>
        <v>6.5218604910492663E-3</v>
      </c>
      <c r="J11">
        <f t="shared" si="4"/>
        <v>2.5046091016981006E-3</v>
      </c>
      <c r="K11">
        <f t="shared" si="5"/>
        <v>9.0171149184288084E-3</v>
      </c>
      <c r="N11">
        <f t="shared" si="6"/>
        <v>432.49076920478791</v>
      </c>
      <c r="O11">
        <f t="shared" si="7"/>
        <v>4.9333547818036649</v>
      </c>
    </row>
    <row r="12" spans="2:15" x14ac:dyDescent="0.2">
      <c r="B12" s="2" t="s">
        <v>70</v>
      </c>
      <c r="C12">
        <v>2</v>
      </c>
      <c r="D12">
        <f t="shared" si="0"/>
        <v>7.6045627376425855E-3</v>
      </c>
      <c r="E12" s="9">
        <v>51.398333999999998</v>
      </c>
      <c r="F12">
        <v>16.852913999999998</v>
      </c>
      <c r="G12">
        <f t="shared" si="1"/>
        <v>0.89707015833974713</v>
      </c>
      <c r="H12">
        <f t="shared" si="2"/>
        <v>0.29413883785544759</v>
      </c>
      <c r="I12">
        <f t="shared" si="3"/>
        <v>4.5407381357059073E-3</v>
      </c>
      <c r="J12">
        <f t="shared" si="4"/>
        <v>1.3755066797875419E-3</v>
      </c>
      <c r="K12">
        <f t="shared" si="5"/>
        <v>5.9429835089412769E-3</v>
      </c>
      <c r="N12">
        <f t="shared" si="6"/>
        <v>246.01520024157335</v>
      </c>
      <c r="O12">
        <f t="shared" si="7"/>
        <v>1.8708380246507479</v>
      </c>
    </row>
    <row r="13" spans="2:15" x14ac:dyDescent="0.2">
      <c r="B13" s="2" t="s">
        <v>35</v>
      </c>
      <c r="C13">
        <v>2</v>
      </c>
      <c r="D13">
        <f t="shared" si="0"/>
        <v>7.6045627376425855E-3</v>
      </c>
      <c r="E13">
        <v>47</v>
      </c>
      <c r="F13">
        <v>25.5</v>
      </c>
      <c r="G13">
        <f t="shared" si="1"/>
        <v>0.82030474843733492</v>
      </c>
      <c r="H13">
        <f t="shared" si="2"/>
        <v>0.44505895925855399</v>
      </c>
      <c r="I13">
        <f t="shared" si="3"/>
        <v>4.6810774429136793E-3</v>
      </c>
      <c r="J13">
        <f t="shared" si="4"/>
        <v>2.2327594069350932E-3</v>
      </c>
      <c r="K13">
        <f t="shared" si="5"/>
        <v>5.5616251073701177E-3</v>
      </c>
      <c r="N13">
        <f t="shared" si="6"/>
        <v>665.17528958617083</v>
      </c>
      <c r="O13">
        <f t="shared" si="7"/>
        <v>5.058367221187611</v>
      </c>
    </row>
    <row r="14" spans="2:15" x14ac:dyDescent="0.2">
      <c r="B14" s="2" t="s">
        <v>34</v>
      </c>
      <c r="C14">
        <v>2</v>
      </c>
      <c r="D14">
        <f t="shared" si="0"/>
        <v>7.6045627376425855E-3</v>
      </c>
      <c r="E14" s="9">
        <v>43</v>
      </c>
      <c r="F14">
        <v>-8</v>
      </c>
      <c r="G14">
        <f t="shared" si="1"/>
        <v>0.75049157835756164</v>
      </c>
      <c r="H14">
        <f t="shared" si="2"/>
        <v>-0.13962634015954636</v>
      </c>
      <c r="I14">
        <f t="shared" si="3"/>
        <v>5.5074997541400359E-3</v>
      </c>
      <c r="J14">
        <f t="shared" si="4"/>
        <v>-7.7402861257005627E-4</v>
      </c>
      <c r="K14">
        <f t="shared" si="5"/>
        <v>5.1862993160646268E-3</v>
      </c>
      <c r="N14">
        <f t="shared" si="6"/>
        <v>2050.6218767041642</v>
      </c>
      <c r="O14">
        <f t="shared" si="7"/>
        <v>15.594082712579194</v>
      </c>
    </row>
    <row r="15" spans="2:15" x14ac:dyDescent="0.2">
      <c r="B15" s="2" t="s">
        <v>33</v>
      </c>
      <c r="C15">
        <v>2</v>
      </c>
      <c r="D15">
        <f t="shared" si="0"/>
        <v>7.6045627376425855E-3</v>
      </c>
      <c r="E15">
        <v>51.776944</v>
      </c>
      <c r="F15">
        <v>19.454722</v>
      </c>
      <c r="G15">
        <f t="shared" si="1"/>
        <v>0.90367814942072278</v>
      </c>
      <c r="H15">
        <f t="shared" si="2"/>
        <v>0.33954895396017626</v>
      </c>
      <c r="I15">
        <f t="shared" si="3"/>
        <v>4.4364904122092264E-3</v>
      </c>
      <c r="J15">
        <f t="shared" si="4"/>
        <v>1.5670991730729949E-3</v>
      </c>
      <c r="K15">
        <f t="shared" si="5"/>
        <v>5.9742051718091873E-3</v>
      </c>
      <c r="N15">
        <f t="shared" si="6"/>
        <v>329.39178479739599</v>
      </c>
      <c r="O15">
        <f t="shared" si="7"/>
        <v>2.5048804927558628</v>
      </c>
    </row>
    <row r="16" spans="2:15" x14ac:dyDescent="0.2">
      <c r="B16" s="2" t="s">
        <v>32</v>
      </c>
      <c r="C16">
        <v>2</v>
      </c>
      <c r="D16">
        <f t="shared" si="0"/>
        <v>7.6045627376425855E-3</v>
      </c>
      <c r="E16">
        <v>45.464160999999997</v>
      </c>
      <c r="F16">
        <v>9.1903360000000003</v>
      </c>
      <c r="G16">
        <f t="shared" si="1"/>
        <v>0.79349930110679767</v>
      </c>
      <c r="H16">
        <f t="shared" si="2"/>
        <v>0.16040162256456558</v>
      </c>
      <c r="I16">
        <f t="shared" si="3"/>
        <v>5.2650351837405674E-3</v>
      </c>
      <c r="J16">
        <f t="shared" si="4"/>
        <v>8.5183830648892598E-4</v>
      </c>
      <c r="K16">
        <f t="shared" si="5"/>
        <v>5.4206226989446599E-3</v>
      </c>
      <c r="N16">
        <f t="shared" si="6"/>
        <v>731.25013234231278</v>
      </c>
      <c r="O16">
        <f t="shared" si="7"/>
        <v>5.5608375083065607</v>
      </c>
    </row>
    <row r="17" spans="2:15" x14ac:dyDescent="0.2">
      <c r="B17" s="2" t="s">
        <v>31</v>
      </c>
      <c r="C17">
        <v>2</v>
      </c>
      <c r="D17">
        <f t="shared" si="0"/>
        <v>7.6045627376425855E-3</v>
      </c>
      <c r="E17">
        <v>40.833333000000003</v>
      </c>
      <c r="F17">
        <v>14.25</v>
      </c>
      <c r="G17">
        <f t="shared" si="1"/>
        <v>0.71267610541325377</v>
      </c>
      <c r="H17">
        <f t="shared" si="2"/>
        <v>0.24870941840919195</v>
      </c>
      <c r="I17">
        <f t="shared" si="3"/>
        <v>5.5766877413171182E-3</v>
      </c>
      <c r="J17">
        <f t="shared" si="4"/>
        <v>1.4162982607879779E-3</v>
      </c>
      <c r="K17">
        <f t="shared" si="5"/>
        <v>4.9723261661997215E-3</v>
      </c>
      <c r="N17">
        <f t="shared" si="6"/>
        <v>958.99237346977259</v>
      </c>
      <c r="O17">
        <f t="shared" si="7"/>
        <v>7.2927176689716546</v>
      </c>
    </row>
    <row r="18" spans="2:15" x14ac:dyDescent="0.2">
      <c r="B18" s="2" t="s">
        <v>30</v>
      </c>
      <c r="C18">
        <v>2</v>
      </c>
      <c r="D18">
        <f t="shared" si="0"/>
        <v>7.6045627376425855E-3</v>
      </c>
      <c r="E18" s="8">
        <v>49.443232000000002</v>
      </c>
      <c r="F18" s="8">
        <v>1.099971</v>
      </c>
      <c r="G18">
        <f t="shared" si="1"/>
        <v>0.86294719122742103</v>
      </c>
      <c r="H18">
        <f t="shared" si="2"/>
        <v>1.9198115626454546E-2</v>
      </c>
      <c r="I18">
        <f t="shared" si="3"/>
        <v>4.9435841297492964E-3</v>
      </c>
      <c r="J18">
        <f t="shared" si="4"/>
        <v>9.491916139579273E-5</v>
      </c>
      <c r="K18">
        <f t="shared" si="5"/>
        <v>5.7776587590158785E-3</v>
      </c>
      <c r="N18">
        <f t="shared" si="6"/>
        <v>1164.4988039876275</v>
      </c>
      <c r="O18">
        <f t="shared" si="7"/>
        <v>8.8555042128336687</v>
      </c>
    </row>
    <row r="19" spans="2:15" x14ac:dyDescent="0.2">
      <c r="B19" s="2" t="s">
        <v>29</v>
      </c>
      <c r="C19">
        <v>2</v>
      </c>
      <c r="D19">
        <f t="shared" si="0"/>
        <v>7.6045627376425855E-3</v>
      </c>
      <c r="E19">
        <v>60</v>
      </c>
      <c r="F19">
        <v>100</v>
      </c>
      <c r="G19">
        <f t="shared" si="1"/>
        <v>1.0471975511965976</v>
      </c>
      <c r="H19">
        <f t="shared" si="2"/>
        <v>1.7453292519943295</v>
      </c>
      <c r="I19">
        <f t="shared" si="3"/>
        <v>-6.6025923067273889E-4</v>
      </c>
      <c r="J19">
        <f t="shared" si="4"/>
        <v>3.7445161711490808E-3</v>
      </c>
      <c r="K19">
        <f t="shared" si="5"/>
        <v>6.5857445154710158E-3</v>
      </c>
      <c r="N19">
        <f t="shared" si="6"/>
        <v>5105.8031481491016</v>
      </c>
      <c r="O19">
        <f t="shared" si="7"/>
        <v>38.827400366152865</v>
      </c>
    </row>
    <row r="20" spans="2:15" x14ac:dyDescent="0.2">
      <c r="B20" s="2" t="s">
        <v>38</v>
      </c>
      <c r="C20">
        <v>2</v>
      </c>
      <c r="D20">
        <f t="shared" si="0"/>
        <v>7.6045627376425855E-3</v>
      </c>
      <c r="E20">
        <v>49</v>
      </c>
      <c r="F20">
        <v>32</v>
      </c>
      <c r="G20">
        <f t="shared" si="1"/>
        <v>0.85521133347722145</v>
      </c>
      <c r="H20">
        <f t="shared" si="2"/>
        <v>0.55850536063818546</v>
      </c>
      <c r="I20">
        <f t="shared" si="3"/>
        <v>4.2309476083774384E-3</v>
      </c>
      <c r="J20">
        <f t="shared" si="4"/>
        <v>2.6437894900091289E-3</v>
      </c>
      <c r="K20">
        <f t="shared" si="5"/>
        <v>5.73923635150397E-3</v>
      </c>
      <c r="N20">
        <f t="shared" si="6"/>
        <v>1079.1628026094374</v>
      </c>
      <c r="O20">
        <f t="shared" si="7"/>
        <v>8.206561236573668</v>
      </c>
    </row>
    <row r="21" spans="2:15" x14ac:dyDescent="0.2">
      <c r="B21" s="2" t="s">
        <v>28</v>
      </c>
      <c r="C21">
        <v>2</v>
      </c>
      <c r="D21">
        <f t="shared" si="0"/>
        <v>7.6045627376425855E-3</v>
      </c>
      <c r="E21">
        <v>48.208329999999997</v>
      </c>
      <c r="F21">
        <v>16.373063999999999</v>
      </c>
      <c r="G21">
        <f t="shared" si="1"/>
        <v>0.8413940853879579</v>
      </c>
      <c r="H21">
        <f t="shared" si="2"/>
        <v>0.28576387543975285</v>
      </c>
      <c r="I21">
        <f t="shared" si="3"/>
        <v>4.8623446495910964E-3</v>
      </c>
      <c r="J21">
        <f t="shared" si="4"/>
        <v>1.4285822940477693E-3</v>
      </c>
      <c r="K21">
        <f t="shared" si="5"/>
        <v>5.669755864979387E-3</v>
      </c>
      <c r="N21">
        <f t="shared" si="6"/>
        <v>124.8963516513674</v>
      </c>
      <c r="O21">
        <f t="shared" si="7"/>
        <v>0.94978214183549348</v>
      </c>
    </row>
    <row r="22" spans="2:15" x14ac:dyDescent="0.2">
      <c r="B22" s="2" t="s">
        <v>69</v>
      </c>
      <c r="C22">
        <v>1</v>
      </c>
      <c r="D22">
        <f t="shared" si="0"/>
        <v>3.8022813688212928E-3</v>
      </c>
      <c r="E22">
        <v>45.162399999999998</v>
      </c>
      <c r="F22">
        <v>12.3299</v>
      </c>
      <c r="G22">
        <f t="shared" si="1"/>
        <v>0.7882325781026871</v>
      </c>
      <c r="H22">
        <f t="shared" si="2"/>
        <v>0.21519735144164887</v>
      </c>
      <c r="I22">
        <f t="shared" si="3"/>
        <v>2.6191485574485092E-3</v>
      </c>
      <c r="J22">
        <f t="shared" si="4"/>
        <v>5.7249868996678179E-4</v>
      </c>
      <c r="K22">
        <f t="shared" si="5"/>
        <v>2.6962287906791651E-3</v>
      </c>
      <c r="N22">
        <f t="shared" si="6"/>
        <v>579.55332217538432</v>
      </c>
      <c r="O22">
        <f t="shared" si="7"/>
        <v>2.2036247991459481</v>
      </c>
    </row>
    <row r="23" spans="2:15" x14ac:dyDescent="0.2">
      <c r="B23" s="2" t="s">
        <v>68</v>
      </c>
      <c r="C23">
        <v>1</v>
      </c>
      <c r="D23">
        <f t="shared" si="0"/>
        <v>3.8022813688212928E-3</v>
      </c>
      <c r="E23">
        <v>28</v>
      </c>
      <c r="F23">
        <v>2</v>
      </c>
      <c r="G23">
        <f t="shared" si="1"/>
        <v>0.48869219055841229</v>
      </c>
      <c r="H23">
        <f t="shared" si="2"/>
        <v>3.4906585039886591E-2</v>
      </c>
      <c r="I23">
        <f t="shared" si="3"/>
        <v>3.3551700571931671E-3</v>
      </c>
      <c r="J23">
        <f t="shared" si="4"/>
        <v>1.1716512017285662E-4</v>
      </c>
      <c r="K23">
        <f t="shared" si="5"/>
        <v>1.7850629763722084E-3</v>
      </c>
      <c r="N23">
        <f t="shared" si="6"/>
        <v>2692.4627964391543</v>
      </c>
      <c r="O23">
        <f t="shared" si="7"/>
        <v>10.237501127145073</v>
      </c>
    </row>
    <row r="24" spans="2:15" x14ac:dyDescent="0.2">
      <c r="B24" s="2" t="s">
        <v>67</v>
      </c>
      <c r="C24">
        <v>1</v>
      </c>
      <c r="D24">
        <f t="shared" si="0"/>
        <v>3.8022813688212928E-3</v>
      </c>
      <c r="E24">
        <v>46.5</v>
      </c>
      <c r="F24">
        <v>9.3166670000000007</v>
      </c>
      <c r="G24">
        <f t="shared" si="1"/>
        <v>0.81157810217736315</v>
      </c>
      <c r="H24">
        <f t="shared" si="2"/>
        <v>0.16260651446190255</v>
      </c>
      <c r="I24">
        <f t="shared" si="3"/>
        <v>2.5827918628654545E-3</v>
      </c>
      <c r="J24">
        <f t="shared" si="4"/>
        <v>4.2371989065683531E-4</v>
      </c>
      <c r="K24">
        <f t="shared" si="5"/>
        <v>2.7580774563204847E-3</v>
      </c>
      <c r="N24">
        <f t="shared" si="6"/>
        <v>658.92843767325803</v>
      </c>
      <c r="O24">
        <f t="shared" si="7"/>
        <v>2.5054313219515514</v>
      </c>
    </row>
    <row r="25" spans="2:15" x14ac:dyDescent="0.2">
      <c r="B25" s="2" t="s">
        <v>66</v>
      </c>
      <c r="C25">
        <v>1</v>
      </c>
      <c r="D25">
        <f t="shared" si="0"/>
        <v>3.8022813688212928E-3</v>
      </c>
      <c r="E25">
        <v>45.079444000000002</v>
      </c>
      <c r="F25">
        <v>7.3961110000000003</v>
      </c>
      <c r="G25">
        <f t="shared" si="1"/>
        <v>0.78678472276840272</v>
      </c>
      <c r="H25">
        <f t="shared" si="2"/>
        <v>0.12908648879297033</v>
      </c>
      <c r="I25">
        <f t="shared" si="3"/>
        <v>2.6625498925173714E-3</v>
      </c>
      <c r="J25">
        <f t="shared" si="4"/>
        <v>3.4562108461870923E-4</v>
      </c>
      <c r="K25">
        <f t="shared" si="5"/>
        <v>2.6923442839667153E-3</v>
      </c>
      <c r="N25">
        <f t="shared" si="6"/>
        <v>869.8715811491146</v>
      </c>
      <c r="O25">
        <f t="shared" si="7"/>
        <v>3.3074965062703976</v>
      </c>
    </row>
    <row r="26" spans="2:15" x14ac:dyDescent="0.2">
      <c r="B26" s="2" t="s">
        <v>65</v>
      </c>
      <c r="C26">
        <v>1</v>
      </c>
      <c r="D26">
        <f t="shared" si="0"/>
        <v>3.8022813688212928E-3</v>
      </c>
      <c r="E26">
        <v>47.003300000000003</v>
      </c>
      <c r="F26">
        <v>11.5075</v>
      </c>
      <c r="G26">
        <f t="shared" si="1"/>
        <v>0.82036234430265076</v>
      </c>
      <c r="H26">
        <f t="shared" si="2"/>
        <v>0.20084376367324749</v>
      </c>
      <c r="I26">
        <f t="shared" si="3"/>
        <v>2.5408667689522306E-3</v>
      </c>
      <c r="J26">
        <f t="shared" si="4"/>
        <v>5.1729156178490063E-4</v>
      </c>
      <c r="K26">
        <f t="shared" si="5"/>
        <v>2.7809619037710521E-3</v>
      </c>
      <c r="N26">
        <f t="shared" si="6"/>
        <v>486.80414821081496</v>
      </c>
      <c r="O26">
        <f t="shared" si="7"/>
        <v>1.850966343006901</v>
      </c>
    </row>
    <row r="27" spans="2:15" x14ac:dyDescent="0.2">
      <c r="B27" s="2" t="s">
        <v>64</v>
      </c>
      <c r="C27">
        <v>1</v>
      </c>
      <c r="D27">
        <f t="shared" si="0"/>
        <v>3.8022813688212928E-3</v>
      </c>
      <c r="E27">
        <v>47.498333000000002</v>
      </c>
      <c r="F27">
        <v>19.040832999999999</v>
      </c>
      <c r="G27">
        <f t="shared" si="1"/>
        <v>0.82900230005867581</v>
      </c>
      <c r="H27">
        <f t="shared" si="2"/>
        <v>0.33232522817238941</v>
      </c>
      <c r="I27">
        <f t="shared" si="3"/>
        <v>2.4283135102014801E-3</v>
      </c>
      <c r="J27">
        <f t="shared" si="4"/>
        <v>8.3807163864332466E-4</v>
      </c>
      <c r="K27">
        <f t="shared" si="5"/>
        <v>2.803261142376889E-3</v>
      </c>
      <c r="N27">
        <f t="shared" si="6"/>
        <v>234.24415753608909</v>
      </c>
      <c r="O27">
        <f t="shared" si="7"/>
        <v>0.89066219595471141</v>
      </c>
    </row>
    <row r="28" spans="2:15" x14ac:dyDescent="0.2">
      <c r="B28" s="2" t="s">
        <v>63</v>
      </c>
      <c r="C28">
        <v>1</v>
      </c>
      <c r="D28">
        <f t="shared" si="0"/>
        <v>3.8022813688212928E-3</v>
      </c>
      <c r="E28" s="7">
        <v>44.78237</v>
      </c>
      <c r="F28" s="6">
        <v>10.877700000000001</v>
      </c>
      <c r="G28">
        <f t="shared" si="1"/>
        <v>0.78159980334633306</v>
      </c>
      <c r="H28">
        <f t="shared" si="2"/>
        <v>0.18985168004418718</v>
      </c>
      <c r="I28">
        <f t="shared" si="3"/>
        <v>2.6503202480192447E-3</v>
      </c>
      <c r="J28">
        <f t="shared" si="4"/>
        <v>5.0930153642385107E-4</v>
      </c>
      <c r="K28">
        <f t="shared" si="5"/>
        <v>2.6783872266013058E-3</v>
      </c>
      <c r="N28">
        <f t="shared" si="6"/>
        <v>685.2743829542635</v>
      </c>
      <c r="O28">
        <f t="shared" si="7"/>
        <v>2.6056060188375039</v>
      </c>
    </row>
    <row r="29" spans="2:15" x14ac:dyDescent="0.2">
      <c r="B29" t="s">
        <v>45</v>
      </c>
      <c r="C29">
        <v>1</v>
      </c>
      <c r="D29">
        <f t="shared" si="0"/>
        <v>3.8022813688212928E-3</v>
      </c>
      <c r="E29" s="8">
        <v>45.783332999999999</v>
      </c>
      <c r="F29" s="8">
        <v>3.0833330000000001</v>
      </c>
      <c r="G29">
        <f t="shared" si="1"/>
        <v>0.79906990338697292</v>
      </c>
      <c r="H29">
        <f t="shared" si="2"/>
        <v>5.3814312785394322E-2</v>
      </c>
      <c r="I29">
        <f t="shared" si="3"/>
        <v>2.6477721365869367E-3</v>
      </c>
      <c r="J29">
        <f t="shared" si="4"/>
        <v>1.4262574497876746E-4</v>
      </c>
      <c r="K29">
        <f t="shared" si="5"/>
        <v>2.7251246241720077E-3</v>
      </c>
      <c r="N29">
        <f t="shared" si="6"/>
        <v>1123.9927030381166</v>
      </c>
      <c r="O29">
        <f t="shared" si="7"/>
        <v>4.2737365134529144</v>
      </c>
    </row>
    <row r="30" spans="2:15" x14ac:dyDescent="0.2">
      <c r="B30" s="2" t="s">
        <v>62</v>
      </c>
      <c r="C30">
        <v>1</v>
      </c>
      <c r="D30">
        <f t="shared" si="0"/>
        <v>3.8022813688212928E-3</v>
      </c>
      <c r="E30">
        <v>50.061388999999998</v>
      </c>
      <c r="F30">
        <v>19.938333</v>
      </c>
      <c r="G30">
        <f t="shared" si="1"/>
        <v>0.87373606617167154</v>
      </c>
      <c r="H30">
        <f t="shared" si="2"/>
        <v>0.34798955820903854</v>
      </c>
      <c r="I30">
        <f t="shared" si="3"/>
        <v>2.294627839870814E-3</v>
      </c>
      <c r="J30">
        <f t="shared" si="4"/>
        <v>8.3238046600362888E-4</v>
      </c>
      <c r="K30">
        <f t="shared" si="5"/>
        <v>2.9153335047625178E-3</v>
      </c>
      <c r="N30">
        <f t="shared" si="6"/>
        <v>221.27789169097096</v>
      </c>
      <c r="O30">
        <f t="shared" si="7"/>
        <v>0.84136080490863485</v>
      </c>
    </row>
    <row r="31" spans="2:15" x14ac:dyDescent="0.2">
      <c r="B31" s="2" t="s">
        <v>61</v>
      </c>
      <c r="C31">
        <v>1</v>
      </c>
      <c r="D31">
        <f t="shared" si="0"/>
        <v>3.8022813688212928E-3</v>
      </c>
      <c r="E31">
        <v>50.8</v>
      </c>
      <c r="F31">
        <v>19.116667</v>
      </c>
      <c r="G31">
        <f t="shared" si="1"/>
        <v>0.88662726001311931</v>
      </c>
      <c r="H31">
        <f t="shared" si="2"/>
        <v>0.33364878115734681</v>
      </c>
      <c r="I31">
        <f t="shared" si="3"/>
        <v>2.2706281998666699E-3</v>
      </c>
      <c r="J31">
        <f t="shared" si="4"/>
        <v>7.8701530026414022E-4</v>
      </c>
      <c r="K31">
        <f t="shared" si="5"/>
        <v>2.9465569912706445E-3</v>
      </c>
      <c r="N31">
        <f t="shared" si="6"/>
        <v>226.1096173175923</v>
      </c>
      <c r="O31">
        <f t="shared" si="7"/>
        <v>0.85973238523799356</v>
      </c>
    </row>
    <row r="32" spans="2:15" x14ac:dyDescent="0.2">
      <c r="B32" s="2" t="s">
        <v>60</v>
      </c>
      <c r="C32">
        <v>1</v>
      </c>
      <c r="D32">
        <f t="shared" si="0"/>
        <v>3.8022813688212928E-3</v>
      </c>
      <c r="E32">
        <v>48.92</v>
      </c>
      <c r="F32">
        <v>2.4550000000000001</v>
      </c>
      <c r="G32">
        <f t="shared" si="1"/>
        <v>0.85381507007562607</v>
      </c>
      <c r="H32">
        <f t="shared" si="2"/>
        <v>4.2847833136460789E-2</v>
      </c>
      <c r="I32">
        <f t="shared" si="3"/>
        <v>2.496232116287475E-3</v>
      </c>
      <c r="J32">
        <f t="shared" si="4"/>
        <v>1.0702364142050088E-4</v>
      </c>
      <c r="K32">
        <f t="shared" si="5"/>
        <v>2.8661323712413514E-3</v>
      </c>
      <c r="N32">
        <f t="shared" si="6"/>
        <v>1072.4784608707066</v>
      </c>
      <c r="O32">
        <f t="shared" si="7"/>
        <v>4.0778648702308233</v>
      </c>
    </row>
    <row r="33" spans="2:15" x14ac:dyDescent="0.2">
      <c r="B33" s="2" t="s">
        <v>59</v>
      </c>
      <c r="C33">
        <v>1</v>
      </c>
      <c r="D33">
        <f t="shared" si="0"/>
        <v>3.8022813688212928E-3</v>
      </c>
      <c r="E33">
        <v>44.816667000000002</v>
      </c>
      <c r="F33">
        <v>10.883333</v>
      </c>
      <c r="G33">
        <f t="shared" si="1"/>
        <v>0.78219839891988951</v>
      </c>
      <c r="H33">
        <f t="shared" si="2"/>
        <v>0.18994999444095204</v>
      </c>
      <c r="I33">
        <f t="shared" si="3"/>
        <v>2.6486952550192557E-3</v>
      </c>
      <c r="J33">
        <f t="shared" si="4"/>
        <v>5.0925929411436705E-4</v>
      </c>
      <c r="K33">
        <f t="shared" si="5"/>
        <v>2.680002243484535E-3</v>
      </c>
      <c r="N33">
        <f t="shared" si="6"/>
        <v>682.14048669607723</v>
      </c>
      <c r="O33">
        <f t="shared" si="7"/>
        <v>2.5936900634831832</v>
      </c>
    </row>
    <row r="34" spans="2:15" x14ac:dyDescent="0.2">
      <c r="B34" s="2" t="s">
        <v>16</v>
      </c>
      <c r="C34">
        <v>1</v>
      </c>
      <c r="D34">
        <f t="shared" si="0"/>
        <v>3.8022813688212928E-3</v>
      </c>
      <c r="E34">
        <v>50.283332999999999</v>
      </c>
      <c r="F34">
        <v>18.666667</v>
      </c>
      <c r="G34">
        <f t="shared" si="1"/>
        <v>0.87760971972671786</v>
      </c>
      <c r="H34">
        <f t="shared" si="2"/>
        <v>0.32579479952337237</v>
      </c>
      <c r="I34">
        <f t="shared" si="3"/>
        <v>2.3018193887600156E-3</v>
      </c>
      <c r="J34">
        <f t="shared" si="4"/>
        <v>7.7763061751283998E-4</v>
      </c>
      <c r="K34">
        <f t="shared" si="5"/>
        <v>2.9247669534375881E-3</v>
      </c>
      <c r="N34">
        <f t="shared" si="6"/>
        <v>161.64726116281889</v>
      </c>
      <c r="O34">
        <f t="shared" si="7"/>
        <v>0.61462836944037602</v>
      </c>
    </row>
    <row r="35" spans="2:15" x14ac:dyDescent="0.2">
      <c r="B35" s="2" t="s">
        <v>58</v>
      </c>
      <c r="C35">
        <v>1</v>
      </c>
      <c r="D35">
        <f t="shared" si="0"/>
        <v>3.8022813688212928E-3</v>
      </c>
      <c r="E35">
        <v>50.349998599999999</v>
      </c>
      <c r="F35">
        <v>18.1833326</v>
      </c>
      <c r="G35">
        <f t="shared" si="1"/>
        <v>0.87877325394453532</v>
      </c>
      <c r="H35">
        <f t="shared" si="2"/>
        <v>0.31735902285522111</v>
      </c>
      <c r="I35">
        <f t="shared" si="3"/>
        <v>2.3050626394204737E-3</v>
      </c>
      <c r="J35">
        <f t="shared" si="4"/>
        <v>7.5712307569865758E-4</v>
      </c>
      <c r="K35">
        <f t="shared" si="5"/>
        <v>2.9275919258458902E-3</v>
      </c>
      <c r="N35">
        <f t="shared" si="6"/>
        <v>147.35325881095997</v>
      </c>
      <c r="O35">
        <f t="shared" si="7"/>
        <v>0.56027855061201515</v>
      </c>
    </row>
    <row r="36" spans="2:15" x14ac:dyDescent="0.2">
      <c r="B36" s="2" t="s">
        <v>57</v>
      </c>
      <c r="C36">
        <v>1</v>
      </c>
      <c r="D36">
        <f t="shared" si="0"/>
        <v>3.8022813688212928E-3</v>
      </c>
      <c r="E36">
        <v>50.099997999999999</v>
      </c>
      <c r="F36">
        <v>19.316699</v>
      </c>
      <c r="G36">
        <f t="shared" si="1"/>
        <v>0.87440992034257392</v>
      </c>
      <c r="H36">
        <f t="shared" si="2"/>
        <v>0.33713999816669615</v>
      </c>
      <c r="I36">
        <f t="shared" si="3"/>
        <v>2.30166913255229E-3</v>
      </c>
      <c r="J36">
        <f t="shared" si="4"/>
        <v>8.0678623906241221E-4</v>
      </c>
      <c r="K36">
        <f t="shared" si="5"/>
        <v>2.9169776784200869E-3</v>
      </c>
      <c r="N36">
        <f t="shared" si="6"/>
        <v>184.20997965250507</v>
      </c>
      <c r="O36">
        <f t="shared" si="7"/>
        <v>0.70041817358366942</v>
      </c>
    </row>
    <row r="37" spans="2:15" x14ac:dyDescent="0.2">
      <c r="B37" t="s">
        <v>56</v>
      </c>
      <c r="C37">
        <v>1</v>
      </c>
      <c r="D37">
        <f t="shared" si="0"/>
        <v>3.8022813688212928E-3</v>
      </c>
      <c r="E37">
        <v>50.133333</v>
      </c>
      <c r="F37">
        <v>19.266667000000002</v>
      </c>
      <c r="G37">
        <f t="shared" si="1"/>
        <v>0.87499172584872631</v>
      </c>
      <c r="H37">
        <f t="shared" si="2"/>
        <v>0.33626677503533836</v>
      </c>
      <c r="I37">
        <f t="shared" si="3"/>
        <v>2.3007703061954966E-3</v>
      </c>
      <c r="J37">
        <f t="shared" si="4"/>
        <v>8.0421593626312762E-4</v>
      </c>
      <c r="K37">
        <f t="shared" si="5"/>
        <v>2.9183961920333959E-3</v>
      </c>
      <c r="N37">
        <f t="shared" si="6"/>
        <v>183.23742719093812</v>
      </c>
      <c r="O37">
        <f t="shared" si="7"/>
        <v>0.69672025547885219</v>
      </c>
    </row>
    <row r="38" spans="2:15" x14ac:dyDescent="0.2">
      <c r="B38" s="2" t="s">
        <v>55</v>
      </c>
      <c r="C38">
        <v>1</v>
      </c>
      <c r="D38">
        <f t="shared" si="0"/>
        <v>3.8022813688212928E-3</v>
      </c>
      <c r="E38">
        <v>50.25</v>
      </c>
      <c r="F38" s="10">
        <v>19</v>
      </c>
      <c r="G38">
        <f t="shared" si="1"/>
        <v>0.87702794912715065</v>
      </c>
      <c r="H38">
        <f t="shared" si="2"/>
        <v>0.33161255787892258</v>
      </c>
      <c r="I38">
        <f t="shared" si="3"/>
        <v>2.2988648453814873E-3</v>
      </c>
      <c r="J38">
        <f t="shared" si="4"/>
        <v>7.9156264548572281E-4</v>
      </c>
      <c r="K38">
        <f t="shared" si="5"/>
        <v>2.9233529736633445E-3</v>
      </c>
      <c r="N38">
        <f t="shared" si="6"/>
        <v>176.02058432471421</v>
      </c>
      <c r="O38">
        <f t="shared" si="7"/>
        <v>0.66927978830689816</v>
      </c>
    </row>
    <row r="39" spans="2:15" x14ac:dyDescent="0.2">
      <c r="B39" s="2" t="s">
        <v>54</v>
      </c>
      <c r="C39">
        <v>1</v>
      </c>
      <c r="D39">
        <f t="shared" si="0"/>
        <v>3.8022813688212928E-3</v>
      </c>
      <c r="E39">
        <v>44.407193999999997</v>
      </c>
      <c r="F39">
        <v>8.9339999999999993</v>
      </c>
      <c r="G39">
        <f t="shared" si="1"/>
        <v>0.77505174687187073</v>
      </c>
      <c r="H39">
        <f t="shared" si="2"/>
        <v>0.1559277153731734</v>
      </c>
      <c r="I39">
        <f t="shared" si="3"/>
        <v>2.6833377414910405E-3</v>
      </c>
      <c r="J39">
        <f t="shared" si="4"/>
        <v>4.2183100051843627E-4</v>
      </c>
      <c r="K39">
        <f t="shared" si="5"/>
        <v>2.660657959937147E-3</v>
      </c>
      <c r="N39">
        <f t="shared" si="6"/>
        <v>823.00200636217926</v>
      </c>
      <c r="O39">
        <f t="shared" si="7"/>
        <v>3.1292851952934573</v>
      </c>
    </row>
    <row r="40" spans="2:15" x14ac:dyDescent="0.2">
      <c r="B40" s="2" t="s">
        <v>53</v>
      </c>
      <c r="C40">
        <v>1</v>
      </c>
      <c r="D40">
        <f t="shared" si="0"/>
        <v>3.8022813688212928E-3</v>
      </c>
      <c r="E40" s="9">
        <v>49.1203</v>
      </c>
      <c r="F40" s="6">
        <v>6.1778000000000004</v>
      </c>
      <c r="G40">
        <f t="shared" si="1"/>
        <v>0.85731096456737055</v>
      </c>
      <c r="H40">
        <f t="shared" si="2"/>
        <v>0.10782295052970568</v>
      </c>
      <c r="I40">
        <f t="shared" si="3"/>
        <v>2.4740390663176731E-3</v>
      </c>
      <c r="J40">
        <f t="shared" si="4"/>
        <v>2.6779678000688368E-4</v>
      </c>
      <c r="K40">
        <f t="shared" si="5"/>
        <v>2.8748494205153505E-3</v>
      </c>
      <c r="N40">
        <f t="shared" si="6"/>
        <v>799.87801624708607</v>
      </c>
      <c r="O40">
        <f t="shared" si="7"/>
        <v>3.0413612785060304</v>
      </c>
    </row>
    <row r="41" spans="2:15" x14ac:dyDescent="0.2">
      <c r="B41" s="2" t="s">
        <v>52</v>
      </c>
      <c r="C41">
        <v>1</v>
      </c>
      <c r="D41">
        <f t="shared" si="0"/>
        <v>3.8022813688212928E-3</v>
      </c>
      <c r="E41" s="9">
        <v>49.116667</v>
      </c>
      <c r="F41">
        <v>6.1666670000000003</v>
      </c>
      <c r="G41">
        <f t="shared" si="1"/>
        <v>0.85724755675564568</v>
      </c>
      <c r="H41">
        <f t="shared" si="2"/>
        <v>0.10762864302408116</v>
      </c>
      <c r="I41">
        <f t="shared" si="3"/>
        <v>2.4742722826886533E-3</v>
      </c>
      <c r="J41">
        <f t="shared" si="4"/>
        <v>2.6733563160146937E-4</v>
      </c>
      <c r="K41">
        <f t="shared" si="5"/>
        <v>2.874691625006141E-3</v>
      </c>
      <c r="N41">
        <f t="shared" si="6"/>
        <v>800.72016473152871</v>
      </c>
      <c r="O41">
        <f t="shared" si="7"/>
        <v>3.0445633639982081</v>
      </c>
    </row>
    <row r="42" spans="2:15" x14ac:dyDescent="0.2">
      <c r="B42" s="2" t="s">
        <v>51</v>
      </c>
      <c r="C42">
        <v>1</v>
      </c>
      <c r="D42">
        <f t="shared" si="0"/>
        <v>3.8022813688212928E-3</v>
      </c>
      <c r="E42" s="9">
        <v>44.645820000000001</v>
      </c>
      <c r="F42" s="7">
        <v>10.92572</v>
      </c>
      <c r="G42">
        <f t="shared" si="1"/>
        <v>0.77921655625273478</v>
      </c>
      <c r="H42">
        <f t="shared" si="2"/>
        <v>0.19068978715099488</v>
      </c>
      <c r="I42">
        <f t="shared" si="3"/>
        <v>2.6561524904598465E-3</v>
      </c>
      <c r="J42">
        <f t="shared" si="4"/>
        <v>5.1273101441771365E-4</v>
      </c>
      <c r="K42">
        <f t="shared" si="5"/>
        <v>2.6719476907236901E-3</v>
      </c>
      <c r="N42">
        <f t="shared" si="6"/>
        <v>694.16074355577348</v>
      </c>
      <c r="O42">
        <f t="shared" si="7"/>
        <v>2.6393944621892529</v>
      </c>
    </row>
    <row r="43" spans="2:15" x14ac:dyDescent="0.2">
      <c r="B43" s="2" t="s">
        <v>50</v>
      </c>
      <c r="C43">
        <v>1</v>
      </c>
      <c r="D43">
        <f t="shared" si="0"/>
        <v>3.8022813688212928E-3</v>
      </c>
      <c r="E43" s="9">
        <v>65</v>
      </c>
      <c r="F43">
        <v>11</v>
      </c>
      <c r="G43">
        <f t="shared" si="1"/>
        <v>1.1344640137963142</v>
      </c>
      <c r="H43">
        <f t="shared" si="2"/>
        <v>0.19198621771937624</v>
      </c>
      <c r="I43">
        <f t="shared" si="3"/>
        <v>1.5773900150040702E-3</v>
      </c>
      <c r="J43">
        <f t="shared" si="4"/>
        <v>3.0661355874724152E-4</v>
      </c>
      <c r="K43">
        <f t="shared" si="5"/>
        <v>3.4460372130671098E-3</v>
      </c>
      <c r="N43">
        <f t="shared" si="6"/>
        <v>1796.2798697855026</v>
      </c>
      <c r="O43">
        <f t="shared" si="7"/>
        <v>6.8299614820741539</v>
      </c>
    </row>
    <row r="44" spans="2:15" x14ac:dyDescent="0.2">
      <c r="B44" s="2" t="s">
        <v>49</v>
      </c>
      <c r="C44">
        <v>1</v>
      </c>
      <c r="D44">
        <f t="shared" si="0"/>
        <v>3.8022813688212928E-3</v>
      </c>
      <c r="E44" s="8">
        <v>48.856667000000002</v>
      </c>
      <c r="F44">
        <v>2.351944</v>
      </c>
      <c r="G44">
        <f t="shared" si="1"/>
        <v>0.85270970070046037</v>
      </c>
      <c r="H44">
        <f t="shared" si="2"/>
        <v>4.1049166622525515E-2</v>
      </c>
      <c r="I44">
        <f t="shared" si="3"/>
        <v>2.4995845184740983E-3</v>
      </c>
      <c r="J44">
        <f t="shared" si="4"/>
        <v>1.0266353171458957E-4</v>
      </c>
      <c r="K44">
        <f t="shared" si="5"/>
        <v>2.8633688274384114E-3</v>
      </c>
      <c r="N44">
        <f t="shared" si="6"/>
        <v>1080.8684992395231</v>
      </c>
      <c r="O44">
        <f t="shared" si="7"/>
        <v>4.1097661568042705</v>
      </c>
    </row>
    <row r="45" spans="2:15" x14ac:dyDescent="0.2">
      <c r="B45" s="2" t="s">
        <v>48</v>
      </c>
      <c r="C45">
        <v>1</v>
      </c>
      <c r="D45">
        <f t="shared" si="0"/>
        <v>3.8022813688212928E-3</v>
      </c>
      <c r="E45" s="9">
        <v>45.710555999999997</v>
      </c>
      <c r="F45">
        <v>12.455556</v>
      </c>
      <c r="G45">
        <f t="shared" si="1"/>
        <v>0.79779970511724907</v>
      </c>
      <c r="H45">
        <f t="shared" si="2"/>
        <v>0.21739046236653484</v>
      </c>
      <c r="I45">
        <f t="shared" si="3"/>
        <v>2.5925792461651358E-3</v>
      </c>
      <c r="J45">
        <f t="shared" si="4"/>
        <v>5.7265145512519239E-4</v>
      </c>
      <c r="K45">
        <f t="shared" si="5"/>
        <v>2.7217543553712449E-3</v>
      </c>
      <c r="N45">
        <f t="shared" si="6"/>
        <v>525.98252626465774</v>
      </c>
      <c r="O45">
        <f t="shared" si="7"/>
        <v>1.9999335599416643</v>
      </c>
    </row>
    <row r="46" spans="2:15" x14ac:dyDescent="0.2">
      <c r="B46" s="2" t="s">
        <v>47</v>
      </c>
      <c r="C46">
        <v>1</v>
      </c>
      <c r="D46">
        <f t="shared" si="0"/>
        <v>3.8022813688212928E-3</v>
      </c>
      <c r="E46" s="3">
        <v>52</v>
      </c>
      <c r="F46" s="3">
        <v>20</v>
      </c>
      <c r="G46">
        <f t="shared" si="1"/>
        <v>0.90757121103705141</v>
      </c>
      <c r="H46">
        <f t="shared" si="2"/>
        <v>0.3490658503988659</v>
      </c>
      <c r="I46">
        <f t="shared" si="3"/>
        <v>2.1997435181204819E-3</v>
      </c>
      <c r="J46">
        <f t="shared" si="4"/>
        <v>8.0064116361587188E-4</v>
      </c>
      <c r="K46">
        <f t="shared" si="5"/>
        <v>2.9962386068696652E-3</v>
      </c>
      <c r="N46">
        <f t="shared" si="6"/>
        <v>370.31418624983957</v>
      </c>
      <c r="O46">
        <f t="shared" si="7"/>
        <v>1.4080387309879832</v>
      </c>
    </row>
    <row r="47" spans="2:15" x14ac:dyDescent="0.2">
      <c r="B47" s="2" t="s">
        <v>46</v>
      </c>
      <c r="C47">
        <v>1</v>
      </c>
      <c r="D47">
        <f t="shared" si="0"/>
        <v>3.8022813688212928E-3</v>
      </c>
      <c r="E47" s="9">
        <v>52.292777999999998</v>
      </c>
      <c r="F47">
        <v>16.735555999999999</v>
      </c>
      <c r="G47">
        <f t="shared" si="1"/>
        <v>0.91268115111445525</v>
      </c>
      <c r="H47">
        <f t="shared" si="2"/>
        <v>0.29209055435189213</v>
      </c>
      <c r="I47">
        <f t="shared" si="3"/>
        <v>2.2270748808416977E-3</v>
      </c>
      <c r="J47">
        <f t="shared" si="4"/>
        <v>6.6966121647690801E-4</v>
      </c>
      <c r="K47">
        <f t="shared" si="5"/>
        <v>3.0081613882829042E-3</v>
      </c>
      <c r="N47">
        <f t="shared" si="6"/>
        <v>345.90669690023185</v>
      </c>
      <c r="O47">
        <f t="shared" si="7"/>
        <v>1.3152345889742656</v>
      </c>
    </row>
    <row r="48" spans="2:15" x14ac:dyDescent="0.2">
      <c r="B48" s="2" t="s">
        <v>15</v>
      </c>
      <c r="C48">
        <v>1</v>
      </c>
      <c r="D48">
        <f t="shared" si="0"/>
        <v>3.8022813688212928E-3</v>
      </c>
      <c r="E48" s="9">
        <v>49.333333000000003</v>
      </c>
      <c r="F48">
        <v>20.233332999999998</v>
      </c>
      <c r="G48">
        <f t="shared" si="1"/>
        <v>0.86102909183277176</v>
      </c>
      <c r="H48">
        <f t="shared" si="2"/>
        <v>0.35313827950242177</v>
      </c>
      <c r="I48">
        <f t="shared" si="3"/>
        <v>2.3248850015176767E-3</v>
      </c>
      <c r="J48">
        <f t="shared" si="4"/>
        <v>8.5692710152622878E-4</v>
      </c>
      <c r="K48">
        <f t="shared" si="5"/>
        <v>2.8840820515501171E-3</v>
      </c>
      <c r="N48">
        <f t="shared" si="6"/>
        <v>222.74246615868759</v>
      </c>
      <c r="O48">
        <f t="shared" si="7"/>
        <v>0.84692952912048514</v>
      </c>
    </row>
    <row r="49" spans="1:15" x14ac:dyDescent="0.2">
      <c r="B49" s="2" t="s">
        <v>44</v>
      </c>
      <c r="C49">
        <v>1</v>
      </c>
      <c r="D49">
        <f t="shared" si="0"/>
        <v>3.8022813688212928E-3</v>
      </c>
      <c r="E49" s="9">
        <v>47.8</v>
      </c>
      <c r="F49">
        <v>13.033333000000001</v>
      </c>
      <c r="G49">
        <f t="shared" si="1"/>
        <v>0.83426738245328946</v>
      </c>
      <c r="H49">
        <f t="shared" si="2"/>
        <v>0.22747457335883015</v>
      </c>
      <c r="I49">
        <f t="shared" si="3"/>
        <v>2.4882753436025053E-3</v>
      </c>
      <c r="J49">
        <f t="shared" si="4"/>
        <v>5.7598859557843644E-4</v>
      </c>
      <c r="K49">
        <f t="shared" si="5"/>
        <v>2.8167475143982888E-3</v>
      </c>
      <c r="N49">
        <f t="shared" si="6"/>
        <v>342.73693393650802</v>
      </c>
      <c r="O49">
        <f t="shared" si="7"/>
        <v>1.3031822583137187</v>
      </c>
    </row>
    <row r="50" spans="1:15" x14ac:dyDescent="0.2">
      <c r="B50" s="2" t="s">
        <v>14</v>
      </c>
      <c r="C50">
        <v>1</v>
      </c>
      <c r="D50">
        <f t="shared" si="0"/>
        <v>3.8022813688212928E-3</v>
      </c>
      <c r="E50" s="9">
        <v>41.903333000000003</v>
      </c>
      <c r="F50">
        <v>12.453333000000001</v>
      </c>
      <c r="G50">
        <f t="shared" si="1"/>
        <v>0.73135112840959315</v>
      </c>
      <c r="H50">
        <f t="shared" si="2"/>
        <v>0.21735166369726303</v>
      </c>
      <c r="I50">
        <f t="shared" si="3"/>
        <v>2.7633514332101239E-3</v>
      </c>
      <c r="J50">
        <f t="shared" si="4"/>
        <v>6.1025933963562641E-4</v>
      </c>
      <c r="K50">
        <f t="shared" si="5"/>
        <v>2.5394519098909047E-3</v>
      </c>
      <c r="N50">
        <f t="shared" si="6"/>
        <v>891.11658764511174</v>
      </c>
      <c r="O50">
        <f t="shared" si="7"/>
        <v>3.3882759986506148</v>
      </c>
    </row>
    <row r="51" spans="1:15" x14ac:dyDescent="0.2">
      <c r="B51" s="2" t="s">
        <v>43</v>
      </c>
      <c r="C51">
        <v>1</v>
      </c>
      <c r="D51">
        <f t="shared" si="0"/>
        <v>3.8022813688212928E-3</v>
      </c>
      <c r="E51" s="8">
        <v>43.783332999999999</v>
      </c>
      <c r="F51">
        <v>10.266667</v>
      </c>
      <c r="G51">
        <f t="shared" si="1"/>
        <v>0.76416331834708628</v>
      </c>
      <c r="H51">
        <f t="shared" si="2"/>
        <v>0.17918714235584865</v>
      </c>
      <c r="I51">
        <f t="shared" si="3"/>
        <v>2.7011488009707212E-3</v>
      </c>
      <c r="J51">
        <f t="shared" si="4"/>
        <v>4.8925875636293508E-4</v>
      </c>
      <c r="K51">
        <f t="shared" si="5"/>
        <v>2.6309246724340379E-3</v>
      </c>
      <c r="N51">
        <f t="shared" si="6"/>
        <v>801.57423967529292</v>
      </c>
      <c r="O51">
        <f t="shared" si="7"/>
        <v>3.0478107972444599</v>
      </c>
    </row>
    <row r="52" spans="1:15" x14ac:dyDescent="0.2">
      <c r="B52" s="2" t="s">
        <v>42</v>
      </c>
      <c r="C52">
        <v>1</v>
      </c>
      <c r="D52">
        <f t="shared" si="0"/>
        <v>3.8022813688212928E-3</v>
      </c>
      <c r="E52" s="9">
        <v>48.583300000000001</v>
      </c>
      <c r="F52">
        <v>7.7332999999999998</v>
      </c>
      <c r="G52">
        <f t="shared" si="1"/>
        <v>0.84793854648416112</v>
      </c>
      <c r="H52">
        <f t="shared" si="2"/>
        <v>0.13497154704447747</v>
      </c>
      <c r="I52">
        <f t="shared" si="3"/>
        <v>2.4924485113641506E-3</v>
      </c>
      <c r="J52">
        <f t="shared" si="4"/>
        <v>3.3846745515678906E-4</v>
      </c>
      <c r="K52">
        <f t="shared" si="5"/>
        <v>2.8514003239958853E-3</v>
      </c>
      <c r="N52">
        <f t="shared" si="6"/>
        <v>693.93280070646381</v>
      </c>
      <c r="O52">
        <f t="shared" si="7"/>
        <v>2.6385277593401666</v>
      </c>
    </row>
    <row r="53" spans="1:15" x14ac:dyDescent="0.2">
      <c r="B53" s="2" t="s">
        <v>41</v>
      </c>
      <c r="C53">
        <v>1</v>
      </c>
      <c r="D53">
        <f t="shared" si="0"/>
        <v>3.8022813688212928E-3</v>
      </c>
      <c r="E53">
        <v>43.6</v>
      </c>
      <c r="F53">
        <v>1.433333</v>
      </c>
      <c r="G53">
        <f t="shared" si="1"/>
        <v>0.76096355386952774</v>
      </c>
      <c r="H53">
        <f t="shared" si="2"/>
        <v>2.5016380127487883E-2</v>
      </c>
      <c r="I53">
        <f t="shared" si="3"/>
        <v>2.752643623194898E-3</v>
      </c>
      <c r="J53">
        <f t="shared" si="4"/>
        <v>6.8875547714602697E-5</v>
      </c>
      <c r="K53">
        <f t="shared" si="5"/>
        <v>2.622127542721178E-3</v>
      </c>
      <c r="N53">
        <f t="shared" si="6"/>
        <v>1356.051941466447</v>
      </c>
      <c r="O53">
        <f t="shared" si="7"/>
        <v>5.1560910321918136</v>
      </c>
    </row>
    <row r="54" spans="1:15" x14ac:dyDescent="0.2">
      <c r="B54" s="2" t="s">
        <v>40</v>
      </c>
      <c r="C54">
        <v>1</v>
      </c>
      <c r="D54">
        <f t="shared" si="0"/>
        <v>3.8022813688212928E-3</v>
      </c>
      <c r="E54">
        <v>46.340308</v>
      </c>
      <c r="F54">
        <v>23.68571</v>
      </c>
      <c r="G54">
        <f t="shared" si="1"/>
        <v>0.80879095098826848</v>
      </c>
      <c r="H54">
        <f t="shared" si="2"/>
        <v>0.41339362517254608</v>
      </c>
      <c r="I54">
        <f t="shared" si="3"/>
        <v>2.4038726067733226E-3</v>
      </c>
      <c r="J54">
        <f t="shared" si="4"/>
        <v>1.0545113048950007E-3</v>
      </c>
      <c r="K54">
        <f t="shared" si="5"/>
        <v>2.750771892749197E-3</v>
      </c>
      <c r="N54">
        <f t="shared" si="6"/>
        <v>581.57247559517623</v>
      </c>
      <c r="O54">
        <f t="shared" si="7"/>
        <v>2.2113021885748148</v>
      </c>
    </row>
    <row r="55" spans="1:15" x14ac:dyDescent="0.2">
      <c r="B55" s="2" t="s">
        <v>39</v>
      </c>
      <c r="C55">
        <v>1</v>
      </c>
      <c r="D55">
        <f t="shared" si="0"/>
        <v>3.8022813688212928E-3</v>
      </c>
      <c r="E55">
        <v>32.90222</v>
      </c>
      <c r="F55" s="8">
        <v>13.185833000000001</v>
      </c>
      <c r="G55">
        <f t="shared" si="1"/>
        <v>0.57425207021552871</v>
      </c>
      <c r="H55">
        <f t="shared" si="2"/>
        <v>0.2301362004681215</v>
      </c>
      <c r="I55">
        <f t="shared" si="3"/>
        <v>3.1082246258814185E-3</v>
      </c>
      <c r="J55">
        <f t="shared" si="4"/>
        <v>7.2821672964802414E-4</v>
      </c>
      <c r="K55">
        <f t="shared" si="5"/>
        <v>2.0654257859847145E-3</v>
      </c>
      <c r="N55">
        <f t="shared" si="6"/>
        <v>1844.0636770947515</v>
      </c>
      <c r="O55">
        <f t="shared" si="7"/>
        <v>7.0116489623374578</v>
      </c>
    </row>
    <row r="56" spans="1:15" x14ac:dyDescent="0.2">
      <c r="B56" s="2" t="s">
        <v>37</v>
      </c>
      <c r="C56">
        <v>1</v>
      </c>
      <c r="D56">
        <f t="shared" si="0"/>
        <v>3.8022813688212928E-3</v>
      </c>
      <c r="E56" s="9">
        <v>47</v>
      </c>
      <c r="F56">
        <v>19</v>
      </c>
      <c r="G56">
        <f t="shared" si="1"/>
        <v>0.82030474843733492</v>
      </c>
      <c r="H56">
        <f t="shared" si="2"/>
        <v>0.33161255787892258</v>
      </c>
      <c r="I56">
        <f t="shared" si="3"/>
        <v>2.4518711709785685E-3</v>
      </c>
      <c r="J56">
        <f t="shared" si="4"/>
        <v>8.442469483967871E-4</v>
      </c>
      <c r="K56">
        <f t="shared" si="5"/>
        <v>2.7808125536850589E-3</v>
      </c>
      <c r="N56">
        <f t="shared" si="6"/>
        <v>279.80427528487394</v>
      </c>
      <c r="O56">
        <f t="shared" si="7"/>
        <v>1.0638945828322204</v>
      </c>
    </row>
    <row r="57" spans="1:15" x14ac:dyDescent="0.2">
      <c r="B57" s="2" t="s">
        <v>36</v>
      </c>
      <c r="C57">
        <v>1</v>
      </c>
      <c r="D57">
        <f t="shared" si="0"/>
        <v>3.8022813688212928E-3</v>
      </c>
      <c r="E57" s="9">
        <v>49.3</v>
      </c>
      <c r="F57">
        <v>19.95</v>
      </c>
      <c r="G57">
        <f t="shared" si="1"/>
        <v>0.86044732123320433</v>
      </c>
      <c r="H57">
        <f t="shared" si="2"/>
        <v>0.34819318577286873</v>
      </c>
      <c r="I57">
        <f t="shared" si="3"/>
        <v>2.3306709347347397E-3</v>
      </c>
      <c r="J57">
        <f t="shared" si="4"/>
        <v>8.4599224405190081E-4</v>
      </c>
      <c r="K57">
        <f t="shared" si="5"/>
        <v>2.8826400615880308E-3</v>
      </c>
      <c r="N57">
        <f t="shared" si="6"/>
        <v>202.04108725785596</v>
      </c>
      <c r="O57">
        <f t="shared" si="7"/>
        <v>0.76821706181694283</v>
      </c>
    </row>
    <row r="59" spans="1:15" x14ac:dyDescent="0.2">
      <c r="A59" s="1" t="s">
        <v>18</v>
      </c>
      <c r="C59" s="1">
        <f>SUM(C2:C57)</f>
        <v>263</v>
      </c>
      <c r="D59" s="1">
        <f>SUM(D2:D57)</f>
        <v>1.0000000000000007</v>
      </c>
      <c r="I59" s="1">
        <f>SUM(I2:I57)</f>
        <v>0.62069975708204606</v>
      </c>
      <c r="J59" s="1">
        <f>SUM(J2:J57)</f>
        <v>0.19182954929591836</v>
      </c>
      <c r="K59" s="1">
        <f>SUM(K2:K57)</f>
        <v>0.75259186015939761</v>
      </c>
      <c r="O59" s="1">
        <f>SUM(O2:O57)</f>
        <v>409.89673693764496</v>
      </c>
    </row>
    <row r="60" spans="1:15" x14ac:dyDescent="0.2">
      <c r="A60" s="1" t="s">
        <v>71</v>
      </c>
      <c r="L60" s="1">
        <f xml:space="preserve"> ATAN(K59/SQRT((I59^2)+(J59^2)))</f>
        <v>0.85866636696563736</v>
      </c>
      <c r="M60" s="1">
        <f xml:space="preserve"> ATAN(J59/I59)</f>
        <v>0.29974209488384701</v>
      </c>
    </row>
    <row r="61" spans="1:15" x14ac:dyDescent="0.2">
      <c r="A61" s="1" t="s">
        <v>72</v>
      </c>
      <c r="L61" s="1">
        <f xml:space="preserve"> DEGREES(L60)</f>
        <v>49.197958836962592</v>
      </c>
      <c r="M61" s="1">
        <f xml:space="preserve"> DEGREES(M60)</f>
        <v>17.173956979254299</v>
      </c>
    </row>
    <row r="80" spans="1:1" x14ac:dyDescent="0.2">
      <c r="A80" s="1"/>
    </row>
  </sheetData>
  <sortState xmlns:xlrd2="http://schemas.microsoft.com/office/spreadsheetml/2017/richdata2" ref="B23:C57">
    <sortCondition ref="B23:B57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 Pifferi</dc:creator>
  <cp:lastModifiedBy>Lucia Pifferi</cp:lastModifiedBy>
  <dcterms:created xsi:type="dcterms:W3CDTF">2018-09-23T11:00:12Z</dcterms:created>
  <dcterms:modified xsi:type="dcterms:W3CDTF">2020-06-24T16:54:04Z</dcterms:modified>
</cp:coreProperties>
</file>