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<sst xmlns="http://schemas.openxmlformats.org/spreadsheetml/2006/main" count="510" uniqueCount="366">
  <si>
    <t>Comunidades y Ciudades Autonómas</t>
  </si>
  <si>
    <t>Precio€/m2</t>
  </si>
  <si>
    <t>Variación mensual</t>
  </si>
  <si>
    <t>Variación trimestral</t>
  </si>
  <si>
    <t>Variación anual</t>
  </si>
  <si>
    <t>Máximo histórico</t>
  </si>
  <si>
    <t>Variación máximo</t>
  </si>
  <si>
    <t>Año</t>
  </si>
  <si>
    <r>
      <rPr>
        <rFont val="bernino-regular, Verdana, Arial, Geneva, sans-serif"/>
        <b/>
        <color rgb="FF1155CC"/>
        <sz val="12.0"/>
        <u/>
      </rPr>
      <t>Andalucía</t>
    </r>
  </si>
  <si>
    <t>2.468 €/m2</t>
  </si>
  <si>
    <t>2.468 €/m2 mayo 2025</t>
  </si>
  <si>
    <t>0,0 %</t>
  </si>
  <si>
    <r>
      <rPr>
        <rFont val="bernino-regular, Verdana, Arial, Geneva, sans-serif"/>
        <b/>
        <color rgb="FF1155CC"/>
        <sz val="12.0"/>
        <u/>
      </rPr>
      <t>Aragón</t>
    </r>
  </si>
  <si>
    <t>1.469 €/m2</t>
  </si>
  <si>
    <t>- 0,2 %</t>
  </si>
  <si>
    <t>2.008 €/m2 mar 2007</t>
  </si>
  <si>
    <t>- 26,8 %</t>
  </si>
  <si>
    <r>
      <rPr>
        <rFont val="bernino-regular, Verdana, Arial, Geneva, sans-serif"/>
        <b/>
        <color rgb="FF1155CC"/>
        <sz val="12.0"/>
        <u/>
      </rPr>
      <t>Asturias</t>
    </r>
  </si>
  <si>
    <t>1.538 €/m2</t>
  </si>
  <si>
    <t>1.867 €/m2 abr 2008</t>
  </si>
  <si>
    <t>- 17,6 %</t>
  </si>
  <si>
    <r>
      <rPr>
        <rFont val="bernino-regular, Verdana, Arial, Geneva, sans-serif"/>
        <b/>
        <color rgb="FF1155CC"/>
        <sz val="12.0"/>
        <u/>
      </rPr>
      <t>Baleares</t>
    </r>
  </si>
  <si>
    <t>4.905 €/m2</t>
  </si>
  <si>
    <t>4.905 €/m2 mayo 2025</t>
  </si>
  <si>
    <r>
      <rPr>
        <rFont val="bernino-regular, Verdana, Arial, Geneva, sans-serif"/>
        <b/>
        <color rgb="FF1155CC"/>
        <sz val="12.0"/>
        <u/>
      </rPr>
      <t>Canarias</t>
    </r>
  </si>
  <si>
    <t>3.039 €/m2</t>
  </si>
  <si>
    <t>3.039 €/m2 mayo 2025</t>
  </si>
  <si>
    <r>
      <rPr>
        <rFont val="bernino-regular, Verdana, Arial, Geneva, sans-serif"/>
        <b/>
        <color rgb="FF1155CC"/>
        <sz val="12.0"/>
        <u/>
      </rPr>
      <t>Cantabria</t>
    </r>
  </si>
  <si>
    <t>1.841 €/m2</t>
  </si>
  <si>
    <t>2.010 €/m2 feb 2008</t>
  </si>
  <si>
    <t>- 8,4 %</t>
  </si>
  <si>
    <r>
      <rPr>
        <rFont val="bernino-regular, Verdana, Arial, Geneva, sans-serif"/>
        <b/>
        <color rgb="FF1155CC"/>
        <sz val="12.0"/>
        <u/>
      </rPr>
      <t>Castilla y León</t>
    </r>
  </si>
  <si>
    <t>1.216 €/m2</t>
  </si>
  <si>
    <t>1.481 €/m2 jun 2011</t>
  </si>
  <si>
    <t>- 17,9 %</t>
  </si>
  <si>
    <r>
      <rPr>
        <rFont val="bernino-regular, Verdana, Arial, Geneva, sans-serif"/>
        <b/>
        <color rgb="FF1155CC"/>
        <sz val="12.0"/>
        <u/>
      </rPr>
      <t>Castilla-La Mancha</t>
    </r>
  </si>
  <si>
    <t>961 €/m2</t>
  </si>
  <si>
    <t>1.424 €/m2 mayo 2007</t>
  </si>
  <si>
    <t>- 32,5 %</t>
  </si>
  <si>
    <r>
      <rPr>
        <rFont val="bernino-regular, Verdana, Arial, Geneva, sans-serif"/>
        <b/>
        <color rgb="FF1155CC"/>
        <sz val="12.0"/>
        <u/>
      </rPr>
      <t>Cataluña</t>
    </r>
  </si>
  <si>
    <t>2.560 €/m2</t>
  </si>
  <si>
    <t>2.677 €/m2 jun 2007</t>
  </si>
  <si>
    <t>- 4,4 %</t>
  </si>
  <si>
    <r>
      <rPr>
        <rFont val="bernino-regular, Verdana, Arial, Geneva, sans-serif"/>
        <b/>
        <color rgb="FF1155CC"/>
        <sz val="12.0"/>
        <u/>
      </rPr>
      <t>Ceuta</t>
    </r>
  </si>
  <si>
    <t>2.325 €/m2</t>
  </si>
  <si>
    <t>- 1,5 %</t>
  </si>
  <si>
    <t>2.393 €/m2 mar 2025</t>
  </si>
  <si>
    <t>- 2,8 %</t>
  </si>
  <si>
    <r>
      <rPr>
        <rFont val="bernino-regular, Verdana, Arial, Geneva, sans-serif"/>
        <b/>
        <color rgb="FF1155CC"/>
        <sz val="12.0"/>
        <u/>
      </rPr>
      <t>Comunitat Valenciana</t>
    </r>
  </si>
  <si>
    <t>2.207 €/m2</t>
  </si>
  <si>
    <t>2.207 €/m2 mayo 2025</t>
  </si>
  <si>
    <r>
      <rPr>
        <rFont val="bernino-regular, Verdana, Arial, Geneva, sans-serif"/>
        <b/>
        <color rgb="FF1155CC"/>
        <sz val="12.0"/>
        <u/>
      </rPr>
      <t>Euskadi</t>
    </r>
  </si>
  <si>
    <t>3.179 €/m2</t>
  </si>
  <si>
    <t>3.255 €/m2 abr 2011</t>
  </si>
  <si>
    <t>- 2,3 %</t>
  </si>
  <si>
    <r>
      <rPr>
        <rFont val="bernino-regular, Verdana, Arial, Geneva, sans-serif"/>
        <b/>
        <color rgb="FF1155CC"/>
        <sz val="12.0"/>
        <u/>
      </rPr>
      <t>Extremadura</t>
    </r>
  </si>
  <si>
    <t>982 €/m2</t>
  </si>
  <si>
    <t>- 1,3 %</t>
  </si>
  <si>
    <t>1.217 €/m2 abr 2011</t>
  </si>
  <si>
    <t>- 19,3 %</t>
  </si>
  <si>
    <r>
      <rPr>
        <rFont val="bernino-regular, Verdana, Arial, Geneva, sans-serif"/>
        <b/>
        <color rgb="FF1155CC"/>
        <sz val="12.0"/>
        <u/>
      </rPr>
      <t>Galicia</t>
    </r>
  </si>
  <si>
    <t>1.434 €/m2</t>
  </si>
  <si>
    <t>1.775 €/m2 nov 2011</t>
  </si>
  <si>
    <t>- 19,2 %</t>
  </si>
  <si>
    <r>
      <rPr>
        <rFont val="bernino-regular, Verdana, Arial, Geneva, sans-serif"/>
        <b/>
        <color rgb="FF1155CC"/>
        <sz val="12.0"/>
        <u/>
      </rPr>
      <t>La Rioja</t>
    </r>
  </si>
  <si>
    <t>1.362 €/m2</t>
  </si>
  <si>
    <t>1.652 €/m2 ene 2008</t>
  </si>
  <si>
    <t>- 17,5 %</t>
  </si>
  <si>
    <r>
      <rPr>
        <rFont val="bernino-regular, Verdana, Arial, Geneva, sans-serif"/>
        <b/>
        <color rgb="FF1155CC"/>
        <sz val="12.0"/>
        <u/>
      </rPr>
      <t>Madrid Comunidad</t>
    </r>
  </si>
  <si>
    <t>4.234 €/m2</t>
  </si>
  <si>
    <t>4.234 €/m2 mayo 2025</t>
  </si>
  <si>
    <r>
      <rPr>
        <rFont val="bernino-regular, Verdana, Arial, Geneva, sans-serif"/>
        <b/>
        <color rgb="FF1155CC"/>
        <sz val="12.0"/>
        <u/>
      </rPr>
      <t>Melilla</t>
    </r>
  </si>
  <si>
    <t>2.073 €/m2</t>
  </si>
  <si>
    <t>2.073 €/m2 mayo 2025</t>
  </si>
  <si>
    <r>
      <rPr>
        <rFont val="bernino-regular, Verdana, Arial, Geneva, sans-serif"/>
        <b/>
        <color rgb="FF1155CC"/>
        <sz val="12.0"/>
        <u/>
      </rPr>
      <t>Murcia Región</t>
    </r>
  </si>
  <si>
    <t>1.458 €/m2</t>
  </si>
  <si>
    <t>1.786 €/m2 sep 2006</t>
  </si>
  <si>
    <t>- 18,4 %</t>
  </si>
  <si>
    <r>
      <rPr>
        <rFont val="bernino-regular, Verdana, Arial, Geneva, sans-serif"/>
        <b/>
        <color rgb="FF1155CC"/>
        <sz val="12.0"/>
        <u/>
      </rPr>
      <t>Navarra</t>
    </r>
  </si>
  <si>
    <t>1.753 €/m2</t>
  </si>
  <si>
    <t>1.870 €/m2 oct 2007</t>
  </si>
  <si>
    <t>- 6,3 %</t>
  </si>
  <si>
    <r>
      <rPr>
        <rFont val="bernino-regular, Verdana, Arial, Geneva, sans-serif"/>
        <b/>
        <color rgb="FF1155CC"/>
        <sz val="12.0"/>
        <u/>
      </rPr>
      <t>Andalucía</t>
    </r>
  </si>
  <si>
    <t>2.318 €/m2</t>
  </si>
  <si>
    <t>- 6,1 %</t>
  </si>
  <si>
    <r>
      <rPr>
        <rFont val="bernino-regular, Verdana, Arial, Geneva, sans-serif"/>
        <b/>
        <color rgb="FF1155CC"/>
        <sz val="12.0"/>
        <u/>
      </rPr>
      <t>Aragón</t>
    </r>
  </si>
  <si>
    <t>1.497 €/m2</t>
  </si>
  <si>
    <t>- 25,4 %</t>
  </si>
  <si>
    <r>
      <rPr>
        <rFont val="bernino-regular, Verdana, Arial, Geneva, sans-serif"/>
        <b/>
        <color rgb="FF1155CC"/>
        <sz val="12.0"/>
        <u/>
      </rPr>
      <t>Asturias</t>
    </r>
  </si>
  <si>
    <t>1.471 €/m2</t>
  </si>
  <si>
    <t>- 21,2 %</t>
  </si>
  <si>
    <r>
      <rPr>
        <rFont val="bernino-regular, Verdana, Arial, Geneva, sans-serif"/>
        <b/>
        <color rgb="FF1155CC"/>
        <sz val="12.0"/>
        <u/>
      </rPr>
      <t>Baleares</t>
    </r>
  </si>
  <si>
    <t>4.707 €/m2</t>
  </si>
  <si>
    <t>- 4,0 %</t>
  </si>
  <si>
    <r>
      <rPr>
        <rFont val="bernino-regular, Verdana, Arial, Geneva, sans-serif"/>
        <b/>
        <color rgb="FF1155CC"/>
        <sz val="12.0"/>
        <u/>
      </rPr>
      <t>Canarias</t>
    </r>
  </si>
  <si>
    <t>2.846 €/m2</t>
  </si>
  <si>
    <r>
      <rPr>
        <rFont val="bernino-regular, Verdana, Arial, Geneva, sans-serif"/>
        <b/>
        <color rgb="FF1155CC"/>
        <sz val="12.0"/>
        <u/>
      </rPr>
      <t>Cantabria</t>
    </r>
  </si>
  <si>
    <t>1.746 €/m2</t>
  </si>
  <si>
    <t>- 13,1 %</t>
  </si>
  <si>
    <r>
      <rPr>
        <rFont val="bernino-regular, Verdana, Arial, Geneva, sans-serif"/>
        <b/>
        <color rgb="FF1155CC"/>
        <sz val="12.0"/>
        <u/>
      </rPr>
      <t>Castilla y León</t>
    </r>
  </si>
  <si>
    <t>- 17,8 %</t>
  </si>
  <si>
    <r>
      <rPr>
        <rFont val="bernino-regular, Verdana, Arial, Geneva, sans-serif"/>
        <b/>
        <color rgb="FF1155CC"/>
        <sz val="12.0"/>
        <u/>
      </rPr>
      <t>Castilla-La Mancha</t>
    </r>
  </si>
  <si>
    <t>957 €/m2</t>
  </si>
  <si>
    <t>- 32,8 %</t>
  </si>
  <si>
    <r>
      <rPr>
        <rFont val="bernino-regular, Verdana, Arial, Geneva, sans-serif"/>
        <b/>
        <color rgb="FF1155CC"/>
        <sz val="12.0"/>
        <u/>
      </rPr>
      <t>Cataluña</t>
    </r>
  </si>
  <si>
    <t>2.495 €/m2</t>
  </si>
  <si>
    <t>- 6,8 %</t>
  </si>
  <si>
    <r>
      <rPr>
        <rFont val="bernino-regular, Verdana, Arial, Geneva, sans-serif"/>
        <b/>
        <color rgb="FF1155CC"/>
        <sz val="12.0"/>
        <u/>
      </rPr>
      <t>Ceuta</t>
    </r>
  </si>
  <si>
    <t>2.350 €/m2</t>
  </si>
  <si>
    <t>- 1,8 %</t>
  </si>
  <si>
    <r>
      <rPr>
        <rFont val="bernino-regular, Verdana, Arial, Geneva, sans-serif"/>
        <b/>
        <color rgb="FF1155CC"/>
        <sz val="12.0"/>
        <u/>
      </rPr>
      <t>Comunitat Valenciana</t>
    </r>
  </si>
  <si>
    <t>2.061 €/m2</t>
  </si>
  <si>
    <t>- 6,6 %</t>
  </si>
  <si>
    <r>
      <rPr>
        <rFont val="bernino-regular, Verdana, Arial, Geneva, sans-serif"/>
        <b/>
        <color rgb="FF1155CC"/>
        <sz val="12.0"/>
        <u/>
      </rPr>
      <t>Euskadi</t>
    </r>
  </si>
  <si>
    <t>3.076 €/m2</t>
  </si>
  <si>
    <t>- 5,5 %</t>
  </si>
  <si>
    <r>
      <rPr>
        <rFont val="bernino-regular, Verdana, Arial, Geneva, sans-serif"/>
        <b/>
        <color rgb="FF1155CC"/>
        <sz val="12.0"/>
        <u/>
      </rPr>
      <t>Extremadura</t>
    </r>
  </si>
  <si>
    <t>986 €/m2</t>
  </si>
  <si>
    <t>- 0,8 %</t>
  </si>
  <si>
    <t>- 19,0 %</t>
  </si>
  <si>
    <r>
      <rPr>
        <rFont val="bernino-regular, Verdana, Arial, Geneva, sans-serif"/>
        <b/>
        <color rgb="FF1155CC"/>
        <sz val="12.0"/>
        <u/>
      </rPr>
      <t>Galicia</t>
    </r>
  </si>
  <si>
    <t>1.437 €/m2</t>
  </si>
  <si>
    <t>- 19,1 %</t>
  </si>
  <si>
    <r>
      <rPr>
        <rFont val="bernino-regular, Verdana, Arial, Geneva, sans-serif"/>
        <b/>
        <color rgb="FF1155CC"/>
        <sz val="12.0"/>
        <u/>
      </rPr>
      <t>La Rioja</t>
    </r>
  </si>
  <si>
    <t>1.349 €/m2</t>
  </si>
  <si>
    <t>- 18,3 %</t>
  </si>
  <si>
    <r>
      <rPr>
        <rFont val="bernino-regular, Verdana, Arial, Geneva, sans-serif"/>
        <b/>
        <color rgb="FF1155CC"/>
        <sz val="12.0"/>
        <u/>
      </rPr>
      <t>Madrid Comunidad</t>
    </r>
  </si>
  <si>
    <t>3.771 €/m2</t>
  </si>
  <si>
    <t>- 10,9 %</t>
  </si>
  <si>
    <r>
      <rPr>
        <rFont val="bernino-regular, Verdana, Arial, Geneva, sans-serif"/>
        <b/>
        <color rgb="FF1155CC"/>
        <sz val="12.0"/>
        <u/>
      </rPr>
      <t>Melilla</t>
    </r>
  </si>
  <si>
    <t>1.994 €/m2</t>
  </si>
  <si>
    <t>- 3,8 %</t>
  </si>
  <si>
    <r>
      <rPr>
        <rFont val="bernino-regular, Verdana, Arial, Geneva, sans-serif"/>
        <b/>
        <color rgb="FF1155CC"/>
        <sz val="12.0"/>
        <u/>
      </rPr>
      <t>Murcia Región</t>
    </r>
  </si>
  <si>
    <t>1.379 €/m2</t>
  </si>
  <si>
    <t>- 22,8 %</t>
  </si>
  <si>
    <r>
      <rPr>
        <rFont val="bernino-regular, Verdana, Arial, Geneva, sans-serif"/>
        <b/>
        <color rgb="FF1155CC"/>
        <sz val="12.0"/>
        <u/>
      </rPr>
      <t>Navarra</t>
    </r>
  </si>
  <si>
    <t>1.795 €/m2</t>
  </si>
  <si>
    <r>
      <rPr>
        <rFont val="bernino-regular, Verdana, Arial, Geneva, sans-serif"/>
        <b/>
        <color rgb="FF1155CC"/>
        <sz val="12.0"/>
        <u/>
      </rPr>
      <t>Andalucía</t>
    </r>
  </si>
  <si>
    <t>2.078 €/m2</t>
  </si>
  <si>
    <t>- 15,8 %</t>
  </si>
  <si>
    <r>
      <rPr>
        <rFont val="bernino-regular, Verdana, Arial, Geneva, sans-serif"/>
        <b/>
        <color rgb="FF1155CC"/>
        <sz val="12.0"/>
        <u/>
      </rPr>
      <t>Aragón</t>
    </r>
  </si>
  <si>
    <t>1.417 €/m2</t>
  </si>
  <si>
    <t>- 29,4 %</t>
  </si>
  <si>
    <r>
      <rPr>
        <rFont val="bernino-regular, Verdana, Arial, Geneva, sans-serif"/>
        <b/>
        <color rgb="FF1155CC"/>
        <sz val="12.0"/>
        <u/>
      </rPr>
      <t>Asturias</t>
    </r>
  </si>
  <si>
    <t>1.371 €/m2</t>
  </si>
  <si>
    <t>- 26,6 %</t>
  </si>
  <si>
    <r>
      <rPr>
        <rFont val="bernino-regular, Verdana, Arial, Geneva, sans-serif"/>
        <b/>
        <color rgb="FF1155CC"/>
        <sz val="12.0"/>
        <u/>
      </rPr>
      <t>Baleares</t>
    </r>
  </si>
  <si>
    <t>4.083 €/m2</t>
  </si>
  <si>
    <t>- 16,7 %</t>
  </si>
  <si>
    <r>
      <rPr>
        <rFont val="bernino-regular, Verdana, Arial, Geneva, sans-serif"/>
        <b/>
        <color rgb="FF1155CC"/>
        <sz val="12.0"/>
        <u/>
      </rPr>
      <t>Canarias</t>
    </r>
  </si>
  <si>
    <t>2.432 €/m2</t>
  </si>
  <si>
    <t>- 20,0 %</t>
  </si>
  <si>
    <r>
      <rPr>
        <rFont val="bernino-regular, Verdana, Arial, Geneva, sans-serif"/>
        <b/>
        <color rgb="FF1155CC"/>
        <sz val="12.0"/>
        <u/>
      </rPr>
      <t>Cantabria</t>
    </r>
  </si>
  <si>
    <t>1.572 €/m2</t>
  </si>
  <si>
    <t>- 21,8 %</t>
  </si>
  <si>
    <r>
      <rPr>
        <rFont val="bernino-regular, Verdana, Arial, Geneva, sans-serif"/>
        <b/>
        <color rgb="FF1155CC"/>
        <sz val="12.0"/>
        <u/>
      </rPr>
      <t>Castilla y León</t>
    </r>
  </si>
  <si>
    <t>1.176 €/m2</t>
  </si>
  <si>
    <t>- 20,6 %</t>
  </si>
  <si>
    <r>
      <rPr>
        <rFont val="bernino-regular, Verdana, Arial, Geneva, sans-serif"/>
        <b/>
        <color rgb="FF1155CC"/>
        <sz val="12.0"/>
        <u/>
      </rPr>
      <t>Castilla-La Mancha</t>
    </r>
  </si>
  <si>
    <t>917 €/m2</t>
  </si>
  <si>
    <t>- 35,6 %</t>
  </si>
  <si>
    <r>
      <rPr>
        <rFont val="bernino-regular, Verdana, Arial, Geneva, sans-serif"/>
        <b/>
        <color rgb="FF1155CC"/>
        <sz val="12.0"/>
        <u/>
      </rPr>
      <t>Cataluña</t>
    </r>
  </si>
  <si>
    <t>2.339 €/m2</t>
  </si>
  <si>
    <t>- 12,7 %</t>
  </si>
  <si>
    <r>
      <rPr>
        <rFont val="bernino-regular, Verdana, Arial, Geneva, sans-serif"/>
        <b/>
        <color rgb="FF1155CC"/>
        <sz val="12.0"/>
        <u/>
      </rPr>
      <t>Ceuta</t>
    </r>
  </si>
  <si>
    <t>2.187 €/m2</t>
  </si>
  <si>
    <t>- 8,6 %</t>
  </si>
  <si>
    <r>
      <rPr>
        <rFont val="bernino-regular, Verdana, Arial, Geneva, sans-serif"/>
        <b/>
        <color rgb="FF1155CC"/>
        <sz val="12.0"/>
        <u/>
      </rPr>
      <t>Comunitat Valenciana</t>
    </r>
  </si>
  <si>
    <t>1.776 €/m2</t>
  </si>
  <si>
    <t>- 19,5 %</t>
  </si>
  <si>
    <r>
      <rPr>
        <rFont val="bernino-regular, Verdana, Arial, Geneva, sans-serif"/>
        <b/>
        <color rgb="FF1155CC"/>
        <sz val="12.0"/>
        <u/>
      </rPr>
      <t>Euskadi</t>
    </r>
  </si>
  <si>
    <t>2.864 €/m2</t>
  </si>
  <si>
    <t>- 12,0 %</t>
  </si>
  <si>
    <r>
      <rPr>
        <rFont val="bernino-regular, Verdana, Arial, Geneva, sans-serif"/>
        <b/>
        <color rgb="FF1155CC"/>
        <sz val="12.0"/>
        <u/>
      </rPr>
      <t>Extremadura</t>
    </r>
  </si>
  <si>
    <t>959 €/m2</t>
  </si>
  <si>
    <t>- 21,3 %</t>
  </si>
  <si>
    <r>
      <rPr>
        <rFont val="bernino-regular, Verdana, Arial, Geneva, sans-serif"/>
        <b/>
        <color rgb="FF1155CC"/>
        <sz val="12.0"/>
        <u/>
      </rPr>
      <t>Galicia</t>
    </r>
  </si>
  <si>
    <t>1.375 €/m2</t>
  </si>
  <si>
    <t>- 22,6 %</t>
  </si>
  <si>
    <r>
      <rPr>
        <rFont val="bernino-regular, Verdana, Arial, Geneva, sans-serif"/>
        <b/>
        <color rgb="FF1155CC"/>
        <sz val="12.0"/>
        <u/>
      </rPr>
      <t>La Rioja</t>
    </r>
  </si>
  <si>
    <t>1.327 €/m2</t>
  </si>
  <si>
    <t>- 19,6 %</t>
  </si>
  <si>
    <r>
      <rPr>
        <rFont val="bernino-regular, Verdana, Arial, Geneva, sans-serif"/>
        <b/>
        <color rgb="FF1155CC"/>
        <sz val="12.0"/>
        <u/>
      </rPr>
      <t>Madrid Comunidad</t>
    </r>
  </si>
  <si>
    <t>3.208 €/m2</t>
  </si>
  <si>
    <t>- 24,2 %</t>
  </si>
  <si>
    <r>
      <rPr>
        <rFont val="bernino-regular, Verdana, Arial, Geneva, sans-serif"/>
        <b/>
        <color rgb="FF1155CC"/>
        <sz val="12.0"/>
        <u/>
      </rPr>
      <t>Melilla</t>
    </r>
  </si>
  <si>
    <t>1.934 €/m2</t>
  </si>
  <si>
    <t>- 6,7 %</t>
  </si>
  <si>
    <r>
      <rPr>
        <rFont val="bernino-regular, Verdana, Arial, Geneva, sans-serif"/>
        <b/>
        <color rgb="FF1155CC"/>
        <sz val="12.0"/>
        <u/>
      </rPr>
      <t>Murcia Región</t>
    </r>
  </si>
  <si>
    <t>1.186 €/m2</t>
  </si>
  <si>
    <t>- 33,6 %</t>
  </si>
  <si>
    <r>
      <rPr>
        <rFont val="bernino-regular, Verdana, Arial, Geneva, sans-serif"/>
        <b/>
        <color rgb="FF1155CC"/>
        <sz val="12.0"/>
        <u/>
      </rPr>
      <t>Navarra</t>
    </r>
  </si>
  <si>
    <t>1.687 €/m2</t>
  </si>
  <si>
    <t>- 9,8 %</t>
  </si>
  <si>
    <r>
      <rPr>
        <rFont val="bernino-regular, Verdana, Arial, Geneva, sans-serif"/>
        <b/>
        <color rgb="FF1155CC"/>
        <sz val="12.0"/>
        <u/>
      </rPr>
      <t>Andalucía</t>
    </r>
  </si>
  <si>
    <t>1.891 €/m2</t>
  </si>
  <si>
    <t>- 0,4 %</t>
  </si>
  <si>
    <t>- 23,4 %</t>
  </si>
  <si>
    <r>
      <rPr>
        <rFont val="bernino-regular, Verdana, Arial, Geneva, sans-serif"/>
        <b/>
        <color rgb="FF1155CC"/>
        <sz val="12.0"/>
        <u/>
      </rPr>
      <t>Aragón</t>
    </r>
  </si>
  <si>
    <t>1.333 €/m2</t>
  </si>
  <si>
    <r>
      <rPr>
        <rFont val="bernino-regular, Verdana, Arial, Geneva, sans-serif"/>
        <b/>
        <color rgb="FF1155CC"/>
        <sz val="12.0"/>
        <u/>
      </rPr>
      <t>Asturias</t>
    </r>
  </si>
  <si>
    <t>1.343 €/m2</t>
  </si>
  <si>
    <t>- 28,1 %</t>
  </si>
  <si>
    <r>
      <rPr>
        <rFont val="bernino-regular, Verdana, Arial, Geneva, sans-serif"/>
        <b/>
        <color rgb="FF1155CC"/>
        <sz val="12.0"/>
        <u/>
      </rPr>
      <t>Baleares</t>
    </r>
  </si>
  <si>
    <t>3.625 €/m2</t>
  </si>
  <si>
    <t>- 26,1 %</t>
  </si>
  <si>
    <r>
      <rPr>
        <rFont val="bernino-regular, Verdana, Arial, Geneva, sans-serif"/>
        <b/>
        <color rgb="FF1155CC"/>
        <sz val="12.0"/>
        <u/>
      </rPr>
      <t>Canarias</t>
    </r>
  </si>
  <si>
    <t>2.099 €/m2</t>
  </si>
  <si>
    <t>- 30,9 %</t>
  </si>
  <si>
    <r>
      <rPr>
        <rFont val="bernino-regular, Verdana, Arial, Geneva, sans-serif"/>
        <b/>
        <color rgb="FF1155CC"/>
        <sz val="12.0"/>
        <u/>
      </rPr>
      <t>Cantabria</t>
    </r>
  </si>
  <si>
    <t>1.500 €/m2</t>
  </si>
  <si>
    <r>
      <rPr>
        <rFont val="bernino-regular, Verdana, Arial, Geneva, sans-serif"/>
        <b/>
        <color rgb="FF1155CC"/>
        <sz val="12.0"/>
        <u/>
      </rPr>
      <t>Castilla y León</t>
    </r>
  </si>
  <si>
    <t>1.137 €/m2</t>
  </si>
  <si>
    <t>- 0,9 %</t>
  </si>
  <si>
    <t>- 23,2 %</t>
  </si>
  <si>
    <r>
      <rPr>
        <rFont val="bernino-regular, Verdana, Arial, Geneva, sans-serif"/>
        <b/>
        <color rgb="FF1155CC"/>
        <sz val="12.0"/>
        <u/>
      </rPr>
      <t>Castilla-La Mancha</t>
    </r>
  </si>
  <si>
    <t>889 €/m2</t>
  </si>
  <si>
    <t>- 37,6 %</t>
  </si>
  <si>
    <r>
      <rPr>
        <rFont val="bernino-regular, Verdana, Arial, Geneva, sans-serif"/>
        <b/>
        <color rgb="FF1155CC"/>
        <sz val="12.0"/>
        <u/>
      </rPr>
      <t>Cataluña</t>
    </r>
  </si>
  <si>
    <t>2.295 €/m2</t>
  </si>
  <si>
    <t>- 14,3 %</t>
  </si>
  <si>
    <r>
      <rPr>
        <rFont val="bernino-regular, Verdana, Arial, Geneva, sans-serif"/>
        <b/>
        <color rgb="FF1155CC"/>
        <sz val="12.0"/>
        <u/>
      </rPr>
      <t>Ceuta</t>
    </r>
  </si>
  <si>
    <t>2.124 €/m2</t>
  </si>
  <si>
    <t>- 11,2 %</t>
  </si>
  <si>
    <r>
      <rPr>
        <rFont val="bernino-regular, Verdana, Arial, Geneva, sans-serif"/>
        <b/>
        <color rgb="FF1155CC"/>
        <sz val="12.0"/>
        <u/>
      </rPr>
      <t>Comunitat Valenciana</t>
    </r>
  </si>
  <si>
    <t>1.596 €/m2</t>
  </si>
  <si>
    <t>- 27,7 %</t>
  </si>
  <si>
    <r>
      <rPr>
        <rFont val="bernino-regular, Verdana, Arial, Geneva, sans-serif"/>
        <b/>
        <color rgb="FF1155CC"/>
        <sz val="12.0"/>
        <u/>
      </rPr>
      <t>Euskadi</t>
    </r>
  </si>
  <si>
    <t>2.773 €/m2</t>
  </si>
  <si>
    <t>- 14,8 %</t>
  </si>
  <si>
    <r>
      <rPr>
        <rFont val="bernino-regular, Verdana, Arial, Geneva, sans-serif"/>
        <b/>
        <color rgb="FF1155CC"/>
        <sz val="12.0"/>
        <u/>
      </rPr>
      <t>Extremadura</t>
    </r>
  </si>
  <si>
    <t>943 €/m2</t>
  </si>
  <si>
    <r>
      <rPr>
        <rFont val="bernino-regular, Verdana, Arial, Geneva, sans-serif"/>
        <b/>
        <color rgb="FF1155CC"/>
        <sz val="12.0"/>
        <u/>
      </rPr>
      <t>Galicia</t>
    </r>
  </si>
  <si>
    <t>1.338 €/m2</t>
  </si>
  <si>
    <t>- 24,7 %</t>
  </si>
  <si>
    <r>
      <rPr>
        <rFont val="bernino-regular, Verdana, Arial, Geneva, sans-serif"/>
        <b/>
        <color rgb="FF1155CC"/>
        <sz val="12.0"/>
        <u/>
      </rPr>
      <t>La Rioja</t>
    </r>
  </si>
  <si>
    <t>1.260 €/m2</t>
  </si>
  <si>
    <t>- 23,7 %</t>
  </si>
  <si>
    <r>
      <rPr>
        <rFont val="bernino-regular, Verdana, Arial, Geneva, sans-serif"/>
        <b/>
        <color rgb="FF1155CC"/>
        <sz val="12.0"/>
        <u/>
      </rPr>
      <t>Madrid Comunidad</t>
    </r>
  </si>
  <si>
    <t>3.062 €/m2</t>
  </si>
  <si>
    <r>
      <rPr>
        <rFont val="bernino-regular, Verdana, Arial, Geneva, sans-serif"/>
        <b/>
        <color rgb="FF1155CC"/>
        <sz val="12.0"/>
        <u/>
      </rPr>
      <t>Melilla</t>
    </r>
  </si>
  <si>
    <t>1.885 €/m2</t>
  </si>
  <si>
    <t>- 0,7 %</t>
  </si>
  <si>
    <t>- 9,1 %</t>
  </si>
  <si>
    <r>
      <rPr>
        <rFont val="bernino-regular, Verdana, Arial, Geneva, sans-serif"/>
        <b/>
        <color rgb="FF1155CC"/>
        <sz val="12.0"/>
        <u/>
      </rPr>
      <t>Murcia Región</t>
    </r>
  </si>
  <si>
    <t>1.080 €/m2</t>
  </si>
  <si>
    <t>- 0,6 %</t>
  </si>
  <si>
    <t>- 1,0 %</t>
  </si>
  <si>
    <t>- 39,5 %</t>
  </si>
  <si>
    <r>
      <rPr>
        <rFont val="bernino-regular, Verdana, Arial, Geneva, sans-serif"/>
        <b/>
        <color rgb="FF1155CC"/>
        <sz val="12.0"/>
        <u/>
      </rPr>
      <t>Navarra</t>
    </r>
  </si>
  <si>
    <t>1.568 €/m2</t>
  </si>
  <si>
    <t>- 16,1 %</t>
  </si>
  <si>
    <r>
      <rPr>
        <rFont val="bernino-regular, Verdana, Arial, Geneva, sans-serif"/>
        <b/>
        <color rgb="FF1155CC"/>
        <sz val="12.0"/>
        <u/>
      </rPr>
      <t>Andalucía</t>
    </r>
  </si>
  <si>
    <t>1.778 €/m2</t>
  </si>
  <si>
    <t>- 28,0 %</t>
  </si>
  <si>
    <r>
      <rPr>
        <rFont val="bernino-regular, Verdana, Arial, Geneva, sans-serif"/>
        <b/>
        <color rgb="FF1155CC"/>
        <sz val="12.0"/>
        <u/>
      </rPr>
      <t>Aragón</t>
    </r>
  </si>
  <si>
    <t>1.319 €/m2</t>
  </si>
  <si>
    <t>- 34,3 %</t>
  </si>
  <si>
    <r>
      <rPr>
        <rFont val="bernino-regular, Verdana, Arial, Geneva, sans-serif"/>
        <b/>
        <color rgb="FF1155CC"/>
        <sz val="12.0"/>
        <u/>
      </rPr>
      <t>Asturias</t>
    </r>
  </si>
  <si>
    <t>1.336 €/m2</t>
  </si>
  <si>
    <t>- 0,1 %</t>
  </si>
  <si>
    <t>- 28,4 %</t>
  </si>
  <si>
    <r>
      <rPr>
        <rFont val="bernino-regular, Verdana, Arial, Geneva, sans-serif"/>
        <b/>
        <color rgb="FF1155CC"/>
        <sz val="12.0"/>
        <u/>
      </rPr>
      <t>Baleares</t>
    </r>
  </si>
  <si>
    <t>3.291 €/m2</t>
  </si>
  <si>
    <t>- 32,9 %</t>
  </si>
  <si>
    <r>
      <rPr>
        <rFont val="bernino-regular, Verdana, Arial, Geneva, sans-serif"/>
        <b/>
        <color rgb="FF1155CC"/>
        <sz val="12.0"/>
        <u/>
      </rPr>
      <t>Canarias</t>
    </r>
  </si>
  <si>
    <t>1.966 €/m2</t>
  </si>
  <si>
    <t>- 35,3 %</t>
  </si>
  <si>
    <r>
      <rPr>
        <rFont val="bernino-regular, Verdana, Arial, Geneva, sans-serif"/>
        <b/>
        <color rgb="FF1155CC"/>
        <sz val="12.0"/>
        <u/>
      </rPr>
      <t>Cantabria</t>
    </r>
  </si>
  <si>
    <t>1.465 €/m2</t>
  </si>
  <si>
    <t>- 27,1 %</t>
  </si>
  <si>
    <r>
      <rPr>
        <rFont val="bernino-regular, Verdana, Arial, Geneva, sans-serif"/>
        <b/>
        <color rgb="FF1155CC"/>
        <sz val="12.0"/>
        <u/>
      </rPr>
      <t>Castilla y León</t>
    </r>
  </si>
  <si>
    <t>1.148 €/m2</t>
  </si>
  <si>
    <t>- 22,5 %</t>
  </si>
  <si>
    <r>
      <rPr>
        <rFont val="bernino-regular, Verdana, Arial, Geneva, sans-serif"/>
        <b/>
        <color rgb="FF1155CC"/>
        <sz val="12.0"/>
        <u/>
      </rPr>
      <t>Castilla-La Mancha</t>
    </r>
  </si>
  <si>
    <t>879 €/m2</t>
  </si>
  <si>
    <t>- 38,3 %</t>
  </si>
  <si>
    <r>
      <rPr>
        <rFont val="bernino-regular, Verdana, Arial, Geneva, sans-serif"/>
        <b/>
        <color rgb="FF1155CC"/>
        <sz val="12.0"/>
        <u/>
      </rPr>
      <t>Cataluña</t>
    </r>
  </si>
  <si>
    <t>2.277 €/m2</t>
  </si>
  <si>
    <t>- 14,9 %</t>
  </si>
  <si>
    <r>
      <rPr>
        <rFont val="bernino-regular, Verdana, Arial, Geneva, sans-serif"/>
        <b/>
        <color rgb="FF1155CC"/>
        <sz val="12.0"/>
        <u/>
      </rPr>
      <t>Ceuta</t>
    </r>
  </si>
  <si>
    <t>2.084 €/m2</t>
  </si>
  <si>
    <t>- 7,2 %</t>
  </si>
  <si>
    <t>- 12,9 %</t>
  </si>
  <si>
    <r>
      <rPr>
        <rFont val="bernino-regular, Verdana, Arial, Geneva, sans-serif"/>
        <b/>
        <color rgb="FF1155CC"/>
        <sz val="12.0"/>
        <u/>
      </rPr>
      <t>Comunitat Valenciana</t>
    </r>
  </si>
  <si>
    <t>1.479 €/m2</t>
  </si>
  <si>
    <t>- 0,3 %</t>
  </si>
  <si>
    <t>- 33,0 %</t>
  </si>
  <si>
    <r>
      <rPr>
        <rFont val="bernino-regular, Verdana, Arial, Geneva, sans-serif"/>
        <b/>
        <color rgb="FF1155CC"/>
        <sz val="12.0"/>
        <u/>
      </rPr>
      <t>Euskadi</t>
    </r>
  </si>
  <si>
    <t>2.690 €/m2</t>
  </si>
  <si>
    <t>- 17,4 %</t>
  </si>
  <si>
    <r>
      <rPr>
        <rFont val="bernino-regular, Verdana, Arial, Geneva, sans-serif"/>
        <b/>
        <color rgb="FF1155CC"/>
        <sz val="12.0"/>
        <u/>
      </rPr>
      <t>Extremadura</t>
    </r>
  </si>
  <si>
    <t>941 €/m2</t>
  </si>
  <si>
    <t>- 22,7 %</t>
  </si>
  <si>
    <r>
      <rPr>
        <rFont val="bernino-regular, Verdana, Arial, Geneva, sans-serif"/>
        <b/>
        <color rgb="FF1155CC"/>
        <sz val="12.0"/>
        <u/>
      </rPr>
      <t>Galicia</t>
    </r>
  </si>
  <si>
    <t>1.328 €/m2</t>
  </si>
  <si>
    <t>- 25,2 %</t>
  </si>
  <si>
    <r>
      <rPr>
        <rFont val="bernino-regular, Verdana, Arial, Geneva, sans-serif"/>
        <b/>
        <color rgb="FF1155CC"/>
        <sz val="12.0"/>
        <u/>
      </rPr>
      <t>La Rioja</t>
    </r>
  </si>
  <si>
    <t>1.265 €/m2</t>
  </si>
  <si>
    <r>
      <rPr>
        <rFont val="bernino-regular, Verdana, Arial, Geneva, sans-serif"/>
        <b/>
        <color rgb="FF1155CC"/>
        <sz val="12.0"/>
        <u/>
      </rPr>
      <t>Madrid Comunidad</t>
    </r>
  </si>
  <si>
    <t>2.897 €/m2</t>
  </si>
  <si>
    <t>- 31,6 %</t>
  </si>
  <si>
    <r>
      <rPr>
        <rFont val="bernino-regular, Verdana, Arial, Geneva, sans-serif"/>
        <b/>
        <color rgb="FF1155CC"/>
        <sz val="12.0"/>
        <u/>
      </rPr>
      <t>Melilla</t>
    </r>
  </si>
  <si>
    <t>1.842 €/m2</t>
  </si>
  <si>
    <t>- 11,1 %</t>
  </si>
  <si>
    <r>
      <rPr>
        <rFont val="bernino-regular, Verdana, Arial, Geneva, sans-serif"/>
        <b/>
        <color rgb="FF1155CC"/>
        <sz val="12.0"/>
        <u/>
      </rPr>
      <t>Murcia Región</t>
    </r>
  </si>
  <si>
    <t>1.063 €/m2</t>
  </si>
  <si>
    <t>- 40,5 %</t>
  </si>
  <si>
    <r>
      <rPr>
        <rFont val="bernino-regular, Verdana, Arial, Geneva, sans-serif"/>
        <b/>
        <color rgb="FF1155CC"/>
        <sz val="12.0"/>
        <u/>
      </rPr>
      <t>Navarra</t>
    </r>
  </si>
  <si>
    <t>1.484 €/m2</t>
  </si>
  <si>
    <t>- 20,7 %</t>
  </si>
  <si>
    <r>
      <rPr>
        <rFont val="bernino-regular, Verdana, Arial, Geneva, sans-serif"/>
        <b/>
        <color rgb="FF1155CC"/>
        <sz val="12.0"/>
        <u/>
      </rPr>
      <t>Andalucía</t>
    </r>
  </si>
  <si>
    <t>1.660 €/m2</t>
  </si>
  <si>
    <t>- 32,7 %</t>
  </si>
  <si>
    <r>
      <rPr>
        <rFont val="bernino-regular, Verdana, Arial, Geneva, sans-serif"/>
        <b/>
        <color rgb="FF1155CC"/>
        <sz val="12.0"/>
        <u/>
      </rPr>
      <t>Aragón</t>
    </r>
  </si>
  <si>
    <t>1.318 €/m2</t>
  </si>
  <si>
    <t>- 0,5 %</t>
  </si>
  <si>
    <t>- 34,4 %</t>
  </si>
  <si>
    <r>
      <rPr>
        <rFont val="bernino-regular, Verdana, Arial, Geneva, sans-serif"/>
        <b/>
        <color rgb="FF1155CC"/>
        <sz val="12.0"/>
        <u/>
      </rPr>
      <t>Asturias</t>
    </r>
  </si>
  <si>
    <t>1.346 €/m2</t>
  </si>
  <si>
    <t>- 27,9 %</t>
  </si>
  <si>
    <r>
      <rPr>
        <rFont val="bernino-regular, Verdana, Arial, Geneva, sans-serif"/>
        <b/>
        <color rgb="FF1155CC"/>
        <sz val="12.0"/>
        <u/>
      </rPr>
      <t>Baleares</t>
    </r>
  </si>
  <si>
    <t>3.091 €/m2</t>
  </si>
  <si>
    <t>- 37,0 %</t>
  </si>
  <si>
    <r>
      <rPr>
        <rFont val="bernino-regular, Verdana, Arial, Geneva, sans-serif"/>
        <b/>
        <color rgb="FF1155CC"/>
        <sz val="12.0"/>
        <u/>
      </rPr>
      <t>Canarias</t>
    </r>
  </si>
  <si>
    <t>1.867 €/m2</t>
  </si>
  <si>
    <t>- 38,6 %</t>
  </si>
  <si>
    <r>
      <rPr>
        <rFont val="bernino-regular, Verdana, Arial, Geneva, sans-serif"/>
        <b/>
        <color rgb="FF1155CC"/>
        <sz val="12.0"/>
        <u/>
      </rPr>
      <t>Cantabria</t>
    </r>
  </si>
  <si>
    <t>1.448 €/m2</t>
  </si>
  <si>
    <r>
      <rPr>
        <rFont val="bernino-regular, Verdana, Arial, Geneva, sans-serif"/>
        <b/>
        <color rgb="FF1155CC"/>
        <sz val="12.0"/>
        <u/>
      </rPr>
      <t>Castilla y León</t>
    </r>
  </si>
  <si>
    <t>1.135 €/m2</t>
  </si>
  <si>
    <t>- 1,2 %</t>
  </si>
  <si>
    <r>
      <rPr>
        <rFont val="bernino-regular, Verdana, Arial, Geneva, sans-serif"/>
        <b/>
        <color rgb="FF1155CC"/>
        <sz val="12.0"/>
        <u/>
      </rPr>
      <t>Castilla-La Mancha</t>
    </r>
  </si>
  <si>
    <t>868 €/m2</t>
  </si>
  <si>
    <t>- 39,1 %</t>
  </si>
  <si>
    <r>
      <rPr>
        <rFont val="bernino-regular, Verdana, Arial, Geneva, sans-serif"/>
        <b/>
        <color rgb="FF1155CC"/>
        <sz val="12.0"/>
        <u/>
      </rPr>
      <t>Cataluña</t>
    </r>
  </si>
  <si>
    <t>2.244 €/m2</t>
  </si>
  <si>
    <t>- 16,2 %</t>
  </si>
  <si>
    <r>
      <rPr>
        <rFont val="bernino-regular, Verdana, Arial, Geneva, sans-serif"/>
        <b/>
        <color rgb="FF1155CC"/>
        <sz val="12.0"/>
        <u/>
      </rPr>
      <t>Ceuta</t>
    </r>
  </si>
  <si>
    <t>2.246 €/m2</t>
  </si>
  <si>
    <r>
      <rPr>
        <rFont val="bernino-regular, Verdana, Arial, Geneva, sans-serif"/>
        <b/>
        <color rgb="FF1155CC"/>
        <sz val="12.0"/>
        <u/>
      </rPr>
      <t>Comunitat Valenciana</t>
    </r>
  </si>
  <si>
    <t>1.413 €/m2</t>
  </si>
  <si>
    <t>- 36,0 %</t>
  </si>
  <si>
    <r>
      <rPr>
        <rFont val="bernino-regular, Verdana, Arial, Geneva, sans-serif"/>
        <b/>
        <color rgb="FF1155CC"/>
        <sz val="12.0"/>
        <u/>
      </rPr>
      <t>Euskadi</t>
    </r>
  </si>
  <si>
    <t>2.641 €/m2</t>
  </si>
  <si>
    <t>- 18,9 %</t>
  </si>
  <si>
    <r>
      <rPr>
        <rFont val="bernino-regular, Verdana, Arial, Geneva, sans-serif"/>
        <b/>
        <color rgb="FF1155CC"/>
        <sz val="12.0"/>
        <u/>
      </rPr>
      <t>Extremadura</t>
    </r>
  </si>
  <si>
    <t>921 €/m2</t>
  </si>
  <si>
    <t>- 24,3 %</t>
  </si>
  <si>
    <r>
      <rPr>
        <rFont val="bernino-regular, Verdana, Arial, Geneva, sans-serif"/>
        <b/>
        <color rgb="FF1155CC"/>
        <sz val="12.0"/>
        <u/>
      </rPr>
      <t>Galicia</t>
    </r>
  </si>
  <si>
    <t>- 25,3 %</t>
  </si>
  <si>
    <r>
      <rPr>
        <rFont val="bernino-regular, Verdana, Arial, Geneva, sans-serif"/>
        <b/>
        <color rgb="FF1155CC"/>
        <sz val="12.0"/>
        <u/>
      </rPr>
      <t>La Rioja</t>
    </r>
  </si>
  <si>
    <t>1.240 €/m2</t>
  </si>
  <si>
    <t>- 25,0 %</t>
  </si>
  <si>
    <r>
      <rPr>
        <rFont val="bernino-regular, Verdana, Arial, Geneva, sans-serif"/>
        <b/>
        <color rgb="FF1155CC"/>
        <sz val="12.0"/>
        <u/>
      </rPr>
      <t>Madrid Comunidad</t>
    </r>
  </si>
  <si>
    <t>2.774 €/m2</t>
  </si>
  <si>
    <t>- 34,5 %</t>
  </si>
  <si>
    <r>
      <rPr>
        <rFont val="bernino-regular, Verdana, Arial, Geneva, sans-serif"/>
        <b/>
        <color rgb="FF1155CC"/>
        <sz val="12.0"/>
        <u/>
      </rPr>
      <t>Melilla</t>
    </r>
  </si>
  <si>
    <t>1.777 €/m2</t>
  </si>
  <si>
    <t>- 14,2 %</t>
  </si>
  <si>
    <r>
      <rPr>
        <rFont val="bernino-regular, Verdana, Arial, Geneva, sans-serif"/>
        <b/>
        <color rgb="FF1155CC"/>
        <sz val="12.0"/>
        <u/>
      </rPr>
      <t>Murcia Región</t>
    </r>
  </si>
  <si>
    <t>1.048 €/m2</t>
  </si>
  <si>
    <t>- 41,3 %</t>
  </si>
  <si>
    <r>
      <rPr>
        <rFont val="bernino-regular, Verdana, Arial, Geneva, sans-serif"/>
        <b/>
        <color rgb="FF1155CC"/>
        <sz val="12.0"/>
        <u/>
      </rPr>
      <t>Navarra</t>
    </r>
  </si>
  <si>
    <t>1.451 €/m2</t>
  </si>
  <si>
    <t>- 22,4 %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</si>
</sst>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rgb="FF141414"/>
      <name val="Arial"/>
    </font>
    <font>
      <b/>
      <sz val="12.0"/>
      <color rgb="FF141414"/>
      <name val="Bernino-regular"/>
    </font>
    <font>
      <b/>
      <u/>
      <sz val="12.0"/>
      <color rgb="FF0000FF"/>
      <name val="Bernino-regular"/>
    </font>
    <font>
      <sz val="12.0"/>
      <color rgb="FF141414"/>
      <name val="Arial"/>
    </font>
    <font>
      <sz val="12.0"/>
      <color rgb="FF56A245"/>
      <name val="Bernino-regular"/>
    </font>
    <font>
      <sz val="12.0"/>
      <color rgb="FF141414"/>
      <name val="Bernino-regular"/>
    </font>
    <font>
      <color theme="1"/>
      <name val="Arial"/>
      <scheme val="minor"/>
    </font>
    <font>
      <sz val="12.0"/>
      <color rgb="FFD80000"/>
      <name val="Bernino-regula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2" fontId="4" numFmtId="0" xfId="0" applyAlignment="1" applyFont="1">
      <alignment horizontal="center" readingOrder="0"/>
    </xf>
    <xf borderId="0" fillId="2" fontId="5" numFmtId="0" xfId="0" applyAlignment="1" applyFont="1">
      <alignment horizontal="center"/>
    </xf>
    <xf borderId="0" fillId="2" fontId="6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2" fontId="8" numFmtId="0" xfId="0" applyAlignment="1" applyFont="1">
      <alignment horizontal="center" readingOrder="0"/>
    </xf>
    <xf borderId="0" fillId="2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dealista.com/sala-de-prensa/informes-precio-vivienda/venta/aragon/" TargetMode="External"/><Relationship Id="rId42" Type="http://schemas.openxmlformats.org/officeDocument/2006/relationships/hyperlink" Target="https://www.idealista.com/sala-de-prensa/informes-precio-vivienda/venta/baleares/" TargetMode="External"/><Relationship Id="rId41" Type="http://schemas.openxmlformats.org/officeDocument/2006/relationships/hyperlink" Target="https://www.idealista.com/sala-de-prensa/informes-precio-vivienda/venta/asturias/" TargetMode="External"/><Relationship Id="rId44" Type="http://schemas.openxmlformats.org/officeDocument/2006/relationships/hyperlink" Target="https://www.idealista.com/sala-de-prensa/informes-precio-vivienda/venta/cantabria/" TargetMode="External"/><Relationship Id="rId43" Type="http://schemas.openxmlformats.org/officeDocument/2006/relationships/hyperlink" Target="https://www.idealista.com/sala-de-prensa/informes-precio-vivienda/venta/canarias/" TargetMode="External"/><Relationship Id="rId46" Type="http://schemas.openxmlformats.org/officeDocument/2006/relationships/hyperlink" Target="https://www.idealista.com/sala-de-prensa/informes-precio-vivienda/venta/castilla-la-mancha/" TargetMode="External"/><Relationship Id="rId45" Type="http://schemas.openxmlformats.org/officeDocument/2006/relationships/hyperlink" Target="https://www.idealista.com/sala-de-prensa/informes-precio-vivienda/venta/castilla-y-leon/" TargetMode="External"/><Relationship Id="rId107" Type="http://schemas.openxmlformats.org/officeDocument/2006/relationships/hyperlink" Target="https://www.idealista.com/sala-de-prensa/informes-precio-vivienda/venta/euskadi/" TargetMode="External"/><Relationship Id="rId106" Type="http://schemas.openxmlformats.org/officeDocument/2006/relationships/hyperlink" Target="https://www.idealista.com/sala-de-prensa/informes-precio-vivienda/venta/comunitat-valenciana/" TargetMode="External"/><Relationship Id="rId105" Type="http://schemas.openxmlformats.org/officeDocument/2006/relationships/hyperlink" Target="https://www.idealista.com/sala-de-prensa/informes-precio-vivienda/venta/ceuta/" TargetMode="External"/><Relationship Id="rId104" Type="http://schemas.openxmlformats.org/officeDocument/2006/relationships/hyperlink" Target="https://www.idealista.com/sala-de-prensa/informes-precio-vivienda/venta/cataluna/" TargetMode="External"/><Relationship Id="rId109" Type="http://schemas.openxmlformats.org/officeDocument/2006/relationships/hyperlink" Target="https://www.idealista.com/sala-de-prensa/informes-precio-vivienda/venta/galicia/" TargetMode="External"/><Relationship Id="rId108" Type="http://schemas.openxmlformats.org/officeDocument/2006/relationships/hyperlink" Target="https://www.idealista.com/sala-de-prensa/informes-precio-vivienda/venta/extremadura/" TargetMode="External"/><Relationship Id="rId48" Type="http://schemas.openxmlformats.org/officeDocument/2006/relationships/hyperlink" Target="https://www.idealista.com/sala-de-prensa/informes-precio-vivienda/venta/ceuta/" TargetMode="External"/><Relationship Id="rId47" Type="http://schemas.openxmlformats.org/officeDocument/2006/relationships/hyperlink" Target="https://www.idealista.com/sala-de-prensa/informes-precio-vivienda/venta/cataluna/" TargetMode="External"/><Relationship Id="rId49" Type="http://schemas.openxmlformats.org/officeDocument/2006/relationships/hyperlink" Target="https://www.idealista.com/sala-de-prensa/informes-precio-vivienda/venta/comunitat-valenciana/" TargetMode="External"/><Relationship Id="rId103" Type="http://schemas.openxmlformats.org/officeDocument/2006/relationships/hyperlink" Target="https://www.idealista.com/sala-de-prensa/informes-precio-vivienda/venta/castilla-la-mancha/" TargetMode="External"/><Relationship Id="rId102" Type="http://schemas.openxmlformats.org/officeDocument/2006/relationships/hyperlink" Target="https://www.idealista.com/sala-de-prensa/informes-precio-vivienda/venta/castilla-y-leon/" TargetMode="External"/><Relationship Id="rId101" Type="http://schemas.openxmlformats.org/officeDocument/2006/relationships/hyperlink" Target="https://www.idealista.com/sala-de-prensa/informes-precio-vivienda/venta/cantabria/" TargetMode="External"/><Relationship Id="rId100" Type="http://schemas.openxmlformats.org/officeDocument/2006/relationships/hyperlink" Target="https://www.idealista.com/sala-de-prensa/informes-precio-vivienda/venta/canarias/" TargetMode="External"/><Relationship Id="rId31" Type="http://schemas.openxmlformats.org/officeDocument/2006/relationships/hyperlink" Target="https://www.idealista.com/sala-de-prensa/informes-precio-vivienda/venta/euskadi/" TargetMode="External"/><Relationship Id="rId30" Type="http://schemas.openxmlformats.org/officeDocument/2006/relationships/hyperlink" Target="https://www.idealista.com/sala-de-prensa/informes-precio-vivienda/venta/comunitat-valenciana/" TargetMode="External"/><Relationship Id="rId33" Type="http://schemas.openxmlformats.org/officeDocument/2006/relationships/hyperlink" Target="https://www.idealista.com/sala-de-prensa/informes-precio-vivienda/venta/galicia/" TargetMode="External"/><Relationship Id="rId32" Type="http://schemas.openxmlformats.org/officeDocument/2006/relationships/hyperlink" Target="https://www.idealista.com/sala-de-prensa/informes-precio-vivienda/venta/extremadura/" TargetMode="External"/><Relationship Id="rId35" Type="http://schemas.openxmlformats.org/officeDocument/2006/relationships/hyperlink" Target="https://www.idealista.com/sala-de-prensa/informes-precio-vivienda/venta/madrid-comunidad/" TargetMode="External"/><Relationship Id="rId34" Type="http://schemas.openxmlformats.org/officeDocument/2006/relationships/hyperlink" Target="https://www.idealista.com/sala-de-prensa/informes-precio-vivienda/venta/la-rioja/" TargetMode="External"/><Relationship Id="rId37" Type="http://schemas.openxmlformats.org/officeDocument/2006/relationships/hyperlink" Target="https://www.idealista.com/sala-de-prensa/informes-precio-vivienda/venta/murcia-region/" TargetMode="External"/><Relationship Id="rId36" Type="http://schemas.openxmlformats.org/officeDocument/2006/relationships/hyperlink" Target="https://www.idealista.com/sala-de-prensa/informes-precio-vivienda/venta/melilla/" TargetMode="External"/><Relationship Id="rId39" Type="http://schemas.openxmlformats.org/officeDocument/2006/relationships/hyperlink" Target="https://www.idealista.com/sala-de-prensa/informes-precio-vivienda/venta/andalucia/" TargetMode="External"/><Relationship Id="rId38" Type="http://schemas.openxmlformats.org/officeDocument/2006/relationships/hyperlink" Target="https://www.idealista.com/sala-de-prensa/informes-precio-vivienda/venta/navarra/" TargetMode="External"/><Relationship Id="rId20" Type="http://schemas.openxmlformats.org/officeDocument/2006/relationships/hyperlink" Target="https://www.idealista.com/sala-de-prensa/informes-precio-vivienda/venta/andalucia/" TargetMode="External"/><Relationship Id="rId22" Type="http://schemas.openxmlformats.org/officeDocument/2006/relationships/hyperlink" Target="https://www.idealista.com/sala-de-prensa/informes-precio-vivienda/venta/asturias/" TargetMode="External"/><Relationship Id="rId21" Type="http://schemas.openxmlformats.org/officeDocument/2006/relationships/hyperlink" Target="https://www.idealista.com/sala-de-prensa/informes-precio-vivienda/venta/aragon/" TargetMode="External"/><Relationship Id="rId24" Type="http://schemas.openxmlformats.org/officeDocument/2006/relationships/hyperlink" Target="https://www.idealista.com/sala-de-prensa/informes-precio-vivienda/venta/canarias/" TargetMode="External"/><Relationship Id="rId23" Type="http://schemas.openxmlformats.org/officeDocument/2006/relationships/hyperlink" Target="https://www.idealista.com/sala-de-prensa/informes-precio-vivienda/venta/baleares/" TargetMode="External"/><Relationship Id="rId26" Type="http://schemas.openxmlformats.org/officeDocument/2006/relationships/hyperlink" Target="https://www.idealista.com/sala-de-prensa/informes-precio-vivienda/venta/castilla-y-leon/" TargetMode="External"/><Relationship Id="rId25" Type="http://schemas.openxmlformats.org/officeDocument/2006/relationships/hyperlink" Target="https://www.idealista.com/sala-de-prensa/informes-precio-vivienda/venta/cantabria/" TargetMode="External"/><Relationship Id="rId28" Type="http://schemas.openxmlformats.org/officeDocument/2006/relationships/hyperlink" Target="https://www.idealista.com/sala-de-prensa/informes-precio-vivienda/venta/cataluna/" TargetMode="External"/><Relationship Id="rId27" Type="http://schemas.openxmlformats.org/officeDocument/2006/relationships/hyperlink" Target="https://www.idealista.com/sala-de-prensa/informes-precio-vivienda/venta/castilla-la-mancha/" TargetMode="External"/><Relationship Id="rId29" Type="http://schemas.openxmlformats.org/officeDocument/2006/relationships/hyperlink" Target="https://www.idealista.com/sala-de-prensa/informes-precio-vivienda/venta/ceuta/" TargetMode="External"/><Relationship Id="rId95" Type="http://schemas.openxmlformats.org/officeDocument/2006/relationships/hyperlink" Target="https://www.idealista.com/sala-de-prensa/informes-precio-vivienda/venta/navarra/" TargetMode="External"/><Relationship Id="rId94" Type="http://schemas.openxmlformats.org/officeDocument/2006/relationships/hyperlink" Target="https://www.idealista.com/sala-de-prensa/informes-precio-vivienda/venta/murcia-region/" TargetMode="External"/><Relationship Id="rId97" Type="http://schemas.openxmlformats.org/officeDocument/2006/relationships/hyperlink" Target="https://www.idealista.com/sala-de-prensa/informes-precio-vivienda/venta/aragon/" TargetMode="External"/><Relationship Id="rId96" Type="http://schemas.openxmlformats.org/officeDocument/2006/relationships/hyperlink" Target="https://www.idealista.com/sala-de-prensa/informes-precio-vivienda/venta/andalucia/" TargetMode="External"/><Relationship Id="rId11" Type="http://schemas.openxmlformats.org/officeDocument/2006/relationships/hyperlink" Target="https://www.idealista.com/sala-de-prensa/informes-precio-vivienda/venta/comunitat-valenciana/" TargetMode="External"/><Relationship Id="rId99" Type="http://schemas.openxmlformats.org/officeDocument/2006/relationships/hyperlink" Target="https://www.idealista.com/sala-de-prensa/informes-precio-vivienda/venta/baleares/" TargetMode="External"/><Relationship Id="rId10" Type="http://schemas.openxmlformats.org/officeDocument/2006/relationships/hyperlink" Target="https://www.idealista.com/sala-de-prensa/informes-precio-vivienda/venta/ceuta/" TargetMode="External"/><Relationship Id="rId98" Type="http://schemas.openxmlformats.org/officeDocument/2006/relationships/hyperlink" Target="https://www.idealista.com/sala-de-prensa/informes-precio-vivienda/venta/asturias/" TargetMode="External"/><Relationship Id="rId13" Type="http://schemas.openxmlformats.org/officeDocument/2006/relationships/hyperlink" Target="https://www.idealista.com/sala-de-prensa/informes-precio-vivienda/venta/extremadura/" TargetMode="External"/><Relationship Id="rId12" Type="http://schemas.openxmlformats.org/officeDocument/2006/relationships/hyperlink" Target="https://www.idealista.com/sala-de-prensa/informes-precio-vivienda/venta/euskadi/" TargetMode="External"/><Relationship Id="rId91" Type="http://schemas.openxmlformats.org/officeDocument/2006/relationships/hyperlink" Target="https://www.idealista.com/sala-de-prensa/informes-precio-vivienda/venta/la-rioja/" TargetMode="External"/><Relationship Id="rId90" Type="http://schemas.openxmlformats.org/officeDocument/2006/relationships/hyperlink" Target="https://www.idealista.com/sala-de-prensa/informes-precio-vivienda/venta/galicia/" TargetMode="External"/><Relationship Id="rId93" Type="http://schemas.openxmlformats.org/officeDocument/2006/relationships/hyperlink" Target="https://www.idealista.com/sala-de-prensa/informes-precio-vivienda/venta/melilla/" TargetMode="External"/><Relationship Id="rId92" Type="http://schemas.openxmlformats.org/officeDocument/2006/relationships/hyperlink" Target="https://www.idealista.com/sala-de-prensa/informes-precio-vivienda/venta/madrid-comunidad/" TargetMode="External"/><Relationship Id="rId115" Type="http://schemas.openxmlformats.org/officeDocument/2006/relationships/drawing" Target="../drawings/drawing1.xml"/><Relationship Id="rId15" Type="http://schemas.openxmlformats.org/officeDocument/2006/relationships/hyperlink" Target="https://www.idealista.com/sala-de-prensa/informes-precio-vivienda/venta/la-rioja/" TargetMode="External"/><Relationship Id="rId110" Type="http://schemas.openxmlformats.org/officeDocument/2006/relationships/hyperlink" Target="https://www.idealista.com/sala-de-prensa/informes-precio-vivienda/venta/la-rioja/" TargetMode="External"/><Relationship Id="rId14" Type="http://schemas.openxmlformats.org/officeDocument/2006/relationships/hyperlink" Target="https://www.idealista.com/sala-de-prensa/informes-precio-vivienda/venta/galicia/" TargetMode="External"/><Relationship Id="rId17" Type="http://schemas.openxmlformats.org/officeDocument/2006/relationships/hyperlink" Target="https://www.idealista.com/sala-de-prensa/informes-precio-vivienda/venta/melilla/" TargetMode="External"/><Relationship Id="rId16" Type="http://schemas.openxmlformats.org/officeDocument/2006/relationships/hyperlink" Target="https://www.idealista.com/sala-de-prensa/informes-precio-vivienda/venta/madrid-comunidad/" TargetMode="External"/><Relationship Id="rId19" Type="http://schemas.openxmlformats.org/officeDocument/2006/relationships/hyperlink" Target="https://www.idealista.com/sala-de-prensa/informes-precio-vivienda/venta/navarra/" TargetMode="External"/><Relationship Id="rId114" Type="http://schemas.openxmlformats.org/officeDocument/2006/relationships/hyperlink" Target="https://www.idealista.com/sala-de-prensa/informes-precio-vivienda/venta/navarra/" TargetMode="External"/><Relationship Id="rId18" Type="http://schemas.openxmlformats.org/officeDocument/2006/relationships/hyperlink" Target="https://www.idealista.com/sala-de-prensa/informes-precio-vivienda/venta/murcia-region/" TargetMode="External"/><Relationship Id="rId113" Type="http://schemas.openxmlformats.org/officeDocument/2006/relationships/hyperlink" Target="https://www.idealista.com/sala-de-prensa/informes-precio-vivienda/venta/murcia-region/" TargetMode="External"/><Relationship Id="rId112" Type="http://schemas.openxmlformats.org/officeDocument/2006/relationships/hyperlink" Target="https://www.idealista.com/sala-de-prensa/informes-precio-vivienda/venta/melilla/" TargetMode="External"/><Relationship Id="rId111" Type="http://schemas.openxmlformats.org/officeDocument/2006/relationships/hyperlink" Target="https://www.idealista.com/sala-de-prensa/informes-precio-vivienda/venta/madrid-comunidad/" TargetMode="External"/><Relationship Id="rId84" Type="http://schemas.openxmlformats.org/officeDocument/2006/relationships/hyperlink" Target="https://www.idealista.com/sala-de-prensa/informes-precio-vivienda/venta/castilla-la-mancha/" TargetMode="External"/><Relationship Id="rId83" Type="http://schemas.openxmlformats.org/officeDocument/2006/relationships/hyperlink" Target="https://www.idealista.com/sala-de-prensa/informes-precio-vivienda/venta/castilla-y-leon/" TargetMode="External"/><Relationship Id="rId86" Type="http://schemas.openxmlformats.org/officeDocument/2006/relationships/hyperlink" Target="https://www.idealista.com/sala-de-prensa/informes-precio-vivienda/venta/ceuta/" TargetMode="External"/><Relationship Id="rId85" Type="http://schemas.openxmlformats.org/officeDocument/2006/relationships/hyperlink" Target="https://www.idealista.com/sala-de-prensa/informes-precio-vivienda/venta/cataluna/" TargetMode="External"/><Relationship Id="rId88" Type="http://schemas.openxmlformats.org/officeDocument/2006/relationships/hyperlink" Target="https://www.idealista.com/sala-de-prensa/informes-precio-vivienda/venta/euskadi/" TargetMode="External"/><Relationship Id="rId87" Type="http://schemas.openxmlformats.org/officeDocument/2006/relationships/hyperlink" Target="https://www.idealista.com/sala-de-prensa/informes-precio-vivienda/venta/comunitat-valenciana/" TargetMode="External"/><Relationship Id="rId89" Type="http://schemas.openxmlformats.org/officeDocument/2006/relationships/hyperlink" Target="https://www.idealista.com/sala-de-prensa/informes-precio-vivienda/venta/extremadura/" TargetMode="External"/><Relationship Id="rId80" Type="http://schemas.openxmlformats.org/officeDocument/2006/relationships/hyperlink" Target="https://www.idealista.com/sala-de-prensa/informes-precio-vivienda/venta/baleares/" TargetMode="External"/><Relationship Id="rId82" Type="http://schemas.openxmlformats.org/officeDocument/2006/relationships/hyperlink" Target="https://www.idealista.com/sala-de-prensa/informes-precio-vivienda/venta/cantabria/" TargetMode="External"/><Relationship Id="rId81" Type="http://schemas.openxmlformats.org/officeDocument/2006/relationships/hyperlink" Target="https://www.idealista.com/sala-de-prensa/informes-precio-vivienda/venta/canarias/" TargetMode="External"/><Relationship Id="rId1" Type="http://schemas.openxmlformats.org/officeDocument/2006/relationships/hyperlink" Target="https://www.idealista.com/sala-de-prensa/informes-precio-vivienda/venta/andalucia/" TargetMode="External"/><Relationship Id="rId2" Type="http://schemas.openxmlformats.org/officeDocument/2006/relationships/hyperlink" Target="https://www.idealista.com/sala-de-prensa/informes-precio-vivienda/venta/aragon/" TargetMode="External"/><Relationship Id="rId3" Type="http://schemas.openxmlformats.org/officeDocument/2006/relationships/hyperlink" Target="https://www.idealista.com/sala-de-prensa/informes-precio-vivienda/venta/asturias/" TargetMode="External"/><Relationship Id="rId4" Type="http://schemas.openxmlformats.org/officeDocument/2006/relationships/hyperlink" Target="https://www.idealista.com/sala-de-prensa/informes-precio-vivienda/venta/baleares/" TargetMode="External"/><Relationship Id="rId9" Type="http://schemas.openxmlformats.org/officeDocument/2006/relationships/hyperlink" Target="https://www.idealista.com/sala-de-prensa/informes-precio-vivienda/venta/cataluna/" TargetMode="External"/><Relationship Id="rId5" Type="http://schemas.openxmlformats.org/officeDocument/2006/relationships/hyperlink" Target="https://www.idealista.com/sala-de-prensa/informes-precio-vivienda/venta/canarias/" TargetMode="External"/><Relationship Id="rId6" Type="http://schemas.openxmlformats.org/officeDocument/2006/relationships/hyperlink" Target="https://www.idealista.com/sala-de-prensa/informes-precio-vivienda/venta/cantabria/" TargetMode="External"/><Relationship Id="rId7" Type="http://schemas.openxmlformats.org/officeDocument/2006/relationships/hyperlink" Target="https://www.idealista.com/sala-de-prensa/informes-precio-vivienda/venta/castilla-y-leon/" TargetMode="External"/><Relationship Id="rId8" Type="http://schemas.openxmlformats.org/officeDocument/2006/relationships/hyperlink" Target="https://www.idealista.com/sala-de-prensa/informes-precio-vivienda/venta/castilla-la-mancha/" TargetMode="External"/><Relationship Id="rId73" Type="http://schemas.openxmlformats.org/officeDocument/2006/relationships/hyperlink" Target="https://www.idealista.com/sala-de-prensa/informes-precio-vivienda/venta/madrid-comunidad/" TargetMode="External"/><Relationship Id="rId72" Type="http://schemas.openxmlformats.org/officeDocument/2006/relationships/hyperlink" Target="https://www.idealista.com/sala-de-prensa/informes-precio-vivienda/venta/la-rioja/" TargetMode="External"/><Relationship Id="rId75" Type="http://schemas.openxmlformats.org/officeDocument/2006/relationships/hyperlink" Target="https://www.idealista.com/sala-de-prensa/informes-precio-vivienda/venta/murcia-region/" TargetMode="External"/><Relationship Id="rId74" Type="http://schemas.openxmlformats.org/officeDocument/2006/relationships/hyperlink" Target="https://www.idealista.com/sala-de-prensa/informes-precio-vivienda/venta/melilla/" TargetMode="External"/><Relationship Id="rId77" Type="http://schemas.openxmlformats.org/officeDocument/2006/relationships/hyperlink" Target="https://www.idealista.com/sala-de-prensa/informes-precio-vivienda/venta/andalucia/" TargetMode="External"/><Relationship Id="rId76" Type="http://schemas.openxmlformats.org/officeDocument/2006/relationships/hyperlink" Target="https://www.idealista.com/sala-de-prensa/informes-precio-vivienda/venta/navarra/" TargetMode="External"/><Relationship Id="rId79" Type="http://schemas.openxmlformats.org/officeDocument/2006/relationships/hyperlink" Target="https://www.idealista.com/sala-de-prensa/informes-precio-vivienda/venta/asturias/" TargetMode="External"/><Relationship Id="rId78" Type="http://schemas.openxmlformats.org/officeDocument/2006/relationships/hyperlink" Target="https://www.idealista.com/sala-de-prensa/informes-precio-vivienda/venta/aragon/" TargetMode="External"/><Relationship Id="rId71" Type="http://schemas.openxmlformats.org/officeDocument/2006/relationships/hyperlink" Target="https://www.idealista.com/sala-de-prensa/informes-precio-vivienda/venta/galicia/" TargetMode="External"/><Relationship Id="rId70" Type="http://schemas.openxmlformats.org/officeDocument/2006/relationships/hyperlink" Target="https://www.idealista.com/sala-de-prensa/informes-precio-vivienda/venta/extremadura/" TargetMode="External"/><Relationship Id="rId62" Type="http://schemas.openxmlformats.org/officeDocument/2006/relationships/hyperlink" Target="https://www.idealista.com/sala-de-prensa/informes-precio-vivienda/venta/canarias/" TargetMode="External"/><Relationship Id="rId61" Type="http://schemas.openxmlformats.org/officeDocument/2006/relationships/hyperlink" Target="https://www.idealista.com/sala-de-prensa/informes-precio-vivienda/venta/baleares/" TargetMode="External"/><Relationship Id="rId64" Type="http://schemas.openxmlformats.org/officeDocument/2006/relationships/hyperlink" Target="https://www.idealista.com/sala-de-prensa/informes-precio-vivienda/venta/castilla-y-leon/" TargetMode="External"/><Relationship Id="rId63" Type="http://schemas.openxmlformats.org/officeDocument/2006/relationships/hyperlink" Target="https://www.idealista.com/sala-de-prensa/informes-precio-vivienda/venta/cantabria/" TargetMode="External"/><Relationship Id="rId66" Type="http://schemas.openxmlformats.org/officeDocument/2006/relationships/hyperlink" Target="https://www.idealista.com/sala-de-prensa/informes-precio-vivienda/venta/cataluna/" TargetMode="External"/><Relationship Id="rId65" Type="http://schemas.openxmlformats.org/officeDocument/2006/relationships/hyperlink" Target="https://www.idealista.com/sala-de-prensa/informes-precio-vivienda/venta/castilla-la-mancha/" TargetMode="External"/><Relationship Id="rId68" Type="http://schemas.openxmlformats.org/officeDocument/2006/relationships/hyperlink" Target="https://www.idealista.com/sala-de-prensa/informes-precio-vivienda/venta/comunitat-valenciana/" TargetMode="External"/><Relationship Id="rId67" Type="http://schemas.openxmlformats.org/officeDocument/2006/relationships/hyperlink" Target="https://www.idealista.com/sala-de-prensa/informes-precio-vivienda/venta/ceuta/" TargetMode="External"/><Relationship Id="rId60" Type="http://schemas.openxmlformats.org/officeDocument/2006/relationships/hyperlink" Target="https://www.idealista.com/sala-de-prensa/informes-precio-vivienda/venta/asturias/" TargetMode="External"/><Relationship Id="rId69" Type="http://schemas.openxmlformats.org/officeDocument/2006/relationships/hyperlink" Target="https://www.idealista.com/sala-de-prensa/informes-precio-vivienda/venta/euskadi/" TargetMode="External"/><Relationship Id="rId51" Type="http://schemas.openxmlformats.org/officeDocument/2006/relationships/hyperlink" Target="https://www.idealista.com/sala-de-prensa/informes-precio-vivienda/venta/extremadura/" TargetMode="External"/><Relationship Id="rId50" Type="http://schemas.openxmlformats.org/officeDocument/2006/relationships/hyperlink" Target="https://www.idealista.com/sala-de-prensa/informes-precio-vivienda/venta/euskadi/" TargetMode="External"/><Relationship Id="rId53" Type="http://schemas.openxmlformats.org/officeDocument/2006/relationships/hyperlink" Target="https://www.idealista.com/sala-de-prensa/informes-precio-vivienda/venta/la-rioja/" TargetMode="External"/><Relationship Id="rId52" Type="http://schemas.openxmlformats.org/officeDocument/2006/relationships/hyperlink" Target="https://www.idealista.com/sala-de-prensa/informes-precio-vivienda/venta/galicia/" TargetMode="External"/><Relationship Id="rId55" Type="http://schemas.openxmlformats.org/officeDocument/2006/relationships/hyperlink" Target="https://www.idealista.com/sala-de-prensa/informes-precio-vivienda/venta/melilla/" TargetMode="External"/><Relationship Id="rId54" Type="http://schemas.openxmlformats.org/officeDocument/2006/relationships/hyperlink" Target="https://www.idealista.com/sala-de-prensa/informes-precio-vivienda/venta/madrid-comunidad/" TargetMode="External"/><Relationship Id="rId57" Type="http://schemas.openxmlformats.org/officeDocument/2006/relationships/hyperlink" Target="https://www.idealista.com/sala-de-prensa/informes-precio-vivienda/venta/navarra/" TargetMode="External"/><Relationship Id="rId56" Type="http://schemas.openxmlformats.org/officeDocument/2006/relationships/hyperlink" Target="https://www.idealista.com/sala-de-prensa/informes-precio-vivienda/venta/murcia-region/" TargetMode="External"/><Relationship Id="rId59" Type="http://schemas.openxmlformats.org/officeDocument/2006/relationships/hyperlink" Target="https://www.idealista.com/sala-de-prensa/informes-precio-vivienda/venta/aragon/" TargetMode="External"/><Relationship Id="rId58" Type="http://schemas.openxmlformats.org/officeDocument/2006/relationships/hyperlink" Target="https://www.idealista.com/sala-de-prensa/informes-precio-vivienda/venta/andaluc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0"/>
    <col customWidth="1" min="3" max="3" width="18.63"/>
    <col customWidth="1" min="4" max="4" width="19.63"/>
    <col customWidth="1" min="5" max="5" width="15.63"/>
    <col customWidth="1" min="6" max="6" width="21.5"/>
    <col customWidth="1" min="7" max="7" width="18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4" t="s">
        <v>8</v>
      </c>
      <c r="B2" s="5" t="s">
        <v>9</v>
      </c>
      <c r="C2" s="6">
        <f>+ 1.8 %</f>
        <v>0.018</v>
      </c>
      <c r="D2" s="6">
        <f>+ 5.3 %</f>
        <v>0.053</v>
      </c>
      <c r="E2" s="6">
        <f>+ 14.3 %</f>
        <v>0.143</v>
      </c>
      <c r="F2" s="7" t="s">
        <v>10</v>
      </c>
      <c r="G2" s="7" t="s">
        <v>11</v>
      </c>
      <c r="H2" s="8">
        <v>2025.0</v>
      </c>
    </row>
    <row r="3">
      <c r="A3" s="4" t="s">
        <v>12</v>
      </c>
      <c r="B3" s="7" t="s">
        <v>13</v>
      </c>
      <c r="C3" s="9" t="s">
        <v>14</v>
      </c>
      <c r="D3" s="6">
        <f>+ 2.9 %</f>
        <v>0.029</v>
      </c>
      <c r="E3" s="6">
        <f>+ 2.8 %</f>
        <v>0.028</v>
      </c>
      <c r="F3" s="7" t="s">
        <v>15</v>
      </c>
      <c r="G3" s="9" t="s">
        <v>16</v>
      </c>
      <c r="H3" s="8">
        <v>2025.0</v>
      </c>
    </row>
    <row r="4">
      <c r="A4" s="4" t="s">
        <v>17</v>
      </c>
      <c r="B4" s="7" t="s">
        <v>18</v>
      </c>
      <c r="C4" s="10">
        <f>+ 1.7 %</f>
        <v>0.017</v>
      </c>
      <c r="D4" s="6">
        <f>+ 5.4 %</f>
        <v>0.054</v>
      </c>
      <c r="E4" s="6">
        <f>+ 10.9 %</f>
        <v>0.109</v>
      </c>
      <c r="F4" s="7" t="s">
        <v>19</v>
      </c>
      <c r="G4" s="9" t="s">
        <v>20</v>
      </c>
      <c r="H4" s="8">
        <v>2025.0</v>
      </c>
    </row>
    <row r="5">
      <c r="A5" s="4" t="s">
        <v>21</v>
      </c>
      <c r="B5" s="7" t="s">
        <v>22</v>
      </c>
      <c r="C5" s="6">
        <f>+ 1.4 %</f>
        <v>0.014</v>
      </c>
      <c r="D5" s="6">
        <f>+ 2.4 %</f>
        <v>0.024</v>
      </c>
      <c r="E5" s="6">
        <f>+ 13.5 %</f>
        <v>0.135</v>
      </c>
      <c r="F5" s="7" t="s">
        <v>23</v>
      </c>
      <c r="G5" s="7" t="s">
        <v>11</v>
      </c>
      <c r="H5" s="8">
        <v>2025.0</v>
      </c>
    </row>
    <row r="6">
      <c r="A6" s="4" t="s">
        <v>24</v>
      </c>
      <c r="B6" s="7" t="s">
        <v>25</v>
      </c>
      <c r="C6" s="6">
        <f t="shared" ref="C6:C7" si="1">+ 1.9 %</f>
        <v>0.019</v>
      </c>
      <c r="D6" s="6">
        <f>+ 4 %</f>
        <v>0.04</v>
      </c>
      <c r="E6" s="6">
        <f>+ 18.2 %</f>
        <v>0.182</v>
      </c>
      <c r="F6" s="7" t="s">
        <v>26</v>
      </c>
      <c r="G6" s="7" t="s">
        <v>11</v>
      </c>
      <c r="H6" s="8">
        <v>2025.0</v>
      </c>
    </row>
    <row r="7">
      <c r="A7" s="4" t="s">
        <v>27</v>
      </c>
      <c r="B7" s="7" t="s">
        <v>28</v>
      </c>
      <c r="C7" s="6">
        <f t="shared" si="1"/>
        <v>0.019</v>
      </c>
      <c r="D7" s="6">
        <f>+ 5.4 %</f>
        <v>0.054</v>
      </c>
      <c r="E7" s="6">
        <f>+ 13.2 %</f>
        <v>0.132</v>
      </c>
      <c r="F7" s="7" t="s">
        <v>29</v>
      </c>
      <c r="G7" s="9" t="s">
        <v>30</v>
      </c>
      <c r="H7" s="8">
        <v>2025.0</v>
      </c>
    </row>
    <row r="8">
      <c r="A8" s="4" t="s">
        <v>31</v>
      </c>
      <c r="B8" s="7" t="s">
        <v>32</v>
      </c>
      <c r="C8" s="6">
        <f>+ 0.2 %</f>
        <v>0.002</v>
      </c>
      <c r="D8" s="6">
        <f>+ 1.7 %</f>
        <v>0.017</v>
      </c>
      <c r="E8" s="6">
        <f>+ 2.3 %</f>
        <v>0.023</v>
      </c>
      <c r="F8" s="7" t="s">
        <v>33</v>
      </c>
      <c r="G8" s="9" t="s">
        <v>34</v>
      </c>
      <c r="H8" s="8">
        <v>2025.0</v>
      </c>
    </row>
    <row r="9">
      <c r="A9" s="4" t="s">
        <v>35</v>
      </c>
      <c r="B9" s="7" t="s">
        <v>36</v>
      </c>
      <c r="C9" s="6">
        <f>+ 0.1 %</f>
        <v>0.001</v>
      </c>
      <c r="D9" s="6">
        <f>+ 1.9 %</f>
        <v>0.019</v>
      </c>
      <c r="E9" s="6">
        <f>+ 2.7 %</f>
        <v>0.027</v>
      </c>
      <c r="F9" s="7" t="s">
        <v>37</v>
      </c>
      <c r="G9" s="9" t="s">
        <v>38</v>
      </c>
      <c r="H9" s="8">
        <v>2025.0</v>
      </c>
    </row>
    <row r="10">
      <c r="A10" s="4" t="s">
        <v>39</v>
      </c>
      <c r="B10" s="7" t="s">
        <v>40</v>
      </c>
      <c r="C10" s="6">
        <f>+ 1 %</f>
        <v>0.01</v>
      </c>
      <c r="D10" s="6">
        <f>+ 4.4 %</f>
        <v>0.044</v>
      </c>
      <c r="E10" s="6">
        <f>+ 6.5 %</f>
        <v>0.065</v>
      </c>
      <c r="F10" s="7" t="s">
        <v>41</v>
      </c>
      <c r="G10" s="9" t="s">
        <v>42</v>
      </c>
      <c r="H10" s="8">
        <v>2025.0</v>
      </c>
    </row>
    <row r="11">
      <c r="A11" s="4" t="s">
        <v>43</v>
      </c>
      <c r="B11" s="7" t="s">
        <v>44</v>
      </c>
      <c r="C11" s="9" t="s">
        <v>45</v>
      </c>
      <c r="D11" s="6">
        <f>+ 1.4 %</f>
        <v>0.014</v>
      </c>
      <c r="E11" s="6">
        <f>+ 1.1 %</f>
        <v>0.011</v>
      </c>
      <c r="F11" s="7" t="s">
        <v>46</v>
      </c>
      <c r="G11" s="9" t="s">
        <v>47</v>
      </c>
      <c r="H11" s="8">
        <v>2025.0</v>
      </c>
    </row>
    <row r="12">
      <c r="A12" s="4" t="s">
        <v>48</v>
      </c>
      <c r="B12" s="7" t="s">
        <v>49</v>
      </c>
      <c r="C12" s="6">
        <f>+ 2.3 %</f>
        <v>0.023</v>
      </c>
      <c r="D12" s="6">
        <f>+ 6.1 %</f>
        <v>0.061</v>
      </c>
      <c r="E12" s="6">
        <f>+ 17.5 %</f>
        <v>0.175</v>
      </c>
      <c r="F12" s="7" t="s">
        <v>50</v>
      </c>
      <c r="G12" s="7" t="s">
        <v>11</v>
      </c>
      <c r="H12" s="8">
        <v>2025.0</v>
      </c>
    </row>
    <row r="13">
      <c r="A13" s="4" t="s">
        <v>51</v>
      </c>
      <c r="B13" s="7" t="s">
        <v>52</v>
      </c>
      <c r="C13" s="6">
        <f>+ 1.8 %</f>
        <v>0.018</v>
      </c>
      <c r="D13" s="6">
        <f>+ 2.8 %</f>
        <v>0.028</v>
      </c>
      <c r="E13" s="6">
        <f>+ 8.6 %</f>
        <v>0.086</v>
      </c>
      <c r="F13" s="7" t="s">
        <v>53</v>
      </c>
      <c r="G13" s="9" t="s">
        <v>54</v>
      </c>
      <c r="H13" s="8">
        <v>2025.0</v>
      </c>
    </row>
    <row r="14">
      <c r="A14" s="4" t="s">
        <v>55</v>
      </c>
      <c r="B14" s="7" t="s">
        <v>56</v>
      </c>
      <c r="C14" s="6">
        <f>+ 1 %</f>
        <v>0.01</v>
      </c>
      <c r="D14" s="6">
        <f>+ 2.4 %</f>
        <v>0.024</v>
      </c>
      <c r="E14" s="9" t="s">
        <v>57</v>
      </c>
      <c r="F14" s="7" t="s">
        <v>58</v>
      </c>
      <c r="G14" s="9" t="s">
        <v>59</v>
      </c>
      <c r="H14" s="8">
        <v>2025.0</v>
      </c>
    </row>
    <row r="15">
      <c r="A15" s="4" t="s">
        <v>60</v>
      </c>
      <c r="B15" s="7" t="s">
        <v>61</v>
      </c>
      <c r="C15" s="6">
        <f>+ 0.8 %</f>
        <v>0.008</v>
      </c>
      <c r="D15" s="6">
        <f>+ 1.8 %</f>
        <v>0.018</v>
      </c>
      <c r="E15" s="6">
        <f>+ 2.7 %</f>
        <v>0.027</v>
      </c>
      <c r="F15" s="7" t="s">
        <v>62</v>
      </c>
      <c r="G15" s="9" t="s">
        <v>63</v>
      </c>
      <c r="H15" s="8">
        <v>2025.0</v>
      </c>
    </row>
    <row r="16">
      <c r="A16" s="4" t="s">
        <v>64</v>
      </c>
      <c r="B16" s="7" t="s">
        <v>65</v>
      </c>
      <c r="C16" s="6">
        <f>+ 1 %</f>
        <v>0.01</v>
      </c>
      <c r="D16" s="6">
        <f>+ 1.6 %</f>
        <v>0.016</v>
      </c>
      <c r="E16" s="6">
        <f>+ 2.1 %</f>
        <v>0.021</v>
      </c>
      <c r="F16" s="7" t="s">
        <v>66</v>
      </c>
      <c r="G16" s="9" t="s">
        <v>67</v>
      </c>
      <c r="H16" s="8">
        <v>2025.0</v>
      </c>
    </row>
    <row r="17">
      <c r="A17" s="4" t="s">
        <v>68</v>
      </c>
      <c r="B17" s="7" t="s">
        <v>69</v>
      </c>
      <c r="C17" s="6">
        <f>+ 2.1 %</f>
        <v>0.021</v>
      </c>
      <c r="D17" s="6">
        <f>+ 7.2 %</f>
        <v>0.072</v>
      </c>
      <c r="E17" s="6">
        <f>+ 24.3 %</f>
        <v>0.243</v>
      </c>
      <c r="F17" s="7" t="s">
        <v>70</v>
      </c>
      <c r="G17" s="7" t="s">
        <v>11</v>
      </c>
      <c r="H17" s="8">
        <v>2025.0</v>
      </c>
    </row>
    <row r="18">
      <c r="A18" s="4" t="s">
        <v>71</v>
      </c>
      <c r="B18" s="7" t="s">
        <v>72</v>
      </c>
      <c r="C18" s="6">
        <f>+ 1.4 %</f>
        <v>0.014</v>
      </c>
      <c r="D18" s="6">
        <f>+ 3.8 %</f>
        <v>0.038</v>
      </c>
      <c r="E18" s="6">
        <f>+ 6.8 %</f>
        <v>0.068</v>
      </c>
      <c r="F18" s="7" t="s">
        <v>73</v>
      </c>
      <c r="G18" s="7" t="s">
        <v>11</v>
      </c>
      <c r="H18" s="8">
        <v>2025.0</v>
      </c>
    </row>
    <row r="19">
      <c r="A19" s="4" t="s">
        <v>74</v>
      </c>
      <c r="B19" s="7" t="s">
        <v>75</v>
      </c>
      <c r="C19" s="6">
        <f>+ 2.6 %</f>
        <v>0.026</v>
      </c>
      <c r="D19" s="6">
        <f>+ 6.9 %</f>
        <v>0.069</v>
      </c>
      <c r="E19" s="6">
        <f>+ 18.1 %</f>
        <v>0.181</v>
      </c>
      <c r="F19" s="7" t="s">
        <v>76</v>
      </c>
      <c r="G19" s="9" t="s">
        <v>77</v>
      </c>
      <c r="H19" s="8">
        <v>2025.0</v>
      </c>
    </row>
    <row r="20">
      <c r="A20" s="4" t="s">
        <v>78</v>
      </c>
      <c r="B20" s="7" t="s">
        <v>79</v>
      </c>
      <c r="C20" s="6">
        <f>+ 0.4 %</f>
        <v>0.004</v>
      </c>
      <c r="D20" s="6">
        <f>+ 3.5 %</f>
        <v>0.035</v>
      </c>
      <c r="E20" s="6">
        <f>+ 2.1 %</f>
        <v>0.021</v>
      </c>
      <c r="F20" s="7" t="s">
        <v>80</v>
      </c>
      <c r="G20" s="9" t="s">
        <v>81</v>
      </c>
      <c r="H20" s="8">
        <v>2025.0</v>
      </c>
    </row>
    <row r="21">
      <c r="A21" s="4" t="s">
        <v>82</v>
      </c>
      <c r="B21" s="7" t="s">
        <v>83</v>
      </c>
      <c r="C21" s="6">
        <f>+ 1.5 %</f>
        <v>0.015</v>
      </c>
      <c r="D21" s="6">
        <f>+ 3.7 %</f>
        <v>0.037</v>
      </c>
      <c r="E21" s="6">
        <f>+ 11.5 %</f>
        <v>0.115</v>
      </c>
      <c r="F21" s="7" t="s">
        <v>10</v>
      </c>
      <c r="G21" s="9" t="s">
        <v>84</v>
      </c>
      <c r="H21" s="8">
        <v>2024.0</v>
      </c>
    </row>
    <row r="22">
      <c r="A22" s="4" t="s">
        <v>85</v>
      </c>
      <c r="B22" s="7" t="s">
        <v>86</v>
      </c>
      <c r="C22" s="6">
        <f>+ 1 %</f>
        <v>0.01</v>
      </c>
      <c r="D22" s="6">
        <f>+ 3.1 %</f>
        <v>0.031</v>
      </c>
      <c r="E22" s="6">
        <f>+ 5.7 %</f>
        <v>0.057</v>
      </c>
      <c r="F22" s="7" t="s">
        <v>15</v>
      </c>
      <c r="G22" s="9" t="s">
        <v>87</v>
      </c>
      <c r="H22" s="8">
        <v>2024.0</v>
      </c>
    </row>
    <row r="23">
      <c r="A23" s="4" t="s">
        <v>88</v>
      </c>
      <c r="B23" s="7" t="s">
        <v>89</v>
      </c>
      <c r="C23" s="6">
        <f>+ 1.1 %</f>
        <v>0.011</v>
      </c>
      <c r="D23" s="6">
        <f>+ 2.2 %</f>
        <v>0.022</v>
      </c>
      <c r="E23" s="6">
        <f>+ 7.3 %</f>
        <v>0.073</v>
      </c>
      <c r="F23" s="7" t="s">
        <v>19</v>
      </c>
      <c r="G23" s="9" t="s">
        <v>90</v>
      </c>
      <c r="H23" s="8">
        <v>2024.0</v>
      </c>
    </row>
    <row r="24">
      <c r="A24" s="4" t="s">
        <v>91</v>
      </c>
      <c r="B24" s="7" t="s">
        <v>92</v>
      </c>
      <c r="C24" s="6">
        <f>+ 0.5 %</f>
        <v>0.005</v>
      </c>
      <c r="D24" s="6">
        <f>+ 3.2 %</f>
        <v>0.032</v>
      </c>
      <c r="E24" s="6">
        <f>+ 15.3 %</f>
        <v>0.153</v>
      </c>
      <c r="F24" s="7" t="s">
        <v>23</v>
      </c>
      <c r="G24" s="9" t="s">
        <v>93</v>
      </c>
      <c r="H24" s="8">
        <v>2024.0</v>
      </c>
    </row>
    <row r="25">
      <c r="A25" s="4" t="s">
        <v>94</v>
      </c>
      <c r="B25" s="7" t="s">
        <v>95</v>
      </c>
      <c r="C25" s="6">
        <f>+ 2 %</f>
        <v>0.02</v>
      </c>
      <c r="D25" s="6">
        <f>+ 4.7 %</f>
        <v>0.047</v>
      </c>
      <c r="E25" s="6">
        <f>+ 17 %</f>
        <v>0.17</v>
      </c>
      <c r="F25" s="7" t="s">
        <v>26</v>
      </c>
      <c r="G25" s="9" t="s">
        <v>81</v>
      </c>
      <c r="H25" s="8">
        <v>2024.0</v>
      </c>
    </row>
    <row r="26">
      <c r="A26" s="4" t="s">
        <v>96</v>
      </c>
      <c r="B26" s="7" t="s">
        <v>97</v>
      </c>
      <c r="C26" s="6">
        <f>+ 0.5 %</f>
        <v>0.005</v>
      </c>
      <c r="D26" s="6">
        <f>+ 3 %</f>
        <v>0.03</v>
      </c>
      <c r="E26" s="6">
        <f>+ 11.1 %</f>
        <v>0.111</v>
      </c>
      <c r="F26" s="7" t="s">
        <v>29</v>
      </c>
      <c r="G26" s="9" t="s">
        <v>98</v>
      </c>
      <c r="H26" s="8">
        <v>2024.0</v>
      </c>
    </row>
    <row r="27">
      <c r="A27" s="4" t="s">
        <v>99</v>
      </c>
      <c r="B27" s="7" t="s">
        <v>32</v>
      </c>
      <c r="C27" s="6">
        <f>+ 0.4 %</f>
        <v>0.004</v>
      </c>
      <c r="D27" s="6">
        <f>+ 1.8 %</f>
        <v>0.018</v>
      </c>
      <c r="E27" s="6">
        <f>+ 3.5 %</f>
        <v>0.035</v>
      </c>
      <c r="F27" s="7" t="s">
        <v>33</v>
      </c>
      <c r="G27" s="9" t="s">
        <v>100</v>
      </c>
      <c r="H27" s="8">
        <v>2024.0</v>
      </c>
    </row>
    <row r="28">
      <c r="A28" s="4" t="s">
        <v>101</v>
      </c>
      <c r="B28" s="7" t="s">
        <v>102</v>
      </c>
      <c r="C28" s="6">
        <f>+ 1.2 %</f>
        <v>0.012</v>
      </c>
      <c r="D28" s="6">
        <f>+ 2.2 %</f>
        <v>0.022</v>
      </c>
      <c r="E28" s="6">
        <f>+ 4.4 %</f>
        <v>0.044</v>
      </c>
      <c r="F28" s="7" t="s">
        <v>37</v>
      </c>
      <c r="G28" s="9" t="s">
        <v>103</v>
      </c>
      <c r="H28" s="8">
        <v>2024.0</v>
      </c>
    </row>
    <row r="29">
      <c r="A29" s="4" t="s">
        <v>104</v>
      </c>
      <c r="B29" s="7" t="s">
        <v>105</v>
      </c>
      <c r="C29" s="6">
        <f>+ 0.8 %</f>
        <v>0.008</v>
      </c>
      <c r="D29" s="6">
        <f>+ 2.6 %</f>
        <v>0.026</v>
      </c>
      <c r="E29" s="6">
        <f>+ 6.7 %</f>
        <v>0.067</v>
      </c>
      <c r="F29" s="7" t="s">
        <v>41</v>
      </c>
      <c r="G29" s="9" t="s">
        <v>106</v>
      </c>
      <c r="H29" s="8">
        <v>2024.0</v>
      </c>
    </row>
    <row r="30">
      <c r="A30" s="4" t="s">
        <v>107</v>
      </c>
      <c r="B30" s="7" t="s">
        <v>108</v>
      </c>
      <c r="C30" s="6">
        <f>+ 2.2 %</f>
        <v>0.022</v>
      </c>
      <c r="D30" s="6">
        <f>+ 4.5 %</f>
        <v>0.045</v>
      </c>
      <c r="E30" s="6">
        <f>+ 7.4 %</f>
        <v>0.074</v>
      </c>
      <c r="F30" s="7" t="s">
        <v>46</v>
      </c>
      <c r="G30" s="9" t="s">
        <v>109</v>
      </c>
      <c r="H30" s="8">
        <v>2024.0</v>
      </c>
    </row>
    <row r="31">
      <c r="A31" s="4" t="s">
        <v>110</v>
      </c>
      <c r="B31" s="7" t="s">
        <v>111</v>
      </c>
      <c r="C31" s="6">
        <f>+ 1.6 %</f>
        <v>0.016</v>
      </c>
      <c r="D31" s="6">
        <f>+ 3.8 %</f>
        <v>0.038</v>
      </c>
      <c r="E31" s="6">
        <f>+ 16 %</f>
        <v>0.16</v>
      </c>
      <c r="F31" s="7" t="s">
        <v>50</v>
      </c>
      <c r="G31" s="9" t="s">
        <v>112</v>
      </c>
      <c r="H31" s="8">
        <v>2024.0</v>
      </c>
    </row>
    <row r="32">
      <c r="A32" s="4" t="s">
        <v>113</v>
      </c>
      <c r="B32" s="7" t="s">
        <v>114</v>
      </c>
      <c r="C32" s="6">
        <f>+ 1.4 %</f>
        <v>0.014</v>
      </c>
      <c r="D32" s="6">
        <f>+ 2.8 %</f>
        <v>0.028</v>
      </c>
      <c r="E32" s="6">
        <f>+ 7.4 %</f>
        <v>0.074</v>
      </c>
      <c r="F32" s="7" t="s">
        <v>53</v>
      </c>
      <c r="G32" s="9" t="s">
        <v>115</v>
      </c>
      <c r="H32" s="8">
        <v>2024.0</v>
      </c>
    </row>
    <row r="33">
      <c r="A33" s="4" t="s">
        <v>116</v>
      </c>
      <c r="B33" s="7" t="s">
        <v>117</v>
      </c>
      <c r="C33" s="9" t="s">
        <v>118</v>
      </c>
      <c r="D33" s="6">
        <f>+ 1.3 %</f>
        <v>0.013</v>
      </c>
      <c r="E33" s="6">
        <f>+ 2.8 %</f>
        <v>0.028</v>
      </c>
      <c r="F33" s="7" t="s">
        <v>58</v>
      </c>
      <c r="G33" s="9" t="s">
        <v>119</v>
      </c>
      <c r="H33" s="8">
        <v>2024.0</v>
      </c>
    </row>
    <row r="34">
      <c r="A34" s="4" t="s">
        <v>120</v>
      </c>
      <c r="B34" s="7" t="s">
        <v>121</v>
      </c>
      <c r="C34" s="6">
        <f>+ 0.3 %</f>
        <v>0.003</v>
      </c>
      <c r="D34" s="6">
        <f>+ 1.7 %</f>
        <v>0.017</v>
      </c>
      <c r="E34" s="6">
        <f>+ 4.5 %</f>
        <v>0.045</v>
      </c>
      <c r="F34" s="7" t="s">
        <v>62</v>
      </c>
      <c r="G34" s="9" t="s">
        <v>122</v>
      </c>
      <c r="H34" s="8">
        <v>2024.0</v>
      </c>
    </row>
    <row r="35">
      <c r="A35" s="4" t="s">
        <v>123</v>
      </c>
      <c r="B35" s="7" t="s">
        <v>124</v>
      </c>
      <c r="C35" s="6">
        <f>+ 0.7 %</f>
        <v>0.007</v>
      </c>
      <c r="D35" s="6">
        <f>+ 0.8 %</f>
        <v>0.008</v>
      </c>
      <c r="E35" s="6">
        <f>+ 1.6 %</f>
        <v>0.016</v>
      </c>
      <c r="F35" s="7" t="s">
        <v>66</v>
      </c>
      <c r="G35" s="9" t="s">
        <v>125</v>
      </c>
      <c r="H35" s="8">
        <v>2024.0</v>
      </c>
    </row>
    <row r="36">
      <c r="A36" s="4" t="s">
        <v>126</v>
      </c>
      <c r="B36" s="7" t="s">
        <v>127</v>
      </c>
      <c r="C36" s="6">
        <f>+ 1.6 %</f>
        <v>0.016</v>
      </c>
      <c r="D36" s="6">
        <f>+ 5.7 %</f>
        <v>0.057</v>
      </c>
      <c r="E36" s="6">
        <f>+ 17.5 %</f>
        <v>0.175</v>
      </c>
      <c r="F36" s="7" t="s">
        <v>70</v>
      </c>
      <c r="G36" s="9" t="s">
        <v>128</v>
      </c>
      <c r="H36" s="8">
        <v>2024.0</v>
      </c>
    </row>
    <row r="37">
      <c r="A37" s="4" t="s">
        <v>129</v>
      </c>
      <c r="B37" s="7" t="s">
        <v>130</v>
      </c>
      <c r="C37" s="6">
        <f>+ 0.4 %</f>
        <v>0.004</v>
      </c>
      <c r="D37" s="6">
        <f>+ 2.6 %</f>
        <v>0.026</v>
      </c>
      <c r="E37" s="6">
        <f>+ 3.1 %</f>
        <v>0.031</v>
      </c>
      <c r="F37" s="7" t="s">
        <v>73</v>
      </c>
      <c r="G37" s="9" t="s">
        <v>131</v>
      </c>
      <c r="H37" s="8">
        <v>2024.0</v>
      </c>
    </row>
    <row r="38">
      <c r="A38" s="4" t="s">
        <v>132</v>
      </c>
      <c r="B38" s="7" t="s">
        <v>133</v>
      </c>
      <c r="C38" s="6">
        <f>+ 1.5 %</f>
        <v>0.015</v>
      </c>
      <c r="D38" s="6">
        <f>+ 5.1 %</f>
        <v>0.051</v>
      </c>
      <c r="E38" s="6">
        <f>+ 16.3 %</f>
        <v>0.163</v>
      </c>
      <c r="F38" s="7" t="s">
        <v>76</v>
      </c>
      <c r="G38" s="9" t="s">
        <v>134</v>
      </c>
      <c r="H38" s="8">
        <v>2024.0</v>
      </c>
    </row>
    <row r="39">
      <c r="A39" s="4" t="s">
        <v>135</v>
      </c>
      <c r="B39" s="7" t="s">
        <v>136</v>
      </c>
      <c r="C39" s="6">
        <f>+ 1.2 %</f>
        <v>0.012</v>
      </c>
      <c r="D39" s="6">
        <f>+ 3.9 %</f>
        <v>0.039</v>
      </c>
      <c r="E39" s="6">
        <f>+ 6.4 %</f>
        <v>0.064</v>
      </c>
      <c r="F39" s="7" t="s">
        <v>80</v>
      </c>
      <c r="G39" s="9" t="s">
        <v>93</v>
      </c>
      <c r="H39" s="8">
        <v>2024.0</v>
      </c>
    </row>
    <row r="40">
      <c r="A40" s="4" t="s">
        <v>137</v>
      </c>
      <c r="B40" s="7" t="s">
        <v>138</v>
      </c>
      <c r="C40" s="6">
        <f>+ 0.9 %</f>
        <v>0.009</v>
      </c>
      <c r="D40" s="6">
        <f>+ 0.7 %</f>
        <v>0.007</v>
      </c>
      <c r="E40" s="6">
        <f>+ 9.9 %</f>
        <v>0.099</v>
      </c>
      <c r="F40" s="7" t="s">
        <v>10</v>
      </c>
      <c r="G40" s="9" t="s">
        <v>139</v>
      </c>
      <c r="H40" s="8">
        <v>2023.0</v>
      </c>
    </row>
    <row r="41">
      <c r="A41" s="4" t="s">
        <v>140</v>
      </c>
      <c r="B41" s="7" t="s">
        <v>141</v>
      </c>
      <c r="C41" s="6">
        <f>+ 1.2 %</f>
        <v>0.012</v>
      </c>
      <c r="D41" s="6">
        <f>+ 1.6 %</f>
        <v>0.016</v>
      </c>
      <c r="E41" s="6">
        <f>+ 6.3 %</f>
        <v>0.063</v>
      </c>
      <c r="F41" s="7" t="s">
        <v>15</v>
      </c>
      <c r="G41" s="9" t="s">
        <v>142</v>
      </c>
      <c r="H41" s="8">
        <v>2023.0</v>
      </c>
    </row>
    <row r="42">
      <c r="A42" s="4" t="s">
        <v>143</v>
      </c>
      <c r="B42" s="7" t="s">
        <v>144</v>
      </c>
      <c r="C42" s="9" t="s">
        <v>14</v>
      </c>
      <c r="D42" s="6">
        <f>+ 0.6 %</f>
        <v>0.006</v>
      </c>
      <c r="E42" s="6">
        <f>+ 2.1 %</f>
        <v>0.021</v>
      </c>
      <c r="F42" s="7" t="s">
        <v>19</v>
      </c>
      <c r="G42" s="9" t="s">
        <v>145</v>
      </c>
      <c r="H42" s="8">
        <v>2023.0</v>
      </c>
    </row>
    <row r="43">
      <c r="A43" s="4" t="s">
        <v>146</v>
      </c>
      <c r="B43" s="7" t="s">
        <v>147</v>
      </c>
      <c r="C43" s="6">
        <f>+ 0.8 %</f>
        <v>0.008</v>
      </c>
      <c r="D43" s="6">
        <f>+ 1.2 %</f>
        <v>0.012</v>
      </c>
      <c r="E43" s="6">
        <f>+ 12.7 %</f>
        <v>0.127</v>
      </c>
      <c r="F43" s="7" t="s">
        <v>23</v>
      </c>
      <c r="G43" s="9" t="s">
        <v>148</v>
      </c>
      <c r="H43" s="8">
        <v>2023.0</v>
      </c>
    </row>
    <row r="44">
      <c r="A44" s="4" t="s">
        <v>149</v>
      </c>
      <c r="B44" s="7" t="s">
        <v>150</v>
      </c>
      <c r="C44" s="6">
        <f>+ 0.5 %</f>
        <v>0.005</v>
      </c>
      <c r="D44" s="6">
        <f>+ 4.1 %</f>
        <v>0.041</v>
      </c>
      <c r="E44" s="6">
        <f>+ 15.9 %</f>
        <v>0.159</v>
      </c>
      <c r="F44" s="7" t="s">
        <v>26</v>
      </c>
      <c r="G44" s="9" t="s">
        <v>151</v>
      </c>
      <c r="H44" s="8">
        <v>2023.0</v>
      </c>
    </row>
    <row r="45">
      <c r="A45" s="4" t="s">
        <v>152</v>
      </c>
      <c r="B45" s="7" t="s">
        <v>153</v>
      </c>
      <c r="C45" s="6">
        <f>+ 0.1 %</f>
        <v>0.001</v>
      </c>
      <c r="D45" s="6">
        <f>+ 0.6 %</f>
        <v>0.006</v>
      </c>
      <c r="E45" s="6">
        <f>+ 4.8 %</f>
        <v>0.048</v>
      </c>
      <c r="F45" s="7" t="s">
        <v>29</v>
      </c>
      <c r="G45" s="9" t="s">
        <v>154</v>
      </c>
      <c r="H45" s="8">
        <v>2023.0</v>
      </c>
    </row>
    <row r="46">
      <c r="A46" s="4" t="s">
        <v>155</v>
      </c>
      <c r="B46" s="7" t="s">
        <v>156</v>
      </c>
      <c r="C46" s="6">
        <f>+ 0.5 %</f>
        <v>0.005</v>
      </c>
      <c r="D46" s="6">
        <f>+ 2.1 %</f>
        <v>0.021</v>
      </c>
      <c r="E46" s="6">
        <f>+ 3.4 %</f>
        <v>0.034</v>
      </c>
      <c r="F46" s="7" t="s">
        <v>33</v>
      </c>
      <c r="G46" s="9" t="s">
        <v>157</v>
      </c>
      <c r="H46" s="8">
        <v>2023.0</v>
      </c>
    </row>
    <row r="47">
      <c r="A47" s="4" t="s">
        <v>158</v>
      </c>
      <c r="B47" s="7" t="s">
        <v>159</v>
      </c>
      <c r="C47" s="6">
        <f>+ 0.6 %</f>
        <v>0.006</v>
      </c>
      <c r="D47" s="6">
        <f>+ 1.2 %</f>
        <v>0.012</v>
      </c>
      <c r="E47" s="6">
        <f>+ 3.1 %</f>
        <v>0.031</v>
      </c>
      <c r="F47" s="7" t="s">
        <v>37</v>
      </c>
      <c r="G47" s="9" t="s">
        <v>160</v>
      </c>
      <c r="H47" s="8">
        <v>2023.0</v>
      </c>
    </row>
    <row r="48">
      <c r="A48" s="4" t="s">
        <v>161</v>
      </c>
      <c r="B48" s="7" t="s">
        <v>162</v>
      </c>
      <c r="C48" s="6">
        <f>+ 0.3 %</f>
        <v>0.003</v>
      </c>
      <c r="D48" s="6">
        <f>+ 0.2 %</f>
        <v>0.002</v>
      </c>
      <c r="E48" s="6">
        <f>+ 1.9 %</f>
        <v>0.019</v>
      </c>
      <c r="F48" s="7" t="s">
        <v>41</v>
      </c>
      <c r="G48" s="9" t="s">
        <v>163</v>
      </c>
      <c r="H48" s="8">
        <v>2023.0</v>
      </c>
    </row>
    <row r="49">
      <c r="A49" s="4" t="s">
        <v>164</v>
      </c>
      <c r="B49" s="7" t="s">
        <v>165</v>
      </c>
      <c r="C49" s="6">
        <f>+ 1.4 %</f>
        <v>0.014</v>
      </c>
      <c r="D49" s="6">
        <f>+ 1.3 %</f>
        <v>0.013</v>
      </c>
      <c r="E49" s="6">
        <f>+ 2.9 %</f>
        <v>0.029</v>
      </c>
      <c r="F49" s="7" t="s">
        <v>46</v>
      </c>
      <c r="G49" s="9" t="s">
        <v>166</v>
      </c>
      <c r="H49" s="8">
        <v>2023.0</v>
      </c>
    </row>
    <row r="50" ht="17.25" customHeight="1">
      <c r="A50" s="4" t="s">
        <v>167</v>
      </c>
      <c r="B50" s="7" t="s">
        <v>168</v>
      </c>
      <c r="C50" s="6">
        <f>+ 0.7 %</f>
        <v>0.007</v>
      </c>
      <c r="D50" s="6">
        <f>+ 0.8 %</f>
        <v>0.008</v>
      </c>
      <c r="E50" s="6">
        <f>+ 11.3 %</f>
        <v>0.113</v>
      </c>
      <c r="F50" s="7" t="s">
        <v>50</v>
      </c>
      <c r="G50" s="9" t="s">
        <v>169</v>
      </c>
      <c r="H50" s="8">
        <v>2023.0</v>
      </c>
    </row>
    <row r="51">
      <c r="A51" s="4" t="s">
        <v>170</v>
      </c>
      <c r="B51" s="7" t="s">
        <v>171</v>
      </c>
      <c r="C51" s="6">
        <f>+ 0.3 %</f>
        <v>0.003</v>
      </c>
      <c r="D51" s="6">
        <f>+ 0.7 %</f>
        <v>0.007</v>
      </c>
      <c r="E51" s="6">
        <f>+ 3.3 %</f>
        <v>0.033</v>
      </c>
      <c r="F51" s="7" t="s">
        <v>53</v>
      </c>
      <c r="G51" s="9" t="s">
        <v>172</v>
      </c>
      <c r="H51" s="8">
        <v>2023.0</v>
      </c>
    </row>
    <row r="52">
      <c r="A52" s="4" t="s">
        <v>173</v>
      </c>
      <c r="B52" s="7" t="s">
        <v>174</v>
      </c>
      <c r="C52" s="6">
        <f t="shared" ref="C52:C53" si="2">+ 0.1 %</f>
        <v>0.001</v>
      </c>
      <c r="D52" s="6">
        <f>+ 1.3 %</f>
        <v>0.013</v>
      </c>
      <c r="E52" s="6">
        <f>+ 1.7 %</f>
        <v>0.017</v>
      </c>
      <c r="F52" s="7" t="s">
        <v>58</v>
      </c>
      <c r="G52" s="9" t="s">
        <v>175</v>
      </c>
      <c r="H52" s="8">
        <v>2023.0</v>
      </c>
    </row>
    <row r="53">
      <c r="A53" s="4" t="s">
        <v>176</v>
      </c>
      <c r="B53" s="7" t="s">
        <v>177</v>
      </c>
      <c r="C53" s="6">
        <f t="shared" si="2"/>
        <v>0.001</v>
      </c>
      <c r="D53" s="6">
        <f>+ 1.5 %</f>
        <v>0.015</v>
      </c>
      <c r="E53" s="6">
        <f>+ 2.8 %</f>
        <v>0.028</v>
      </c>
      <c r="F53" s="7" t="s">
        <v>62</v>
      </c>
      <c r="G53" s="9" t="s">
        <v>178</v>
      </c>
      <c r="H53" s="8">
        <v>2023.0</v>
      </c>
    </row>
    <row r="54">
      <c r="A54" s="4" t="s">
        <v>179</v>
      </c>
      <c r="B54" s="7" t="s">
        <v>180</v>
      </c>
      <c r="C54" s="6">
        <f>+ 1.9 %</f>
        <v>0.019</v>
      </c>
      <c r="D54" s="6">
        <f>+ 3.4 %</f>
        <v>0.034</v>
      </c>
      <c r="E54" s="6">
        <f>+ 5.4 %</f>
        <v>0.054</v>
      </c>
      <c r="F54" s="7" t="s">
        <v>66</v>
      </c>
      <c r="G54" s="9" t="s">
        <v>181</v>
      </c>
      <c r="H54" s="8">
        <v>2023.0</v>
      </c>
    </row>
    <row r="55">
      <c r="A55" s="4" t="s">
        <v>182</v>
      </c>
      <c r="B55" s="7" t="s">
        <v>183</v>
      </c>
      <c r="C55" s="6">
        <f>+ 1.2 %</f>
        <v>0.012</v>
      </c>
      <c r="D55" s="6">
        <f>+ 2.5 %</f>
        <v>0.025</v>
      </c>
      <c r="E55" s="6">
        <f>+ 4.8 %</f>
        <v>0.048</v>
      </c>
      <c r="F55" s="7" t="s">
        <v>70</v>
      </c>
      <c r="G55" s="9" t="s">
        <v>184</v>
      </c>
      <c r="H55" s="8">
        <v>2023.0</v>
      </c>
    </row>
    <row r="56">
      <c r="A56" s="4" t="s">
        <v>185</v>
      </c>
      <c r="B56" s="7" t="s">
        <v>186</v>
      </c>
      <c r="C56" s="9" t="s">
        <v>57</v>
      </c>
      <c r="D56" s="6">
        <f>+ 0.4 %</f>
        <v>0.004</v>
      </c>
      <c r="E56" s="6">
        <f>+ 2.6 %</f>
        <v>0.026</v>
      </c>
      <c r="F56" s="7" t="s">
        <v>73</v>
      </c>
      <c r="G56" s="9" t="s">
        <v>187</v>
      </c>
      <c r="H56" s="8">
        <v>2023.0</v>
      </c>
    </row>
    <row r="57">
      <c r="A57" s="4" t="s">
        <v>188</v>
      </c>
      <c r="B57" s="7" t="s">
        <v>189</v>
      </c>
      <c r="C57" s="6">
        <f>+ 0.8 %</f>
        <v>0.008</v>
      </c>
      <c r="D57" s="6">
        <f>+ 1.9 %</f>
        <v>0.019</v>
      </c>
      <c r="E57" s="6">
        <f>+ 9.8 %</f>
        <v>0.098</v>
      </c>
      <c r="F57" s="7" t="s">
        <v>76</v>
      </c>
      <c r="G57" s="9" t="s">
        <v>190</v>
      </c>
      <c r="H57" s="8">
        <v>2023.0</v>
      </c>
    </row>
    <row r="58">
      <c r="A58" s="4" t="s">
        <v>191</v>
      </c>
      <c r="B58" s="7" t="s">
        <v>192</v>
      </c>
      <c r="C58" s="6">
        <f>+ 1.9 %</f>
        <v>0.019</v>
      </c>
      <c r="D58" s="6">
        <f>+ 2.3 %</f>
        <v>0.023</v>
      </c>
      <c r="E58" s="6">
        <f>+ 7.6 %</f>
        <v>0.076</v>
      </c>
      <c r="F58" s="7" t="s">
        <v>80</v>
      </c>
      <c r="G58" s="9" t="s">
        <v>193</v>
      </c>
      <c r="H58" s="8">
        <v>2023.0</v>
      </c>
    </row>
    <row r="59">
      <c r="A59" s="4" t="s">
        <v>194</v>
      </c>
      <c r="B59" s="7" t="s">
        <v>195</v>
      </c>
      <c r="C59" s="9" t="s">
        <v>196</v>
      </c>
      <c r="D59" s="6">
        <f>+ 0.2 %</f>
        <v>0.002</v>
      </c>
      <c r="E59" s="6">
        <f>+ 6.4 %</f>
        <v>0.064</v>
      </c>
      <c r="F59" s="7" t="s">
        <v>10</v>
      </c>
      <c r="G59" s="9" t="s">
        <v>197</v>
      </c>
      <c r="H59" s="8">
        <v>2022.0</v>
      </c>
    </row>
    <row r="60">
      <c r="A60" s="4" t="s">
        <v>198</v>
      </c>
      <c r="B60" s="7" t="s">
        <v>199</v>
      </c>
      <c r="C60" s="7" t="s">
        <v>11</v>
      </c>
      <c r="D60" s="6">
        <f t="shared" ref="D60:E60" si="3">+ 1 %</f>
        <v>0.01</v>
      </c>
      <c r="E60" s="6">
        <f t="shared" si="3"/>
        <v>0.01</v>
      </c>
      <c r="F60" s="7" t="s">
        <v>15</v>
      </c>
      <c r="G60" s="9" t="s">
        <v>190</v>
      </c>
      <c r="H60" s="8">
        <v>2022.0</v>
      </c>
    </row>
    <row r="61">
      <c r="A61" s="4" t="s">
        <v>200</v>
      </c>
      <c r="B61" s="7" t="s">
        <v>201</v>
      </c>
      <c r="C61" s="9" t="s">
        <v>14</v>
      </c>
      <c r="D61" s="6">
        <f>+ 0.1 %</f>
        <v>0.001</v>
      </c>
      <c r="E61" s="6">
        <f>+ 0.5 %</f>
        <v>0.005</v>
      </c>
      <c r="F61" s="7" t="s">
        <v>19</v>
      </c>
      <c r="G61" s="9" t="s">
        <v>202</v>
      </c>
      <c r="H61" s="8">
        <v>2022.0</v>
      </c>
    </row>
    <row r="62">
      <c r="A62" s="4" t="s">
        <v>203</v>
      </c>
      <c r="B62" s="7" t="s">
        <v>204</v>
      </c>
      <c r="C62" s="6">
        <f>+ 0.8 %</f>
        <v>0.008</v>
      </c>
      <c r="D62" s="6">
        <f>+ 1.9 %</f>
        <v>0.019</v>
      </c>
      <c r="E62" s="6">
        <f>+ 10.1 %</f>
        <v>0.101</v>
      </c>
      <c r="F62" s="7" t="s">
        <v>23</v>
      </c>
      <c r="G62" s="9" t="s">
        <v>205</v>
      </c>
      <c r="H62" s="8">
        <v>2022.0</v>
      </c>
    </row>
    <row r="63">
      <c r="A63" s="4" t="s">
        <v>206</v>
      </c>
      <c r="B63" s="7" t="s">
        <v>207</v>
      </c>
      <c r="C63" s="6">
        <f>+ 0.7 %</f>
        <v>0.007</v>
      </c>
      <c r="D63" s="6">
        <f>+ 2.5 %</f>
        <v>0.025</v>
      </c>
      <c r="E63" s="6">
        <f>+ 6.8 %</f>
        <v>0.068</v>
      </c>
      <c r="F63" s="7" t="s">
        <v>26</v>
      </c>
      <c r="G63" s="9" t="s">
        <v>208</v>
      </c>
      <c r="H63" s="8">
        <v>2022.0</v>
      </c>
    </row>
    <row r="64">
      <c r="A64" s="4" t="s">
        <v>209</v>
      </c>
      <c r="B64" s="7" t="s">
        <v>210</v>
      </c>
      <c r="C64" s="6">
        <f>+ 0.4 %</f>
        <v>0.004</v>
      </c>
      <c r="D64" s="6">
        <f>+ 1 %</f>
        <v>0.01</v>
      </c>
      <c r="E64" s="6">
        <f>+ 2.4 %</f>
        <v>0.024</v>
      </c>
      <c r="F64" s="7" t="s">
        <v>29</v>
      </c>
      <c r="G64" s="9" t="s">
        <v>87</v>
      </c>
      <c r="H64" s="8">
        <v>2022.0</v>
      </c>
    </row>
    <row r="65">
      <c r="A65" s="4" t="s">
        <v>211</v>
      </c>
      <c r="B65" s="7" t="s">
        <v>212</v>
      </c>
      <c r="C65" s="9" t="s">
        <v>14</v>
      </c>
      <c r="D65" s="6">
        <f>+ 0.4 %</f>
        <v>0.004</v>
      </c>
      <c r="E65" s="9" t="s">
        <v>213</v>
      </c>
      <c r="F65" s="7" t="s">
        <v>33</v>
      </c>
      <c r="G65" s="9" t="s">
        <v>214</v>
      </c>
      <c r="H65" s="8">
        <v>2022.0</v>
      </c>
    </row>
    <row r="66">
      <c r="A66" s="4" t="s">
        <v>215</v>
      </c>
      <c r="B66" s="7" t="s">
        <v>216</v>
      </c>
      <c r="C66" s="9" t="s">
        <v>14</v>
      </c>
      <c r="D66" s="6">
        <f>+ 0.2 %</f>
        <v>0.002</v>
      </c>
      <c r="E66" s="6">
        <f>+ 1.1 %</f>
        <v>0.011</v>
      </c>
      <c r="F66" s="7" t="s">
        <v>37</v>
      </c>
      <c r="G66" s="9" t="s">
        <v>217</v>
      </c>
      <c r="H66" s="8">
        <v>2022.0</v>
      </c>
    </row>
    <row r="67">
      <c r="A67" s="4" t="s">
        <v>218</v>
      </c>
      <c r="B67" s="7" t="s">
        <v>219</v>
      </c>
      <c r="C67" s="9" t="s">
        <v>14</v>
      </c>
      <c r="D67" s="6">
        <f>+ 0.3 %</f>
        <v>0.003</v>
      </c>
      <c r="E67" s="6">
        <f>+ 0.8 %</f>
        <v>0.008</v>
      </c>
      <c r="F67" s="7" t="s">
        <v>41</v>
      </c>
      <c r="G67" s="9" t="s">
        <v>220</v>
      </c>
      <c r="H67" s="8">
        <v>2022.0</v>
      </c>
    </row>
    <row r="68">
      <c r="A68" s="4" t="s">
        <v>221</v>
      </c>
      <c r="B68" s="7" t="s">
        <v>222</v>
      </c>
      <c r="C68" s="6">
        <f>+ 0.4 %</f>
        <v>0.004</v>
      </c>
      <c r="D68" s="6">
        <f>+ 1.3 %</f>
        <v>0.013</v>
      </c>
      <c r="E68" s="6">
        <f>+ 1.9 %</f>
        <v>0.019</v>
      </c>
      <c r="F68" s="7" t="s">
        <v>46</v>
      </c>
      <c r="G68" s="9" t="s">
        <v>223</v>
      </c>
      <c r="H68" s="8">
        <v>2022.0</v>
      </c>
    </row>
    <row r="69">
      <c r="A69" s="4" t="s">
        <v>224</v>
      </c>
      <c r="B69" s="7" t="s">
        <v>225</v>
      </c>
      <c r="C69" s="6">
        <f>+ 0.2 %</f>
        <v>0.002</v>
      </c>
      <c r="D69" s="6">
        <f>+ 0.6 %</f>
        <v>0.006</v>
      </c>
      <c r="E69" s="6">
        <f>+ 7.9 %</f>
        <v>0.079</v>
      </c>
      <c r="F69" s="7" t="s">
        <v>50</v>
      </c>
      <c r="G69" s="9" t="s">
        <v>226</v>
      </c>
      <c r="H69" s="8">
        <v>2022.0</v>
      </c>
    </row>
    <row r="70">
      <c r="A70" s="4" t="s">
        <v>227</v>
      </c>
      <c r="B70" s="7" t="s">
        <v>228</v>
      </c>
      <c r="C70" s="6">
        <f>+ 0.3 %</f>
        <v>0.003</v>
      </c>
      <c r="D70" s="6">
        <f>+ 0.8 %</f>
        <v>0.008</v>
      </c>
      <c r="E70" s="6">
        <f>+ 3.1 %</f>
        <v>0.031</v>
      </c>
      <c r="F70" s="7" t="s">
        <v>53</v>
      </c>
      <c r="G70" s="9" t="s">
        <v>229</v>
      </c>
      <c r="H70" s="8">
        <v>2022.0</v>
      </c>
    </row>
    <row r="71">
      <c r="A71" s="4" t="s">
        <v>230</v>
      </c>
      <c r="B71" s="7" t="s">
        <v>231</v>
      </c>
      <c r="C71" s="6">
        <f>+ 0.5 %</f>
        <v>0.005</v>
      </c>
      <c r="D71" s="6">
        <f>+ 1.6 %</f>
        <v>0.016</v>
      </c>
      <c r="E71" s="6">
        <f>+ 0.2 %</f>
        <v>0.002</v>
      </c>
      <c r="F71" s="7" t="s">
        <v>58</v>
      </c>
      <c r="G71" s="9" t="s">
        <v>178</v>
      </c>
      <c r="H71" s="8">
        <v>2022.0</v>
      </c>
    </row>
    <row r="72">
      <c r="A72" s="4" t="s">
        <v>232</v>
      </c>
      <c r="B72" s="7" t="s">
        <v>233</v>
      </c>
      <c r="C72" s="6">
        <f>+ 0.1 %</f>
        <v>0.001</v>
      </c>
      <c r="D72" s="6">
        <f>+ 1 %</f>
        <v>0.01</v>
      </c>
      <c r="E72" s="6">
        <f>+ 0.7 %</f>
        <v>0.007</v>
      </c>
      <c r="F72" s="7" t="s">
        <v>62</v>
      </c>
      <c r="G72" s="9" t="s">
        <v>234</v>
      </c>
      <c r="H72" s="8">
        <v>2022.0</v>
      </c>
    </row>
    <row r="73">
      <c r="A73" s="4" t="s">
        <v>235</v>
      </c>
      <c r="B73" s="7" t="s">
        <v>236</v>
      </c>
      <c r="C73" s="9" t="s">
        <v>196</v>
      </c>
      <c r="D73" s="6">
        <f>+ 1.5 %</f>
        <v>0.015</v>
      </c>
      <c r="E73" s="9" t="s">
        <v>196</v>
      </c>
      <c r="F73" s="7" t="s">
        <v>66</v>
      </c>
      <c r="G73" s="9" t="s">
        <v>237</v>
      </c>
      <c r="H73" s="8">
        <v>2022.0</v>
      </c>
    </row>
    <row r="74">
      <c r="A74" s="4" t="s">
        <v>238</v>
      </c>
      <c r="B74" s="7" t="s">
        <v>239</v>
      </c>
      <c r="C74" s="9" t="s">
        <v>196</v>
      </c>
      <c r="D74" s="6">
        <f>+ 0.6 %</f>
        <v>0.006</v>
      </c>
      <c r="E74" s="6">
        <f>+ 5.7 %</f>
        <v>0.057</v>
      </c>
      <c r="F74" s="7" t="s">
        <v>70</v>
      </c>
      <c r="G74" s="9" t="s">
        <v>226</v>
      </c>
      <c r="H74" s="8">
        <v>2022.0</v>
      </c>
    </row>
    <row r="75">
      <c r="A75" s="4" t="s">
        <v>240</v>
      </c>
      <c r="B75" s="7" t="s">
        <v>241</v>
      </c>
      <c r="C75" s="9" t="s">
        <v>242</v>
      </c>
      <c r="D75" s="6">
        <f>+ 0.8 %</f>
        <v>0.008</v>
      </c>
      <c r="E75" s="6">
        <f>+ 2.3 %</f>
        <v>0.023</v>
      </c>
      <c r="F75" s="7" t="s">
        <v>73</v>
      </c>
      <c r="G75" s="9" t="s">
        <v>243</v>
      </c>
      <c r="H75" s="8">
        <v>2022.0</v>
      </c>
    </row>
    <row r="76">
      <c r="A76" s="4" t="s">
        <v>244</v>
      </c>
      <c r="B76" s="7" t="s">
        <v>245</v>
      </c>
      <c r="C76" s="9" t="s">
        <v>246</v>
      </c>
      <c r="D76" s="9" t="s">
        <v>247</v>
      </c>
      <c r="E76" s="6">
        <f>+ 1.7 %</f>
        <v>0.017</v>
      </c>
      <c r="F76" s="7" t="s">
        <v>76</v>
      </c>
      <c r="G76" s="9" t="s">
        <v>248</v>
      </c>
      <c r="H76" s="8">
        <v>2022.0</v>
      </c>
    </row>
    <row r="77">
      <c r="A77" s="4" t="s">
        <v>249</v>
      </c>
      <c r="B77" s="7" t="s">
        <v>250</v>
      </c>
      <c r="C77" s="9" t="s">
        <v>247</v>
      </c>
      <c r="D77" s="6">
        <f>+ 2.4 %</f>
        <v>0.024</v>
      </c>
      <c r="E77" s="6">
        <f>+ 5.7 %</f>
        <v>0.057</v>
      </c>
      <c r="F77" s="7" t="s">
        <v>80</v>
      </c>
      <c r="G77" s="9" t="s">
        <v>251</v>
      </c>
      <c r="H77" s="8">
        <v>2022.0</v>
      </c>
    </row>
    <row r="78">
      <c r="A78" s="4" t="s">
        <v>252</v>
      </c>
      <c r="B78" s="7" t="s">
        <v>253</v>
      </c>
      <c r="C78" s="9" t="s">
        <v>196</v>
      </c>
      <c r="D78" s="7" t="s">
        <v>11</v>
      </c>
      <c r="E78" s="6">
        <f>+ 7.1 %</f>
        <v>0.071</v>
      </c>
      <c r="F78" s="7" t="s">
        <v>10</v>
      </c>
      <c r="G78" s="9" t="s">
        <v>254</v>
      </c>
      <c r="H78" s="8">
        <v>2021.0</v>
      </c>
    </row>
    <row r="79">
      <c r="A79" s="4" t="s">
        <v>255</v>
      </c>
      <c r="B79" s="7" t="s">
        <v>256</v>
      </c>
      <c r="C79" s="9" t="s">
        <v>14</v>
      </c>
      <c r="D79" s="6">
        <f>+ 1.7 %</f>
        <v>0.017</v>
      </c>
      <c r="E79" s="6">
        <f>+ 0.1 %</f>
        <v>0.001</v>
      </c>
      <c r="F79" s="7" t="s">
        <v>15</v>
      </c>
      <c r="G79" s="9" t="s">
        <v>257</v>
      </c>
      <c r="H79" s="8">
        <v>2021.0</v>
      </c>
    </row>
    <row r="80">
      <c r="A80" s="4" t="s">
        <v>258</v>
      </c>
      <c r="B80" s="7" t="s">
        <v>259</v>
      </c>
      <c r="C80" s="9" t="s">
        <v>260</v>
      </c>
      <c r="D80" s="6">
        <f>+ 0.8 %</f>
        <v>0.008</v>
      </c>
      <c r="E80" s="9" t="s">
        <v>118</v>
      </c>
      <c r="F80" s="7" t="s">
        <v>19</v>
      </c>
      <c r="G80" s="9" t="s">
        <v>261</v>
      </c>
      <c r="H80" s="8">
        <v>2021.0</v>
      </c>
    </row>
    <row r="81">
      <c r="A81" s="4" t="s">
        <v>262</v>
      </c>
      <c r="B81" s="7" t="s">
        <v>263</v>
      </c>
      <c r="C81" s="6">
        <f>+ 1.1 %</f>
        <v>0.011</v>
      </c>
      <c r="D81" s="6">
        <f>+ 1.9 %</f>
        <v>0.019</v>
      </c>
      <c r="E81" s="6">
        <f>+ 6.5 %</f>
        <v>0.065</v>
      </c>
      <c r="F81" s="7" t="s">
        <v>23</v>
      </c>
      <c r="G81" s="9" t="s">
        <v>264</v>
      </c>
      <c r="H81" s="8">
        <v>2021.0</v>
      </c>
    </row>
    <row r="82">
      <c r="A82" s="4" t="s">
        <v>265</v>
      </c>
      <c r="B82" s="7" t="s">
        <v>266</v>
      </c>
      <c r="C82" s="6">
        <f>+ 0.4 %</f>
        <v>0.004</v>
      </c>
      <c r="D82" s="6">
        <f>+ 2 %</f>
        <v>0.02</v>
      </c>
      <c r="E82" s="6">
        <f>+ 5.3 %</f>
        <v>0.053</v>
      </c>
      <c r="F82" s="7" t="s">
        <v>26</v>
      </c>
      <c r="G82" s="9" t="s">
        <v>267</v>
      </c>
      <c r="H82" s="8">
        <v>2021.0</v>
      </c>
    </row>
    <row r="83">
      <c r="A83" s="4" t="s">
        <v>268</v>
      </c>
      <c r="B83" s="7" t="s">
        <v>269</v>
      </c>
      <c r="C83" s="9" t="s">
        <v>242</v>
      </c>
      <c r="D83" s="9" t="s">
        <v>14</v>
      </c>
      <c r="E83" s="6">
        <f>+ 1.2 %</f>
        <v>0.012</v>
      </c>
      <c r="F83" s="7" t="s">
        <v>29</v>
      </c>
      <c r="G83" s="9" t="s">
        <v>270</v>
      </c>
      <c r="H83" s="8">
        <v>2021.0</v>
      </c>
    </row>
    <row r="84">
      <c r="A84" s="4" t="s">
        <v>271</v>
      </c>
      <c r="B84" s="7" t="s">
        <v>272</v>
      </c>
      <c r="C84" s="6">
        <f t="shared" ref="C84:C86" si="4">+ 0.2 %</f>
        <v>0.002</v>
      </c>
      <c r="D84" s="6">
        <f>+ 1.9 %</f>
        <v>0.019</v>
      </c>
      <c r="E84" s="6">
        <f>+ 1.1 %</f>
        <v>0.011</v>
      </c>
      <c r="F84" s="7" t="s">
        <v>33</v>
      </c>
      <c r="G84" s="9" t="s">
        <v>273</v>
      </c>
      <c r="H84" s="8">
        <v>2021.0</v>
      </c>
    </row>
    <row r="85">
      <c r="A85" s="4" t="s">
        <v>274</v>
      </c>
      <c r="B85" s="7" t="s">
        <v>275</v>
      </c>
      <c r="C85" s="6">
        <f t="shared" si="4"/>
        <v>0.002</v>
      </c>
      <c r="D85" s="6">
        <f>+ 1.2 %</f>
        <v>0.012</v>
      </c>
      <c r="E85" s="6">
        <f>+ 1.3 %</f>
        <v>0.013</v>
      </c>
      <c r="F85" s="7" t="s">
        <v>37</v>
      </c>
      <c r="G85" s="9" t="s">
        <v>276</v>
      </c>
      <c r="H85" s="8">
        <v>2021.0</v>
      </c>
    </row>
    <row r="86">
      <c r="A86" s="4" t="s">
        <v>277</v>
      </c>
      <c r="B86" s="7" t="s">
        <v>278</v>
      </c>
      <c r="C86" s="6">
        <f t="shared" si="4"/>
        <v>0.002</v>
      </c>
      <c r="D86" s="6">
        <f>+ 1 %</f>
        <v>0.01</v>
      </c>
      <c r="E86" s="6">
        <f>+ 1.5 %</f>
        <v>0.015</v>
      </c>
      <c r="F86" s="7" t="s">
        <v>41</v>
      </c>
      <c r="G86" s="9" t="s">
        <v>279</v>
      </c>
      <c r="H86" s="8">
        <v>2021.0</v>
      </c>
    </row>
    <row r="87">
      <c r="A87" s="4" t="s">
        <v>280</v>
      </c>
      <c r="B87" s="7" t="s">
        <v>281</v>
      </c>
      <c r="C87" s="6">
        <f>+ 6.2 %</f>
        <v>0.062</v>
      </c>
      <c r="D87" s="6">
        <f>+ 5.8 %</f>
        <v>0.058</v>
      </c>
      <c r="E87" s="9" t="s">
        <v>282</v>
      </c>
      <c r="F87" s="7" t="s">
        <v>46</v>
      </c>
      <c r="G87" s="9" t="s">
        <v>283</v>
      </c>
      <c r="H87" s="8">
        <v>2021.0</v>
      </c>
    </row>
    <row r="88">
      <c r="A88" s="4" t="s">
        <v>284</v>
      </c>
      <c r="B88" s="7" t="s">
        <v>285</v>
      </c>
      <c r="C88" s="9" t="s">
        <v>260</v>
      </c>
      <c r="D88" s="9" t="s">
        <v>286</v>
      </c>
      <c r="E88" s="6">
        <f>+ 4.7 %</f>
        <v>0.047</v>
      </c>
      <c r="F88" s="7" t="s">
        <v>50</v>
      </c>
      <c r="G88" s="9" t="s">
        <v>287</v>
      </c>
      <c r="H88" s="8">
        <v>2021.0</v>
      </c>
    </row>
    <row r="89">
      <c r="A89" s="4" t="s">
        <v>288</v>
      </c>
      <c r="B89" s="7" t="s">
        <v>289</v>
      </c>
      <c r="C89" s="6">
        <f>+ 0.6 %</f>
        <v>0.006</v>
      </c>
      <c r="D89" s="6">
        <f>+ 0.7 %</f>
        <v>0.007</v>
      </c>
      <c r="E89" s="6">
        <f>+ 1.9 %</f>
        <v>0.019</v>
      </c>
      <c r="F89" s="7" t="s">
        <v>53</v>
      </c>
      <c r="G89" s="9" t="s">
        <v>290</v>
      </c>
      <c r="H89" s="8">
        <v>2021.0</v>
      </c>
    </row>
    <row r="90">
      <c r="A90" s="4" t="s">
        <v>291</v>
      </c>
      <c r="B90" s="7" t="s">
        <v>292</v>
      </c>
      <c r="C90" s="9" t="s">
        <v>260</v>
      </c>
      <c r="D90" s="9" t="s">
        <v>286</v>
      </c>
      <c r="E90" s="6">
        <f>+ 2.1 %</f>
        <v>0.021</v>
      </c>
      <c r="F90" s="7" t="s">
        <v>58</v>
      </c>
      <c r="G90" s="9" t="s">
        <v>293</v>
      </c>
      <c r="H90" s="8">
        <v>2021.0</v>
      </c>
    </row>
    <row r="91">
      <c r="A91" s="4" t="s">
        <v>294</v>
      </c>
      <c r="B91" s="7" t="s">
        <v>295</v>
      </c>
      <c r="C91" s="6">
        <f>+ 0.3 %</f>
        <v>0.003</v>
      </c>
      <c r="D91" s="6">
        <f>+ 0.6 %</f>
        <v>0.006</v>
      </c>
      <c r="E91" s="6">
        <f>+ 0.1 %</f>
        <v>0.001</v>
      </c>
      <c r="F91" s="7" t="s">
        <v>62</v>
      </c>
      <c r="G91" s="9" t="s">
        <v>296</v>
      </c>
      <c r="H91" s="8">
        <v>2021.0</v>
      </c>
    </row>
    <row r="92">
      <c r="A92" s="4" t="s">
        <v>297</v>
      </c>
      <c r="B92" s="7" t="s">
        <v>298</v>
      </c>
      <c r="C92" s="6">
        <f>+ 0.9 %</f>
        <v>0.009</v>
      </c>
      <c r="D92" s="6">
        <f>+ 2.7 %</f>
        <v>0.027</v>
      </c>
      <c r="E92" s="6">
        <f>+ 2.1 %</f>
        <v>0.021</v>
      </c>
      <c r="F92" s="7" t="s">
        <v>66</v>
      </c>
      <c r="G92" s="9" t="s">
        <v>197</v>
      </c>
      <c r="H92" s="8">
        <v>2021.0</v>
      </c>
    </row>
    <row r="93">
      <c r="A93" s="4" t="s">
        <v>299</v>
      </c>
      <c r="B93" s="7" t="s">
        <v>300</v>
      </c>
      <c r="C93" s="6">
        <f>+ 0.7 %</f>
        <v>0.007</v>
      </c>
      <c r="D93" s="6">
        <f>+ 0.6 %</f>
        <v>0.006</v>
      </c>
      <c r="E93" s="6">
        <f>+ 4.4 %</f>
        <v>0.044</v>
      </c>
      <c r="F93" s="7" t="s">
        <v>70</v>
      </c>
      <c r="G93" s="9" t="s">
        <v>301</v>
      </c>
      <c r="H93" s="8">
        <v>2021.0</v>
      </c>
    </row>
    <row r="94">
      <c r="A94" s="4" t="s">
        <v>302</v>
      </c>
      <c r="B94" s="7" t="s">
        <v>303</v>
      </c>
      <c r="C94" s="6">
        <f>+ 0.4 %</f>
        <v>0.004</v>
      </c>
      <c r="D94" s="6">
        <f>+ 1.4 %</f>
        <v>0.014</v>
      </c>
      <c r="E94" s="6">
        <f>+ 3.6 %</f>
        <v>0.036</v>
      </c>
      <c r="F94" s="7" t="s">
        <v>73</v>
      </c>
      <c r="G94" s="9" t="s">
        <v>304</v>
      </c>
      <c r="H94" s="8">
        <v>2021.0</v>
      </c>
    </row>
    <row r="95">
      <c r="A95" s="4" t="s">
        <v>305</v>
      </c>
      <c r="B95" s="7" t="s">
        <v>306</v>
      </c>
      <c r="C95" s="9" t="s">
        <v>196</v>
      </c>
      <c r="D95" s="9" t="s">
        <v>260</v>
      </c>
      <c r="E95" s="6">
        <f>+ 1.4 %</f>
        <v>0.014</v>
      </c>
      <c r="F95" s="7" t="s">
        <v>76</v>
      </c>
      <c r="G95" s="9" t="s">
        <v>307</v>
      </c>
      <c r="H95" s="8">
        <v>2021.0</v>
      </c>
    </row>
    <row r="96">
      <c r="A96" s="4" t="s">
        <v>308</v>
      </c>
      <c r="B96" s="7" t="s">
        <v>309</v>
      </c>
      <c r="C96" s="6">
        <f>+ 1 %</f>
        <v>0.01</v>
      </c>
      <c r="D96" s="6">
        <f>+ 3.4 %</f>
        <v>0.034</v>
      </c>
      <c r="E96" s="6">
        <f>+ 2.3 %</f>
        <v>0.023</v>
      </c>
      <c r="F96" s="7" t="s">
        <v>80</v>
      </c>
      <c r="G96" s="9" t="s">
        <v>310</v>
      </c>
      <c r="H96" s="8">
        <v>2021.0</v>
      </c>
    </row>
    <row r="97">
      <c r="A97" s="4" t="s">
        <v>311</v>
      </c>
      <c r="B97" s="7" t="s">
        <v>312</v>
      </c>
      <c r="C97" s="6">
        <f>+ 0.6 %</f>
        <v>0.006</v>
      </c>
      <c r="D97" s="6">
        <f t="shared" ref="D97:E97" si="5">+ 0.5 %</f>
        <v>0.005</v>
      </c>
      <c r="E97" s="6">
        <f t="shared" si="5"/>
        <v>0.005</v>
      </c>
      <c r="F97" s="7" t="s">
        <v>10</v>
      </c>
      <c r="G97" s="9" t="s">
        <v>313</v>
      </c>
      <c r="H97" s="8">
        <v>2020.0</v>
      </c>
    </row>
    <row r="98">
      <c r="A98" s="4" t="s">
        <v>314</v>
      </c>
      <c r="B98" s="7" t="s">
        <v>315</v>
      </c>
      <c r="C98" s="9" t="s">
        <v>316</v>
      </c>
      <c r="D98" s="6">
        <f>+ 1 %</f>
        <v>0.01</v>
      </c>
      <c r="E98" s="9" t="s">
        <v>14</v>
      </c>
      <c r="F98" s="7" t="s">
        <v>15</v>
      </c>
      <c r="G98" s="9" t="s">
        <v>317</v>
      </c>
      <c r="H98" s="8">
        <v>2020.0</v>
      </c>
    </row>
    <row r="99">
      <c r="A99" s="4" t="s">
        <v>318</v>
      </c>
      <c r="B99" s="7" t="s">
        <v>319</v>
      </c>
      <c r="C99" s="9" t="s">
        <v>260</v>
      </c>
      <c r="D99" s="9" t="s">
        <v>196</v>
      </c>
      <c r="E99" s="6">
        <f>+ 0.7 %</f>
        <v>0.007</v>
      </c>
      <c r="F99" s="7" t="s">
        <v>19</v>
      </c>
      <c r="G99" s="9" t="s">
        <v>320</v>
      </c>
      <c r="H99" s="8">
        <v>2020.0</v>
      </c>
    </row>
    <row r="100">
      <c r="A100" s="4" t="s">
        <v>321</v>
      </c>
      <c r="B100" s="7" t="s">
        <v>322</v>
      </c>
      <c r="C100" s="9" t="s">
        <v>196</v>
      </c>
      <c r="D100" s="6">
        <f>+ 1.1 %</f>
        <v>0.011</v>
      </c>
      <c r="E100" s="6">
        <f>+ 1.6 %</f>
        <v>0.016</v>
      </c>
      <c r="F100" s="7" t="s">
        <v>23</v>
      </c>
      <c r="G100" s="9" t="s">
        <v>323</v>
      </c>
      <c r="H100" s="8">
        <v>2020.0</v>
      </c>
    </row>
    <row r="101">
      <c r="A101" s="4" t="s">
        <v>324</v>
      </c>
      <c r="B101" s="7" t="s">
        <v>325</v>
      </c>
      <c r="C101" s="6">
        <f>+ 0.5 %</f>
        <v>0.005</v>
      </c>
      <c r="D101" s="6">
        <f>+ 1.7 %</f>
        <v>0.017</v>
      </c>
      <c r="E101" s="6">
        <f>+ 1 %</f>
        <v>0.01</v>
      </c>
      <c r="F101" s="7" t="s">
        <v>26</v>
      </c>
      <c r="G101" s="9" t="s">
        <v>326</v>
      </c>
      <c r="H101" s="8">
        <v>2020.0</v>
      </c>
    </row>
    <row r="102">
      <c r="A102" s="4" t="s">
        <v>327</v>
      </c>
      <c r="B102" s="7" t="s">
        <v>328</v>
      </c>
      <c r="C102" s="9" t="s">
        <v>196</v>
      </c>
      <c r="D102" s="6">
        <f>+ 0.4 %</f>
        <v>0.004</v>
      </c>
      <c r="E102" s="6">
        <f>+ 0.1 %</f>
        <v>0.001</v>
      </c>
      <c r="F102" s="7" t="s">
        <v>29</v>
      </c>
      <c r="G102" s="9" t="s">
        <v>320</v>
      </c>
      <c r="H102" s="8">
        <v>2020.0</v>
      </c>
    </row>
    <row r="103">
      <c r="A103" s="4" t="s">
        <v>329</v>
      </c>
      <c r="B103" s="7" t="s">
        <v>330</v>
      </c>
      <c r="C103" s="6">
        <f>+ 0.3 %</f>
        <v>0.003</v>
      </c>
      <c r="D103" s="6">
        <f>+ 1 %</f>
        <v>0.01</v>
      </c>
      <c r="E103" s="9" t="s">
        <v>331</v>
      </c>
      <c r="F103" s="7" t="s">
        <v>33</v>
      </c>
      <c r="G103" s="9" t="s">
        <v>197</v>
      </c>
      <c r="H103" s="8">
        <v>2020.0</v>
      </c>
    </row>
    <row r="104">
      <c r="A104" s="4" t="s">
        <v>332</v>
      </c>
      <c r="B104" s="7" t="s">
        <v>333</v>
      </c>
      <c r="C104" s="6">
        <f>+ 0.8 %</f>
        <v>0.008</v>
      </c>
      <c r="D104" s="6">
        <f>+ 1.4 %</f>
        <v>0.014</v>
      </c>
      <c r="E104" s="9" t="s">
        <v>118</v>
      </c>
      <c r="F104" s="7" t="s">
        <v>37</v>
      </c>
      <c r="G104" s="9" t="s">
        <v>334</v>
      </c>
      <c r="H104" s="8">
        <v>2020.0</v>
      </c>
    </row>
    <row r="105">
      <c r="A105" s="4" t="s">
        <v>335</v>
      </c>
      <c r="B105" s="7" t="s">
        <v>336</v>
      </c>
      <c r="C105" s="6">
        <f>+ 0.7 %</f>
        <v>0.007</v>
      </c>
      <c r="D105" s="6">
        <f>+ 2.6 %</f>
        <v>0.026</v>
      </c>
      <c r="E105" s="6">
        <f>+ 1.5 %</f>
        <v>0.015</v>
      </c>
      <c r="F105" s="7" t="s">
        <v>41</v>
      </c>
      <c r="G105" s="9" t="s">
        <v>337</v>
      </c>
      <c r="H105" s="8">
        <v>2020.0</v>
      </c>
    </row>
    <row r="106">
      <c r="A106" s="4" t="s">
        <v>338</v>
      </c>
      <c r="B106" s="7" t="s">
        <v>339</v>
      </c>
      <c r="C106" s="6">
        <f>+ 0.4 %</f>
        <v>0.004</v>
      </c>
      <c r="D106" s="6">
        <f>+ 1.1 %</f>
        <v>0.011</v>
      </c>
      <c r="E106" s="6">
        <f>+ 7.8 %</f>
        <v>0.078</v>
      </c>
      <c r="F106" s="7" t="s">
        <v>46</v>
      </c>
      <c r="G106" s="9" t="s">
        <v>84</v>
      </c>
      <c r="H106" s="8">
        <v>2020.0</v>
      </c>
    </row>
    <row r="107">
      <c r="A107" s="4" t="s">
        <v>340</v>
      </c>
      <c r="B107" s="7" t="s">
        <v>341</v>
      </c>
      <c r="C107" s="6">
        <f>+ 0.6 %</f>
        <v>0.006</v>
      </c>
      <c r="D107" s="6">
        <f>+ 1.2 %</f>
        <v>0.012</v>
      </c>
      <c r="E107" s="6">
        <f>+ 2 %</f>
        <v>0.02</v>
      </c>
      <c r="F107" s="7" t="s">
        <v>50</v>
      </c>
      <c r="G107" s="9" t="s">
        <v>342</v>
      </c>
      <c r="H107" s="8">
        <v>2020.0</v>
      </c>
    </row>
    <row r="108">
      <c r="A108" s="4" t="s">
        <v>343</v>
      </c>
      <c r="B108" s="7" t="s">
        <v>344</v>
      </c>
      <c r="C108" s="6">
        <f>+ 0.2 %</f>
        <v>0.002</v>
      </c>
      <c r="D108" s="6">
        <f>+ 0.6 %</f>
        <v>0.006</v>
      </c>
      <c r="E108" s="6">
        <f>+ 3.2 %</f>
        <v>0.032</v>
      </c>
      <c r="F108" s="7" t="s">
        <v>53</v>
      </c>
      <c r="G108" s="9" t="s">
        <v>345</v>
      </c>
      <c r="H108" s="8">
        <v>2020.0</v>
      </c>
    </row>
    <row r="109">
      <c r="A109" s="4" t="s">
        <v>346</v>
      </c>
      <c r="B109" s="7" t="s">
        <v>347</v>
      </c>
      <c r="C109" s="6">
        <f>+ 0.5 %</f>
        <v>0.005</v>
      </c>
      <c r="D109" s="6">
        <f>+ 2.7 %</f>
        <v>0.027</v>
      </c>
      <c r="E109" s="6">
        <f>+ 3.4 %</f>
        <v>0.034</v>
      </c>
      <c r="F109" s="7" t="s">
        <v>58</v>
      </c>
      <c r="G109" s="9" t="s">
        <v>348</v>
      </c>
      <c r="H109" s="8">
        <v>2020.0</v>
      </c>
    </row>
    <row r="110">
      <c r="A110" s="4" t="s">
        <v>349</v>
      </c>
      <c r="B110" s="7" t="s">
        <v>180</v>
      </c>
      <c r="C110" s="6">
        <f>+ 0.2 %</f>
        <v>0.002</v>
      </c>
      <c r="D110" s="6">
        <f>+ 0.8 %</f>
        <v>0.008</v>
      </c>
      <c r="E110" s="9" t="s">
        <v>286</v>
      </c>
      <c r="F110" s="7" t="s">
        <v>62</v>
      </c>
      <c r="G110" s="9" t="s">
        <v>350</v>
      </c>
      <c r="H110" s="8">
        <v>2020.0</v>
      </c>
    </row>
    <row r="111">
      <c r="A111" s="4" t="s">
        <v>351</v>
      </c>
      <c r="B111" s="7" t="s">
        <v>352</v>
      </c>
      <c r="C111" s="6">
        <f>+ 0.9 %</f>
        <v>0.009</v>
      </c>
      <c r="D111" s="6">
        <f>+ 1.2 %</f>
        <v>0.012</v>
      </c>
      <c r="E111" s="6">
        <f>+ 3.4 %</f>
        <v>0.034</v>
      </c>
      <c r="F111" s="7" t="s">
        <v>66</v>
      </c>
      <c r="G111" s="9" t="s">
        <v>353</v>
      </c>
      <c r="H111" s="8">
        <v>2020.0</v>
      </c>
    </row>
    <row r="112">
      <c r="A112" s="4" t="s">
        <v>354</v>
      </c>
      <c r="B112" s="7" t="s">
        <v>355</v>
      </c>
      <c r="C112" s="6">
        <f>+ 0.6 %</f>
        <v>0.006</v>
      </c>
      <c r="D112" s="6">
        <f>+ 2.2 %</f>
        <v>0.022</v>
      </c>
      <c r="E112" s="6">
        <f>+ 1.9 %</f>
        <v>0.019</v>
      </c>
      <c r="F112" s="7" t="s">
        <v>70</v>
      </c>
      <c r="G112" s="9" t="s">
        <v>356</v>
      </c>
      <c r="H112" s="8">
        <v>2020.0</v>
      </c>
    </row>
    <row r="113">
      <c r="A113" s="4" t="s">
        <v>357</v>
      </c>
      <c r="B113" s="7" t="s">
        <v>358</v>
      </c>
      <c r="C113" s="7" t="s">
        <v>11</v>
      </c>
      <c r="D113" s="6">
        <f>+ 0.5 %</f>
        <v>0.005</v>
      </c>
      <c r="E113" s="6">
        <f>+ 0.7 %</f>
        <v>0.007</v>
      </c>
      <c r="F113" s="7" t="s">
        <v>73</v>
      </c>
      <c r="G113" s="9" t="s">
        <v>359</v>
      </c>
      <c r="H113" s="8">
        <v>2020.0</v>
      </c>
    </row>
    <row r="114">
      <c r="A114" s="4" t="s">
        <v>360</v>
      </c>
      <c r="B114" s="7" t="s">
        <v>361</v>
      </c>
      <c r="C114" s="6">
        <f>+ 0.1 %</f>
        <v>0.001</v>
      </c>
      <c r="D114" s="6">
        <f>+ 0.4 %</f>
        <v>0.004</v>
      </c>
      <c r="E114" s="9" t="s">
        <v>213</v>
      </c>
      <c r="F114" s="7" t="s">
        <v>76</v>
      </c>
      <c r="G114" s="9" t="s">
        <v>362</v>
      </c>
      <c r="H114" s="8">
        <v>2020.0</v>
      </c>
    </row>
    <row r="115">
      <c r="A115" s="4" t="s">
        <v>363</v>
      </c>
      <c r="B115" s="7" t="s">
        <v>364</v>
      </c>
      <c r="C115" s="7" t="s">
        <v>11</v>
      </c>
      <c r="D115" s="6">
        <f>+ 1.4 %</f>
        <v>0.014</v>
      </c>
      <c r="E115" s="6">
        <f>+ 1.7 %</f>
        <v>0.017</v>
      </c>
      <c r="F115" s="7" t="s">
        <v>80</v>
      </c>
      <c r="G115" s="9" t="s">
        <v>365</v>
      </c>
      <c r="H115" s="8">
        <v>2020.0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</hyperlinks>
  <drawing r:id="rId115"/>
</worksheet>
</file>