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Oo/EAiNCvJ6nC7cOKdpA27kbirw=="/>
    </ext>
  </extLst>
</workbook>
</file>

<file path=xl/comments1.xml><?xml version="1.0" encoding="utf-8"?>
<comments xmlns:r="http://schemas.openxmlformats.org/officeDocument/2006/relationships" xmlns="http://schemas.openxmlformats.org/spreadsheetml/2006/main">
  <authors>
    <author/>
  </authors>
  <commentList>
    <comment authorId="0" ref="B79">
      <text>
        <t xml:space="preserve">======
ID#AAAAVo4gDxw
turnen    (2022-03-08 16:18:16)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05">
      <text>
        <t xml:space="preserve">======
ID#AAAAVo4gDxs
turnen    (2022-03-08 16:18:16)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1">
      <text>
        <t xml:space="preserve">======
ID#AAAAVo4gDxo
turnen    (2022-03-08 16:18:16)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81">
      <text>
        <t xml:space="preserve">======
ID#AAAAVo4gDxk
turnen    (2022-03-08 16:18:16)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5">
      <text>
        <t xml:space="preserve">======
ID#AAAAVo4gDxg
turnen    (2022-03-08 16:18:16)
Search results are relevant, comprehensive, precise, and well displayed (High importance)
It should be easy for users to see what has been returned, to work out why something has been returned and to determine how many results there are.</t>
      </text>
    </comment>
    <comment authorId="0" ref="B115">
      <text>
        <t xml:space="preserve">======
ID#AAAAVo4gDxc
turnen    (2022-03-08 16:18:16)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43">
      <text>
        <t xml:space="preserve">======
ID#AAAAVo4gDxY
turnen    (2022-03-08 16:18:16)
Users can easily get back to the homepage or a relevant start point (Low importance)
For example, a homepage link might be part of the breadcrumb or a home link might be available as part of the header.</t>
      </text>
    </comment>
    <comment authorId="0" ref="B17">
      <text>
        <t xml:space="preserve">======
ID#AAAAVo4gDxU
turnen    (2022-03-08 16:18:16)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85">
      <text>
        <t xml:space="preserve">======
ID#AAAAVo4gDxQ
turnen    (2022-03-08 16:18:16)
Users are able to easily recover (i.e. not have to start again) from errors (Medium importance)
For example, users might be able to re-edit and resubmit a form or enter a different value.</t>
      </text>
    </comment>
    <comment authorId="0" ref="B89">
      <text>
        <t xml:space="preserve">======
ID#AAAAVo4gDxM
turnen    (2022-03-08 16:18:16)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3">
      <text>
        <t xml:space="preserve">======
ID#AAAAVo4gDxI
turnen    (2022-03-08 16:18:16)
Users can easily give feedback (Very low importance)
For example, via email or an online feedback / contact us form. There should be an indication of how long users can expect to wait for a response if a query has been made.</t>
      </text>
    </comment>
    <comment authorId="0" ref="B29">
      <text>
        <t xml:space="preserve">======
ID#AAAAVo4gDxE
turnen    (2022-03-08 16:18:16)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53">
      <text>
        <t xml:space="preserve">======
ID#AAAAVo4gDxA
turnen    (2022-03-08 16:18:16)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3">
      <text>
        <t xml:space="preserve">======
ID#AAAAVo4gDw8
turnen    (2022-03-08 16:18:16)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01">
      <text>
        <t xml:space="preserve">======
ID#AAAAVo4gDw4
turnen    (2022-03-08 16:18:16)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13">
      <text>
        <t xml:space="preserve">======
ID#AAAAVo4gDw0
turnen    (2022-03-08 16:18:16)
Errors and reliability issues don't inhibit the user experience (High importance)
Sites and applications should be free of bugs and shouldn't have any broken links.</t>
      </text>
    </comment>
    <comment authorId="0" ref="B97">
      <text>
        <t xml:space="preserve">======
ID#AAAAVo4gDww
turnen    (2022-03-08 16:18:16)
Text and content is legible and scanable, with good typography and visual contrast (Medium importance)
Users should be able to quickly scan headers and body text, in order to get an overview of what's available.</t>
      </text>
    </comment>
    <comment authorId="0" ref="B39">
      <text>
        <t xml:space="preserve">======
ID#AAAAVo4gDws
turnen    (2022-03-08 16:18:16)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3">
      <text>
        <t xml:space="preserve">======
ID#AAAAVo4gDwo
turnen    (2022-03-08 16:18:16)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1">
      <text>
        <t xml:space="preserve">======
ID#AAAAVo4gDwk
turnen    (2022-03-08 16:18:16)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1">
      <text>
        <t xml:space="preserve">======
ID#AAAAVo4gDwg
turnen    (2022-03-08 16:18:16)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
      <text>
        <t xml:space="preserve">======
ID#AAAAVo4gDwc
turnen    (2022-03-08 16:18:16)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3">
      <text>
        <t xml:space="preserve">======
ID#AAAAVo4gDwY
turnen    (2022-03-08 16:18:16)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1">
      <text>
        <t xml:space="preserve">======
ID#AAAAVo4gDwU
turnen    (2022-03-08 16:18:16)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61">
      <text>
        <t xml:space="preserve">======
ID#AAAAVo4gDwQ
turnen    (2022-03-08 16:18:16)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75">
      <text>
        <t xml:space="preserve">======
ID#AAAAVo4gDwM
turnen    (2022-03-08 16:18:16)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45">
      <text>
        <t xml:space="preserve">======
ID#AAAAVo4gDwI
turnen    (2022-03-08 16:18:16)
A clear and well structure site map or index is provided (where necessary) (Low importance)
The sitemap might be part of the header or footer and should ideally be available from every page on the site.</t>
      </text>
    </comment>
    <comment authorId="0" ref="B35">
      <text>
        <t xml:space="preserve">======
ID#AAAAVo4gDwE
turnen    (2022-03-08 16:18:16)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11">
      <text>
        <t xml:space="preserve">======
ID#AAAAVo4gDwA
turnen    (2022-03-08 16:18:16)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95">
      <text>
        <t xml:space="preserve">======
ID#AAAAVo4gDv8
turnen    (2022-03-08 16:18:16)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5">
      <text>
        <t xml:space="preserve">======
ID#AAAAVo3Ok1c
turnen    (2022-03-08 16:18:16)
Users are adequately supported according to their level of expertise (Medium importance)
For example, novice users are given help and instructions and features are progressively disclosed (e.g. advanced features not being shown by default).</t>
      </text>
    </comment>
    <comment authorId="0" ref="B25">
      <text>
        <t xml:space="preserve">======
ID#AAAAVo3Ok1Y
turnen    (2022-03-08 16:18:16)
The homepage / starting page layout is clear and uncluttered with sufficient 'white space' (Medium importance)
Users should be able to quickly scan the homepage and make sense of both the content available and of how the site is structured.</t>
      </text>
    </comment>
    <comment authorId="0" ref="B103">
      <text>
        <t xml:space="preserve">======
ID#AAAAVo3Ok1U
turnen    (2022-03-08 16:18:16)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1">
      <text>
        <t xml:space="preserve">======
ID#AAAAVo3Ok1Q
turnen    (2022-03-08 16:18:16)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37">
      <text>
        <t xml:space="preserve">======
ID#AAAAVo3Ok1M
turnen    (2022-03-08 16:18:16)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69">
      <text>
        <t xml:space="preserve">======
ID#AAAAVo3Ok1I
turnen    (2022-03-08 16:18:16)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67">
      <text>
        <t xml:space="preserve">======
ID#AAAAVo3Ok1E
turnen    (2022-03-08 16:18:16)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41">
      <text>
        <t xml:space="preserve">======
ID#AAAAVo3Ok1A
turnen    (2022-03-08 16:18:16)
The current location is clearly indicated (e.g. breadcrumb, highlighted menu item) (Low importance)
Users should always know where they are in the site or application.</t>
      </text>
    </comment>
    <comment authorId="0" ref="B107">
      <text>
        <t xml:space="preserve">======
ID#AAAAVo3Ok08
turnen    (2022-03-08 16:18:16)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9">
      <text>
        <t xml:space="preserve">======
ID#AAAAVo3Ok04
turnen    (2022-03-08 16:18:16)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73">
      <text>
        <t xml:space="preserve">======
ID#AAAAVo3Ok00
turnen    (2022-03-08 16:18:16)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3">
      <text>
        <t xml:space="preserve">======
ID#AAAAVo3Ok0w
turnen    (2022-03-08 16:18:16)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1">
      <text>
        <t xml:space="preserve">======
ID#AAAAVo3Ok0s
turnen    (2022-03-08 16:18:16)
Required and optional form fields are clearly indicated (e.g. using text or '*') (Low importance)
Where most fields are required the optional fields should be identified and when most fields are optional the required fields should be identified.</t>
      </text>
    </comment>
    <comment authorId="0" ref="B93">
      <text>
        <t xml:space="preserve">======
ID#AAAAVo3Ok0o
turnen    (2022-03-08 16:18:16)
Language, terminology and tone used is appropriate and readily understood by the target audience (High importance)
Jargon should be kept to a minimum and plain language should be used where ever possible.</t>
      </text>
    </comment>
    <comment authorId="0" ref="B59">
      <text>
        <t xml:space="preserve">======
ID#AAAAVo3Ok0k
turnen    (2022-03-08 16:18:16)
Prompt and  appropriate feedback is given (High importance)
For example, a confirmation message is shown following a successful transaction, input errors are promptly highlighted and it's made clear to users when a page has been updated.</t>
      </text>
    </comment>
  </commentList>
  <extLst>
    <ext uri="GoogleSheetsCustomDataVersion1">
      <go:sheetsCustomData xmlns:go="http://customooxmlschemas.google.com/" r:id="rId1" roundtripDataSignature="AMtx7miWqC7/moyp6LnnnUMBTupcRvN45Q=="/>
    </ext>
  </extLst>
</comments>
</file>

<file path=xl/sharedStrings.xml><?xml version="1.0" encoding="utf-8"?>
<sst xmlns="http://schemas.openxmlformats.org/spreadsheetml/2006/main" count="247" uniqueCount="143">
  <si>
    <t>Usability review</t>
  </si>
  <si>
    <t>Enter score</t>
  </si>
  <si>
    <t>Very poor</t>
  </si>
  <si>
    <t>Carlota Braun</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</si>
  <si>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</si>
  <si>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</si>
  <si>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</si>
  <si>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</si>
  <si>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</si>
  <si>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</si>
  <si>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</si>
  <si>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</si>
  <si>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</si>
  <si>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</si>
  <si>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</si>
  <si>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</si>
  <si>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</si>
  <si>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</si>
  <si>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</si>
  <si>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</si>
  <si>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</si>
  <si>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</si>
  <si>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</si>
  <si>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</si>
  <si>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</si>
  <si>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</si>
  <si>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</si>
  <si>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</si>
  <si>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La página de inicio no es legible ya que no contrasta el color de las letras con el fondo elegido.</t>
  </si>
  <si>
    <t>Navigation</t>
  </si>
  <si>
    <t>Users can easily access the site or application (e.g. the URL is predictable and is returned by search engines).</t>
  </si>
  <si>
    <t>El nombre de la url no coincide con el nombre del hostal, sin embargo, al buscarlo  en cualquier motor de búsqueda lo devuelve como el primer resultado.</t>
  </si>
  <si>
    <t>The navigational scheme (e.g. menu) is easy to find, intuitive and consistent.</t>
  </si>
  <si>
    <t xml:space="preserve">The navigation has sufficient flexibility to allow users to navigate by their desired means (e.g. searching, browse by type, browse by name, most recent etc…). </t>
  </si>
  <si>
    <t>El único tipo de búsqueda que permite es buscar las habitaciones disponibles para un día concreto.</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</si>
  <si>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</si>
  <si>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</si>
  <si>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</si>
  <si>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</si>
  <si>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Se señala al comienzo de la sección. Sin embargo, cuando una sección es larga, por ejemplo en Donde estamos, se deja de marcar la sección en la que nos encontramos.</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</si>
  <si>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</si>
  <si>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</si>
  <si>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</si>
  <si>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</si>
  <si>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No hay opción de búsqueda a través de palabras.</t>
  </si>
  <si>
    <t>The search interface is appropriate to meet user goals (e.g. multi-parameter, prioritised results, filtering search results).</t>
  </si>
  <si>
    <t>Sólo se puede buscar por fecha. No se puede añadir un presupuesto ni otros parámetros.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</si>
  <si>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</si>
  <si>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</si>
  <si>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</si>
  <si>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</si>
  <si>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</si>
  <si>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</si>
  <si>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Ofrece un número de teléfono y un correo pero no tiene un formulario como tal para mandar un comentario.</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</si>
  <si>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</si>
  <si>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</si>
  <si>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</si>
  <si>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</si>
  <si>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</si>
  <si>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</si>
  <si>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</si>
  <si>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</si>
  <si>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</si>
  <si>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Por favor, seleccione al menos una unidad del alojamiento deseado en la caja de selección.          No queda del todo claro qué debe seleccionarse.</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</si>
  <si>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</si>
  <si>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</si>
  <si>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</si>
  <si>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</si>
  <si>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</si>
  <si>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Aparece un enlace a un blog.</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</si>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</sst>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7</v>
      </c>
      <c r="E9" s="4"/>
      <c r="F9" s="4" t="str">
        <f>#REF!*#REF!</f>
        <v>#REF!</v>
      </c>
      <c r="G9" s="4" t="str">
        <f>IF(#REF!&gt;=0,10*#REF!,0)</f>
        <v>#REF!</v>
      </c>
      <c r="H9" s="4"/>
      <c r="I9" s="40"/>
      <c r="J9" s="4"/>
      <c r="K9" s="41">
        <v>5.0</v>
      </c>
      <c r="L9" s="42">
        <f>K9/K117</f>
        <v>1</v>
      </c>
      <c r="M9" s="43">
        <f>VLOOKUP(D9,Q1:R9,2,FALSE)</f>
        <v>3</v>
      </c>
      <c r="N9" s="43">
        <f>M9*L9</f>
        <v>3</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20</v>
      </c>
      <c r="C11" s="4"/>
      <c r="D11" s="39" t="s">
        <v>7</v>
      </c>
      <c r="E11" s="4"/>
      <c r="F11" s="4" t="str">
        <f>#REF!*#REF!</f>
        <v>#REF!</v>
      </c>
      <c r="G11" s="4" t="str">
        <f>IF(#REF!&gt;=0,10*#REF!,0)</f>
        <v>#REF!</v>
      </c>
      <c r="H11" s="4"/>
      <c r="I11" s="40"/>
      <c r="J11" s="4"/>
      <c r="K11" s="41">
        <v>5.0</v>
      </c>
      <c r="L11" s="42">
        <f>K11/K117</f>
        <v>1</v>
      </c>
      <c r="M11" s="43">
        <f>VLOOKUP(D11,Q1:R9,2,FALSE)</f>
        <v>3</v>
      </c>
      <c r="N11" s="43">
        <f>M11*L11</f>
        <v>3</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21</v>
      </c>
      <c r="C13" s="4"/>
      <c r="D13" s="39" t="s">
        <v>6</v>
      </c>
      <c r="E13" s="4"/>
      <c r="F13" s="4" t="str">
        <f>#REF!*#REF!</f>
        <v>#REF!</v>
      </c>
      <c r="G13" s="4" t="str">
        <f>IF(#REF!&gt;=0,10*#REF!,0)</f>
        <v>#REF!</v>
      </c>
      <c r="H13" s="4"/>
      <c r="I13" s="40"/>
      <c r="J13" s="4"/>
      <c r="K13" s="41">
        <v>4.0</v>
      </c>
      <c r="L13" s="42">
        <f>K13/K117</f>
        <v>0.8</v>
      </c>
      <c r="M13" s="43">
        <f>VLOOKUP(D13,Q1:R9,2,FALSE)</f>
        <v>2</v>
      </c>
      <c r="N13" s="43">
        <f>M13*L13</f>
        <v>1.6</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22</v>
      </c>
      <c r="C15" s="4"/>
      <c r="D15" s="39" t="s">
        <v>6</v>
      </c>
      <c r="E15" s="4"/>
      <c r="F15" s="4" t="str">
        <f>#REF!*#REF!</f>
        <v>#REF!</v>
      </c>
      <c r="G15" s="4" t="str">
        <f>IF(#REF!&gt;=0,10*#REF!,0)</f>
        <v>#REF!</v>
      </c>
      <c r="H15" s="4"/>
      <c r="I15" s="40"/>
      <c r="J15" s="4"/>
      <c r="K15" s="47">
        <v>3.0</v>
      </c>
      <c r="L15" s="48">
        <f>K15/K117</f>
        <v>0.6</v>
      </c>
      <c r="M15" s="43">
        <f>VLOOKUP(D15,Q1:R9,2,FALSE)</f>
        <v>2</v>
      </c>
      <c r="N15" s="43">
        <f>M15*L15</f>
        <v>1.2</v>
      </c>
      <c r="O15" s="49">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23</v>
      </c>
      <c r="C17" s="4"/>
      <c r="D17" s="39" t="s">
        <v>11</v>
      </c>
      <c r="E17" s="4"/>
      <c r="F17" s="4" t="str">
        <f>#REF!*#REF!</f>
        <v>#REF!</v>
      </c>
      <c r="G17" s="4" t="str">
        <f>IF(#REF!&gt;=0,10*#REF!,0)</f>
        <v>#REF!</v>
      </c>
      <c r="H17" s="4"/>
      <c r="I17" s="40"/>
      <c r="J17" s="4"/>
      <c r="K17" s="41">
        <v>3.0</v>
      </c>
      <c r="L17" s="42">
        <f>K17/K117</f>
        <v>0.6</v>
      </c>
      <c r="M17" s="43">
        <f>VLOOKUP(D17,Q1:R9,2,FALSE)</f>
        <v>4</v>
      </c>
      <c r="N17" s="43">
        <f>M17*L17</f>
        <v>2.4</v>
      </c>
      <c r="O17" s="43">
        <f>IF(M17=0,0,L17*MAX(R2:R8))</f>
        <v>3</v>
      </c>
      <c r="S17" s="38"/>
      <c r="T17" s="4"/>
    </row>
    <row r="18" ht="12.0" customHeight="1">
      <c r="B18" s="50"/>
      <c r="C18" s="4"/>
      <c r="D18" s="44"/>
      <c r="E18" s="4"/>
      <c r="F18" s="4"/>
      <c r="G18" s="4"/>
      <c r="H18" s="4"/>
      <c r="I18" s="4"/>
      <c r="J18" s="4"/>
      <c r="K18" s="41"/>
      <c r="L18" s="42"/>
      <c r="M18" s="43"/>
      <c r="N18" s="43"/>
      <c r="O18" s="43"/>
      <c r="S18" s="38"/>
      <c r="T18" s="4"/>
    </row>
    <row r="19" ht="15.75" customHeight="1">
      <c r="A19" s="33" t="s">
        <v>24</v>
      </c>
      <c r="C19" s="35"/>
      <c r="D19" s="44"/>
      <c r="E19" s="4"/>
      <c r="F19" s="4"/>
      <c r="G19" s="4"/>
      <c r="H19" s="4"/>
      <c r="I19" s="4"/>
      <c r="J19" s="4"/>
      <c r="K19" s="41"/>
      <c r="L19" s="42"/>
      <c r="M19" s="43"/>
      <c r="N19" s="43"/>
      <c r="O19" s="43"/>
    </row>
    <row r="20" ht="14.25" customHeight="1">
      <c r="B20" s="51"/>
      <c r="C20" s="35"/>
      <c r="D20" s="44"/>
      <c r="E20" s="4"/>
      <c r="F20" s="4"/>
      <c r="G20" s="4"/>
      <c r="H20" s="4"/>
      <c r="I20" s="4"/>
      <c r="J20" s="4"/>
      <c r="K20" s="41"/>
      <c r="L20" s="42"/>
      <c r="M20" s="43"/>
      <c r="N20" s="43"/>
      <c r="O20" s="43"/>
    </row>
    <row r="21" ht="39.75" customHeight="1">
      <c r="A21" s="37">
        <f>A17+1</f>
        <v>6</v>
      </c>
      <c r="B21" s="38" t="s">
        <v>25</v>
      </c>
      <c r="C21" s="4"/>
      <c r="D21" s="39" t="s">
        <v>11</v>
      </c>
      <c r="E21" s="4"/>
      <c r="F21" s="4" t="str">
        <f>#REF!*#REF!</f>
        <v>#REF!</v>
      </c>
      <c r="G21" s="4" t="str">
        <f>IF(#REF!&gt;=0,10*#REF!,0)</f>
        <v>#REF!</v>
      </c>
      <c r="H21" s="4"/>
      <c r="I21" s="40"/>
      <c r="J21" s="4"/>
      <c r="K21" s="41">
        <v>3.0</v>
      </c>
      <c r="L21" s="42">
        <f>K21/K117</f>
        <v>0.6</v>
      </c>
      <c r="M21" s="43">
        <f>VLOOKUP(D21,Q1:R9,2,FALSE)</f>
        <v>4</v>
      </c>
      <c r="N21" s="43">
        <f>M21*L21</f>
        <v>2.4</v>
      </c>
      <c r="O21" s="43">
        <f>IF(M21=0,0,L21*MAX(R2:R8))</f>
        <v>3</v>
      </c>
    </row>
    <row r="22" ht="12.0" customHeight="1">
      <c r="A22" s="37"/>
      <c r="B22" s="38"/>
      <c r="C22" s="4"/>
      <c r="D22" s="44"/>
      <c r="E22" s="4"/>
      <c r="F22" s="4"/>
      <c r="G22" s="4"/>
      <c r="H22" s="4"/>
      <c r="I22" s="4"/>
      <c r="J22" s="4"/>
      <c r="K22" s="47"/>
      <c r="L22" s="48"/>
      <c r="M22" s="43"/>
      <c r="N22" s="52"/>
      <c r="O22" s="52"/>
      <c r="P22" s="38"/>
      <c r="Q22" s="38"/>
      <c r="R22" s="38"/>
    </row>
    <row r="23" ht="39.75" customHeight="1">
      <c r="A23" s="37">
        <f>A21+1</f>
        <v>7</v>
      </c>
      <c r="B23" s="38" t="s">
        <v>26</v>
      </c>
      <c r="C23" s="4"/>
      <c r="D23" s="39" t="s">
        <v>7</v>
      </c>
      <c r="E23" s="4"/>
      <c r="F23" s="4" t="str">
        <f>#REF!*#REF!</f>
        <v>#REF!</v>
      </c>
      <c r="G23" s="4" t="str">
        <f>IF(#REF!&gt;=0,10*#REF!,0)</f>
        <v>#REF!</v>
      </c>
      <c r="H23" s="4"/>
      <c r="I23" s="40"/>
      <c r="J23" s="4"/>
      <c r="K23" s="41">
        <v>4.0</v>
      </c>
      <c r="L23" s="42">
        <f>K23/K117</f>
        <v>0.8</v>
      </c>
      <c r="M23" s="43">
        <f>VLOOKUP(D23,Q1:R9,2,FALSE)</f>
        <v>3</v>
      </c>
      <c r="N23" s="43">
        <f>M23*L23</f>
        <v>2.4</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27</v>
      </c>
      <c r="C25" s="4"/>
      <c r="D25" s="39" t="s">
        <v>6</v>
      </c>
      <c r="E25" s="4"/>
      <c r="F25" s="4"/>
      <c r="G25" s="4"/>
      <c r="H25" s="4"/>
      <c r="I25" s="53" t="s">
        <v>28</v>
      </c>
      <c r="J25" s="4"/>
      <c r="K25" s="41">
        <v>3.0</v>
      </c>
      <c r="L25" s="42">
        <f>K25/K117</f>
        <v>0.6</v>
      </c>
      <c r="M25" s="43">
        <f>VLOOKUP(D25,Q1:R9,2,FALSE)</f>
        <v>2</v>
      </c>
      <c r="N25" s="43">
        <f>M25*L25</f>
        <v>1.2</v>
      </c>
      <c r="O25" s="43">
        <f>IF(M25=0,0,L25*MAX(R2:R8))</f>
        <v>3</v>
      </c>
      <c r="Q25" s="38"/>
      <c r="R25" s="38"/>
    </row>
    <row r="26" ht="12.0" customHeight="1">
      <c r="B26" s="50"/>
      <c r="C26" s="4"/>
      <c r="D26" s="44"/>
      <c r="E26" s="4"/>
      <c r="F26" s="4"/>
      <c r="G26" s="4"/>
      <c r="H26" s="4"/>
      <c r="I26" s="4"/>
      <c r="J26" s="4"/>
      <c r="K26" s="41"/>
      <c r="L26" s="42"/>
      <c r="M26" s="43"/>
      <c r="N26" s="43"/>
      <c r="O26" s="43"/>
      <c r="Q26" s="38"/>
      <c r="R26" s="38"/>
      <c r="S26" s="38"/>
    </row>
    <row r="27" ht="15.75" customHeight="1">
      <c r="A27" s="33" t="s">
        <v>29</v>
      </c>
      <c r="C27" s="35"/>
      <c r="D27" s="54"/>
      <c r="E27" s="4"/>
      <c r="F27" s="4"/>
      <c r="G27" s="4"/>
      <c r="H27" s="4"/>
      <c r="I27" s="4"/>
      <c r="J27" s="4"/>
      <c r="K27" s="41"/>
      <c r="L27" s="42"/>
      <c r="M27" s="43"/>
      <c r="N27" s="43"/>
      <c r="O27" s="43"/>
      <c r="Q27" s="38"/>
      <c r="R27" s="38"/>
      <c r="S27" s="38"/>
    </row>
    <row r="28" ht="14.25" customHeight="1">
      <c r="B28" s="51"/>
      <c r="C28" s="35"/>
      <c r="D28" s="54"/>
      <c r="E28" s="4"/>
      <c r="F28" s="4"/>
      <c r="G28" s="4"/>
      <c r="H28" s="4"/>
      <c r="I28" s="4"/>
      <c r="J28" s="4"/>
      <c r="K28" s="41"/>
      <c r="L28" s="42"/>
      <c r="M28" s="43"/>
      <c r="N28" s="43"/>
      <c r="O28" s="43"/>
      <c r="Q28" s="38"/>
      <c r="R28" s="38"/>
      <c r="S28" s="38"/>
    </row>
    <row r="29" ht="39.75" customHeight="1">
      <c r="A29" s="37">
        <f>A25+1</f>
        <v>9</v>
      </c>
      <c r="B29" s="38" t="s">
        <v>30</v>
      </c>
      <c r="C29" s="4"/>
      <c r="D29" s="39" t="s">
        <v>7</v>
      </c>
      <c r="E29" s="4"/>
      <c r="F29" s="4" t="str">
        <f>#REF!*#REF!</f>
        <v>#REF!</v>
      </c>
      <c r="G29" s="4" t="str">
        <f>IF(#REF!&gt;=0,10*#REF!,0)</f>
        <v>#REF!</v>
      </c>
      <c r="H29" s="4"/>
      <c r="I29" s="53" t="s">
        <v>31</v>
      </c>
      <c r="J29" s="4"/>
      <c r="K29" s="41">
        <v>2.0</v>
      </c>
      <c r="L29" s="42">
        <f>K29/K117</f>
        <v>0.4</v>
      </c>
      <c r="M29" s="43">
        <f>VLOOKUP(D29,Q1:R9,2,FALSE)</f>
        <v>3</v>
      </c>
      <c r="N29" s="43">
        <f>M29*L29</f>
        <v>1.2</v>
      </c>
      <c r="O29" s="43">
        <f>IF(M29=0,0,L29*MAX(R2:R8))</f>
        <v>2</v>
      </c>
      <c r="Q29" s="38"/>
      <c r="R29" s="38"/>
      <c r="S29" s="38"/>
    </row>
    <row r="30" ht="12.0" customHeight="1">
      <c r="A30" s="37"/>
      <c r="B30" s="38"/>
      <c r="C30" s="4"/>
      <c r="D30" s="44"/>
      <c r="E30" s="4"/>
      <c r="F30" s="4"/>
      <c r="G30" s="4"/>
      <c r="H30" s="4"/>
      <c r="I30" s="4"/>
      <c r="J30" s="4"/>
      <c r="K30" s="47"/>
      <c r="L30" s="48"/>
      <c r="M30" s="43"/>
      <c r="N30" s="55"/>
      <c r="O30" s="52"/>
      <c r="P30" s="14"/>
      <c r="Q30" s="14"/>
      <c r="R30" s="14"/>
      <c r="S30" s="14"/>
    </row>
    <row r="31" ht="39.75" customHeight="1">
      <c r="A31" s="37">
        <f>A29+1</f>
        <v>10</v>
      </c>
      <c r="B31" s="38" t="s">
        <v>32</v>
      </c>
      <c r="C31" s="4"/>
      <c r="D31" s="39" t="s">
        <v>11</v>
      </c>
      <c r="E31" s="4"/>
      <c r="F31" s="4" t="str">
        <f>#REF!*#REF!</f>
        <v>#REF!</v>
      </c>
      <c r="G31" s="4" t="str">
        <f>IF(#REF!&gt;=0,10*#REF!,0)</f>
        <v>#REF!</v>
      </c>
      <c r="H31" s="4"/>
      <c r="I31" s="40"/>
      <c r="J31" s="4"/>
      <c r="K31" s="41">
        <v>4.0</v>
      </c>
      <c r="L31" s="42">
        <f>K31/K117</f>
        <v>0.8</v>
      </c>
      <c r="M31" s="43">
        <f>VLOOKUP(D31,Q1:R9,2,FALSE)</f>
        <v>4</v>
      </c>
      <c r="N31" s="43">
        <f>M31*L31</f>
        <v>3.2</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33</v>
      </c>
      <c r="C33" s="4"/>
      <c r="D33" s="39" t="s">
        <v>6</v>
      </c>
      <c r="E33" s="4"/>
      <c r="F33" s="4"/>
      <c r="G33" s="4"/>
      <c r="H33" s="4"/>
      <c r="I33" s="53" t="s">
        <v>34</v>
      </c>
      <c r="J33" s="4"/>
      <c r="K33" s="41">
        <v>3.0</v>
      </c>
      <c r="L33" s="42">
        <f>K33/K117</f>
        <v>0.6</v>
      </c>
      <c r="M33" s="43">
        <f>VLOOKUP(D33,Q1:R9,2,FALSE)</f>
        <v>2</v>
      </c>
      <c r="N33" s="43">
        <f>M33*L33</f>
        <v>1.2</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35</v>
      </c>
      <c r="C35" s="4"/>
      <c r="D35" s="39" t="s">
        <v>11</v>
      </c>
      <c r="E35" s="4"/>
      <c r="F35" s="4" t="str">
        <f>#REF!*#REF!</f>
        <v>#REF!</v>
      </c>
      <c r="G35" s="4" t="str">
        <f>IF(#REF!&gt;=0,10*#REF!,0)</f>
        <v>#REF!</v>
      </c>
      <c r="H35" s="4"/>
      <c r="I35" s="40"/>
      <c r="J35" s="4"/>
      <c r="K35" s="41">
        <v>5.0</v>
      </c>
      <c r="L35" s="42">
        <f>K35/K117</f>
        <v>1</v>
      </c>
      <c r="M35" s="43">
        <f>VLOOKUP(D35,Q1:R9,2,FALSE)</f>
        <v>4</v>
      </c>
      <c r="N35" s="43">
        <f>M35*L35</f>
        <v>4</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36</v>
      </c>
      <c r="C37" s="4"/>
      <c r="D37" s="39" t="s">
        <v>11</v>
      </c>
      <c r="E37" s="4"/>
      <c r="F37" s="4" t="str">
        <f>#REF!*#REF!</f>
        <v>#REF!</v>
      </c>
      <c r="G37" s="4" t="str">
        <f>IF(#REF!&gt;=0,10*#REF!,0)</f>
        <v>#REF!</v>
      </c>
      <c r="H37" s="4"/>
      <c r="I37" s="40"/>
      <c r="J37" s="4"/>
      <c r="K37" s="41">
        <v>3.0</v>
      </c>
      <c r="L37" s="42">
        <f>K37/K117</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37</v>
      </c>
      <c r="C39" s="4"/>
      <c r="D39" s="39" t="s">
        <v>12</v>
      </c>
      <c r="E39" s="4"/>
      <c r="F39" s="4" t="str">
        <f>#REF!*#REF!</f>
        <v>#REF!</v>
      </c>
      <c r="G39" s="4" t="str">
        <f>IF(#REF!&gt;=0,10*#REF!,0)</f>
        <v>#REF!</v>
      </c>
      <c r="H39" s="4"/>
      <c r="I39" s="40"/>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7"/>
      <c r="L40" s="48"/>
      <c r="M40" s="43"/>
      <c r="N40" s="55"/>
      <c r="O40" s="52"/>
      <c r="P40" s="14"/>
      <c r="Q40" s="14"/>
      <c r="R40" s="14"/>
      <c r="S40" s="14"/>
    </row>
    <row r="41" ht="39.75" customHeight="1">
      <c r="A41" s="37">
        <f>A39+1</f>
        <v>15</v>
      </c>
      <c r="B41" s="38" t="s">
        <v>38</v>
      </c>
      <c r="C41" s="4"/>
      <c r="D41" s="39" t="s">
        <v>7</v>
      </c>
      <c r="E41" s="4"/>
      <c r="F41" s="4" t="str">
        <f>#REF!*#REF!</f>
        <v>#REF!</v>
      </c>
      <c r="G41" s="4" t="str">
        <f>IF(#REF!&gt;=0,10*#REF!,0)</f>
        <v>#REF!</v>
      </c>
      <c r="H41" s="4"/>
      <c r="I41" s="53" t="s">
        <v>39</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40</v>
      </c>
      <c r="C43" s="4"/>
      <c r="D43" s="39" t="s">
        <v>12</v>
      </c>
      <c r="E43" s="4"/>
      <c r="F43" s="4" t="str">
        <f>#REF!*#REF!</f>
        <v>#REF!</v>
      </c>
      <c r="G43" s="4" t="str">
        <f>IF(#REF!&gt;=0,10*#REF!,0)</f>
        <v>#REF!</v>
      </c>
      <c r="H43" s="4"/>
      <c r="I43" s="40"/>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41</v>
      </c>
      <c r="C45" s="4"/>
      <c r="D45" s="39" t="s">
        <v>11</v>
      </c>
      <c r="E45" s="4"/>
      <c r="F45" s="4" t="str">
        <f>#REF!*#REF!</f>
        <v>#REF!</v>
      </c>
      <c r="G45" s="4" t="str">
        <f>IF(#REF!&gt;=0,10*#REF!,0)</f>
        <v>#REF!</v>
      </c>
      <c r="H45" s="4"/>
      <c r="I45" s="40"/>
      <c r="J45" s="4"/>
      <c r="K45" s="41">
        <v>1.0</v>
      </c>
      <c r="L45" s="42">
        <f>K45/K117</f>
        <v>0.2</v>
      </c>
      <c r="M45" s="43">
        <f>VLOOKUP(D45,Q1:R9,2,FALSE)</f>
        <v>4</v>
      </c>
      <c r="N45" s="43">
        <f>M45*L45</f>
        <v>0.8</v>
      </c>
      <c r="O45" s="43">
        <f>IF(M45=0,0,L45*MAX(R2:R8))</f>
        <v>1</v>
      </c>
    </row>
    <row r="46" ht="12.0" customHeight="1">
      <c r="B46" s="50"/>
      <c r="C46" s="4"/>
      <c r="D46" s="44"/>
      <c r="E46" s="4"/>
      <c r="F46" s="4"/>
      <c r="G46" s="4"/>
      <c r="H46" s="4"/>
      <c r="I46" s="4"/>
      <c r="J46" s="4"/>
      <c r="K46" s="41"/>
      <c r="L46" s="42"/>
      <c r="M46" s="43"/>
      <c r="N46" s="43"/>
      <c r="O46" s="43"/>
    </row>
    <row r="47" ht="15.75" customHeight="1">
      <c r="A47" s="33" t="s">
        <v>42</v>
      </c>
      <c r="C47" s="35"/>
      <c r="D47" s="54"/>
      <c r="E47" s="4"/>
      <c r="F47" s="4"/>
      <c r="G47" s="4"/>
      <c r="H47" s="4"/>
      <c r="I47" s="4"/>
      <c r="J47" s="4"/>
      <c r="K47" s="41"/>
      <c r="L47" s="42"/>
      <c r="M47" s="43"/>
      <c r="N47" s="43"/>
      <c r="O47" s="43"/>
    </row>
    <row r="48" ht="14.25" customHeight="1">
      <c r="B48" s="51"/>
      <c r="C48" s="35"/>
      <c r="D48" s="54"/>
      <c r="E48" s="4"/>
      <c r="F48" s="4"/>
      <c r="G48" s="4"/>
      <c r="H48" s="4"/>
      <c r="I48" s="4"/>
      <c r="J48" s="4"/>
      <c r="K48" s="41"/>
      <c r="L48" s="42"/>
      <c r="M48" s="43"/>
      <c r="N48" s="43"/>
      <c r="O48" s="43"/>
    </row>
    <row r="49" ht="39.75" customHeight="1">
      <c r="A49" s="37">
        <f>A45+1</f>
        <v>18</v>
      </c>
      <c r="B49" s="38" t="s">
        <v>43</v>
      </c>
      <c r="C49" s="4"/>
      <c r="D49" s="39" t="s">
        <v>6</v>
      </c>
      <c r="E49" s="4"/>
      <c r="F49" s="4" t="str">
        <f>#REF!*#REF!</f>
        <v>#REF!</v>
      </c>
      <c r="G49" s="4" t="str">
        <f>IF(#REF!&gt;=0,10*#REF!,0)</f>
        <v>#REF!</v>
      </c>
      <c r="H49" s="4"/>
      <c r="I49" s="53" t="s">
        <v>44</v>
      </c>
      <c r="J49" s="4"/>
      <c r="K49" s="41">
        <v>4.0</v>
      </c>
      <c r="L49" s="42">
        <f>K49/K117</f>
        <v>0.8</v>
      </c>
      <c r="M49" s="43">
        <f>VLOOKUP(D49,Q1:R9,2,FALSE)</f>
        <v>2</v>
      </c>
      <c r="N49" s="43">
        <f>M49*L49</f>
        <v>1.6</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45</v>
      </c>
      <c r="C51" s="4"/>
      <c r="D51" s="39" t="s">
        <v>6</v>
      </c>
      <c r="E51" s="4"/>
      <c r="F51" s="4" t="str">
        <f>#REF!*#REF!</f>
        <v>#REF!</v>
      </c>
      <c r="G51" s="4" t="str">
        <f>IF(#REF!&gt;=0,10*#REF!,0)</f>
        <v>#REF!</v>
      </c>
      <c r="H51" s="4"/>
      <c r="I51" s="53" t="s">
        <v>46</v>
      </c>
      <c r="J51" s="4"/>
      <c r="K51" s="41">
        <v>4.0</v>
      </c>
      <c r="L51" s="42">
        <f>K51/K117</f>
        <v>0.8</v>
      </c>
      <c r="M51" s="43">
        <f>VLOOKUP(D51,Q1:R9,2,FALSE)</f>
        <v>2</v>
      </c>
      <c r="N51" s="43">
        <f>M51*L51</f>
        <v>1.6</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47</v>
      </c>
      <c r="C53" s="4"/>
      <c r="D53" s="39" t="s">
        <v>2</v>
      </c>
      <c r="E53" s="4"/>
      <c r="F53" s="4" t="str">
        <f>#REF!*#REF!</f>
        <v>#REF!</v>
      </c>
      <c r="G53" s="4" t="str">
        <f>IF(#REF!&gt;=0,10*#REF!,0)</f>
        <v>#REF!</v>
      </c>
      <c r="H53" s="4"/>
      <c r="I53" s="40"/>
      <c r="J53" s="4"/>
      <c r="K53" s="41">
        <v>2.0</v>
      </c>
      <c r="L53" s="42">
        <f>K53/K117</f>
        <v>0.4</v>
      </c>
      <c r="M53" s="43">
        <f>VLOOKUP(D53,Q1:R9,2,FALSE)</f>
        <v>1</v>
      </c>
      <c r="N53" s="43">
        <f>M53*L53</f>
        <v>0.4</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48</v>
      </c>
      <c r="C55" s="4"/>
      <c r="D55" s="39" t="s">
        <v>7</v>
      </c>
      <c r="E55" s="4"/>
      <c r="F55" s="4" t="str">
        <f>#REF!*#REF!</f>
        <v>#REF!</v>
      </c>
      <c r="G55" s="4" t="str">
        <f>IF(#REF!&gt;=0,10*#REF!,0)</f>
        <v>#REF!</v>
      </c>
      <c r="H55" s="4"/>
      <c r="I55" s="40"/>
      <c r="J55" s="4"/>
      <c r="K55" s="41">
        <v>4.0</v>
      </c>
      <c r="L55" s="42">
        <f>K55/K117</f>
        <v>0.8</v>
      </c>
      <c r="M55" s="43">
        <f>VLOOKUP(D55,Q1:R9,2,FALSE)</f>
        <v>3</v>
      </c>
      <c r="N55" s="43">
        <f>M55*L55</f>
        <v>2.4</v>
      </c>
      <c r="O55" s="43">
        <f>IF(M55=0,0,L55*MAX(R2:R8))</f>
        <v>4</v>
      </c>
    </row>
    <row r="56" ht="12.0" customHeight="1">
      <c r="B56" s="50"/>
      <c r="C56" s="4"/>
      <c r="D56" s="44"/>
      <c r="E56" s="4"/>
      <c r="F56" s="4"/>
      <c r="G56" s="4"/>
      <c r="H56" s="4"/>
      <c r="I56" s="4"/>
      <c r="J56" s="4"/>
      <c r="K56" s="41"/>
      <c r="L56" s="42"/>
      <c r="M56" s="43"/>
      <c r="N56" s="43"/>
      <c r="O56" s="43"/>
    </row>
    <row r="57" ht="15.75" customHeight="1">
      <c r="A57" s="33" t="s">
        <v>49</v>
      </c>
      <c r="C57" s="35"/>
      <c r="D57" s="54"/>
      <c r="E57" s="35"/>
      <c r="F57" s="4"/>
      <c r="G57" s="4"/>
      <c r="H57" s="4"/>
      <c r="I57" s="4"/>
      <c r="J57" s="4"/>
      <c r="K57" s="41"/>
      <c r="L57" s="42"/>
      <c r="M57" s="43"/>
      <c r="N57" s="43"/>
      <c r="O57" s="43"/>
    </row>
    <row r="58" ht="14.25" customHeight="1">
      <c r="B58" s="51"/>
      <c r="C58" s="35"/>
      <c r="D58" s="54"/>
      <c r="E58" s="35"/>
      <c r="F58" s="4"/>
      <c r="G58" s="4"/>
      <c r="H58" s="4"/>
      <c r="I58" s="4"/>
      <c r="J58" s="4"/>
      <c r="K58" s="41"/>
      <c r="L58" s="42"/>
      <c r="M58" s="43"/>
      <c r="N58" s="43"/>
      <c r="O58" s="43"/>
    </row>
    <row r="59" ht="39.75" customHeight="1">
      <c r="A59" s="37">
        <f>A55+1</f>
        <v>22</v>
      </c>
      <c r="B59" s="38" t="s">
        <v>50</v>
      </c>
      <c r="C59" s="4"/>
      <c r="D59" s="39" t="s">
        <v>11</v>
      </c>
      <c r="E59" s="4"/>
      <c r="F59" s="4" t="str">
        <f>#REF!*#REF!</f>
        <v>#REF!</v>
      </c>
      <c r="G59" s="4" t="str">
        <f>IF(#REF!&gt;=0,10*#REF!,0)</f>
        <v>#REF!</v>
      </c>
      <c r="H59" s="4"/>
      <c r="I59" s="40"/>
      <c r="J59" s="4"/>
      <c r="K59" s="41">
        <v>4.0</v>
      </c>
      <c r="L59" s="42">
        <f>K59/K117</f>
        <v>0.8</v>
      </c>
      <c r="M59" s="43">
        <f>VLOOKUP(D59,Q1:R9,2,FALSE)</f>
        <v>4</v>
      </c>
      <c r="N59" s="43">
        <f>M59*L59</f>
        <v>3.2</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51</v>
      </c>
      <c r="C61" s="4"/>
      <c r="D61" s="39" t="s">
        <v>7</v>
      </c>
      <c r="E61" s="4"/>
      <c r="F61" s="4" t="str">
        <f>#REF!*#REF!</f>
        <v>#REF!</v>
      </c>
      <c r="G61" s="4" t="str">
        <f>IF(#REF!&gt;=0,10*#REF!,0)</f>
        <v>#REF!</v>
      </c>
      <c r="H61" s="4"/>
      <c r="I61" s="40"/>
      <c r="J61" s="4"/>
      <c r="K61" s="41">
        <v>3.0</v>
      </c>
      <c r="L61" s="42">
        <f>K61/K117</f>
        <v>0.6</v>
      </c>
      <c r="M61" s="43">
        <f>VLOOKUP(D61,Q1:R9,2,FALSE)</f>
        <v>3</v>
      </c>
      <c r="N61" s="43">
        <f>M61*L61</f>
        <v>1.8</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52</v>
      </c>
      <c r="C63" s="4"/>
      <c r="D63" s="39" t="s">
        <v>7</v>
      </c>
      <c r="E63" s="4"/>
      <c r="F63" s="4" t="str">
        <f>#REF!*#REF!</f>
        <v>#REF!</v>
      </c>
      <c r="G63" s="4" t="str">
        <f>IF(#REF!&gt;=0,10*#REF!,0)</f>
        <v>#REF!</v>
      </c>
      <c r="H63" s="4"/>
      <c r="I63" s="53" t="s">
        <v>53</v>
      </c>
      <c r="J63" s="4"/>
      <c r="K63" s="41">
        <v>1.0</v>
      </c>
      <c r="L63" s="42">
        <f>K63/K117</f>
        <v>0.2</v>
      </c>
      <c r="M63" s="43">
        <f>VLOOKUP(D63,Q1:R9,2,FALSE)</f>
        <v>3</v>
      </c>
      <c r="N63" s="43">
        <f>M63*L63</f>
        <v>0.6</v>
      </c>
      <c r="O63" s="43">
        <f>IF(M63=0,0,L63*MAX(R2:R8))</f>
        <v>1</v>
      </c>
    </row>
    <row r="64" ht="12.0" customHeight="1">
      <c r="B64" s="27"/>
      <c r="C64" s="4"/>
      <c r="D64" s="44"/>
      <c r="E64" s="4"/>
      <c r="F64" s="4"/>
      <c r="G64" s="4"/>
      <c r="H64" s="4"/>
      <c r="I64" s="4"/>
      <c r="J64" s="4"/>
      <c r="K64" s="41"/>
      <c r="L64" s="42"/>
      <c r="M64" s="43"/>
      <c r="N64" s="43"/>
      <c r="O64" s="43"/>
    </row>
    <row r="65" ht="15.75" customHeight="1">
      <c r="A65" s="33" t="s">
        <v>54</v>
      </c>
      <c r="C65" s="35"/>
      <c r="D65" s="54"/>
      <c r="E65" s="35"/>
      <c r="F65" s="4"/>
      <c r="G65" s="4"/>
      <c r="H65" s="4"/>
      <c r="I65" s="4"/>
      <c r="J65" s="4"/>
      <c r="K65" s="41"/>
      <c r="L65" s="42"/>
      <c r="M65" s="43"/>
      <c r="N65" s="43"/>
      <c r="O65" s="43"/>
    </row>
    <row r="66" ht="14.25" customHeight="1">
      <c r="B66" s="51"/>
      <c r="C66" s="35"/>
      <c r="D66" s="54"/>
      <c r="E66" s="35"/>
      <c r="F66" s="4"/>
      <c r="G66" s="4"/>
      <c r="H66" s="4"/>
      <c r="I66" s="4"/>
      <c r="J66" s="4"/>
      <c r="K66" s="41"/>
      <c r="L66" s="42"/>
      <c r="M66" s="43"/>
      <c r="N66" s="43"/>
      <c r="O66" s="43"/>
    </row>
    <row r="67" ht="39.75" customHeight="1">
      <c r="A67" s="37">
        <f>A63+1</f>
        <v>25</v>
      </c>
      <c r="B67" s="38" t="s">
        <v>55</v>
      </c>
      <c r="C67" s="4"/>
      <c r="D67" s="39" t="s">
        <v>6</v>
      </c>
      <c r="E67" s="4"/>
      <c r="F67" s="4" t="str">
        <f>#REF!*#REF!</f>
        <v>#REF!</v>
      </c>
      <c r="G67" s="4" t="str">
        <f>IF(#REF!&gt;=0,10*#REF!,0)</f>
        <v>#REF!</v>
      </c>
      <c r="H67" s="4"/>
      <c r="I67" s="40"/>
      <c r="J67" s="4"/>
      <c r="K67" s="41">
        <v>3.0</v>
      </c>
      <c r="L67" s="42">
        <f>K67/K117</f>
        <v>0.6</v>
      </c>
      <c r="M67" s="43">
        <f>VLOOKUP(D67,Q1:R9,2,FALSE)</f>
        <v>2</v>
      </c>
      <c r="N67" s="43">
        <f>M67*L67</f>
        <v>1.2</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56</v>
      </c>
      <c r="C69" s="4"/>
      <c r="D69" s="39" t="s">
        <v>11</v>
      </c>
      <c r="E69" s="4"/>
      <c r="F69" s="4" t="str">
        <f>#REF!*#REF!</f>
        <v>#REF!</v>
      </c>
      <c r="G69" s="4" t="str">
        <f>IF(#REF!&gt;=0,10*#REF!,0)</f>
        <v>#REF!</v>
      </c>
      <c r="H69" s="4"/>
      <c r="I69" s="40"/>
      <c r="J69" s="4"/>
      <c r="K69" s="41">
        <v>2.0</v>
      </c>
      <c r="L69" s="42">
        <f>K69/K117</f>
        <v>0.4</v>
      </c>
      <c r="M69" s="43">
        <f>VLOOKUP(D69,Q1:R9,2,FALSE)</f>
        <v>4</v>
      </c>
      <c r="N69" s="43">
        <f>M69*L69</f>
        <v>1.6</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57</v>
      </c>
      <c r="C71" s="4"/>
      <c r="D71" s="39" t="s">
        <v>11</v>
      </c>
      <c r="E71" s="4"/>
      <c r="F71" s="4" t="str">
        <f>#REF!*#REF!</f>
        <v>#REF!</v>
      </c>
      <c r="G71" s="4" t="str">
        <f>IF(#REF!&gt;=0,10*#REF!,0)</f>
        <v>#REF!</v>
      </c>
      <c r="H71" s="4"/>
      <c r="I71" s="40"/>
      <c r="J71" s="4"/>
      <c r="K71" s="41">
        <v>2.0</v>
      </c>
      <c r="L71" s="42">
        <f>K71/K117</f>
        <v>0.4</v>
      </c>
      <c r="M71" s="43">
        <f>VLOOKUP(D71,Q1:R9,2,FALSE)</f>
        <v>4</v>
      </c>
      <c r="N71" s="43">
        <f>M71*L71</f>
        <v>1.6</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58</v>
      </c>
      <c r="C73" s="4"/>
      <c r="D73" s="39" t="s">
        <v>11</v>
      </c>
      <c r="E73" s="4"/>
      <c r="F73" s="4" t="str">
        <f>#REF!*#REF!</f>
        <v>#REF!</v>
      </c>
      <c r="G73" s="4" t="str">
        <f>IF(#REF!&gt;=0,10*#REF!,0)</f>
        <v>#REF!</v>
      </c>
      <c r="H73" s="4"/>
      <c r="I73" s="40"/>
      <c r="J73" s="4"/>
      <c r="K73" s="41">
        <v>3.0</v>
      </c>
      <c r="L73" s="42">
        <f>K73/K117</f>
        <v>0.6</v>
      </c>
      <c r="M73" s="43">
        <f>VLOOKUP(D73,Q1:R9,2,FALSE)</f>
        <v>4</v>
      </c>
      <c r="N73" s="43">
        <f>M73*L73</f>
        <v>2.4</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59</v>
      </c>
      <c r="C75" s="4"/>
      <c r="D75" s="39" t="s">
        <v>6</v>
      </c>
      <c r="E75" s="4"/>
      <c r="F75" s="4" t="str">
        <f>#REF!*#REF!</f>
        <v>#REF!</v>
      </c>
      <c r="G75" s="4" t="str">
        <f>IF(#REF!&gt;=0,10*#REF!,0)</f>
        <v>#REF!</v>
      </c>
      <c r="H75" s="4"/>
      <c r="I75" s="40"/>
      <c r="J75" s="4"/>
      <c r="K75" s="41">
        <v>3.0</v>
      </c>
      <c r="L75" s="42">
        <f>K75/K117</f>
        <v>0.6</v>
      </c>
      <c r="M75" s="43">
        <f>VLOOKUP(D75,Q1:R9,2,FALSE)</f>
        <v>2</v>
      </c>
      <c r="N75" s="43">
        <f>M75*L75</f>
        <v>1.2</v>
      </c>
      <c r="O75" s="43">
        <f>IF(M75=0,0,L75*MAX(R2:R8))</f>
        <v>3</v>
      </c>
    </row>
    <row r="76" ht="12.0" customHeight="1">
      <c r="B76" s="50"/>
      <c r="C76" s="4"/>
      <c r="D76" s="44"/>
      <c r="E76" s="4"/>
      <c r="F76" s="4"/>
      <c r="G76" s="4"/>
      <c r="H76" s="4"/>
      <c r="I76" s="4"/>
      <c r="J76" s="4"/>
      <c r="K76" s="41"/>
      <c r="L76" s="42"/>
      <c r="M76" s="43"/>
      <c r="N76" s="43"/>
      <c r="O76" s="43"/>
    </row>
    <row r="77" ht="15.75" customHeight="1">
      <c r="A77" s="33" t="s">
        <v>60</v>
      </c>
      <c r="C77" s="35"/>
      <c r="D77" s="54"/>
      <c r="E77" s="4"/>
      <c r="F77" s="4"/>
      <c r="G77" s="4"/>
      <c r="H77" s="4"/>
      <c r="I77" s="4"/>
      <c r="J77" s="4"/>
      <c r="K77" s="41"/>
      <c r="L77" s="42"/>
      <c r="M77" s="43"/>
      <c r="N77" s="43"/>
      <c r="O77" s="43"/>
    </row>
    <row r="78" ht="14.25" customHeight="1">
      <c r="B78" s="51"/>
      <c r="C78" s="35"/>
      <c r="D78" s="54"/>
      <c r="E78" s="4"/>
      <c r="F78" s="4"/>
      <c r="G78" s="4"/>
      <c r="H78" s="4"/>
      <c r="I78" s="4"/>
      <c r="J78" s="4"/>
      <c r="K78" s="41"/>
      <c r="L78" s="42"/>
      <c r="M78" s="43"/>
      <c r="N78" s="43"/>
      <c r="O78" s="43"/>
    </row>
    <row r="79" ht="39.75" customHeight="1">
      <c r="A79" s="37">
        <f>A75+1</f>
        <v>30</v>
      </c>
      <c r="B79" s="38" t="s">
        <v>61</v>
      </c>
      <c r="C79" s="4"/>
      <c r="D79" s="39" t="s">
        <v>7</v>
      </c>
      <c r="E79" s="4"/>
      <c r="F79" s="4" t="str">
        <f>#REF!*#REF!</f>
        <v>#REF!</v>
      </c>
      <c r="G79" s="4" t="str">
        <f>IF(#REF!&gt;=0,10*#REF!,0)</f>
        <v>#REF!</v>
      </c>
      <c r="H79" s="4"/>
      <c r="I79" s="40"/>
      <c r="J79" s="4"/>
      <c r="K79" s="41">
        <v>4.0</v>
      </c>
      <c r="L79" s="42">
        <f>K79/K117</f>
        <v>0.8</v>
      </c>
      <c r="M79" s="43">
        <f>VLOOKUP(D79,Q1:R9,2,FALSE)</f>
        <v>3</v>
      </c>
      <c r="N79" s="43">
        <f>M79*L79</f>
        <v>2.4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62</v>
      </c>
      <c r="C81" s="4"/>
      <c r="D81" s="39" t="s">
        <v>6</v>
      </c>
      <c r="E81" s="4"/>
      <c r="F81" s="4" t="str">
        <f>#REF!*#REF!</f>
        <v>#REF!</v>
      </c>
      <c r="G81" s="4" t="str">
        <f>IF(#REF!&gt;=0,10*#REF!,0)</f>
        <v>#REF!</v>
      </c>
      <c r="H81" s="4"/>
      <c r="I81" s="53" t="s">
        <v>63</v>
      </c>
      <c r="J81" s="4"/>
      <c r="K81" s="41">
        <v>3.0</v>
      </c>
      <c r="L81" s="42">
        <f>K81/K117</f>
        <v>0.6</v>
      </c>
      <c r="M81" s="43">
        <f>VLOOKUP(D81,Q1:R9,2,FALSE)</f>
        <v>2</v>
      </c>
      <c r="N81" s="43">
        <f>M81*L81</f>
        <v>1.2</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64</v>
      </c>
      <c r="C83" s="4"/>
      <c r="D83" s="39" t="s">
        <v>11</v>
      </c>
      <c r="E83" s="4"/>
      <c r="F83" s="4" t="str">
        <f>#REF!*#REF!</f>
        <v>#REF!</v>
      </c>
      <c r="G83" s="4" t="str">
        <f>IF(#REF!&gt;=0,10*#REF!,0)</f>
        <v>#REF!</v>
      </c>
      <c r="H83" s="4"/>
      <c r="I83" s="40"/>
      <c r="J83" s="4"/>
      <c r="K83" s="41">
        <v>3.0</v>
      </c>
      <c r="L83" s="42">
        <f>K83/K117</f>
        <v>0.6</v>
      </c>
      <c r="M83" s="43">
        <f>VLOOKUP(D83,Q1:R9,2,FALSE)</f>
        <v>4</v>
      </c>
      <c r="N83" s="43">
        <f>M83*L83</f>
        <v>2.4</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65</v>
      </c>
      <c r="C85" s="4"/>
      <c r="D85" s="39" t="s">
        <v>18</v>
      </c>
      <c r="E85" s="4"/>
      <c r="F85" s="4" t="str">
        <f>#REF!*#REF!</f>
        <v>#REF!</v>
      </c>
      <c r="G85" s="4" t="str">
        <f>IF(#REF!&gt;=0,10*#REF!,0)</f>
        <v>#REF!</v>
      </c>
      <c r="H85" s="4"/>
      <c r="I85" s="40"/>
      <c r="J85" s="4"/>
      <c r="K85" s="41">
        <v>3.0</v>
      </c>
      <c r="L85" s="42">
        <f>K85/K117</f>
        <v>0.6</v>
      </c>
      <c r="M85" s="43">
        <f>VLOOKUP(D85,Q1:R9,2,FALSE)</f>
        <v>0</v>
      </c>
      <c r="N85" s="43">
        <f>M85*L85</f>
        <v>0</v>
      </c>
      <c r="O85" s="43">
        <f>IF(M85=0,0,L85*MAX(R2:R8))</f>
        <v>0</v>
      </c>
    </row>
    <row r="86" ht="12.0" customHeight="1">
      <c r="B86" s="50"/>
      <c r="C86" s="4"/>
      <c r="D86" s="44"/>
      <c r="E86" s="4"/>
      <c r="F86" s="4"/>
      <c r="G86" s="4"/>
      <c r="H86" s="4"/>
      <c r="I86" s="4"/>
      <c r="J86" s="4"/>
      <c r="K86" s="41"/>
      <c r="L86" s="42"/>
      <c r="M86" s="43"/>
      <c r="N86" s="43"/>
      <c r="O86" s="43"/>
    </row>
    <row r="87" ht="15.75" customHeight="1">
      <c r="A87" s="33" t="s">
        <v>66</v>
      </c>
      <c r="C87" s="35"/>
      <c r="D87" s="54"/>
      <c r="E87" s="35"/>
      <c r="F87" s="4"/>
      <c r="G87" s="4"/>
      <c r="H87" s="4"/>
      <c r="I87" s="4"/>
      <c r="J87" s="4"/>
      <c r="K87" s="41"/>
      <c r="L87" s="42"/>
      <c r="M87" s="43"/>
      <c r="N87" s="43"/>
      <c r="O87" s="43"/>
    </row>
    <row r="88" ht="14.25" customHeight="1">
      <c r="B88" s="51"/>
      <c r="C88" s="35"/>
      <c r="D88" s="54"/>
      <c r="E88" s="35"/>
      <c r="F88" s="4"/>
      <c r="G88" s="4"/>
      <c r="H88" s="4"/>
      <c r="I88" s="4"/>
      <c r="J88" s="4"/>
      <c r="K88" s="41"/>
      <c r="L88" s="42"/>
      <c r="M88" s="43"/>
      <c r="N88" s="43"/>
      <c r="O88" s="43"/>
    </row>
    <row r="89" ht="39.75" customHeight="1">
      <c r="A89" s="37">
        <f>A85+1</f>
        <v>34</v>
      </c>
      <c r="B89" s="38" t="s">
        <v>67</v>
      </c>
      <c r="C89" s="4"/>
      <c r="D89" s="39" t="s">
        <v>11</v>
      </c>
      <c r="E89" s="4"/>
      <c r="F89" s="4" t="str">
        <f>#REF!*#REF!</f>
        <v>#REF!</v>
      </c>
      <c r="G89" s="4" t="str">
        <f>IF(#REF!&gt;=0,10*#REF!,0)</f>
        <v>#REF!</v>
      </c>
      <c r="H89" s="4"/>
      <c r="I89" s="40"/>
      <c r="J89" s="4"/>
      <c r="K89" s="41">
        <v>5.0</v>
      </c>
      <c r="L89" s="42">
        <f>K89/K117</f>
        <v>1</v>
      </c>
      <c r="M89" s="43">
        <f>VLOOKUP(D89,Q1:R9,2,FALSE)</f>
        <v>4</v>
      </c>
      <c r="N89" s="43">
        <f>M89*L89</f>
        <v>4</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68</v>
      </c>
      <c r="C91" s="4"/>
      <c r="D91" s="39" t="s">
        <v>7</v>
      </c>
      <c r="E91" s="4"/>
      <c r="F91" s="4" t="str">
        <f>#REF!*#REF!</f>
        <v>#REF!</v>
      </c>
      <c r="G91" s="4" t="str">
        <f>IF(#REF!&gt;=0,10*#REF!,0)</f>
        <v>#REF!</v>
      </c>
      <c r="H91" s="4"/>
      <c r="I91" s="53" t="s">
        <v>69</v>
      </c>
      <c r="J91" s="4"/>
      <c r="K91" s="41">
        <v>2.0</v>
      </c>
      <c r="L91" s="42">
        <f>K91/K117</f>
        <v>0.4</v>
      </c>
      <c r="M91" s="43">
        <f>VLOOKUP(D91,Q1:R9,2,FALSE)</f>
        <v>3</v>
      </c>
      <c r="N91" s="43">
        <f>M91*L91</f>
        <v>1.2</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70</v>
      </c>
      <c r="C93" s="4"/>
      <c r="D93" s="39" t="s">
        <v>11</v>
      </c>
      <c r="E93" s="4"/>
      <c r="F93" s="4" t="str">
        <f>#REF!*#REF!</f>
        <v>#REF!</v>
      </c>
      <c r="G93" s="4" t="str">
        <f>IF(#REF!&gt;=0,10*#REF!,0)</f>
        <v>#REF!</v>
      </c>
      <c r="H93" s="4"/>
      <c r="I93" s="40"/>
      <c r="J93" s="4"/>
      <c r="K93" s="41">
        <v>4.0</v>
      </c>
      <c r="L93" s="42">
        <f>K93/K117</f>
        <v>0.8</v>
      </c>
      <c r="M93" s="43">
        <f>VLOOKUP(D93,Q1:R9,2,FALSE)</f>
        <v>4</v>
      </c>
      <c r="N93" s="43">
        <f>M93*L93</f>
        <v>3.2</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71</v>
      </c>
      <c r="C95" s="4"/>
      <c r="D95" s="39" t="s">
        <v>11</v>
      </c>
      <c r="E95" s="4"/>
      <c r="F95" s="4" t="str">
        <f>#REF!*#REF!</f>
        <v>#REF!</v>
      </c>
      <c r="G95" s="4" t="str">
        <f>IF(#REF!&gt;=0,10*#REF!,0)</f>
        <v>#REF!</v>
      </c>
      <c r="H95" s="4"/>
      <c r="I95" s="40"/>
      <c r="J95" s="4"/>
      <c r="K95" s="41">
        <v>3.0</v>
      </c>
      <c r="L95" s="42">
        <f>K95/K117</f>
        <v>0.6</v>
      </c>
      <c r="M95" s="43">
        <f>VLOOKUP(D95,Q1:R9,2,FALSE)</f>
        <v>4</v>
      </c>
      <c r="N95" s="43">
        <f>M95*L95</f>
        <v>2.4</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72</v>
      </c>
      <c r="C97" s="4"/>
      <c r="D97" s="39" t="s">
        <v>6</v>
      </c>
      <c r="E97" s="4"/>
      <c r="F97" s="4" t="str">
        <f>#REF!*#REF!</f>
        <v>#REF!</v>
      </c>
      <c r="G97" s="4" t="str">
        <f>IF(#REF!&gt;=0,10*#REF!,0)</f>
        <v>#REF!</v>
      </c>
      <c r="H97" s="4"/>
      <c r="I97" s="40"/>
      <c r="J97" s="4"/>
      <c r="K97" s="41">
        <v>3.0</v>
      </c>
      <c r="L97" s="42">
        <f>K97/K117</f>
        <v>0.6</v>
      </c>
      <c r="M97" s="43">
        <f>VLOOKUP(D97,Q1:R9,2,FALSE)</f>
        <v>2</v>
      </c>
      <c r="N97" s="43">
        <f>M97*L97</f>
        <v>1.2</v>
      </c>
      <c r="O97" s="43">
        <f>IF(M97=0,0,L97*MAX(R2:R8))</f>
        <v>3</v>
      </c>
    </row>
    <row r="98" ht="12.0" customHeight="1">
      <c r="B98" s="50"/>
      <c r="C98" s="4"/>
      <c r="D98" s="44"/>
      <c r="E98" s="4"/>
      <c r="F98" s="4"/>
      <c r="G98" s="4"/>
      <c r="H98" s="4"/>
      <c r="I98" s="4"/>
      <c r="J98" s="4"/>
      <c r="K98" s="41"/>
      <c r="L98" s="42"/>
      <c r="M98" s="43"/>
      <c r="N98" s="43"/>
      <c r="O98" s="43"/>
    </row>
    <row r="99" ht="15.75" customHeight="1">
      <c r="A99" s="33" t="s">
        <v>73</v>
      </c>
      <c r="C99" s="35"/>
      <c r="D99" s="54"/>
      <c r="E99" s="35"/>
      <c r="F99" s="4"/>
      <c r="G99" s="4"/>
      <c r="H99" s="4"/>
      <c r="I99" s="4"/>
      <c r="J99" s="4"/>
      <c r="K99" s="41"/>
      <c r="L99" s="42"/>
      <c r="M99" s="43"/>
      <c r="N99" s="43"/>
      <c r="O99" s="43"/>
    </row>
    <row r="100" ht="14.25" customHeight="1">
      <c r="B100" s="51"/>
      <c r="C100" s="35"/>
      <c r="D100" s="54"/>
      <c r="E100" s="35"/>
      <c r="F100" s="4"/>
      <c r="G100" s="4"/>
      <c r="H100" s="4"/>
      <c r="I100" s="4"/>
      <c r="J100" s="4"/>
      <c r="K100" s="41"/>
      <c r="L100" s="42"/>
      <c r="M100" s="43"/>
      <c r="N100" s="43"/>
      <c r="O100" s="43"/>
    </row>
    <row r="101" ht="39.75" customHeight="1">
      <c r="A101" s="37">
        <f>A97+1</f>
        <v>39</v>
      </c>
      <c r="B101" s="38" t="s">
        <v>74</v>
      </c>
      <c r="C101" s="4"/>
      <c r="D101" s="39" t="s">
        <v>2</v>
      </c>
      <c r="E101" s="4"/>
      <c r="F101" s="4" t="str">
        <f>#REF!*#REF!</f>
        <v>#REF!</v>
      </c>
      <c r="G101" s="4" t="str">
        <f>IF(#REF!&gt;=0,10*#REF!,0)</f>
        <v>#REF!</v>
      </c>
      <c r="H101" s="4"/>
      <c r="I101" s="40"/>
      <c r="J101" s="4"/>
      <c r="K101" s="41">
        <v>4.0</v>
      </c>
      <c r="L101" s="42">
        <f>K101/K117</f>
        <v>0.8</v>
      </c>
      <c r="M101" s="43">
        <f>VLOOKUP(D101,Q1:R9,2,FALSE)</f>
        <v>1</v>
      </c>
      <c r="N101" s="43">
        <f>M101*L101</f>
        <v>0.8</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75</v>
      </c>
      <c r="C103" s="4"/>
      <c r="D103" s="39" t="s">
        <v>2</v>
      </c>
      <c r="E103" s="4"/>
      <c r="F103" s="4" t="str">
        <f>#REF!*#REF!</f>
        <v>#REF!</v>
      </c>
      <c r="G103" s="4" t="str">
        <f>IF(#REF!&gt;=0,10*#REF!,0)</f>
        <v>#REF!</v>
      </c>
      <c r="H103" s="4"/>
      <c r="I103" s="40"/>
      <c r="J103" s="4"/>
      <c r="K103" s="41">
        <v>3.0</v>
      </c>
      <c r="L103" s="42">
        <f>K103/K117</f>
        <v>0.6</v>
      </c>
      <c r="M103" s="43">
        <f>VLOOKUP(D103,Q1:R9,2,FALSE)</f>
        <v>1</v>
      </c>
      <c r="N103" s="43">
        <f>M103*L103</f>
        <v>0.6</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76</v>
      </c>
      <c r="C105" s="4"/>
      <c r="D105" s="39" t="s">
        <v>2</v>
      </c>
      <c r="E105" s="4"/>
      <c r="F105" s="4" t="str">
        <f>#REF!*#REF!</f>
        <v>#REF!</v>
      </c>
      <c r="G105" s="4" t="str">
        <f>IF(#REF!&gt;=0,10*#REF!,0)</f>
        <v>#REF!</v>
      </c>
      <c r="H105" s="4"/>
      <c r="I105" s="40"/>
      <c r="J105" s="4"/>
      <c r="K105" s="41">
        <v>3.0</v>
      </c>
      <c r="L105" s="42">
        <f>K105/K117</f>
        <v>0.6</v>
      </c>
      <c r="M105" s="43">
        <f>VLOOKUP(D105,Q1:R9,2,FALSE)</f>
        <v>1</v>
      </c>
      <c r="N105" s="43">
        <f>M105*L105</f>
        <v>0.6</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77</v>
      </c>
      <c r="C107" s="4"/>
      <c r="D107" s="39" t="s">
        <v>11</v>
      </c>
      <c r="E107" s="4"/>
      <c r="F107" s="4" t="str">
        <f>#REF!*#REF!</f>
        <v>#REF!</v>
      </c>
      <c r="G107" s="4" t="str">
        <f>IF(#REF!&gt;=0,10*#REF!,0)</f>
        <v>#REF!</v>
      </c>
      <c r="H107" s="4"/>
      <c r="I107" s="40"/>
      <c r="J107" s="4"/>
      <c r="K107" s="41">
        <v>2.0</v>
      </c>
      <c r="L107" s="42">
        <f>K107/K117</f>
        <v>0.4</v>
      </c>
      <c r="M107" s="43">
        <f>VLOOKUP(D107,Q1:R9,2,FALSE)</f>
        <v>4</v>
      </c>
      <c r="N107" s="43">
        <f>M107*L107</f>
        <v>1.6</v>
      </c>
      <c r="O107" s="43">
        <f>IF(M107=0,0,L107*MAX(R2:R8))</f>
        <v>2</v>
      </c>
    </row>
    <row r="108" ht="12.0" customHeight="1">
      <c r="B108" s="50"/>
      <c r="C108" s="4"/>
      <c r="D108" s="44"/>
      <c r="E108" s="4"/>
      <c r="F108" s="4"/>
      <c r="G108" s="4"/>
      <c r="H108" s="4"/>
      <c r="I108" s="4"/>
      <c r="J108" s="4"/>
      <c r="K108" s="41"/>
      <c r="L108" s="42"/>
      <c r="M108" s="43"/>
      <c r="N108" s="43"/>
      <c r="O108" s="43"/>
    </row>
    <row r="109" ht="15.75" customHeight="1">
      <c r="A109" s="33" t="s">
        <v>78</v>
      </c>
      <c r="C109" s="35"/>
      <c r="D109" s="54"/>
      <c r="E109" s="35"/>
      <c r="F109" s="4"/>
      <c r="G109" s="4"/>
      <c r="H109" s="4"/>
      <c r="I109" s="4"/>
      <c r="J109" s="4"/>
      <c r="K109" s="41"/>
      <c r="L109" s="42"/>
      <c r="M109" s="43"/>
      <c r="N109" s="43"/>
      <c r="O109" s="43"/>
    </row>
    <row r="110" ht="14.25" customHeight="1">
      <c r="B110" s="51"/>
      <c r="C110" s="35"/>
      <c r="D110" s="54"/>
      <c r="E110" s="35"/>
      <c r="F110" s="4"/>
      <c r="G110" s="4"/>
      <c r="H110" s="4"/>
      <c r="I110" s="4"/>
      <c r="J110" s="4"/>
      <c r="K110" s="41"/>
      <c r="L110" s="42"/>
      <c r="M110" s="43"/>
      <c r="N110" s="43"/>
      <c r="O110" s="43"/>
    </row>
    <row r="111" ht="39.75" customHeight="1">
      <c r="A111" s="37">
        <f>A107+1</f>
        <v>43</v>
      </c>
      <c r="B111" s="38" t="s">
        <v>79</v>
      </c>
      <c r="C111" s="20"/>
      <c r="D111" s="39" t="s">
        <v>7</v>
      </c>
      <c r="E111" s="20"/>
      <c r="F111" s="20" t="str">
        <f>#REF!*#REF!</f>
        <v>#REF!</v>
      </c>
      <c r="G111" s="20" t="str">
        <f>IF(#REF!&gt;=0,10*#REF!,0)</f>
        <v>#REF!</v>
      </c>
      <c r="H111" s="20"/>
      <c r="I111" s="40"/>
      <c r="J111" s="20"/>
      <c r="K111" s="30">
        <v>4.0</v>
      </c>
      <c r="L111" s="56">
        <f>K111/K117</f>
        <v>0.8</v>
      </c>
      <c r="M111" s="57">
        <f>VLOOKUP(D111,Q1:R9,2,FALSE)</f>
        <v>3</v>
      </c>
      <c r="N111" s="57">
        <f>M111*L111</f>
        <v>2.4</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80</v>
      </c>
      <c r="C113" s="20"/>
      <c r="D113" s="39" t="s">
        <v>11</v>
      </c>
      <c r="E113" s="20"/>
      <c r="F113" s="20" t="str">
        <f>#REF!*#REF!</f>
        <v>#REF!</v>
      </c>
      <c r="G113" s="20" t="str">
        <f>IF(#REF!&gt;=0,10*#REF!,0)</f>
        <v>#REF!</v>
      </c>
      <c r="H113" s="20"/>
      <c r="I113" s="40"/>
      <c r="J113" s="20"/>
      <c r="K113" s="30">
        <v>4.0</v>
      </c>
      <c r="L113" s="56">
        <f>K113/K117</f>
        <v>0.8</v>
      </c>
      <c r="M113" s="57">
        <f>VLOOKUP(D113,Q1:R9,2,FALSE)</f>
        <v>4</v>
      </c>
      <c r="N113" s="57">
        <f>M113*L113</f>
        <v>3.2</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81</v>
      </c>
      <c r="C115" s="20"/>
      <c r="D115" s="39" t="s">
        <v>11</v>
      </c>
      <c r="E115" s="20"/>
      <c r="F115" s="20" t="str">
        <f>#REF!*#REF!</f>
        <v>#REF!</v>
      </c>
      <c r="G115" s="20" t="str">
        <f>IF(#REF!&gt;=0,10*#REF!,0)</f>
        <v>#REF!</v>
      </c>
      <c r="H115" s="20"/>
      <c r="I115" s="40"/>
      <c r="J115" s="20"/>
      <c r="K115" s="30">
        <v>3.0</v>
      </c>
      <c r="L115" s="56">
        <f>K115/K117</f>
        <v>0.6</v>
      </c>
      <c r="M115" s="57">
        <f>VLOOKUP(D115,Q1:R9,2,FALSE)</f>
        <v>4</v>
      </c>
      <c r="N115" s="57">
        <f>M115*L115</f>
        <v>2.4</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82</v>
      </c>
      <c r="B117" s="63"/>
      <c r="C117" s="64"/>
      <c r="D117" s="65">
        <f>IF(ISERR((N117/O117)*100),"",(N117/O117)*100)</f>
        <v>61.27659574</v>
      </c>
      <c r="E117" s="66"/>
      <c r="F117" s="66"/>
      <c r="G117" s="66"/>
      <c r="H117" s="67" t="str">
        <f>IF(D117="","","-")</f>
        <v>-</v>
      </c>
      <c r="I117" s="68" t="str">
        <f>VLOOKUP(J117,'Rating ranges'!A2:B7,2,TRUE)</f>
        <v>Moderate</v>
      </c>
      <c r="J117" s="69">
        <f>IF(D117="",0,D117)</f>
        <v>61.27659574</v>
      </c>
      <c r="K117" s="60">
        <f>MAX(K9:K115)</f>
        <v>5</v>
      </c>
      <c r="L117" s="60"/>
      <c r="M117" s="60"/>
      <c r="N117" s="61">
        <f t="shared" ref="N117:O117" si="1">SUM(N9:N115)</f>
        <v>86.4</v>
      </c>
      <c r="O117" s="61">
        <f t="shared" si="1"/>
        <v>141</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paperSize="3"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83</v>
      </c>
      <c r="B1" s="2"/>
      <c r="C1" s="3"/>
    </row>
    <row r="2" ht="15.75" customHeight="1">
      <c r="B2" s="59"/>
      <c r="C2" s="33" t="s">
        <v>84</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85</v>
      </c>
      <c r="C4" s="86" t="s">
        <v>86</v>
      </c>
    </row>
    <row r="5" ht="38.25" customHeight="1">
      <c r="A5" s="84">
        <f t="shared" ref="A5:A8" si="1">A4+1</f>
        <v>2</v>
      </c>
      <c r="B5" s="85" t="s">
        <v>87</v>
      </c>
      <c r="C5" s="86" t="s">
        <v>86</v>
      </c>
    </row>
    <row r="6" ht="38.25" customHeight="1">
      <c r="A6" s="84">
        <f t="shared" si="1"/>
        <v>3</v>
      </c>
      <c r="B6" s="85" t="s">
        <v>88</v>
      </c>
      <c r="C6" s="86" t="s">
        <v>89</v>
      </c>
    </row>
    <row r="7" ht="38.25" customHeight="1">
      <c r="A7" s="84">
        <f t="shared" si="1"/>
        <v>4</v>
      </c>
      <c r="B7" s="85" t="s">
        <v>90</v>
      </c>
      <c r="C7" s="86" t="s">
        <v>91</v>
      </c>
    </row>
    <row r="8" ht="38.25" customHeight="1">
      <c r="A8" s="84">
        <f t="shared" si="1"/>
        <v>5</v>
      </c>
      <c r="B8" s="85" t="s">
        <v>92</v>
      </c>
      <c r="C8" s="86" t="s">
        <v>91</v>
      </c>
    </row>
    <row r="9" ht="12.75" customHeight="1">
      <c r="B9" s="50"/>
      <c r="C9" s="20"/>
    </row>
    <row r="10" ht="24.75" customHeight="1">
      <c r="A10" s="83"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93</v>
      </c>
      <c r="C11" s="86" t="s">
        <v>91</v>
      </c>
    </row>
    <row r="12" ht="51.0" customHeight="1">
      <c r="A12" s="84">
        <f t="shared" ref="A12:A13" si="2">A11+1</f>
        <v>7</v>
      </c>
      <c r="B12" s="85" t="s">
        <v>94</v>
      </c>
      <c r="C12" s="86" t="s">
        <v>89</v>
      </c>
    </row>
    <row r="13" ht="38.25" customHeight="1">
      <c r="A13" s="84">
        <f t="shared" si="2"/>
        <v>8</v>
      </c>
      <c r="B13" s="85" t="s">
        <v>95</v>
      </c>
      <c r="C13" s="86" t="s">
        <v>91</v>
      </c>
    </row>
    <row r="14" ht="12.75" customHeight="1">
      <c r="B14" s="50"/>
      <c r="C14" s="20"/>
    </row>
    <row r="15" ht="24.75" customHeight="1">
      <c r="A15" s="83" t="s">
        <v>29</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96</v>
      </c>
      <c r="C16" s="86" t="s">
        <v>97</v>
      </c>
    </row>
    <row r="17" ht="51.0" customHeight="1">
      <c r="A17" s="84">
        <f t="shared" ref="A17:A24" si="3">A16+1</f>
        <v>10</v>
      </c>
      <c r="B17" s="85" t="s">
        <v>98</v>
      </c>
      <c r="C17" s="86" t="s">
        <v>89</v>
      </c>
    </row>
    <row r="18" ht="38.25" customHeight="1">
      <c r="A18" s="84">
        <f t="shared" si="3"/>
        <v>11</v>
      </c>
      <c r="B18" s="85" t="s">
        <v>99</v>
      </c>
      <c r="C18" s="86" t="s">
        <v>91</v>
      </c>
    </row>
    <row r="19" ht="51.0" customHeight="1">
      <c r="A19" s="84">
        <f t="shared" si="3"/>
        <v>12</v>
      </c>
      <c r="B19" s="85" t="s">
        <v>100</v>
      </c>
      <c r="C19" s="86" t="s">
        <v>86</v>
      </c>
    </row>
    <row r="20" ht="51.0" customHeight="1">
      <c r="A20" s="84">
        <f t="shared" si="3"/>
        <v>13</v>
      </c>
      <c r="B20" s="85" t="s">
        <v>101</v>
      </c>
      <c r="C20" s="86" t="s">
        <v>91</v>
      </c>
    </row>
    <row r="21" ht="38.25" customHeight="1">
      <c r="A21" s="84">
        <f t="shared" si="3"/>
        <v>14</v>
      </c>
      <c r="B21" s="85" t="s">
        <v>102</v>
      </c>
      <c r="C21" s="86" t="s">
        <v>89</v>
      </c>
    </row>
    <row r="22" ht="25.5" customHeight="1">
      <c r="A22" s="84">
        <f t="shared" si="3"/>
        <v>15</v>
      </c>
      <c r="B22" s="85" t="s">
        <v>103</v>
      </c>
      <c r="C22" s="86" t="s">
        <v>97</v>
      </c>
    </row>
    <row r="23" ht="25.5" customHeight="1">
      <c r="A23" s="84">
        <f t="shared" si="3"/>
        <v>16</v>
      </c>
      <c r="B23" s="85" t="s">
        <v>104</v>
      </c>
      <c r="C23" s="86" t="s">
        <v>97</v>
      </c>
    </row>
    <row r="24" ht="25.5" customHeight="1">
      <c r="A24" s="84">
        <f t="shared" si="3"/>
        <v>17</v>
      </c>
      <c r="B24" s="85" t="s">
        <v>105</v>
      </c>
      <c r="C24" s="86" t="s">
        <v>106</v>
      </c>
    </row>
    <row r="25" ht="12.75" customHeight="1">
      <c r="B25" s="50"/>
      <c r="C25" s="20"/>
    </row>
    <row r="26" ht="24.75" customHeight="1">
      <c r="A26" s="83" t="s">
        <v>42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107</v>
      </c>
      <c r="C27" s="86" t="s">
        <v>89</v>
      </c>
    </row>
    <row r="28" ht="38.25" customHeight="1">
      <c r="A28" s="84">
        <f t="shared" ref="A28:A30" si="4">A27+1</f>
        <v>19</v>
      </c>
      <c r="B28" s="85" t="s">
        <v>108</v>
      </c>
      <c r="C28" s="86" t="s">
        <v>89</v>
      </c>
    </row>
    <row r="29" ht="51.0" customHeight="1">
      <c r="A29" s="84">
        <f t="shared" si="4"/>
        <v>20</v>
      </c>
      <c r="B29" s="85" t="s">
        <v>109</v>
      </c>
      <c r="C29" s="86" t="s">
        <v>97</v>
      </c>
    </row>
    <row r="30" ht="38.25" customHeight="1">
      <c r="A30" s="84">
        <f t="shared" si="4"/>
        <v>21</v>
      </c>
      <c r="B30" s="85" t="s">
        <v>110</v>
      </c>
      <c r="C30" s="86" t="s">
        <v>89</v>
      </c>
    </row>
    <row r="31" ht="12.75" customHeight="1">
      <c r="B31" s="50"/>
      <c r="C31" s="20"/>
    </row>
    <row r="32" ht="24.75" customHeight="1">
      <c r="A32" s="83" t="s">
        <v>49</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111</v>
      </c>
      <c r="C33" s="86" t="s">
        <v>89</v>
      </c>
    </row>
    <row r="34" ht="51.0" customHeight="1">
      <c r="A34" s="84">
        <f t="shared" ref="A34:A35" si="5">A33+1</f>
        <v>23</v>
      </c>
      <c r="B34" s="85" t="s">
        <v>112</v>
      </c>
      <c r="C34" s="86" t="s">
        <v>91</v>
      </c>
    </row>
    <row r="35" ht="38.25" customHeight="1">
      <c r="A35" s="84">
        <f t="shared" si="5"/>
        <v>24</v>
      </c>
      <c r="B35" s="85" t="s">
        <v>113</v>
      </c>
      <c r="C35" s="86" t="s">
        <v>106</v>
      </c>
    </row>
    <row r="36" ht="12.75" customHeight="1">
      <c r="B36" s="50"/>
      <c r="C36" s="20"/>
    </row>
    <row r="37" ht="24.75" customHeight="1">
      <c r="A37" s="83" t="s">
        <v>54</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114</v>
      </c>
      <c r="C38" s="86" t="s">
        <v>91</v>
      </c>
    </row>
    <row r="39" ht="63.75" customHeight="1">
      <c r="A39" s="84">
        <f t="shared" ref="A39:A42" si="6">A38+1</f>
        <v>26</v>
      </c>
      <c r="B39" s="85" t="s">
        <v>115</v>
      </c>
      <c r="C39" s="86" t="s">
        <v>97</v>
      </c>
    </row>
    <row r="40" ht="38.25" customHeight="1">
      <c r="A40" s="84">
        <f t="shared" si="6"/>
        <v>27</v>
      </c>
      <c r="B40" s="85" t="s">
        <v>116</v>
      </c>
      <c r="C40" s="86" t="s">
        <v>97</v>
      </c>
    </row>
    <row r="41" ht="63.75" customHeight="1">
      <c r="A41" s="84">
        <f t="shared" si="6"/>
        <v>28</v>
      </c>
      <c r="B41" s="85" t="s">
        <v>117</v>
      </c>
      <c r="C41" s="86" t="s">
        <v>91</v>
      </c>
    </row>
    <row r="42" ht="38.25" customHeight="1">
      <c r="A42" s="84">
        <f t="shared" si="6"/>
        <v>29</v>
      </c>
      <c r="B42" s="85" t="s">
        <v>118</v>
      </c>
      <c r="C42" s="86" t="s">
        <v>91</v>
      </c>
    </row>
    <row r="43" ht="12.75" customHeight="1">
      <c r="B43" s="50"/>
      <c r="C43" s="20"/>
    </row>
    <row r="44" ht="24.75" customHeight="1">
      <c r="A44" s="83" t="s">
        <v>60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119</v>
      </c>
      <c r="C45" s="86" t="s">
        <v>89</v>
      </c>
    </row>
    <row r="46" ht="38.25" customHeight="1">
      <c r="A46" s="84">
        <f t="shared" ref="A46:A48" si="7">A45+1</f>
        <v>31</v>
      </c>
      <c r="B46" s="85" t="s">
        <v>120</v>
      </c>
      <c r="C46" s="86" t="s">
        <v>91</v>
      </c>
    </row>
    <row r="47" ht="51.0" customHeight="1">
      <c r="A47" s="84">
        <f t="shared" si="7"/>
        <v>32</v>
      </c>
      <c r="B47" s="85" t="s">
        <v>121</v>
      </c>
      <c r="C47" s="86" t="s">
        <v>91</v>
      </c>
    </row>
    <row r="48" ht="25.5" customHeight="1">
      <c r="A48" s="84">
        <f t="shared" si="7"/>
        <v>33</v>
      </c>
      <c r="B48" s="85" t="s">
        <v>122</v>
      </c>
      <c r="C48" s="86" t="s">
        <v>91</v>
      </c>
    </row>
    <row r="49" ht="12.75" customHeight="1">
      <c r="B49" s="50"/>
      <c r="C49" s="20"/>
    </row>
    <row r="50" ht="24.75" customHeight="1">
      <c r="A50" s="83" t="s">
        <v>66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123</v>
      </c>
      <c r="C51" s="86" t="s">
        <v>86</v>
      </c>
    </row>
    <row r="52" ht="38.25" customHeight="1">
      <c r="A52" s="84">
        <f t="shared" ref="A52:A55" si="8">A51+1</f>
        <v>35</v>
      </c>
      <c r="B52" s="85" t="s">
        <v>124</v>
      </c>
      <c r="C52" s="86" t="s">
        <v>97</v>
      </c>
    </row>
    <row r="53" ht="25.5" customHeight="1">
      <c r="A53" s="84">
        <f t="shared" si="8"/>
        <v>36</v>
      </c>
      <c r="B53" s="85" t="s">
        <v>125</v>
      </c>
      <c r="C53" s="86" t="s">
        <v>89</v>
      </c>
    </row>
    <row r="54" ht="38.25" customHeight="1">
      <c r="A54" s="84">
        <f t="shared" si="8"/>
        <v>37</v>
      </c>
      <c r="B54" s="85" t="s">
        <v>126</v>
      </c>
      <c r="C54" s="86" t="s">
        <v>91</v>
      </c>
    </row>
    <row r="55" ht="25.5" customHeight="1">
      <c r="A55" s="84">
        <f t="shared" si="8"/>
        <v>38</v>
      </c>
      <c r="B55" s="85" t="s">
        <v>127</v>
      </c>
      <c r="C55" s="86" t="s">
        <v>91</v>
      </c>
    </row>
    <row r="56" ht="12.75" customHeight="1">
      <c r="B56" s="50"/>
      <c r="C56" s="20"/>
    </row>
    <row r="57" ht="24.75" customHeight="1">
      <c r="A57" s="83" t="s">
        <v>73</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128</v>
      </c>
      <c r="C58" s="86" t="s">
        <v>89</v>
      </c>
    </row>
    <row r="59" ht="38.25" customHeight="1">
      <c r="A59" s="84">
        <f t="shared" ref="A59:A61" si="9">A58+1</f>
        <v>40</v>
      </c>
      <c r="B59" s="85" t="s">
        <v>129</v>
      </c>
      <c r="C59" s="86" t="s">
        <v>91</v>
      </c>
    </row>
    <row r="60" ht="51.0" customHeight="1">
      <c r="A60" s="84">
        <f t="shared" si="9"/>
        <v>41</v>
      </c>
      <c r="B60" s="85" t="s">
        <v>130</v>
      </c>
      <c r="C60" s="86" t="s">
        <v>91</v>
      </c>
    </row>
    <row r="61" ht="38.25" customHeight="1">
      <c r="A61" s="84">
        <f t="shared" si="9"/>
        <v>42</v>
      </c>
      <c r="B61" s="85" t="s">
        <v>131</v>
      </c>
      <c r="C61" s="86" t="s">
        <v>97</v>
      </c>
    </row>
    <row r="62" ht="12.75" customHeight="1">
      <c r="B62" s="50"/>
      <c r="C62" s="20"/>
    </row>
    <row r="63" ht="24.75" customHeight="1">
      <c r="A63" s="83" t="s">
        <v>78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132</v>
      </c>
      <c r="C64" s="86" t="s">
        <v>89</v>
      </c>
    </row>
    <row r="65" ht="25.5" customHeight="1">
      <c r="A65" s="84">
        <f t="shared" ref="A65:A66" si="10">A64+1</f>
        <v>44</v>
      </c>
      <c r="B65" s="85" t="s">
        <v>133</v>
      </c>
      <c r="C65" s="86" t="s">
        <v>91</v>
      </c>
    </row>
    <row r="66" ht="51.0" customHeight="1">
      <c r="A66" s="84">
        <f t="shared" si="10"/>
        <v>45</v>
      </c>
      <c r="B66" s="85" t="s">
        <v>134</v>
      </c>
      <c r="C66" s="86" t="s">
        <v>91</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7" t="s">
        <v>135</v>
      </c>
      <c r="B1" s="87" t="s">
        <v>136</v>
      </c>
      <c r="C1" s="87" t="s">
        <v>137</v>
      </c>
    </row>
    <row r="2" ht="12.75" customHeight="1">
      <c r="A2" s="88">
        <v>0.0</v>
      </c>
      <c r="B2" s="25" t="str">
        <f>""</f>
        <v/>
      </c>
    </row>
    <row r="3" ht="12.75" customHeight="1">
      <c r="A3" s="88">
        <v>1.0</v>
      </c>
      <c r="B3" s="25" t="s">
        <v>138</v>
      </c>
      <c r="C3" s="89" t="s">
        <v>139</v>
      </c>
      <c r="D3" s="90">
        <f>A4</f>
        <v>29</v>
      </c>
    </row>
    <row r="4" ht="12.75" customHeight="1">
      <c r="A4" s="88">
        <v>29.0</v>
      </c>
      <c r="B4" s="11" t="s">
        <v>6</v>
      </c>
      <c r="C4" s="11" t="s">
        <v>140</v>
      </c>
      <c r="D4" s="90">
        <f t="shared" ref="D4:D7" si="1">A4</f>
        <v>29</v>
      </c>
      <c r="E4" s="91" t="s">
        <v>141</v>
      </c>
      <c r="F4" s="90">
        <f t="shared" ref="F4:F6" si="2">A5</f>
        <v>49</v>
      </c>
    </row>
    <row r="5" ht="12.75" customHeight="1">
      <c r="A5" s="88">
        <v>49.0</v>
      </c>
      <c r="B5" s="11" t="s">
        <v>7</v>
      </c>
      <c r="C5" s="11" t="s">
        <v>140</v>
      </c>
      <c r="D5" s="90">
        <f t="shared" si="1"/>
        <v>49</v>
      </c>
      <c r="E5" s="91" t="s">
        <v>141</v>
      </c>
      <c r="F5" s="90">
        <f t="shared" si="2"/>
        <v>69</v>
      </c>
    </row>
    <row r="6" ht="12.75" customHeight="1">
      <c r="A6" s="88">
        <v>69.0</v>
      </c>
      <c r="B6" s="11" t="s">
        <v>11</v>
      </c>
      <c r="C6" s="11" t="s">
        <v>140</v>
      </c>
      <c r="D6" s="90">
        <f t="shared" si="1"/>
        <v>69</v>
      </c>
      <c r="E6" s="91" t="s">
        <v>141</v>
      </c>
      <c r="F6" s="90">
        <f t="shared" si="2"/>
        <v>89</v>
      </c>
    </row>
    <row r="7" ht="12.75" customHeight="1">
      <c r="A7" s="88">
        <v>89.0</v>
      </c>
      <c r="B7" s="11" t="s">
        <v>12</v>
      </c>
      <c r="C7" s="89" t="s">
        <v>142</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