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Kaplan\Academic Intership\temp\"/>
    </mc:Choice>
  </mc:AlternateContent>
  <xr:revisionPtr revIDLastSave="0" documentId="13_ncr:1_{9684CDB6-AD5B-488A-BA3D-030059DE9D16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Main Working file" sheetId="1" r:id="rId1"/>
    <sheet name="Master Employee Details" sheetId="2" r:id="rId2"/>
    <sheet name="Company wise OT Rates" sheetId="9" r:id="rId3"/>
    <sheet name="Sheet3" sheetId="5" state="hidden" r:id="rId4"/>
    <sheet name="Sheet4" sheetId="6" state="hidden" r:id="rId5"/>
    <sheet name="Sheet1" sheetId="3" state="hidden" r:id="rId6"/>
  </sheets>
  <definedNames>
    <definedName name="_xlnm._FilterDatabase" localSheetId="1" hidden="1">'Master Employee Details'!$A$1:$O$118</definedName>
    <definedName name="_xlnm._FilterDatabase" localSheetId="3" hidden="1">Sheet3!$A$1:$D$173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H6" i="1"/>
  <c r="M6" i="1"/>
  <c r="O6" i="1"/>
  <c r="Q6" i="1" s="1"/>
  <c r="R6" i="1"/>
  <c r="P6" i="1" l="1"/>
  <c r="S6" i="1" s="1"/>
  <c r="V6" i="1" s="1"/>
  <c r="Y6" i="1" s="1"/>
  <c r="F6" i="1"/>
  <c r="G6" i="1"/>
  <c r="J6" i="1"/>
  <c r="A55" i="9"/>
  <c r="A47" i="9" s="1"/>
  <c r="T6" i="1" l="1"/>
  <c r="W6" i="1" s="1"/>
  <c r="U6" i="1" l="1"/>
  <c r="Z6" i="1" s="1"/>
  <c r="O5" i="1" l="1"/>
  <c r="P5" i="1" s="1"/>
  <c r="D5" i="1"/>
  <c r="V5" i="1" l="1"/>
  <c r="Y5" i="1" s="1"/>
  <c r="J5" i="1"/>
  <c r="Z5" i="1" l="1"/>
  <c r="W5" i="1"/>
  <c r="M5" i="1"/>
  <c r="J2" i="3"/>
  <c r="G2" i="3"/>
  <c r="Q1" i="1" l="1"/>
</calcChain>
</file>

<file path=xl/sharedStrings.xml><?xml version="1.0" encoding="utf-8"?>
<sst xmlns="http://schemas.openxmlformats.org/spreadsheetml/2006/main" count="566" uniqueCount="296">
  <si>
    <t>Emp Name</t>
  </si>
  <si>
    <t>Pay- Category</t>
  </si>
  <si>
    <t>Date</t>
  </si>
  <si>
    <t>Start</t>
  </si>
  <si>
    <t>End</t>
  </si>
  <si>
    <t>Total Hours</t>
  </si>
  <si>
    <t>Base Rate</t>
  </si>
  <si>
    <t>Morining OT Hours</t>
  </si>
  <si>
    <t>Decuction - Lunch Break</t>
  </si>
  <si>
    <t>Evening OT Hours</t>
  </si>
  <si>
    <t>Total Earnings</t>
  </si>
  <si>
    <t>Rate As per Day</t>
  </si>
  <si>
    <t>OT Evening</t>
  </si>
  <si>
    <t>OT Morning</t>
  </si>
  <si>
    <t>Day</t>
  </si>
  <si>
    <t>Wed</t>
  </si>
  <si>
    <t>Client Name</t>
  </si>
  <si>
    <t>Job Site Address</t>
  </si>
  <si>
    <t>Employee Name</t>
  </si>
  <si>
    <t>Activity</t>
  </si>
  <si>
    <t>Josh Woodhouse - 0447 667 491 (18/10/2023) (A# 3824)</t>
  </si>
  <si>
    <t xml:space="preserve">Scott Samson </t>
  </si>
  <si>
    <t xml:space="preserve"> 0427 467 456 (19/07/2023) (A# 2976)</t>
  </si>
  <si>
    <t xml:space="preserve">Josh Woodhouse </t>
  </si>
  <si>
    <t>Base</t>
  </si>
  <si>
    <t>Consultant</t>
  </si>
  <si>
    <t>Jack - Current Employees</t>
  </si>
  <si>
    <t>Start Date</t>
  </si>
  <si>
    <t>Finish Date</t>
  </si>
  <si>
    <t>HICKORY INDUSTRIES Pty Ltd</t>
  </si>
  <si>
    <t>55 Leakes Rd, Laverton North VIC 3026 - HICKORY BUILDING SYSTEMS Pty Ltd</t>
  </si>
  <si>
    <t>ASAP</t>
  </si>
  <si>
    <t>35 x SF/CP/W/F x 45.5 x Hickory Building Systems Pty Ltd x C9HBS (1, 1.5, 2)</t>
  </si>
  <si>
    <t>PELLIGRA PRECAST Pty Ltd</t>
  </si>
  <si>
    <t>Tube St. Sunshine North, Victoria 3020, AU - Pelligra Precast Pty Ltd</t>
  </si>
  <si>
    <t>45 x 45 x 61.08 x Pelligra Precast Pty Ltd x L5 (1, 1.5, 2)</t>
  </si>
  <si>
    <t>30 x T/A x 40.72 x Pelligra Precast Pty Ltd x L2 (1, 1.5, 2)</t>
  </si>
  <si>
    <t>UNITED FOOD SERVICES</t>
  </si>
  <si>
    <t>40 Riding Boundary Rd, Ravenhall VIC 3023 - United Food Services</t>
  </si>
  <si>
    <t>35 x MR x 48.25 x United Food Services x TWG3 (1, 1.4, 1.8)</t>
  </si>
  <si>
    <t>Timothy O'Toole - 0403 203 432 (24/11/2023) (A# 4204)</t>
  </si>
  <si>
    <t>24/11/2023</t>
  </si>
  <si>
    <t>Pay $33</t>
  </si>
  <si>
    <t>TASMANIAN FREIGHT SERVICES Pty. Ltd.</t>
  </si>
  <si>
    <t>Hume Road, Cnr Pipe Rd, Laverton North VIC 3026 - Tasmanian Freight Services Pty. Ltd.</t>
  </si>
  <si>
    <t>Navindu Deshan Gunasekara - 0421 577 299 (15/11/2023) (A# 4003)</t>
  </si>
  <si>
    <t>15/11</t>
  </si>
  <si>
    <t>30.93 x F/L-HR x 42.55 x Tasmanian Freight Services Pty. Ltd. x TWG3 (1, 1.28, 1.68)</t>
  </si>
  <si>
    <t>Dylan Tierney - 0422 138 095 (13/10/2023) (A# 3698)</t>
  </si>
  <si>
    <t>18/10</t>
  </si>
  <si>
    <t>Oscar Ringrow - 0421 310 731 (29/08/2022) (A# 2209-A114)</t>
  </si>
  <si>
    <t>23/10</t>
  </si>
  <si>
    <t>29.86 x LAB x 41.18 x Tasmanian Freight Services Pty. Ltd. x TWG1 (1, 1.28, 1.68)</t>
  </si>
  <si>
    <t>Matthew Galualii - 0413 324 820 (20/11/2023) (A# 4127)</t>
  </si>
  <si>
    <t>Madhu Neupane - 0491 721 812 (12/09/2022) (A# 220912-A424)</t>
  </si>
  <si>
    <t>Nicolas Ballen - 0449 918 709 (21/06/2023) (A# 2728)</t>
  </si>
  <si>
    <t>Francisco Marchant Claveria - 0431 263 223 (29/08/2022) (A# 2209-A072)</t>
  </si>
  <si>
    <t>Luis (David) Rodriguez Salazar - 0424 033 295 (17/10/2022) (A# 221021-A584)</t>
  </si>
  <si>
    <t>Mile Milkovic - 0405 469 233 (13/11/2023) (A# 4089)</t>
  </si>
  <si>
    <t>27/11</t>
  </si>
  <si>
    <t>Lual Deng - 0466 551 200 (06/07/2023) (A# 2882)</t>
  </si>
  <si>
    <t>CRL Express Pty Ltd</t>
  </si>
  <si>
    <t>Unit 4A, 10 Abbotts Road, Dandenong South, Victoria 3175 - CRL Express Pty Ltd</t>
  </si>
  <si>
    <t>Iakopo (JAKE) Samula - 0422 938 433 (09/11/2023) (A# 4090)</t>
  </si>
  <si>
    <t>13/11</t>
  </si>
  <si>
    <t>Forklift $32 charge $44.12 12pm start</t>
  </si>
  <si>
    <t>Brett Petrie - 0408 525 236 (13/11/2023) (A# 4105)</t>
  </si>
  <si>
    <t>Forklift $32 charge $44.12 6am start</t>
  </si>
  <si>
    <t>Neil Isaia - 0423 885 836 (21/11/2023) (A# 4149)</t>
  </si>
  <si>
    <t>21/11</t>
  </si>
  <si>
    <t>Christopher Treadgold - 0406 477 285 (24/11/2023) (A# 4245)</t>
  </si>
  <si>
    <t>Forklift $32 charge $44.12 7am start (LOADER LINE HAUL)</t>
  </si>
  <si>
    <t>Warren Pangbourne - 0409 254 037 (27/11/2023) (A# 4155)</t>
  </si>
  <si>
    <t>Forklift $32 charge $44.12 7am start (REACH OPERATOR)</t>
  </si>
  <si>
    <t>Krishanthan Sinnathamby - 0403 051 653 (13/10/2023) (A# 3752)</t>
  </si>
  <si>
    <t>Forklift $32 charge $44.12 7am start</t>
  </si>
  <si>
    <t>Tyler Maloney - 0414 875 030 (16/11/2023) (A# 4167)</t>
  </si>
  <si>
    <t>17/11</t>
  </si>
  <si>
    <t>Forklift $31.50 charge $43.43 7am start</t>
  </si>
  <si>
    <t>TYRE-LUG SERVICES</t>
  </si>
  <si>
    <t>55 Market Rd, Brooklyn VIC 3012 - Tyre-Lug Services</t>
  </si>
  <si>
    <t>Todd Mayne - 0431 737 740 (29/08/2022) (A# 2209-A079)</t>
  </si>
  <si>
    <t>30.33 x L2OP x 40.95 x Tyre-Lug Services x L2 (1, 1.36, )</t>
  </si>
  <si>
    <t>Michael Shiel - 0439 372 650 (29/08/2022) (A# 2209-A121)</t>
  </si>
  <si>
    <t>32.45 x L3OP x 43.82 x Tyre-Lug Services x L3 (1, 1.36, )</t>
  </si>
  <si>
    <t>Michael McCann - 0478 074 331 (29/08/2022) (A# 2209-A080)</t>
  </si>
  <si>
    <t>Mark Lemon - 0421 787 991 (29/08/2022) (A# 2209-A064)</t>
  </si>
  <si>
    <t>33.88 x L4OP x 45.74 x Tyre-Lug Services x L4/MR (1, 1.36, )</t>
  </si>
  <si>
    <t>Darren Connelly - 0438 366 362 (29/08/2022) (A# 2209-A025)</t>
  </si>
  <si>
    <t>Veljko Matkovic - 0472 671 329 (29/08/2022) (A# 2209-A074)</t>
  </si>
  <si>
    <t>James Moore - 0449 144 508 (29/08/2022) (A# 2209-A090)</t>
  </si>
  <si>
    <t>Basem Hashish - 0452 345 535 (12/09/2022) (A# 220912-A443)</t>
  </si>
  <si>
    <t>Trent Britnall - 0432 438 542 (21/11/2022) (A# 221129-A111)</t>
  </si>
  <si>
    <t>Dien Ngoc  Nguyen - 0406 061 501 (03/07/2023) (A# 2847)</t>
  </si>
  <si>
    <t>29.51 x L1OP x 39.85 x Tyre-Lug Services x L1 (1, 1.36, )</t>
  </si>
  <si>
    <t>Jake Carey - 0474 280 104 (02/10/2023) (A# 1429)</t>
  </si>
  <si>
    <t>Brett Quick - 0431 153 466 (29/05/2023) (A# 230529-A2146)</t>
  </si>
  <si>
    <t>Abdirahman Hussein - 0403 555 981 (13/10/2023) (A# 3720)</t>
  </si>
  <si>
    <t>16/10</t>
  </si>
  <si>
    <t>Zachary Prosic - 0466 058 962 (13/10/2023) (A# 3723)</t>
  </si>
  <si>
    <t>Brian Quick - 0428 127 851 (15/11/2023) (A# 4112)</t>
  </si>
  <si>
    <t>14/11</t>
  </si>
  <si>
    <t>Daniel  Pantic - 0431 726 842 (15/11/2023) (A# )</t>
  </si>
  <si>
    <t>16/11</t>
  </si>
  <si>
    <t>Stephen White - 0404 911 854 (05/09/2022) (A# 2209-A145)</t>
  </si>
  <si>
    <t>Thangavelu Varatharaja - 0470 589 853 (15/08/2023) (A# 3142)</t>
  </si>
  <si>
    <t>FURNX Pty Ltd</t>
  </si>
  <si>
    <t>3/9-19 Leakes Rd, Laverton North VIC 3026 - Furnx Pty Ltd</t>
  </si>
  <si>
    <t>30.81 x LAB x 42.36 x Furnx Pty Ltd x SWG1 (1, 1.4, 1.8)</t>
  </si>
  <si>
    <t>Mitchell Fino - 0478 430 857 (01/07/2022) (A# 221023-A002)</t>
  </si>
  <si>
    <t>Ben Grambau - 0480 218 981 (30/01/2023) (A# 230208-A1319)</t>
  </si>
  <si>
    <t>George Willie Paul Hanfiro - 0478 060 210 (29/08/2023) (A# 3287)</t>
  </si>
  <si>
    <t>Donal Reilly - 0416 719 063 (17/10/2023) (A# 3820)</t>
  </si>
  <si>
    <t>Lanuola Timoteo - 0403 307 151 (18/10/2023) (A# 3833)</t>
  </si>
  <si>
    <t>31.09 x F/L x 43.04 x Furnx Pty Ltd x SWG2 (1, 1.4, 1.8)</t>
  </si>
  <si>
    <t>AUGRC Pty Ltd</t>
  </si>
  <si>
    <t>23 Industrial Dr, Sunshine West VIC 3020 - AUGRC Pty Ltd</t>
  </si>
  <si>
    <t>William Schlemitz - 0421 910 392 (26/10/2023) (A# 3442)</t>
  </si>
  <si>
    <t>28.83 x LAB1 x 39.97 x AUGRC Pty Ltd x L1 (1, 1.5, 2)</t>
  </si>
  <si>
    <t>Neven Kakuca - 0431 562 634 (06/07/2023) (A# 2890)</t>
  </si>
  <si>
    <t>ICB GROUP</t>
  </si>
  <si>
    <t>Somerville Road, Tottenham, VIC 3012 - ICB Group</t>
  </si>
  <si>
    <t>Rhys Lewis - 0426 250 573 (29/08/2022) (A# 2209-A065)</t>
  </si>
  <si>
    <t>30.81 x LAB x 41.6 x International Consolidated Business Group Pty Ltd x SWG1 (1, 1.4, 1.8)</t>
  </si>
  <si>
    <t>Connor Phelan - 0478 154 226 (29/08/2022) (A# 2209-A103)</t>
  </si>
  <si>
    <t>Lachlan Lynch - 0401 595 405 (29/08/2022) (A# 2209-A069)</t>
  </si>
  <si>
    <t>31.09 x F/L x 42.27 x International Consolidated Business Group Pty Ltd x SWG2 (1, 1.4, 1.8)</t>
  </si>
  <si>
    <t>Hamish Edwards - 0422 562 930 (19/06/2023) (A# 2568/1870)</t>
  </si>
  <si>
    <t>Drew Giles-Manor - 0450 731 001 (13/11/2023) (A# 3620)</t>
  </si>
  <si>
    <t>NETAFIM Australia Pty Limited</t>
  </si>
  <si>
    <t>213-217 Fitzgerald Rd, Laverton North VIC 3026 - Netafim Australia Pty Limited</t>
  </si>
  <si>
    <t>Jhoan Bergano - 0413 971 846 (23/10/2023) (A# 3530)</t>
  </si>
  <si>
    <t>19/10</t>
  </si>
  <si>
    <t>30.95 x T/A x 41.94 x Netafim Australia Pty Limited x C10 (1, 1.5, 2)</t>
  </si>
  <si>
    <t>James Batali - 0423 528 180 (13/10/2023) (A# 3986)</t>
  </si>
  <si>
    <t>Tyler  Reid - 0455 365 637 (19/09/2023) (A# 3405)</t>
  </si>
  <si>
    <t>ARK Industrial Pty Ltd</t>
  </si>
  <si>
    <t>Kingswood Place Ravenhall Dom Corso #667c - Ark Industrial Pty Ltd</t>
  </si>
  <si>
    <t>32.59 x LAB x 48.95 x Ark Industrial Pty Ltd x CW1(c) (1, 1.4, 1.8)</t>
  </si>
  <si>
    <t>Altan  Basri - 0408 084 055 (30/08/2023) (A# 3289)</t>
  </si>
  <si>
    <t>39 Orbis Drive Ravenhall 3029 #891 - Ark Industrial Pty Ltd</t>
  </si>
  <si>
    <t>Sarah Copland - 0499 109 957 (03/11/2023) (A# 4059)</t>
  </si>
  <si>
    <t>Kingswood Place Ravenhall - ROD #667A, Storage Units - Ark Industrial Pty Ltd</t>
  </si>
  <si>
    <t>Paul Roach - 0413 171 852 (13/09/2023) (A# 3377)</t>
  </si>
  <si>
    <t>33.76 x EWP x 55.05 x Ark Industrial Pty Ltd x CW2 (1, 1.4, 1.8)</t>
  </si>
  <si>
    <t>High St Melton # 939 Nick Jandreoaski (PO-939-043) - Ark Industrial Pty Ltd</t>
  </si>
  <si>
    <t>Frederic Brault - 0403 310 947 (03/08/2023) (A# 3067)</t>
  </si>
  <si>
    <t>Ark Industrial Civil #007 PO-0217 09/06/23 Ford - Ark Industrial Pty Ltd</t>
  </si>
  <si>
    <t>Harley Williams - 0411 475 464 (05/06/2023) (A# 230605-A1916)</t>
  </si>
  <si>
    <t>PELLIGRA HOLDINGS Pty. Ltd.</t>
  </si>
  <si>
    <t>85 Spring ST Melbourne - Pelligra Holdings Pty. Ltd.</t>
  </si>
  <si>
    <t>Cesar Torres Barros - 0406 177 366 (08/05/2023) (A# 230512-A2202)</t>
  </si>
  <si>
    <t>Delio Restrepo - 0406 330 355 (08/05/2023) (A# 230515-A2341)</t>
  </si>
  <si>
    <t>365 Melbourne Rd Norlane PO846-1013 - PELLIGRA HOLDINGS Pty. Ltd.</t>
  </si>
  <si>
    <t>Mauro Piacentini - 0421 480 387 (24/04/2023) (A# 230429-A2092)</t>
  </si>
  <si>
    <t>Lachlan Steenhuis - 0493 771 201 (26/07/2023) (A# 2969)</t>
  </si>
  <si>
    <t>Ben Caruso - 0459 404 890 (29/08/2022) (A# 2209-A020)</t>
  </si>
  <si>
    <t>40 x 40 x 54.29 x Pelligra Precast Pty Ltd x L4 (1, 1.5, 2)</t>
  </si>
  <si>
    <t>Kevin Hicks - 0426 774 815 (24/07/2023) (A# 2992)</t>
  </si>
  <si>
    <t>Tri Dang - 0402 299 776 (26/06/2023) (A# 2101 / 2757)</t>
  </si>
  <si>
    <t>29.5 x LAB x 40.04 x Pelligra Precast Pty Ltd x L1 (1, 1.5, 2)</t>
  </si>
  <si>
    <t>RPLCON Pty Ltd</t>
  </si>
  <si>
    <t>810 Main Rd Eltham - RPLCON Pty Ltd</t>
  </si>
  <si>
    <t>23/11</t>
  </si>
  <si>
    <t>32.59 x LAB x 49.62 x RPLCON Pty Ltd x CW1(c) (1, 1.4, 1.8)</t>
  </si>
  <si>
    <t>14 Dazln Drive Melton 3337 - RPLCON Pty Ltd</t>
  </si>
  <si>
    <t>22/11</t>
  </si>
  <si>
    <t>Yusuf Said - 0448 577 806 (16/08/2023) (A# 3183)</t>
  </si>
  <si>
    <t>20 Finlayson St Malvern - RPLCON Pty Ltd</t>
  </si>
  <si>
    <t>Jamie Cleland - 0448 597 919 (18/10/2023) (A# 3823)</t>
  </si>
  <si>
    <t>F &amp; G VICTORIA WIDE CONCRETING Pty Ltd</t>
  </si>
  <si>
    <t>27 McDonald Road Brooklyn(corner Bunting Road) - F &amp; G VICTORIA WIDE CONCRETING Pty Ltd</t>
  </si>
  <si>
    <t>Sam Green - 0460 336 372 (18/10/2023) (A# 3795)</t>
  </si>
  <si>
    <t>32.59 x LAB x 48.95 x F &amp; G Victoria Wide Concreting Pty Ltd x CW1(c) (1, 1.4, 1.8)</t>
  </si>
  <si>
    <t>SYMON BROS. CONSTRUCTION (Vic.) Pty. Ltd.</t>
  </si>
  <si>
    <t>Bislim Sulemani - 0421 465 501 (19/06/2023) (A# 2688/1998)</t>
  </si>
  <si>
    <t>32.59 x LAB x 49.24 x Symon Bros. Constructions (VIC.) Pty. Ltd. x CW1(c) (1, 1.4, 1.8)</t>
  </si>
  <si>
    <t>Cameron Cook - 0406 897 001 (23/01/2023) (A# 230130-A1311)</t>
  </si>
  <si>
    <t>Kamilo Uluakiahoia - 0422 060 855 (15/05/2023) (A# 230519-A2330)</t>
  </si>
  <si>
    <t>Melvin Becket - 0481 863 007 (03/07/2023) (A# 2865/2241)</t>
  </si>
  <si>
    <t>Lachlan Camilleri - 0452 667 345 (25/08/2023) (A# 3258)</t>
  </si>
  <si>
    <t>Aaron Taffe - 0451 635 446 (05/07/2023) (A# 2760)</t>
  </si>
  <si>
    <t>Daniel Mpweto - 0413 070 585 (29/08/2022) (A# 2209-A091)</t>
  </si>
  <si>
    <t>Abraham  Taylor - 0423 128 561 (18/07/2023) (A# 2850)</t>
  </si>
  <si>
    <t>REDOX Pty Ltd</t>
  </si>
  <si>
    <t>26-30 Gilbertson Rd, Laverton North VIC 3026 - Redox Pty Ltd</t>
  </si>
  <si>
    <t>Blessing &amp; Company - 0400 000 000 (29/08/2022) (A# 2209-A137)</t>
  </si>
  <si>
    <t>Preet Enterprises - 0400 000 000 (29/08/2022) (A# 2209-A138)</t>
  </si>
  <si>
    <t>SANDHURST FINE FOODS Australia Pty. Ltd</t>
  </si>
  <si>
    <t>26 Bonview Cct, Truganina VIC 3029 - Sandhurst Fine Foods Australia Pty. Ltd</t>
  </si>
  <si>
    <t>AS Colour</t>
  </si>
  <si>
    <t>9 Custom Place, Truganina VIC 3029 - AS Colour</t>
  </si>
  <si>
    <t>701 Swanston St Carlton - Pelligra Holdings Pty. Ltd.</t>
  </si>
  <si>
    <t>B P Pty Ltd (Skilled Labour Service)</t>
  </si>
  <si>
    <t>SEVEN SEAS WORLDWIDE (AUST) Pty Limited</t>
  </si>
  <si>
    <t>38 Venture Dr, Sunshine West VIC 3020 - Seven Seas Worldwide (AUST) Pty Limited</t>
  </si>
  <si>
    <t>IMS INSTALLATIONS (International) Pty Ltd</t>
  </si>
  <si>
    <t>CHEMHAUL LOGISTICS Pty Ltd</t>
  </si>
  <si>
    <t>13 Somers St, Sunshine North VIC 3020 - Chemhaul Logistics Pty Ltd</t>
  </si>
  <si>
    <t>HARSCO METALS AUSTRALIA Pty Ltd</t>
  </si>
  <si>
    <t xml:space="preserve">Timothy O'Toole </t>
  </si>
  <si>
    <t xml:space="preserve">Navindu Deshan Gunasekara </t>
  </si>
  <si>
    <t xml:space="preserve">Dylan Tierney </t>
  </si>
  <si>
    <t xml:space="preserve">Oscar Ringrow </t>
  </si>
  <si>
    <t xml:space="preserve">Matthew Galualii </t>
  </si>
  <si>
    <t xml:space="preserve">Madhu Neupane </t>
  </si>
  <si>
    <t xml:space="preserve">Nicolas Ballen </t>
  </si>
  <si>
    <t xml:space="preserve">Francisco Marchant Claveria </t>
  </si>
  <si>
    <t xml:space="preserve">Luis (David) Rodriguez Salazar </t>
  </si>
  <si>
    <t xml:space="preserve">Mile Milkovic </t>
  </si>
  <si>
    <t xml:space="preserve">Lual Deng </t>
  </si>
  <si>
    <t xml:space="preserve">Iakopo (JAKE) Samula </t>
  </si>
  <si>
    <t xml:space="preserve">Brett Petrie </t>
  </si>
  <si>
    <t xml:space="preserve">Neil Isaia </t>
  </si>
  <si>
    <t xml:space="preserve">Christopher Treadgold </t>
  </si>
  <si>
    <t xml:space="preserve">Warren Pangbourne </t>
  </si>
  <si>
    <t xml:space="preserve">Krishanthan Sinnathamby </t>
  </si>
  <si>
    <t xml:space="preserve">Tyler Maloney </t>
  </si>
  <si>
    <t xml:space="preserve">Todd Mayne </t>
  </si>
  <si>
    <t xml:space="preserve">Michael Shiel </t>
  </si>
  <si>
    <t xml:space="preserve">Michael McCann </t>
  </si>
  <si>
    <t xml:space="preserve">Mark Lemon </t>
  </si>
  <si>
    <t xml:space="preserve">Darren Connelly </t>
  </si>
  <si>
    <t xml:space="preserve">Veljko Matkovic </t>
  </si>
  <si>
    <t xml:space="preserve">James Moore </t>
  </si>
  <si>
    <t xml:space="preserve">Basem Hashish </t>
  </si>
  <si>
    <t xml:space="preserve">Trent Britnall </t>
  </si>
  <si>
    <t xml:space="preserve">Dien Ngoc  Nguyen </t>
  </si>
  <si>
    <t xml:space="preserve">Jake Carey </t>
  </si>
  <si>
    <t xml:space="preserve">Brett Quick </t>
  </si>
  <si>
    <t xml:space="preserve">Abdirahman Hussein </t>
  </si>
  <si>
    <t xml:space="preserve">Zachary Prosic </t>
  </si>
  <si>
    <t xml:space="preserve">Brian Quick </t>
  </si>
  <si>
    <t xml:space="preserve">Daniel  Pantic </t>
  </si>
  <si>
    <t xml:space="preserve">Stephen White </t>
  </si>
  <si>
    <t xml:space="preserve">Thangavelu Varatharaja </t>
  </si>
  <si>
    <t xml:space="preserve">Mitchell Fino </t>
  </si>
  <si>
    <t xml:space="preserve">Ben Grambau </t>
  </si>
  <si>
    <t xml:space="preserve">George Willie Paul Hanfiro </t>
  </si>
  <si>
    <t xml:space="preserve">Donal Reilly </t>
  </si>
  <si>
    <t xml:space="preserve">Lanuola Timoteo </t>
  </si>
  <si>
    <t xml:space="preserve">William Schlemitz </t>
  </si>
  <si>
    <t xml:space="preserve">Neven Kakuca </t>
  </si>
  <si>
    <t xml:space="preserve">Rhys Lewis </t>
  </si>
  <si>
    <t xml:space="preserve">Connor Phelan </t>
  </si>
  <si>
    <t xml:space="preserve">Lachlan Lynch </t>
  </si>
  <si>
    <t xml:space="preserve">Hamish Edwards </t>
  </si>
  <si>
    <t>Drew Giles</t>
  </si>
  <si>
    <t xml:space="preserve">Jhoan Bergano </t>
  </si>
  <si>
    <t xml:space="preserve">James Batali </t>
  </si>
  <si>
    <t xml:space="preserve">Tyler  Reid </t>
  </si>
  <si>
    <t xml:space="preserve">Altan  Basri </t>
  </si>
  <si>
    <t xml:space="preserve">Sarah Copland </t>
  </si>
  <si>
    <t xml:space="preserve">Paul Roach </t>
  </si>
  <si>
    <t xml:space="preserve">Frederic Brault </t>
  </si>
  <si>
    <t xml:space="preserve">Harley Williams </t>
  </si>
  <si>
    <t xml:space="preserve">Cesar Torres Barros </t>
  </si>
  <si>
    <t xml:space="preserve">Delio Restrepo </t>
  </si>
  <si>
    <t xml:space="preserve">Mauro Piacentini </t>
  </si>
  <si>
    <t xml:space="preserve">Lachlan Steenhuis </t>
  </si>
  <si>
    <t xml:space="preserve">Ben Caruso </t>
  </si>
  <si>
    <t xml:space="preserve">Kevin Hicks </t>
  </si>
  <si>
    <t xml:space="preserve">Tri Dang </t>
  </si>
  <si>
    <t xml:space="preserve">Yusuf Said </t>
  </si>
  <si>
    <t xml:space="preserve">Jamie Cleland </t>
  </si>
  <si>
    <t xml:space="preserve">Sam Green </t>
  </si>
  <si>
    <t xml:space="preserve">Bislim Sulemani </t>
  </si>
  <si>
    <t xml:space="preserve">Cameron Cook </t>
  </si>
  <si>
    <t xml:space="preserve">Kamilo Uluakiahoia </t>
  </si>
  <si>
    <t xml:space="preserve">Melvin Becket </t>
  </si>
  <si>
    <t xml:space="preserve">Lachlan Camilleri </t>
  </si>
  <si>
    <t xml:space="preserve">Aaron Taffe </t>
  </si>
  <si>
    <t xml:space="preserve">Daniel Mpweto </t>
  </si>
  <si>
    <t xml:space="preserve">Abraham  Taylor </t>
  </si>
  <si>
    <t>OT Rate</t>
  </si>
  <si>
    <t>Total OT</t>
  </si>
  <si>
    <t>OT &gt;2</t>
  </si>
  <si>
    <t xml:space="preserve"> Emp OT Rate $</t>
  </si>
  <si>
    <t>Base Rate $</t>
  </si>
  <si>
    <t>Total OT Test</t>
  </si>
  <si>
    <t>Base Hours No need</t>
  </si>
  <si>
    <t>Emp Base Hours</t>
  </si>
  <si>
    <t>Total Hours After MOT and LD</t>
  </si>
  <si>
    <t>Total Hours Worked</t>
  </si>
  <si>
    <t>Company</t>
  </si>
  <si>
    <t>OT&lt;2</t>
  </si>
  <si>
    <t>OT&gt;2</t>
  </si>
  <si>
    <t>Customer</t>
  </si>
  <si>
    <t>Activity WITHOUT TRIM</t>
  </si>
  <si>
    <t>Job No</t>
  </si>
  <si>
    <t>Activity Log- details</t>
  </si>
  <si>
    <t>Payroll Worksheet</t>
  </si>
  <si>
    <t>Activity Trail</t>
  </si>
  <si>
    <t>Name</t>
  </si>
  <si>
    <t>Jones Mary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</si>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</sst>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400]h:mm:ss\ AM/PM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strike/>
      <sz val="14"/>
      <color rgb="FF000000"/>
      <name val="Calibri"/>
      <family val="2"/>
      <scheme val="minor"/>
    </font>
    <font>
      <b/>
      <strike/>
      <sz val="14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.8000000000000007"/>
      <color rgb="FF7A7E85"/>
      <name val="JetBrains Mono"/>
      <family val="3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/>
  </cellStyleXfs>
  <cellXfs count="79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Font="1"/>
    <xf numFmtId="164" fontId="2" fillId="0" borderId="0" xfId="1" applyFont="1" applyAlignment="1">
      <alignment horizontal="center"/>
    </xf>
    <xf numFmtId="165" fontId="0" fillId="2" borderId="0" xfId="1" applyNumberFormat="1" applyFont="1" applyFill="1"/>
    <xf numFmtId="165" fontId="0" fillId="0" borderId="0" xfId="0" applyNumberFormat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4" fillId="7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14" fontId="9" fillId="9" borderId="0" xfId="0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14" fontId="7" fillId="0" borderId="0" xfId="0" applyNumberFormat="1" applyFont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5" borderId="0" xfId="0" applyFont="1" applyFill="1" applyAlignment="1">
      <alignment vertical="center"/>
    </xf>
    <xf numFmtId="16" fontId="7" fillId="0" borderId="0" xfId="0" applyNumberFormat="1" applyFont="1" applyAlignment="1">
      <alignment horizontal="center" vertical="center"/>
    </xf>
    <xf numFmtId="14" fontId="4" fillId="9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7" fillId="6" borderId="0" xfId="0" applyFont="1" applyFill="1" applyAlignment="1">
      <alignment horizontal="left"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horizontal="left" vertical="center"/>
    </xf>
    <xf numFmtId="14" fontId="7" fillId="9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3" fillId="0" borderId="0" xfId="0" applyFont="1"/>
    <xf numFmtId="16" fontId="0" fillId="0" borderId="1" xfId="0" applyNumberFormat="1" applyBorder="1"/>
    <xf numFmtId="164" fontId="0" fillId="0" borderId="0" xfId="1" applyFont="1" applyAlignment="1">
      <alignment horizontal="right"/>
    </xf>
    <xf numFmtId="0" fontId="0" fillId="0" borderId="3" xfId="0" applyBorder="1"/>
    <xf numFmtId="164" fontId="0" fillId="0" borderId="3" xfId="1" applyFont="1" applyBorder="1"/>
    <xf numFmtId="164" fontId="0" fillId="0" borderId="3" xfId="1" applyFont="1" applyBorder="1" applyAlignment="1">
      <alignment horizontal="right"/>
    </xf>
    <xf numFmtId="164" fontId="0" fillId="10" borderId="3" xfId="1" applyFont="1" applyFill="1" applyBorder="1"/>
    <xf numFmtId="164" fontId="0" fillId="10" borderId="7" xfId="1" applyFont="1" applyFill="1" applyBorder="1"/>
    <xf numFmtId="16" fontId="0" fillId="0" borderId="6" xfId="0" applyNumberFormat="1" applyBorder="1"/>
    <xf numFmtId="165" fontId="0" fillId="0" borderId="3" xfId="1" applyNumberFormat="1" applyFont="1" applyFill="1" applyBorder="1"/>
    <xf numFmtId="0" fontId="10" fillId="11" borderId="4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/>
    </xf>
    <xf numFmtId="0" fontId="3" fillId="0" borderId="3" xfId="0" applyFont="1" applyBorder="1"/>
    <xf numFmtId="0" fontId="10" fillId="11" borderId="3" xfId="0" applyFont="1" applyFill="1" applyBorder="1" applyAlignment="1">
      <alignment horizontal="center"/>
    </xf>
    <xf numFmtId="164" fontId="0" fillId="2" borderId="0" xfId="1" applyFont="1" applyFill="1"/>
    <xf numFmtId="164" fontId="10" fillId="11" borderId="2" xfId="1" applyFont="1" applyFill="1" applyBorder="1" applyAlignment="1">
      <alignment horizontal="center" vertical="center" wrapText="1"/>
    </xf>
    <xf numFmtId="164" fontId="0" fillId="12" borderId="3" xfId="1" applyFont="1" applyFill="1" applyBorder="1"/>
    <xf numFmtId="0" fontId="3" fillId="0" borderId="3" xfId="0" applyFont="1" applyBorder="1" applyAlignment="1">
      <alignment horizontal="left"/>
    </xf>
    <xf numFmtId="164" fontId="10" fillId="11" borderId="3" xfId="1" applyFont="1" applyFill="1" applyBorder="1" applyAlignment="1">
      <alignment horizontal="center"/>
    </xf>
    <xf numFmtId="164" fontId="3" fillId="0" borderId="3" xfId="1" applyFont="1" applyBorder="1"/>
    <xf numFmtId="164" fontId="3" fillId="0" borderId="0" xfId="1" applyFont="1"/>
    <xf numFmtId="0" fontId="14" fillId="0" borderId="0" xfId="0" applyFont="1"/>
    <xf numFmtId="0" fontId="15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164" fontId="16" fillId="0" borderId="3" xfId="1" applyFont="1" applyBorder="1" applyAlignment="1">
      <alignment horizontal="right"/>
    </xf>
    <xf numFmtId="164" fontId="0" fillId="12" borderId="3" xfId="1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3">
    <cellStyle name="Normal 2" xfId="2" xr:uid="{00000000-0005-0000-0000-000002000000}"/>
    <cellStyle name="千位分隔" xfId="1" builtinId="3"/>
    <cellStyle name="常规" xfId="0" builtinId="0"/>
  </cellStyles>
  <dxfs count="34">
    <dxf>
      <fill>
        <patternFill patternType="solid">
          <fgColor rgb="FF000000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8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* #,##0.00_);_(* \(#,##0.00\);_(* &quot;-&quot;??_);_(@_)"/>
      <fill>
        <patternFill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_);_(* \(#,##0.00\);_(* &quot;-&quot;??_);_(@_)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.00_);_(* \(#,##0.00\);_(* &quot;-&quot;??_);_(@_)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F400]h:mm:ss\ AM/PM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F400]h:mm:ss\ AM/PM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AA6" totalsRowShown="0" headerRowDxfId="33" dataDxfId="31" headerRowBorderDxfId="32" tableBorderDxfId="30" totalsRowBorderDxfId="29">
  <tableColumns count="27">
    <tableColumn id="1" xr3:uid="{00000000-0010-0000-0000-000001000000}" name="Date" dataDxfId="28"/>
    <tableColumn id="2" xr3:uid="{00000000-0010-0000-0000-000002000000}" name="Name" dataDxfId="27"/>
    <tableColumn id="3" xr3:uid="{00000000-0010-0000-0000-000003000000}" name="Pay- Category" dataDxfId="26">
      <calculatedColumnFormula>VLOOKUP(B5,'Master Employee Details'!A:B,2,0)</calculatedColumnFormula>
    </tableColumn>
    <tableColumn id="4" xr3:uid="{00000000-0010-0000-0000-000004000000}" name="Consultant" dataDxfId="25">
      <calculatedColumnFormula>VLOOKUP(B5,'Master Employee Details'!A:D,4,0)</calculatedColumnFormula>
    </tableColumn>
    <tableColumn id="22" xr3:uid="{00000000-0010-0000-0000-000016000000}" name="Customer" dataDxfId="24">
      <calculatedColumnFormula>TRIM(MID(SUBSTITUTE(MID(C5, SEARCH(" x ", C5, SEARCH(" x ", C5, SEARCH(" x ", C5) + 1) + 1) + 3, LEN(C5)), " x ", REPT(" ", LEN(C5))), 1, LEN(C5)))</calculatedColumnFormula>
    </tableColumn>
    <tableColumn id="5" xr3:uid="{00000000-0010-0000-0000-000005000000}" name="OT Rate" dataDxfId="23">
      <calculatedColumnFormula>VLOOKUP(E5,'Company wise OT Rates'!A:C,2,0)</calculatedColumnFormula>
    </tableColumn>
    <tableColumn id="6" xr3:uid="{00000000-0010-0000-0000-000006000000}" name="OT &gt;2" dataDxfId="22">
      <calculatedColumnFormula>VLOOKUP(E5,'Company wise OT Rates'!A:C,3,0)</calculatedColumnFormula>
    </tableColumn>
    <tableColumn id="8" xr3:uid="{00000000-0010-0000-0000-000008000000}" name="Day" dataDxfId="21">
      <calculatedColumnFormula>TEXT(A5,"ddd")</calculatedColumnFormula>
    </tableColumn>
    <tableColumn id="13" xr3:uid="{00000000-0010-0000-0000-00000D000000}" name="Activity" dataDxfId="20">
      <calculatedColumnFormula>TRIM(LEFT(J5, SEARCH("(", J5) - 1))</calculatedColumnFormula>
    </tableColumn>
    <tableColumn id="12" xr3:uid="{00000000-0010-0000-0000-00000C000000}" name="Activity WITHOUT TRIM" dataDxfId="19">
      <calculatedColumnFormula>TRIM(MID(SUBSTITUTE(C5,"x",CHAR(1)),LEN(LEFT(C5,FIND(CHAR(1),SUBSTITUTE(C5,"x",CHAR(1),3))))+1,LEN(C5)))</calculatedColumnFormula>
    </tableColumn>
    <tableColumn id="9" xr3:uid="{00000000-0010-0000-0000-000009000000}" name="Start" dataDxfId="18"/>
    <tableColumn id="10" xr3:uid="{00000000-0010-0000-0000-00000A000000}" name="End" dataDxfId="17"/>
    <tableColumn id="30" xr3:uid="{00000000-0010-0000-0000-00001E000000}" name="Base Rate" dataDxfId="16">
      <calculatedColumnFormula>VLOOKUP(B5,'Master Employee Details'!A:C,3,0)</calculatedColumnFormula>
    </tableColumn>
    <tableColumn id="29" xr3:uid="{00000000-0010-0000-0000-00001D000000}" name="Rate As per Day" dataDxfId="15">
      <calculatedColumnFormula>IF(WEEKDAY(A5,1)&lt;7, IF(WEEKDAY(A5,1)=1, M5*2, M5), M5*1.5)</calculatedColumnFormula>
    </tableColumn>
    <tableColumn id="11" xr3:uid="{00000000-0010-0000-0000-00000B000000}" name="Total Hours Worked" dataDxfId="14">
      <calculatedColumnFormula>(L5-K5)*24</calculatedColumnFormula>
    </tableColumn>
    <tableColumn id="26" xr3:uid="{00000000-0010-0000-0000-00001A000000}" name="Total Hours After MOT and LD" dataDxfId="13">
      <calculatedColumnFormula>+Table1[[#This Row],[Total Hours Worked]]-Table1[[#This Row],[Morining OT Hours]]</calculatedColumnFormula>
    </tableColumn>
    <tableColumn id="28" xr3:uid="{00000000-0010-0000-0000-00001C000000}" name="Decuction - Lunch Break" dataDxfId="12">
      <calculatedColumnFormula>IF(O5&gt;5, 0.5, 0)</calculatedColumnFormula>
    </tableColumn>
    <tableColumn id="14" xr3:uid="{00000000-0010-0000-0000-00000E000000}" name="Morining OT Hours" dataDxfId="11">
      <calculatedColumnFormula>IF(Table1[[#This Row],[Start]]=0,"0",IF(K5&lt;$R$1, K5-$R$1, 0))*-24</calculatedColumnFormula>
    </tableColumn>
    <tableColumn id="15" xr3:uid="{00000000-0010-0000-0000-00000F000000}" name="Evening OT Hours" dataDxfId="10">
      <calculatedColumnFormula>IF(P5&gt;8, (P5)-8, 0)</calculatedColumnFormula>
    </tableColumn>
    <tableColumn id="17" xr3:uid="{00000000-0010-0000-0000-000011000000}" name="Total OT Test" dataDxfId="9">
      <calculatedColumnFormula>+Table1[[#This Row],[Morining OT Hours]]+Table1[[#This Row],[Evening OT Hours]]</calculatedColumnFormula>
    </tableColumn>
    <tableColumn id="27" xr3:uid="{00000000-0010-0000-0000-00001B000000}" name="Total OT" dataDxfId="8">
      <calculatedColumnFormula>IF(T5&gt;0, T5 - Q5, T5)</calculatedColumnFormula>
    </tableColumn>
    <tableColumn id="19" xr3:uid="{00000000-0010-0000-0000-000013000000}" name="Base Hours No need" dataDxfId="7">
      <calculatedColumnFormula>O5-R5-S5</calculatedColumnFormula>
    </tableColumn>
    <tableColumn id="25" xr3:uid="{00000000-0010-0000-0000-000019000000}" name="Emp Base Hours" dataDxfId="6">
      <calculatedColumnFormula>IF(T5=0, O5 - Q5, O5 - T5)</calculatedColumnFormula>
    </tableColumn>
    <tableColumn id="24" xr3:uid="{00000000-0010-0000-0000-000018000000}" name=" Emp OT Rate $" dataDxfId="5">
      <calculatedColumnFormula>(IF(U5&lt;=2, U5*F5, 2*F5 + (U5-2)*G5)*N5)</calculatedColumnFormula>
    </tableColumn>
    <tableColumn id="20" xr3:uid="{00000000-0010-0000-0000-000014000000}" name="Base Rate $" dataDxfId="4">
      <calculatedColumnFormula>V5*N5</calculatedColumnFormula>
    </tableColumn>
    <tableColumn id="21" xr3:uid="{00000000-0010-0000-0000-000015000000}" name="Total Earnings" dataDxfId="3">
      <calculatedColumnFormula>Y5+X5</calculatedColumnFormula>
    </tableColumn>
    <tableColumn id="16" xr3:uid="{00000000-0010-0000-0000-000010000000}" name="Job No" dataDxfId="2">
      <calculatedColumnFormula>VLOOKUP(Table1[[#This Row],[Customer]],'Company wise OT Rates'!A:D,4,0)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A2" zoomScale="98" zoomScaleNormal="98" workbookViewId="0">
      <selection activeCell="Y10" sqref="Y10"/>
    </sheetView>
  </sheetViews>
  <sheetFormatPr defaultRowHeight="14.4"/>
  <cols>
    <col min="1" max="1" width="10" bestFit="1" customWidth="1"/>
    <col min="2" max="2" width="26.5546875" bestFit="1" customWidth="1"/>
    <col min="3" max="3" width="71.33203125" customWidth="1"/>
    <col min="4" max="4" width="11.6640625" hidden="1" customWidth="1"/>
    <col min="5" max="5" width="32.6640625" bestFit="1" customWidth="1"/>
    <col min="6" max="6" width="12.6640625" hidden="1" customWidth="1"/>
    <col min="7" max="7" width="10.88671875" hidden="1" customWidth="1"/>
    <col min="8" max="8" width="9.33203125" hidden="1" customWidth="1"/>
    <col min="9" max="9" width="40" bestFit="1" customWidth="1"/>
    <col min="10" max="10" width="50.33203125" hidden="1" customWidth="1"/>
    <col min="11" max="11" width="11.33203125" bestFit="1" customWidth="1"/>
    <col min="12" max="12" width="11.44140625" bestFit="1" customWidth="1"/>
    <col min="13" max="13" width="10.33203125" style="2" hidden="1" customWidth="1"/>
    <col min="14" max="14" width="9" style="50" customWidth="1"/>
    <col min="15" max="15" width="15.88671875" bestFit="1" customWidth="1"/>
    <col min="16" max="16" width="21" hidden="1" customWidth="1"/>
    <col min="17" max="17" width="12.88671875" style="2" customWidth="1"/>
    <col min="18" max="18" width="14.33203125" style="2" hidden="1" customWidth="1"/>
    <col min="19" max="19" width="13.88671875" style="2" hidden="1" customWidth="1"/>
    <col min="20" max="20" width="12.33203125" style="2" hidden="1" customWidth="1"/>
    <col min="21" max="21" width="10.88671875" style="2" bestFit="1" customWidth="1"/>
    <col min="22" max="22" width="14.6640625" style="2" hidden="1" customWidth="1"/>
    <col min="23" max="23" width="13.109375" style="2" bestFit="1" customWidth="1"/>
    <col min="24" max="24" width="11.33203125" bestFit="1" customWidth="1"/>
    <col min="25" max="25" width="13.33203125" bestFit="1" customWidth="1"/>
    <col min="26" max="26" width="14.6640625" customWidth="1"/>
    <col min="27" max="27" width="76.109375" bestFit="1" customWidth="1"/>
  </cols>
  <sheetData>
    <row r="1" spans="1:27" hidden="1">
      <c r="Q1" s="2">
        <f>15-6</f>
        <v>9</v>
      </c>
      <c r="R1" s="65">
        <v>0.29166666666666669</v>
      </c>
    </row>
    <row r="2" spans="1:27" ht="18">
      <c r="A2" s="77" t="s">
        <v>291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</row>
    <row r="3" spans="1:27" s="72" customFormat="1" ht="25.8">
      <c r="A3" s="78" t="s">
        <v>290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s="61" customFormat="1" ht="28.8">
      <c r="A4" s="58" t="s">
        <v>2</v>
      </c>
      <c r="B4" s="58" t="s">
        <v>293</v>
      </c>
      <c r="C4" s="59" t="s">
        <v>1</v>
      </c>
      <c r="D4" s="59" t="s">
        <v>25</v>
      </c>
      <c r="E4" s="59" t="s">
        <v>287</v>
      </c>
      <c r="F4" s="59" t="s">
        <v>274</v>
      </c>
      <c r="G4" s="59" t="s">
        <v>276</v>
      </c>
      <c r="H4" s="59" t="s">
        <v>14</v>
      </c>
      <c r="I4" s="59" t="s">
        <v>19</v>
      </c>
      <c r="J4" s="59" t="s">
        <v>288</v>
      </c>
      <c r="K4" s="59" t="s">
        <v>3</v>
      </c>
      <c r="L4" s="59" t="s">
        <v>4</v>
      </c>
      <c r="M4" s="66" t="s">
        <v>6</v>
      </c>
      <c r="N4" s="66" t="s">
        <v>11</v>
      </c>
      <c r="O4" s="59" t="s">
        <v>283</v>
      </c>
      <c r="P4" s="59" t="s">
        <v>282</v>
      </c>
      <c r="Q4" s="66" t="s">
        <v>8</v>
      </c>
      <c r="R4" s="66" t="s">
        <v>7</v>
      </c>
      <c r="S4" s="66" t="s">
        <v>9</v>
      </c>
      <c r="T4" s="66" t="s">
        <v>279</v>
      </c>
      <c r="U4" s="66" t="s">
        <v>275</v>
      </c>
      <c r="V4" s="66" t="s">
        <v>280</v>
      </c>
      <c r="W4" s="66" t="s">
        <v>281</v>
      </c>
      <c r="X4" s="59" t="s">
        <v>277</v>
      </c>
      <c r="Y4" s="59" t="s">
        <v>278</v>
      </c>
      <c r="Z4" s="60" t="s">
        <v>10</v>
      </c>
      <c r="AA4" s="59" t="s">
        <v>289</v>
      </c>
    </row>
    <row r="5" spans="1:27">
      <c r="A5" s="56">
        <v>45250</v>
      </c>
      <c r="B5" s="73" t="s">
        <v>294</v>
      </c>
      <c r="C5" s="74" t="s">
        <v>24</v>
      </c>
      <c r="D5" s="51" t="e">
        <f>VLOOKUP(B5,'Master Employee Details'!A:D,4,0)</f>
        <v>#N/A</v>
      </c>
      <c r="E5" s="51" t="s">
        <v>295</v>
      </c>
      <c r="F5" s="51"/>
      <c r="G5" s="51"/>
      <c r="H5" s="51"/>
      <c r="I5" s="51" t="s">
        <v>295</v>
      </c>
      <c r="J5" s="51" t="e">
        <f t="shared" ref="J5" si="0">TRIM(MID(SUBSTITUTE(C5,"x",CHAR(1)),LEN(LEFT(C5,FIND(CHAR(1),SUBSTITUTE(C5,"x",CHAR(1),3))))+1,LEN(C5)))</f>
        <v>#VALUE!</v>
      </c>
      <c r="K5" s="57">
        <v>0.62986111111111109</v>
      </c>
      <c r="L5" s="57">
        <v>0.82291666666666663</v>
      </c>
      <c r="M5" s="53" t="e">
        <f>VLOOKUP(B5,'Master Employee Details'!A:C,3,0)</f>
        <v>#N/A</v>
      </c>
      <c r="N5" s="53">
        <v>32</v>
      </c>
      <c r="O5" s="52">
        <f t="shared" ref="O5" si="1">(L5-K5)*24</f>
        <v>4.6333333333333329</v>
      </c>
      <c r="P5" s="52">
        <f>+Table1[[#This Row],[Total Hours Worked]]-Table1[[#This Row],[Morining OT Hours]]</f>
        <v>4.6333333333333329</v>
      </c>
      <c r="Q5" s="67"/>
      <c r="R5" s="52"/>
      <c r="S5" s="52"/>
      <c r="T5" s="52"/>
      <c r="U5" s="67"/>
      <c r="V5" s="52">
        <f t="shared" ref="V5" si="2">O5-R5-S5</f>
        <v>4.6333333333333329</v>
      </c>
      <c r="W5" s="52">
        <f t="shared" ref="W5" si="3">IF(T5=0, O5 - Q5, O5 - T5)</f>
        <v>4.6333333333333329</v>
      </c>
      <c r="X5" s="54"/>
      <c r="Y5" s="54">
        <f t="shared" ref="Y5" si="4">V5*N5</f>
        <v>148.26666666666665</v>
      </c>
      <c r="Z5" s="55">
        <f t="shared" ref="Z5" si="5">Y5+X5</f>
        <v>148.26666666666665</v>
      </c>
      <c r="AA5" s="2" t="s">
        <v>295</v>
      </c>
    </row>
    <row r="6" spans="1:27">
      <c r="A6" s="56">
        <v>45251</v>
      </c>
      <c r="B6" s="73" t="s">
        <v>294</v>
      </c>
      <c r="C6" s="74" t="s">
        <v>24</v>
      </c>
      <c r="D6" s="51" t="e">
        <f>VLOOKUP(B6,'Master Employee Details'!A:D,4,0)</f>
        <v>#N/A</v>
      </c>
      <c r="E6" s="51" t="s">
        <v>295</v>
      </c>
      <c r="F6" s="51" t="e">
        <f>VLOOKUP(E6,'Company wise OT Rates'!A:C,2,0)</f>
        <v>#N/A</v>
      </c>
      <c r="G6" s="51" t="e">
        <f>VLOOKUP(E6,'Company wise OT Rates'!A:C,3,0)</f>
        <v>#N/A</v>
      </c>
      <c r="H6" s="51" t="str">
        <f>TEXT(A6,"ddd")</f>
        <v>Tue</v>
      </c>
      <c r="I6" s="51" t="s">
        <v>295</v>
      </c>
      <c r="J6" s="51" t="e">
        <f>TRIM(MID(SUBSTITUTE(C6,"x",CHAR(1)),LEN(LEFT(C6,FIND(CHAR(1),SUBSTITUTE(C6,"x",CHAR(1),3))))+1,LEN(C6)))</f>
        <v>#VALUE!</v>
      </c>
      <c r="K6" s="57">
        <v>0.66666666666666663</v>
      </c>
      <c r="L6" s="57">
        <v>0.94791666666666663</v>
      </c>
      <c r="M6" s="75" t="e">
        <f>VLOOKUP(B6,'Master Employee Details'!A:C,3,0)</f>
        <v>#N/A</v>
      </c>
      <c r="N6" s="53">
        <v>32</v>
      </c>
      <c r="O6" s="52">
        <f>(L6-K6)*24</f>
        <v>6.75</v>
      </c>
      <c r="P6" s="52">
        <f>+Table1[[#This Row],[Total Hours Worked]]-Table1[[#This Row],[Morining OT Hours]]</f>
        <v>6.75</v>
      </c>
      <c r="Q6" s="76">
        <f>IF(O6&gt;5, 0.5, 0)</f>
        <v>0.5</v>
      </c>
      <c r="R6" s="52">
        <f>IF(Table1[[#This Row],[Start]]=0,"0",IF(K6&lt;$R$1, K6-$R$1, 0))*-24</f>
        <v>0</v>
      </c>
      <c r="S6" s="52">
        <f>IF(P6&gt;8, (P6)-8, 0)</f>
        <v>0</v>
      </c>
      <c r="T6" s="52">
        <f>+Table1[[#This Row],[Morining OT Hours]]+Table1[[#This Row],[Evening OT Hours]]</f>
        <v>0</v>
      </c>
      <c r="U6" s="67">
        <f>IF(T6&gt;0, T6 - Q6, T6)</f>
        <v>0</v>
      </c>
      <c r="V6" s="52">
        <f>O6-R6-S6</f>
        <v>6.75</v>
      </c>
      <c r="W6" s="52">
        <f>IF(T6=0, O6 - Q6, O6 - T6)</f>
        <v>6.25</v>
      </c>
      <c r="X6" s="54"/>
      <c r="Y6" s="54">
        <f>V6*N6</f>
        <v>216</v>
      </c>
      <c r="Z6" s="55">
        <f>Y6+X6</f>
        <v>216</v>
      </c>
      <c r="AA6" s="2" t="s">
        <v>295</v>
      </c>
    </row>
    <row r="7" spans="1:27">
      <c r="A7" s="49"/>
    </row>
  </sheetData>
  <mergeCells count="2">
    <mergeCell ref="A2:AA2"/>
    <mergeCell ref="A3:AA3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'Master Employee Details'!$A:$A</xm:f>
          </x14:formula1>
          <xm:sqref>AD12:AD19 B1 B7:B1048576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8"/>
  <sheetViews>
    <sheetView workbookViewId="0">
      <selection activeCell="N20" sqref="N20"/>
    </sheetView>
  </sheetViews>
  <sheetFormatPr defaultRowHeight="14.4"/>
  <cols>
    <col min="1" max="1" width="17.6640625" bestFit="1" customWidth="1"/>
    <col min="2" max="2" width="10.44140625" style="6" customWidth="1"/>
    <col min="5" max="5" width="42.33203125" bestFit="1" customWidth="1"/>
    <col min="6" max="6" width="17.33203125" hidden="1" customWidth="1"/>
    <col min="7" max="7" width="37" hidden="1" customWidth="1"/>
    <col min="8" max="8" width="6.6640625" hidden="1" customWidth="1"/>
    <col min="9" max="9" width="0" hidden="1" customWidth="1"/>
    <col min="10" max="10" width="42.33203125" hidden="1" customWidth="1"/>
    <col min="11" max="11" width="42.33203125" bestFit="1" customWidth="1"/>
  </cols>
  <sheetData>
    <row r="1" spans="1:15" s="1" customFormat="1">
      <c r="A1" s="64" t="s">
        <v>0</v>
      </c>
      <c r="B1" s="64" t="s">
        <v>6</v>
      </c>
      <c r="C1" s="64" t="s">
        <v>24</v>
      </c>
      <c r="D1" s="64" t="s">
        <v>25</v>
      </c>
      <c r="E1" s="64" t="s">
        <v>284</v>
      </c>
      <c r="F1" t="s">
        <v>21</v>
      </c>
      <c r="G1" s="1" t="s">
        <v>22</v>
      </c>
      <c r="J1" s="64" t="s">
        <v>292</v>
      </c>
      <c r="K1" s="64" t="s">
        <v>19</v>
      </c>
    </row>
    <row r="2" spans="1:15">
      <c r="A2" s="51"/>
      <c r="B2" s="62"/>
      <c r="C2" s="51"/>
      <c r="D2" s="51"/>
      <c r="E2" s="51"/>
      <c r="J2" s="51"/>
      <c r="K2" s="51"/>
    </row>
    <row r="3" spans="1:15">
      <c r="A3" s="51"/>
      <c r="B3" s="62"/>
      <c r="C3" s="51"/>
      <c r="D3" s="51"/>
      <c r="E3" s="51"/>
      <c r="J3" s="51"/>
      <c r="K3" s="51"/>
    </row>
    <row r="4" spans="1:15">
      <c r="A4" s="51"/>
      <c r="B4" s="62"/>
      <c r="C4" s="51"/>
      <c r="D4" s="51"/>
      <c r="E4" s="51"/>
      <c r="J4" s="51"/>
      <c r="K4" s="51"/>
    </row>
    <row r="5" spans="1:15">
      <c r="A5" s="63"/>
      <c r="B5" s="68"/>
      <c r="C5" s="63"/>
      <c r="D5" s="63"/>
      <c r="E5" s="51"/>
      <c r="F5" s="48"/>
      <c r="G5" s="48"/>
      <c r="H5" s="48"/>
      <c r="I5" s="48"/>
      <c r="J5" s="51"/>
      <c r="K5" s="51"/>
    </row>
    <row r="6" spans="1:15">
      <c r="A6" s="51"/>
      <c r="B6" s="62"/>
      <c r="C6" s="51"/>
      <c r="D6" s="51"/>
      <c r="E6" s="51"/>
      <c r="J6" s="51"/>
      <c r="K6" s="51"/>
    </row>
    <row r="7" spans="1:15">
      <c r="A7" s="51"/>
      <c r="B7" s="62"/>
      <c r="C7" s="51"/>
      <c r="D7" s="51"/>
      <c r="E7" s="51"/>
      <c r="J7" s="51"/>
      <c r="K7" s="51"/>
    </row>
    <row r="8" spans="1:15">
      <c r="A8" s="51"/>
      <c r="B8" s="62"/>
      <c r="C8" s="51"/>
      <c r="D8" s="51"/>
      <c r="E8" s="51"/>
      <c r="J8" s="51"/>
      <c r="K8" s="51"/>
    </row>
    <row r="9" spans="1:15">
      <c r="A9" s="51"/>
      <c r="B9" s="62"/>
      <c r="C9" s="51"/>
      <c r="D9" s="51"/>
      <c r="E9" s="51"/>
      <c r="J9" s="51"/>
      <c r="K9" s="51"/>
    </row>
    <row r="10" spans="1:15">
      <c r="A10" s="51"/>
      <c r="B10" s="62"/>
      <c r="C10" s="51"/>
      <c r="D10" s="51"/>
      <c r="E10" s="51"/>
      <c r="J10" s="51"/>
      <c r="K10" s="51"/>
    </row>
    <row r="11" spans="1:15">
      <c r="A11" s="51"/>
      <c r="B11" s="62"/>
      <c r="C11" s="51"/>
      <c r="D11" s="51"/>
      <c r="E11" s="51"/>
      <c r="J11" s="51"/>
      <c r="K11" s="51"/>
      <c r="L11" s="48"/>
      <c r="M11" s="48"/>
      <c r="N11" s="48"/>
      <c r="O11" s="48"/>
    </row>
    <row r="12" spans="1:15">
      <c r="A12" s="51"/>
      <c r="B12" s="62"/>
      <c r="C12" s="51"/>
      <c r="D12" s="51"/>
      <c r="E12" s="51"/>
      <c r="J12" s="51"/>
      <c r="K12" s="51"/>
    </row>
    <row r="13" spans="1:15">
      <c r="A13" s="51"/>
      <c r="B13" s="62"/>
      <c r="C13" s="51"/>
      <c r="D13" s="51"/>
      <c r="E13" s="51"/>
      <c r="J13" s="51"/>
      <c r="K13" s="51"/>
    </row>
    <row r="14" spans="1:15">
      <c r="A14" s="63"/>
      <c r="B14" s="68"/>
      <c r="C14" s="63"/>
      <c r="D14" s="63"/>
      <c r="E14" s="51"/>
      <c r="F14" s="48"/>
      <c r="G14" s="48"/>
      <c r="H14" s="48"/>
      <c r="I14" s="48"/>
      <c r="J14" s="51"/>
      <c r="K14" s="51"/>
    </row>
    <row r="15" spans="1:15">
      <c r="A15" s="51"/>
      <c r="B15" s="62"/>
      <c r="C15" s="51"/>
      <c r="D15" s="51"/>
      <c r="E15" s="51"/>
      <c r="J15" s="62"/>
      <c r="K15" s="62"/>
    </row>
    <row r="16" spans="1:15">
      <c r="A16" s="51"/>
      <c r="B16" s="62"/>
      <c r="C16" s="51"/>
      <c r="D16" s="51"/>
      <c r="E16" s="51"/>
      <c r="J16" s="51"/>
      <c r="K16" s="51"/>
    </row>
    <row r="17" spans="1:15" s="48" customFormat="1">
      <c r="A17" s="51"/>
      <c r="B17" s="62"/>
      <c r="C17" s="51"/>
      <c r="D17" s="51"/>
      <c r="E17" s="51"/>
      <c r="F17"/>
      <c r="G17"/>
      <c r="H17"/>
      <c r="I17"/>
      <c r="J17" s="51"/>
      <c r="K17" s="51"/>
      <c r="L17"/>
      <c r="M17"/>
      <c r="N17"/>
      <c r="O17"/>
    </row>
    <row r="18" spans="1:15" s="48" customFormat="1">
      <c r="A18" s="51"/>
      <c r="B18" s="62"/>
      <c r="C18" s="51"/>
      <c r="D18" s="51"/>
      <c r="E18" s="51"/>
      <c r="F18"/>
      <c r="G18"/>
      <c r="H18"/>
      <c r="I18"/>
      <c r="J18" s="51"/>
      <c r="K18" s="51"/>
      <c r="L18"/>
      <c r="M18"/>
      <c r="N18"/>
      <c r="O18"/>
    </row>
    <row r="19" spans="1:15" s="48" customFormat="1">
      <c r="A19" s="63"/>
      <c r="B19" s="68"/>
      <c r="C19" s="63"/>
      <c r="D19" s="63"/>
      <c r="E19" s="51"/>
      <c r="J19" s="51"/>
      <c r="K19" s="51"/>
      <c r="L19"/>
      <c r="M19"/>
      <c r="N19"/>
      <c r="O19"/>
    </row>
    <row r="20" spans="1:15" s="48" customFormat="1">
      <c r="A20" s="51"/>
      <c r="B20" s="62"/>
      <c r="C20" s="51"/>
      <c r="D20" s="51"/>
      <c r="E20" s="51"/>
      <c r="F20"/>
      <c r="G20"/>
      <c r="H20"/>
      <c r="I20"/>
      <c r="J20" s="51"/>
      <c r="K20" s="51"/>
    </row>
    <row r="21" spans="1:15" s="48" customFormat="1">
      <c r="A21" s="51"/>
      <c r="B21" s="62"/>
      <c r="C21" s="51"/>
      <c r="D21" s="51"/>
      <c r="E21" s="51"/>
      <c r="F21"/>
      <c r="G21"/>
      <c r="H21"/>
      <c r="I21"/>
      <c r="J21" s="51"/>
      <c r="K21" s="51"/>
      <c r="L21"/>
      <c r="M21"/>
      <c r="N21"/>
      <c r="O21"/>
    </row>
    <row r="22" spans="1:15" s="48" customFormat="1">
      <c r="A22" s="63"/>
      <c r="B22" s="68"/>
      <c r="C22" s="63"/>
      <c r="D22" s="63"/>
      <c r="E22" s="51"/>
      <c r="J22" s="51"/>
      <c r="K22" s="51"/>
      <c r="L22"/>
      <c r="M22"/>
      <c r="N22"/>
      <c r="O22"/>
    </row>
    <row r="23" spans="1:15" s="48" customFormat="1">
      <c r="A23" s="51"/>
      <c r="B23" s="62"/>
      <c r="C23" s="51"/>
      <c r="D23" s="51"/>
      <c r="E23" s="51"/>
      <c r="F23"/>
      <c r="G23"/>
      <c r="H23"/>
      <c r="I23"/>
      <c r="J23" s="51"/>
      <c r="K23" s="51"/>
      <c r="L23"/>
      <c r="M23"/>
      <c r="N23"/>
      <c r="O23"/>
    </row>
    <row r="24" spans="1:15" s="48" customFormat="1">
      <c r="A24" s="51"/>
      <c r="B24" s="62"/>
      <c r="C24" s="51"/>
      <c r="D24" s="51"/>
      <c r="E24" s="51"/>
      <c r="F24"/>
      <c r="G24"/>
      <c r="H24"/>
      <c r="I24"/>
      <c r="J24" s="62"/>
      <c r="K24" s="62"/>
      <c r="L24"/>
      <c r="M24"/>
      <c r="N24"/>
      <c r="O24"/>
    </row>
    <row r="25" spans="1:15" s="48" customFormat="1">
      <c r="A25" s="63"/>
      <c r="B25" s="68"/>
      <c r="C25" s="63"/>
      <c r="D25" s="63"/>
      <c r="E25" s="51"/>
      <c r="J25" s="51"/>
      <c r="K25" s="51"/>
      <c r="L25"/>
      <c r="M25"/>
      <c r="N25"/>
      <c r="O25"/>
    </row>
    <row r="26" spans="1:15" s="48" customFormat="1">
      <c r="A26" s="51"/>
      <c r="B26" s="62"/>
      <c r="C26" s="51"/>
      <c r="D26" s="51"/>
      <c r="E26" s="51"/>
      <c r="F26"/>
      <c r="G26"/>
      <c r="H26"/>
      <c r="I26"/>
      <c r="J26" s="51"/>
      <c r="K26" s="51"/>
      <c r="L26"/>
      <c r="M26"/>
      <c r="N26"/>
      <c r="O26"/>
    </row>
    <row r="27" spans="1:15" s="48" customFormat="1">
      <c r="A27" s="51"/>
      <c r="B27" s="62"/>
      <c r="C27" s="51"/>
      <c r="D27" s="51"/>
      <c r="E27" s="51"/>
      <c r="F27"/>
      <c r="G27"/>
      <c r="H27"/>
      <c r="I27"/>
      <c r="J27" s="51"/>
      <c r="K27" s="51"/>
      <c r="L27"/>
      <c r="M27"/>
      <c r="N27"/>
      <c r="O27"/>
    </row>
    <row r="28" spans="1:15" s="48" customFormat="1">
      <c r="A28" s="51"/>
      <c r="B28" s="62"/>
      <c r="C28" s="51"/>
      <c r="D28" s="51"/>
      <c r="E28" s="51"/>
      <c r="F28"/>
      <c r="G28"/>
      <c r="H28"/>
      <c r="I28"/>
      <c r="J28" s="51"/>
      <c r="K28" s="51"/>
      <c r="L28"/>
      <c r="M28"/>
      <c r="N28"/>
      <c r="O28"/>
    </row>
    <row r="29" spans="1:15" s="48" customFormat="1">
      <c r="A29" s="51"/>
      <c r="B29" s="62"/>
      <c r="C29" s="51"/>
      <c r="D29" s="51"/>
      <c r="E29" s="51"/>
      <c r="F29"/>
      <c r="G29"/>
      <c r="H29"/>
      <c r="I29"/>
      <c r="J29" s="51"/>
      <c r="K29" s="51"/>
      <c r="L29"/>
      <c r="M29"/>
      <c r="N29"/>
      <c r="O29"/>
    </row>
    <row r="30" spans="1:15" s="48" customFormat="1">
      <c r="A30" s="51"/>
      <c r="B30" s="62"/>
      <c r="C30" s="51"/>
      <c r="D30" s="51"/>
      <c r="E30" s="51"/>
      <c r="F30"/>
      <c r="G30"/>
      <c r="H30"/>
      <c r="I30"/>
      <c r="J30" s="51"/>
      <c r="K30" s="51"/>
      <c r="L30"/>
      <c r="M30"/>
      <c r="N30"/>
      <c r="O30"/>
    </row>
    <row r="31" spans="1:15">
      <c r="A31" s="51"/>
      <c r="B31" s="62"/>
      <c r="C31" s="51"/>
      <c r="D31" s="51"/>
      <c r="E31" s="51"/>
      <c r="J31" s="51"/>
      <c r="K31" s="51"/>
    </row>
    <row r="32" spans="1:15">
      <c r="A32" s="51"/>
      <c r="B32" s="62"/>
      <c r="C32" s="51"/>
      <c r="D32" s="51"/>
      <c r="E32" s="51"/>
      <c r="J32" s="51"/>
      <c r="K32" s="51"/>
      <c r="L32" s="48"/>
      <c r="M32" s="48"/>
      <c r="N32" s="48"/>
      <c r="O32" s="48"/>
    </row>
    <row r="33" spans="1:15">
      <c r="A33" s="51"/>
      <c r="B33" s="62"/>
      <c r="C33" s="51"/>
      <c r="D33" s="51"/>
      <c r="E33" s="51"/>
      <c r="J33" s="51"/>
      <c r="K33" s="51"/>
    </row>
    <row r="34" spans="1:15">
      <c r="A34" s="51"/>
      <c r="B34" s="62"/>
      <c r="C34" s="51"/>
      <c r="D34" s="51"/>
      <c r="E34" s="51"/>
      <c r="J34" s="51"/>
      <c r="K34" s="51"/>
    </row>
    <row r="35" spans="1:15">
      <c r="A35" s="51"/>
      <c r="B35" s="62"/>
      <c r="C35" s="51"/>
      <c r="D35" s="51"/>
      <c r="E35" s="51"/>
      <c r="J35" s="51"/>
      <c r="K35" s="51"/>
    </row>
    <row r="36" spans="1:15" s="48" customFormat="1">
      <c r="A36" s="51"/>
      <c r="B36" s="62"/>
      <c r="C36" s="51"/>
      <c r="D36" s="51"/>
      <c r="E36" s="51"/>
      <c r="F36"/>
      <c r="G36"/>
      <c r="H36"/>
      <c r="I36"/>
      <c r="J36" s="51"/>
      <c r="K36" s="51"/>
      <c r="L36"/>
      <c r="M36"/>
      <c r="N36"/>
      <c r="O36"/>
    </row>
    <row r="37" spans="1:15">
      <c r="A37" s="63"/>
      <c r="B37" s="68"/>
      <c r="C37" s="63"/>
      <c r="D37" s="63"/>
      <c r="E37" s="51"/>
      <c r="F37" s="48"/>
      <c r="G37" s="48"/>
      <c r="H37" s="48"/>
      <c r="I37" s="48"/>
      <c r="J37" s="51"/>
      <c r="K37" s="51"/>
    </row>
    <row r="38" spans="1:15">
      <c r="A38" s="51"/>
      <c r="B38" s="62"/>
      <c r="C38" s="51"/>
      <c r="D38" s="51"/>
      <c r="E38" s="51"/>
      <c r="J38" s="51"/>
      <c r="K38" s="51"/>
    </row>
    <row r="39" spans="1:15">
      <c r="A39" s="51"/>
      <c r="B39" s="62"/>
      <c r="C39" s="51"/>
      <c r="D39" s="51"/>
      <c r="E39" s="51"/>
      <c r="J39" s="51"/>
      <c r="K39" s="51"/>
    </row>
    <row r="40" spans="1:15" ht="11.4" customHeight="1">
      <c r="A40" s="51"/>
      <c r="B40" s="62"/>
      <c r="C40" s="51"/>
      <c r="D40" s="51"/>
      <c r="E40" s="51"/>
      <c r="J40" s="51"/>
      <c r="K40" s="51"/>
      <c r="L40" s="48"/>
      <c r="M40" s="48"/>
      <c r="N40" s="48"/>
      <c r="O40" s="48"/>
    </row>
    <row r="41" spans="1:15" ht="11.4" customHeight="1">
      <c r="A41" s="51"/>
      <c r="B41" s="62"/>
      <c r="C41" s="51"/>
      <c r="D41" s="51"/>
      <c r="E41" s="51"/>
      <c r="J41" s="51"/>
      <c r="K41" s="51"/>
    </row>
    <row r="42" spans="1:15" ht="11.4" customHeight="1">
      <c r="A42" s="63"/>
      <c r="B42" s="68"/>
      <c r="C42" s="63"/>
      <c r="D42" s="63"/>
      <c r="E42" s="51"/>
      <c r="F42" s="48"/>
      <c r="G42" s="48"/>
      <c r="H42" s="48"/>
      <c r="I42" s="48"/>
      <c r="J42" s="51"/>
      <c r="K42" s="51"/>
    </row>
    <row r="43" spans="1:15" ht="11.4" customHeight="1">
      <c r="A43" s="51"/>
      <c r="B43" s="62"/>
      <c r="C43" s="51"/>
      <c r="D43" s="51"/>
      <c r="E43" s="51"/>
      <c r="J43" s="51"/>
      <c r="K43" s="51"/>
    </row>
    <row r="44" spans="1:15" ht="11.4" customHeight="1">
      <c r="A44" s="51"/>
      <c r="B44" s="62"/>
      <c r="C44" s="51"/>
      <c r="D44" s="51"/>
      <c r="E44" s="51"/>
      <c r="J44" s="62"/>
      <c r="K44" s="62"/>
    </row>
    <row r="45" spans="1:15" ht="11.4" customHeight="1">
      <c r="A45" s="51"/>
      <c r="B45" s="62"/>
      <c r="C45" s="51"/>
      <c r="D45" s="51"/>
      <c r="E45" s="51"/>
      <c r="J45" s="51"/>
      <c r="K45" s="51"/>
    </row>
    <row r="46" spans="1:15" ht="11.4" customHeight="1">
      <c r="A46" s="51"/>
      <c r="B46" s="62"/>
      <c r="C46" s="51"/>
      <c r="D46" s="51"/>
      <c r="E46" s="51"/>
      <c r="J46" s="51"/>
      <c r="K46" s="51"/>
    </row>
    <row r="47" spans="1:15" ht="11.4" customHeight="1">
      <c r="A47" s="51"/>
      <c r="B47" s="62"/>
      <c r="C47" s="51"/>
      <c r="D47" s="51"/>
      <c r="E47" s="51"/>
      <c r="J47" s="51"/>
      <c r="K47" s="51"/>
      <c r="L47" s="48"/>
      <c r="M47" s="48"/>
      <c r="N47" s="48"/>
      <c r="O47" s="48"/>
    </row>
    <row r="48" spans="1:15" ht="11.4" customHeight="1">
      <c r="A48" s="51"/>
      <c r="B48" s="62"/>
      <c r="C48" s="51"/>
      <c r="D48" s="51"/>
      <c r="E48" s="51"/>
      <c r="J48" s="51"/>
      <c r="K48" s="51"/>
    </row>
    <row r="49" spans="1:15" ht="11.4" customHeight="1">
      <c r="A49" s="63"/>
      <c r="B49" s="68"/>
      <c r="C49" s="63"/>
      <c r="D49" s="63"/>
      <c r="E49" s="62"/>
      <c r="F49" s="48"/>
      <c r="G49" s="48"/>
      <c r="H49" s="48"/>
      <c r="I49" s="48"/>
      <c r="J49" s="51"/>
      <c r="K49" s="51"/>
    </row>
    <row r="50" spans="1:15" ht="11.4" customHeight="1">
      <c r="A50" s="51"/>
      <c r="B50" s="62"/>
      <c r="C50" s="51"/>
      <c r="D50" s="51"/>
      <c r="E50" s="51"/>
      <c r="J50" s="51"/>
      <c r="K50" s="51"/>
    </row>
    <row r="51" spans="1:15" ht="11.4" customHeight="1">
      <c r="A51" s="51"/>
      <c r="B51" s="62"/>
      <c r="C51" s="51"/>
      <c r="D51" s="51"/>
      <c r="E51" s="51"/>
      <c r="J51" s="51"/>
      <c r="K51" s="51"/>
      <c r="L51" s="48"/>
      <c r="M51" s="48"/>
      <c r="N51" s="48"/>
      <c r="O51" s="48"/>
    </row>
    <row r="52" spans="1:15" ht="11.4" customHeight="1">
      <c r="A52" s="51"/>
      <c r="B52" s="62"/>
      <c r="C52" s="51"/>
      <c r="D52" s="51"/>
      <c r="E52" s="51"/>
      <c r="J52" s="51"/>
      <c r="K52" s="51"/>
    </row>
    <row r="53" spans="1:15" ht="11.4" customHeight="1">
      <c r="A53" s="51"/>
      <c r="B53" s="62"/>
      <c r="C53" s="51"/>
      <c r="D53" s="51"/>
      <c r="E53" s="51"/>
      <c r="J53" s="51"/>
      <c r="K53" s="51"/>
    </row>
    <row r="54" spans="1:15" ht="11.4" customHeight="1">
      <c r="A54" s="51"/>
      <c r="B54" s="62"/>
      <c r="C54" s="51"/>
      <c r="D54" s="51"/>
      <c r="E54" s="51"/>
      <c r="J54" s="51"/>
      <c r="K54" s="51"/>
    </row>
    <row r="55" spans="1:15" ht="11.4" customHeight="1">
      <c r="A55" s="51"/>
      <c r="B55" s="62"/>
      <c r="C55" s="51"/>
      <c r="D55" s="51"/>
      <c r="E55" s="51"/>
      <c r="J55" s="51"/>
      <c r="K55" s="51"/>
    </row>
    <row r="56" spans="1:15" ht="11.4" customHeight="1">
      <c r="A56" s="51"/>
      <c r="B56" s="62"/>
      <c r="C56" s="51"/>
      <c r="D56" s="51"/>
      <c r="E56" s="51"/>
      <c r="J56" s="51"/>
      <c r="K56" s="51"/>
      <c r="L56" s="48"/>
      <c r="M56" s="48"/>
      <c r="N56" s="48"/>
      <c r="O56" s="48"/>
    </row>
    <row r="57" spans="1:15" ht="11.4" customHeight="1">
      <c r="A57" s="51"/>
      <c r="B57" s="62"/>
      <c r="C57" s="51"/>
      <c r="D57" s="51"/>
      <c r="E57" s="51"/>
      <c r="J57" s="51"/>
      <c r="K57" s="51"/>
    </row>
    <row r="58" spans="1:15" ht="11.4" customHeight="1">
      <c r="A58" s="51"/>
      <c r="B58" s="62"/>
      <c r="C58" s="51"/>
      <c r="D58" s="51"/>
      <c r="E58" s="51"/>
      <c r="J58" s="51"/>
      <c r="K58" s="51"/>
    </row>
    <row r="59" spans="1:15" ht="11.4" customHeight="1">
      <c r="A59" s="51"/>
      <c r="B59" s="62"/>
      <c r="C59" s="51"/>
      <c r="D59" s="51"/>
      <c r="E59" s="51"/>
      <c r="J59" s="51"/>
      <c r="K59" s="51"/>
      <c r="L59" s="48"/>
      <c r="M59" s="48"/>
      <c r="N59" s="48"/>
      <c r="O59" s="48"/>
    </row>
    <row r="60" spans="1:15" ht="11.4" customHeight="1">
      <c r="A60" s="51"/>
      <c r="B60" s="62"/>
      <c r="C60" s="51"/>
      <c r="D60" s="51"/>
      <c r="E60" s="51"/>
      <c r="J60" s="51"/>
      <c r="K60" s="51"/>
    </row>
    <row r="61" spans="1:15" ht="11.4" customHeight="1">
      <c r="A61" s="63"/>
      <c r="B61" s="68"/>
      <c r="C61" s="63"/>
      <c r="D61" s="63"/>
      <c r="E61" s="51"/>
      <c r="F61" s="48"/>
      <c r="G61" s="48"/>
      <c r="H61" s="48"/>
      <c r="I61" s="48"/>
      <c r="J61" s="51"/>
      <c r="K61" s="51"/>
    </row>
    <row r="62" spans="1:15" ht="11.4" customHeight="1">
      <c r="A62" s="51"/>
      <c r="B62" s="62"/>
      <c r="C62" s="51"/>
      <c r="D62" s="51"/>
      <c r="E62" s="51"/>
      <c r="J62" s="62"/>
      <c r="K62" s="62"/>
    </row>
    <row r="63" spans="1:15" ht="11.4" customHeight="1">
      <c r="A63" s="51"/>
      <c r="B63" s="62"/>
      <c r="C63" s="51"/>
      <c r="D63" s="51"/>
      <c r="E63" s="51"/>
      <c r="J63" s="51"/>
      <c r="K63" s="51"/>
    </row>
    <row r="64" spans="1:15" ht="11.4" customHeight="1">
      <c r="A64" s="51"/>
      <c r="B64" s="62"/>
      <c r="C64" s="51"/>
      <c r="D64" s="51"/>
      <c r="E64" s="51"/>
      <c r="J64" s="51"/>
      <c r="K64" s="51"/>
    </row>
    <row r="65" spans="1:15" ht="11.4" customHeight="1">
      <c r="A65" s="51"/>
      <c r="B65" s="62"/>
      <c r="C65" s="51"/>
      <c r="D65" s="51"/>
      <c r="E65" s="51"/>
      <c r="J65" s="51"/>
      <c r="K65" s="51"/>
    </row>
    <row r="66" spans="1:15" ht="11.4" customHeight="1">
      <c r="A66" s="51"/>
      <c r="B66" s="62"/>
      <c r="C66" s="51"/>
      <c r="D66" s="51"/>
      <c r="E66" s="51"/>
      <c r="J66" s="51"/>
      <c r="K66" s="51"/>
      <c r="L66" s="48"/>
      <c r="M66" s="48"/>
      <c r="N66" s="48"/>
      <c r="O66" s="48"/>
    </row>
    <row r="67" spans="1:15" ht="11.4" customHeight="1">
      <c r="A67" s="63"/>
      <c r="B67" s="68"/>
      <c r="C67" s="63"/>
      <c r="D67" s="63"/>
      <c r="E67" s="51"/>
      <c r="F67" s="48"/>
      <c r="G67" s="48"/>
      <c r="H67" s="48"/>
      <c r="I67" s="48"/>
      <c r="J67" s="51"/>
      <c r="K67" s="51"/>
    </row>
    <row r="68" spans="1:15" ht="11.4" customHeight="1">
      <c r="A68" s="51"/>
      <c r="B68" s="62"/>
      <c r="C68" s="51"/>
      <c r="D68" s="51"/>
      <c r="E68" s="51"/>
      <c r="J68" s="51"/>
      <c r="K68" s="51"/>
    </row>
    <row r="69" spans="1:15" ht="11.4" customHeight="1">
      <c r="A69" s="51"/>
      <c r="B69" s="62"/>
      <c r="C69" s="51"/>
      <c r="D69" s="51"/>
      <c r="E69" s="51"/>
      <c r="J69" s="51"/>
      <c r="K69" s="51"/>
      <c r="L69" s="48"/>
      <c r="M69" s="48"/>
      <c r="N69" s="48"/>
      <c r="O69" s="48"/>
    </row>
    <row r="70" spans="1:15" ht="11.4" customHeight="1">
      <c r="A70" s="51"/>
      <c r="B70" s="62"/>
      <c r="C70" s="51"/>
      <c r="D70" s="51"/>
      <c r="E70" s="51"/>
      <c r="J70" s="51"/>
      <c r="K70" s="51"/>
    </row>
    <row r="71" spans="1:15" ht="11.4" customHeight="1">
      <c r="A71" s="51"/>
      <c r="B71" s="62"/>
      <c r="C71" s="51"/>
      <c r="D71" s="51"/>
      <c r="E71" s="51"/>
      <c r="J71" s="51"/>
      <c r="K71" s="51"/>
    </row>
    <row r="72" spans="1:15" ht="11.4" customHeight="1">
      <c r="A72" s="51"/>
      <c r="B72" s="62"/>
      <c r="C72" s="51"/>
      <c r="D72" s="51"/>
      <c r="E72" s="51"/>
      <c r="J72" s="51"/>
      <c r="K72" s="51"/>
    </row>
    <row r="73" spans="1:15" ht="11.4" customHeight="1">
      <c r="A73" s="63"/>
      <c r="B73" s="68"/>
      <c r="C73" s="63"/>
      <c r="D73" s="63"/>
      <c r="E73" s="51"/>
      <c r="F73" s="48"/>
      <c r="G73" s="48"/>
      <c r="H73" s="48"/>
      <c r="I73" s="48"/>
      <c r="J73" s="51"/>
      <c r="K73" s="51"/>
    </row>
    <row r="74" spans="1:15" ht="11.4" customHeight="1">
      <c r="A74" s="51"/>
      <c r="B74" s="62"/>
      <c r="C74" s="51"/>
      <c r="D74" s="51"/>
      <c r="E74" s="51"/>
      <c r="J74" s="51"/>
      <c r="K74" s="51"/>
    </row>
    <row r="75" spans="1:15" ht="11.4" customHeight="1">
      <c r="A75" s="51"/>
      <c r="B75" s="62"/>
      <c r="C75" s="51"/>
      <c r="D75" s="51"/>
      <c r="E75" s="51"/>
      <c r="J75" s="51"/>
      <c r="K75" s="51"/>
    </row>
    <row r="76" spans="1:15" ht="11.4" customHeight="1">
      <c r="A76" s="51"/>
      <c r="B76" s="62"/>
      <c r="C76" s="51"/>
      <c r="D76" s="51"/>
      <c r="E76" s="51"/>
      <c r="J76" s="51"/>
      <c r="K76" s="51"/>
    </row>
    <row r="77" spans="1:15" ht="11.4" customHeight="1">
      <c r="A77" s="51"/>
      <c r="B77" s="62"/>
      <c r="C77" s="51"/>
      <c r="D77" s="51"/>
      <c r="E77" s="51"/>
      <c r="J77" s="51"/>
      <c r="K77" s="51"/>
    </row>
    <row r="78" spans="1:15" ht="11.4" customHeight="1">
      <c r="A78" s="51"/>
      <c r="B78" s="62"/>
      <c r="C78" s="51"/>
      <c r="D78" s="51"/>
      <c r="E78" s="51"/>
      <c r="J78" s="51"/>
      <c r="K78" s="51"/>
    </row>
    <row r="79" spans="1:15" ht="11.4" customHeight="1">
      <c r="A79" s="51"/>
      <c r="B79" s="62"/>
      <c r="C79" s="51"/>
      <c r="D79" s="51"/>
      <c r="E79" s="51"/>
      <c r="J79" s="51"/>
      <c r="K79" s="51"/>
    </row>
    <row r="80" spans="1:15" ht="11.4" customHeight="1">
      <c r="A80" s="51"/>
      <c r="B80" s="62"/>
      <c r="C80" s="51"/>
      <c r="D80" s="51"/>
      <c r="E80" s="51"/>
      <c r="J80" s="51"/>
      <c r="K80" s="51"/>
      <c r="L80" s="48"/>
      <c r="M80" s="48"/>
      <c r="N80" s="48"/>
      <c r="O80" s="48"/>
    </row>
    <row r="81" spans="1:11" ht="11.4" customHeight="1">
      <c r="A81" s="51"/>
      <c r="B81" s="62"/>
      <c r="C81" s="51"/>
      <c r="D81" s="51"/>
      <c r="E81" s="51"/>
      <c r="J81" s="51"/>
      <c r="K81" s="51"/>
    </row>
    <row r="82" spans="1:11" ht="11.4" customHeight="1">
      <c r="A82" s="51"/>
      <c r="B82" s="62"/>
      <c r="C82" s="51"/>
      <c r="D82" s="51"/>
      <c r="E82" s="51"/>
      <c r="J82" s="51"/>
      <c r="K82" s="51"/>
    </row>
    <row r="83" spans="1:11" ht="11.4" customHeight="1">
      <c r="A83" s="51"/>
      <c r="B83" s="62"/>
      <c r="C83" s="51"/>
      <c r="D83" s="51"/>
      <c r="E83" s="51"/>
      <c r="J83" s="51"/>
      <c r="K83" s="51"/>
    </row>
    <row r="84" spans="1:11" ht="11.4" customHeight="1">
      <c r="A84" s="63"/>
      <c r="B84" s="68"/>
      <c r="C84" s="63"/>
      <c r="D84" s="63"/>
      <c r="E84" s="51"/>
      <c r="F84" s="48"/>
      <c r="G84" s="48"/>
      <c r="H84" s="48"/>
      <c r="I84" s="48"/>
      <c r="J84" s="51"/>
      <c r="K84" s="51"/>
    </row>
    <row r="85" spans="1:11" ht="11.4" customHeight="1">
      <c r="A85" s="51"/>
      <c r="B85" s="62"/>
      <c r="C85" s="51"/>
      <c r="D85" s="51"/>
      <c r="E85" s="51"/>
      <c r="J85" s="51"/>
      <c r="K85" s="51"/>
    </row>
    <row r="86" spans="1:11" ht="11.4" customHeight="1">
      <c r="A86" s="51"/>
      <c r="B86" s="62"/>
      <c r="C86" s="51"/>
      <c r="D86" s="51"/>
      <c r="E86" s="51"/>
      <c r="J86" s="62"/>
      <c r="K86" s="62"/>
    </row>
    <row r="87" spans="1:11" ht="11.4" customHeight="1">
      <c r="A87" s="51"/>
      <c r="B87" s="62"/>
      <c r="C87" s="51"/>
      <c r="D87" s="51"/>
      <c r="E87" s="51"/>
      <c r="J87" s="51"/>
      <c r="K87" s="51"/>
    </row>
    <row r="88" spans="1:11" ht="11.4" customHeight="1">
      <c r="A88" s="51"/>
      <c r="B88" s="62"/>
      <c r="C88" s="51"/>
      <c r="D88" s="51"/>
      <c r="E88" s="51"/>
      <c r="J88" s="51"/>
      <c r="K88" s="51"/>
    </row>
    <row r="89" spans="1:11" ht="11.4" customHeight="1">
      <c r="A89" s="51"/>
      <c r="B89" s="62"/>
      <c r="C89" s="51"/>
      <c r="D89" s="51"/>
      <c r="E89" s="51"/>
      <c r="J89" s="51"/>
      <c r="K89" s="51"/>
    </row>
    <row r="90" spans="1:11" ht="11.4" customHeight="1">
      <c r="A90" s="63"/>
      <c r="B90" s="68"/>
      <c r="C90" s="63"/>
      <c r="D90" s="63"/>
      <c r="E90" s="51"/>
      <c r="F90" s="48"/>
      <c r="G90" s="48"/>
      <c r="H90" s="48"/>
      <c r="I90" s="48"/>
      <c r="J90" s="51"/>
      <c r="K90" s="51"/>
    </row>
    <row r="91" spans="1:11" ht="11.4" customHeight="1">
      <c r="A91" s="51"/>
      <c r="B91" s="62"/>
      <c r="C91" s="51"/>
      <c r="D91" s="51"/>
      <c r="E91" s="51"/>
      <c r="J91" s="51"/>
      <c r="K91" s="51"/>
    </row>
    <row r="92" spans="1:11" ht="11.4" customHeight="1">
      <c r="A92" s="51"/>
      <c r="B92" s="62"/>
      <c r="C92" s="51"/>
      <c r="D92" s="51"/>
      <c r="E92" s="51"/>
      <c r="J92" s="51"/>
      <c r="K92" s="51"/>
    </row>
    <row r="93" spans="1:11" ht="11.4" customHeight="1">
      <c r="A93" s="51"/>
      <c r="B93" s="62"/>
      <c r="C93" s="51"/>
      <c r="D93" s="51"/>
      <c r="E93" s="51"/>
      <c r="J93" s="51"/>
      <c r="K93" s="51"/>
    </row>
    <row r="94" spans="1:11" ht="11.4" customHeight="1">
      <c r="A94" s="51"/>
      <c r="B94" s="62"/>
      <c r="C94" s="51"/>
      <c r="D94" s="51"/>
      <c r="E94" s="51"/>
      <c r="J94" s="51"/>
      <c r="K94" s="51"/>
    </row>
    <row r="95" spans="1:11" ht="11.4" customHeight="1">
      <c r="A95" s="63"/>
      <c r="B95" s="68"/>
      <c r="C95" s="63"/>
      <c r="D95" s="63"/>
      <c r="E95" s="51"/>
      <c r="F95" s="48"/>
      <c r="G95" s="48"/>
      <c r="H95" s="48"/>
      <c r="I95" s="48"/>
      <c r="J95" s="51"/>
      <c r="K95" s="51"/>
    </row>
    <row r="96" spans="1:11" ht="11.4" customHeight="1">
      <c r="A96" s="63"/>
      <c r="B96" s="68"/>
      <c r="C96" s="63"/>
      <c r="D96" s="63"/>
      <c r="E96" s="51"/>
      <c r="F96" s="48"/>
      <c r="G96" s="48"/>
      <c r="H96" s="48"/>
      <c r="I96" s="48"/>
      <c r="J96" s="51"/>
      <c r="K96" s="51"/>
    </row>
    <row r="97" spans="1:15" ht="11.4" customHeight="1">
      <c r="A97" s="51"/>
      <c r="B97" s="62"/>
      <c r="C97" s="51"/>
      <c r="D97" s="51"/>
      <c r="E97" s="51"/>
      <c r="J97" s="51"/>
      <c r="K97" s="51"/>
      <c r="L97" s="48"/>
      <c r="M97" s="48"/>
      <c r="N97" s="48"/>
      <c r="O97" s="48"/>
    </row>
    <row r="98" spans="1:15" ht="11.4" customHeight="1">
      <c r="A98" s="51"/>
      <c r="B98" s="62"/>
      <c r="C98" s="51"/>
      <c r="D98" s="51"/>
      <c r="E98" s="51"/>
      <c r="J98" s="51"/>
      <c r="K98" s="51"/>
      <c r="L98" s="48"/>
      <c r="M98" s="48"/>
      <c r="N98" s="48"/>
      <c r="O98" s="48"/>
    </row>
    <row r="99" spans="1:15" ht="11.4" customHeight="1">
      <c r="A99" s="51"/>
      <c r="B99" s="62"/>
      <c r="C99" s="51"/>
      <c r="D99" s="51"/>
      <c r="E99" s="51"/>
      <c r="J99" s="51"/>
      <c r="K99" s="51"/>
    </row>
    <row r="100" spans="1:15" ht="11.4" customHeight="1">
      <c r="A100" s="51"/>
      <c r="B100" s="62"/>
      <c r="C100" s="51"/>
      <c r="D100" s="51"/>
      <c r="E100" s="51"/>
      <c r="J100" s="51"/>
      <c r="K100" s="51"/>
      <c r="L100" s="48"/>
      <c r="M100" s="48"/>
      <c r="N100" s="48"/>
      <c r="O100" s="48"/>
    </row>
    <row r="101" spans="1:15" ht="11.4" customHeight="1">
      <c r="A101" s="51"/>
      <c r="B101" s="62"/>
      <c r="C101" s="51"/>
      <c r="D101" s="51"/>
      <c r="E101" s="51"/>
      <c r="J101" s="51"/>
      <c r="K101" s="51"/>
    </row>
    <row r="102" spans="1:15" ht="11.4" customHeight="1">
      <c r="A102" s="51"/>
      <c r="B102" s="62"/>
      <c r="C102" s="51"/>
      <c r="D102" s="51"/>
      <c r="E102" s="51"/>
      <c r="J102" s="51"/>
      <c r="K102" s="51"/>
    </row>
    <row r="103" spans="1:15" ht="11.4" customHeight="1">
      <c r="A103" s="51"/>
      <c r="B103" s="62"/>
      <c r="C103" s="51"/>
      <c r="D103" s="51"/>
      <c r="E103" s="51"/>
      <c r="J103" s="51"/>
      <c r="K103" s="51"/>
    </row>
    <row r="104" spans="1:15" ht="11.4" customHeight="1">
      <c r="A104" s="51"/>
      <c r="B104" s="62"/>
      <c r="C104" s="51"/>
      <c r="D104" s="51"/>
      <c r="E104" s="51"/>
      <c r="J104" s="51"/>
      <c r="K104" s="51"/>
    </row>
    <row r="105" spans="1:15" ht="11.4" customHeight="1">
      <c r="A105" s="51"/>
      <c r="B105" s="62"/>
      <c r="C105" s="51"/>
      <c r="D105" s="51"/>
      <c r="E105" s="51"/>
      <c r="J105" s="51"/>
      <c r="K105" s="51"/>
      <c r="L105" s="48"/>
      <c r="M105" s="48"/>
      <c r="N105" s="48"/>
      <c r="O105" s="48"/>
    </row>
    <row r="106" spans="1:15" ht="11.4" customHeight="1">
      <c r="A106" s="51"/>
      <c r="B106" s="62"/>
      <c r="C106" s="51"/>
      <c r="D106" s="51"/>
      <c r="E106" s="51"/>
      <c r="J106" s="51"/>
      <c r="K106" s="51"/>
    </row>
    <row r="107" spans="1:15" ht="11.4" customHeight="1">
      <c r="A107" s="51"/>
      <c r="B107" s="62"/>
      <c r="C107" s="51"/>
      <c r="D107" s="51"/>
      <c r="E107" s="51"/>
      <c r="J107" s="51"/>
      <c r="K107" s="51"/>
    </row>
    <row r="108" spans="1:15" ht="11.4" customHeight="1">
      <c r="A108" s="51"/>
      <c r="B108" s="62"/>
      <c r="C108" s="51"/>
      <c r="D108" s="51"/>
      <c r="E108" s="51"/>
      <c r="J108" s="51"/>
      <c r="K108" s="51"/>
    </row>
    <row r="109" spans="1:15" ht="11.4" customHeight="1">
      <c r="A109" s="51"/>
      <c r="B109" s="62"/>
      <c r="C109" s="51"/>
      <c r="D109" s="51"/>
      <c r="E109" s="51"/>
      <c r="J109" s="51"/>
      <c r="K109" s="51"/>
    </row>
    <row r="110" spans="1:15" ht="11.4" customHeight="1">
      <c r="A110" s="51"/>
      <c r="B110" s="62"/>
      <c r="C110" s="51"/>
      <c r="D110" s="51"/>
      <c r="E110" s="51"/>
      <c r="J110" s="51"/>
      <c r="K110" s="51"/>
    </row>
    <row r="111" spans="1:15" ht="11.4" customHeight="1">
      <c r="A111" s="51"/>
      <c r="B111" s="62"/>
      <c r="C111" s="51"/>
      <c r="D111" s="51"/>
      <c r="E111" s="51"/>
      <c r="J111" s="62"/>
      <c r="K111" s="62"/>
    </row>
    <row r="112" spans="1:15" ht="11.4" customHeight="1">
      <c r="A112" s="51"/>
      <c r="B112" s="62"/>
      <c r="C112" s="51"/>
      <c r="D112" s="51"/>
      <c r="E112" s="51"/>
      <c r="J112" s="51"/>
      <c r="K112" s="51"/>
    </row>
    <row r="113" spans="1:11" ht="11.4" customHeight="1">
      <c r="A113" s="51"/>
      <c r="B113" s="62"/>
      <c r="C113" s="51"/>
      <c r="D113" s="51"/>
      <c r="E113" s="51"/>
      <c r="J113" s="62"/>
      <c r="K113" s="62"/>
    </row>
    <row r="114" spans="1:11" ht="11.4" customHeight="1">
      <c r="A114" s="51"/>
      <c r="B114" s="62"/>
      <c r="C114" s="51"/>
      <c r="D114" s="51"/>
      <c r="E114" s="51"/>
      <c r="J114" s="62"/>
      <c r="K114" s="62"/>
    </row>
    <row r="115" spans="1:11" ht="11.4" customHeight="1">
      <c r="A115" s="51"/>
      <c r="B115" s="62"/>
      <c r="C115" s="51"/>
      <c r="D115" s="51"/>
      <c r="E115" s="51"/>
      <c r="J115" s="51"/>
      <c r="K115" s="51"/>
    </row>
    <row r="116" spans="1:11" ht="11.4" customHeight="1">
      <c r="A116" s="51"/>
      <c r="B116" s="62"/>
      <c r="C116" s="51"/>
      <c r="D116" s="51"/>
      <c r="E116" s="51"/>
      <c r="J116" s="51"/>
      <c r="K116" s="51"/>
    </row>
    <row r="117" spans="1:11" ht="11.4" customHeight="1">
      <c r="A117" s="51"/>
      <c r="B117" s="62"/>
      <c r="C117" s="51"/>
      <c r="D117" s="51"/>
      <c r="E117" s="51"/>
      <c r="J117" s="51"/>
      <c r="K117" s="51"/>
    </row>
    <row r="118" spans="1:11" ht="11.4" customHeight="1">
      <c r="A118" s="51"/>
      <c r="B118" s="62"/>
      <c r="C118" s="51"/>
      <c r="D118" s="51"/>
      <c r="E118" s="51"/>
      <c r="J118" s="51"/>
      <c r="K118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tabSelected="1" workbookViewId="0">
      <selection activeCell="G22" sqref="G22"/>
    </sheetView>
  </sheetViews>
  <sheetFormatPr defaultRowHeight="14.4"/>
  <cols>
    <col min="1" max="1" width="42.33203125" bestFit="1" customWidth="1"/>
    <col min="2" max="2" width="8.88671875" style="2"/>
    <col min="4" max="4" width="80.44140625" bestFit="1" customWidth="1"/>
  </cols>
  <sheetData>
    <row r="1" spans="1:5">
      <c r="A1" s="64" t="s">
        <v>284</v>
      </c>
      <c r="B1" s="69" t="s">
        <v>285</v>
      </c>
      <c r="C1" s="64" t="s">
        <v>286</v>
      </c>
      <c r="D1" s="64" t="s">
        <v>289</v>
      </c>
      <c r="E1" s="1"/>
    </row>
    <row r="2" spans="1:5">
      <c r="A2" s="62"/>
      <c r="B2" s="52"/>
      <c r="C2" s="51"/>
      <c r="D2" s="51"/>
    </row>
    <row r="3" spans="1:5">
      <c r="A3" s="62"/>
      <c r="B3" s="52"/>
      <c r="C3" s="51"/>
      <c r="D3" s="51"/>
    </row>
    <row r="4" spans="1:5">
      <c r="A4" s="62"/>
      <c r="B4" s="52"/>
      <c r="C4" s="51"/>
      <c r="D4" s="51"/>
    </row>
    <row r="5" spans="1:5">
      <c r="A5" s="62"/>
      <c r="B5" s="52"/>
      <c r="C5" s="51"/>
      <c r="D5" s="51"/>
    </row>
    <row r="6" spans="1:5">
      <c r="A6" s="62"/>
      <c r="B6" s="52"/>
      <c r="C6" s="51"/>
      <c r="D6" s="51"/>
    </row>
    <row r="7" spans="1:5">
      <c r="A7" s="62"/>
      <c r="B7" s="52"/>
      <c r="C7" s="51"/>
      <c r="D7" s="51"/>
    </row>
    <row r="8" spans="1:5">
      <c r="A8" s="62"/>
      <c r="B8" s="52"/>
      <c r="C8" s="51"/>
      <c r="D8" s="51"/>
    </row>
    <row r="9" spans="1:5">
      <c r="A9" s="62"/>
      <c r="B9" s="52"/>
      <c r="C9" s="51"/>
      <c r="D9" s="51"/>
    </row>
    <row r="10" spans="1:5">
      <c r="A10" s="62"/>
      <c r="B10" s="52"/>
      <c r="C10" s="51"/>
      <c r="D10" s="51"/>
    </row>
    <row r="11" spans="1:5">
      <c r="A11" s="62"/>
      <c r="B11" s="52"/>
      <c r="C11" s="51"/>
      <c r="D11" s="51"/>
    </row>
    <row r="12" spans="1:5">
      <c r="A12" s="62"/>
      <c r="B12" s="52"/>
      <c r="C12" s="51"/>
      <c r="D12" s="51"/>
    </row>
    <row r="13" spans="1:5">
      <c r="A13" s="62"/>
      <c r="B13" s="52"/>
      <c r="C13" s="51"/>
      <c r="D13" s="51"/>
    </row>
    <row r="14" spans="1:5">
      <c r="A14" s="62"/>
      <c r="B14" s="52"/>
      <c r="C14" s="51"/>
      <c r="D14" s="51"/>
    </row>
    <row r="15" spans="1:5">
      <c r="A15" s="62"/>
      <c r="B15" s="52"/>
      <c r="C15" s="51"/>
      <c r="D15" s="51"/>
    </row>
    <row r="16" spans="1:5">
      <c r="A16" s="62"/>
      <c r="B16" s="52"/>
      <c r="C16" s="51"/>
      <c r="D16" s="51"/>
    </row>
    <row r="17" spans="1:5">
      <c r="A17" s="62"/>
      <c r="B17" s="70"/>
      <c r="C17" s="63"/>
      <c r="D17" s="63"/>
      <c r="E17" s="48"/>
    </row>
    <row r="18" spans="1:5">
      <c r="A18" s="62"/>
      <c r="B18" s="70"/>
      <c r="C18" s="63"/>
      <c r="D18" s="63"/>
      <c r="E18" s="48"/>
    </row>
    <row r="19" spans="1:5">
      <c r="A19" s="62"/>
      <c r="B19" s="70"/>
      <c r="C19" s="51"/>
      <c r="D19" s="51"/>
      <c r="E19" s="48"/>
    </row>
    <row r="20" spans="1:5">
      <c r="A20" s="63"/>
      <c r="B20" s="52"/>
      <c r="C20" s="63"/>
      <c r="D20" s="63"/>
      <c r="E20" s="48"/>
    </row>
    <row r="21" spans="1:5">
      <c r="A21" s="48"/>
      <c r="B21" s="71"/>
      <c r="C21" s="48"/>
      <c r="D21" s="48"/>
      <c r="E21" s="48"/>
    </row>
    <row r="22" spans="1:5">
      <c r="A22" s="48"/>
      <c r="B22" s="71"/>
      <c r="C22" s="48"/>
      <c r="D22" s="48"/>
      <c r="E22" s="48"/>
    </row>
    <row r="23" spans="1:5">
      <c r="A23" s="48"/>
      <c r="B23" s="71"/>
      <c r="C23" s="48"/>
      <c r="D23" s="48"/>
      <c r="E23" s="48"/>
    </row>
    <row r="24" spans="1:5">
      <c r="A24" s="48"/>
      <c r="B24" s="71"/>
      <c r="C24" s="48"/>
      <c r="D24" s="48"/>
      <c r="E24" s="48"/>
    </row>
    <row r="25" spans="1:5">
      <c r="A25" s="48"/>
      <c r="B25" s="71"/>
      <c r="C25" s="48"/>
      <c r="D25" s="48"/>
      <c r="E25" s="48"/>
    </row>
    <row r="26" spans="1:5">
      <c r="A26" s="48"/>
      <c r="B26" s="71"/>
      <c r="C26" s="48"/>
      <c r="D26" s="48"/>
      <c r="E26" s="48"/>
    </row>
    <row r="27" spans="1:5">
      <c r="A27" s="48"/>
      <c r="B27" s="71"/>
      <c r="C27" s="48"/>
      <c r="D27" s="48"/>
      <c r="E27" s="48"/>
    </row>
    <row r="28" spans="1:5">
      <c r="A28" s="48"/>
      <c r="B28" s="71"/>
      <c r="C28" s="48"/>
      <c r="D28" s="48"/>
      <c r="E28" s="48"/>
    </row>
    <row r="29" spans="1:5">
      <c r="A29" s="48"/>
      <c r="B29" s="71"/>
      <c r="C29" s="48"/>
      <c r="D29" s="48"/>
      <c r="E29" s="48"/>
    </row>
    <row r="30" spans="1:5">
      <c r="A30" s="48"/>
      <c r="B30" s="71"/>
      <c r="C30" s="48"/>
      <c r="D30" s="48"/>
      <c r="E30" s="48"/>
    </row>
    <row r="36" spans="1:5">
      <c r="A36" s="48"/>
      <c r="B36" s="71"/>
      <c r="C36" s="48"/>
      <c r="D36" s="48"/>
      <c r="E36" s="48"/>
    </row>
    <row r="47" spans="1:5">
      <c r="A47">
        <f>1.5*(1+A55)</f>
        <v>1.9285714285714288</v>
      </c>
    </row>
    <row r="55" spans="1:1">
      <c r="A55">
        <f>0.4/1.4</f>
        <v>0.28571428571428575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73"/>
  <sheetViews>
    <sheetView topLeftCell="A146" zoomScale="73" workbookViewId="0">
      <selection activeCell="A48" sqref="A48:D148"/>
    </sheetView>
  </sheetViews>
  <sheetFormatPr defaultRowHeight="14.4"/>
  <cols>
    <col min="1" max="1" width="84.33203125" bestFit="1" customWidth="1"/>
    <col min="2" max="2" width="13.6640625" bestFit="1" customWidth="1"/>
    <col min="3" max="3" width="14" bestFit="1" customWidth="1"/>
    <col min="4" max="4" width="104" bestFit="1" customWidth="1"/>
  </cols>
  <sheetData>
    <row r="1" spans="1:4" ht="18">
      <c r="A1" s="7" t="s">
        <v>26</v>
      </c>
      <c r="B1" s="8"/>
      <c r="C1" s="8"/>
      <c r="D1" s="8"/>
    </row>
    <row r="2" spans="1:4" ht="18" hidden="1">
      <c r="A2" s="9" t="s">
        <v>16</v>
      </c>
      <c r="B2" s="9"/>
      <c r="C2" s="9"/>
      <c r="D2" s="9" t="s">
        <v>17</v>
      </c>
    </row>
    <row r="3" spans="1:4" ht="21" hidden="1">
      <c r="A3" s="13" t="s">
        <v>29</v>
      </c>
      <c r="B3" s="9"/>
      <c r="C3" s="9"/>
      <c r="D3" s="9" t="s">
        <v>30</v>
      </c>
    </row>
    <row r="4" spans="1:4" ht="21" hidden="1">
      <c r="A4" s="13"/>
      <c r="B4" s="9"/>
      <c r="C4" s="9"/>
      <c r="D4" s="9"/>
    </row>
    <row r="5" spans="1:4" ht="21" hidden="1">
      <c r="A5" s="13" t="s">
        <v>33</v>
      </c>
      <c r="B5" s="9"/>
      <c r="C5" s="9"/>
      <c r="D5" s="9" t="s">
        <v>34</v>
      </c>
    </row>
    <row r="6" spans="1:4" ht="21" hidden="1">
      <c r="A6" s="13" t="s">
        <v>37</v>
      </c>
      <c r="B6" s="9"/>
      <c r="C6" s="9"/>
      <c r="D6" s="9" t="s">
        <v>38</v>
      </c>
    </row>
    <row r="7" spans="1:4" ht="21" hidden="1">
      <c r="A7" s="13" t="s">
        <v>29</v>
      </c>
      <c r="B7" s="9"/>
      <c r="C7" s="9"/>
      <c r="D7" s="9" t="s">
        <v>30</v>
      </c>
    </row>
    <row r="8" spans="1:4" ht="21" hidden="1">
      <c r="A8" s="13" t="s">
        <v>43</v>
      </c>
      <c r="B8" s="9"/>
      <c r="C8" s="9"/>
      <c r="D8" s="9" t="s">
        <v>44</v>
      </c>
    </row>
    <row r="9" spans="1:4" ht="21" hidden="1">
      <c r="A9" s="13" t="s">
        <v>61</v>
      </c>
      <c r="B9" s="9"/>
      <c r="C9" s="9"/>
      <c r="D9" s="9" t="s">
        <v>62</v>
      </c>
    </row>
    <row r="10" spans="1:4" ht="21" hidden="1">
      <c r="A10" s="13" t="s">
        <v>79</v>
      </c>
      <c r="B10" s="9"/>
      <c r="C10" s="9"/>
      <c r="D10" s="9" t="s">
        <v>80</v>
      </c>
    </row>
    <row r="11" spans="1:4" ht="21" hidden="1">
      <c r="A11" s="13" t="s">
        <v>106</v>
      </c>
      <c r="B11" s="9"/>
      <c r="C11" s="9"/>
      <c r="D11" s="9" t="s">
        <v>107</v>
      </c>
    </row>
    <row r="12" spans="1:4" ht="21" hidden="1">
      <c r="A12" s="13" t="s">
        <v>115</v>
      </c>
      <c r="B12" s="9"/>
      <c r="C12" s="9"/>
      <c r="D12" s="9" t="s">
        <v>116</v>
      </c>
    </row>
    <row r="13" spans="1:4" ht="21" hidden="1">
      <c r="A13" s="13" t="s">
        <v>120</v>
      </c>
      <c r="B13" s="9"/>
      <c r="C13" s="9"/>
      <c r="D13" s="9" t="s">
        <v>121</v>
      </c>
    </row>
    <row r="14" spans="1:4" ht="21" hidden="1">
      <c r="A14" s="13" t="s">
        <v>129</v>
      </c>
      <c r="B14" s="9"/>
      <c r="C14" s="9"/>
      <c r="D14" s="9" t="s">
        <v>130</v>
      </c>
    </row>
    <row r="15" spans="1:4" ht="21" hidden="1">
      <c r="A15" s="13" t="s">
        <v>37</v>
      </c>
      <c r="B15" s="9"/>
      <c r="C15" s="9"/>
      <c r="D15" s="9" t="s">
        <v>38</v>
      </c>
    </row>
    <row r="16" spans="1:4" ht="21" hidden="1">
      <c r="A16" s="13" t="s">
        <v>136</v>
      </c>
      <c r="B16" s="9"/>
      <c r="C16" s="9"/>
      <c r="D16" s="9" t="s">
        <v>137</v>
      </c>
    </row>
    <row r="17" spans="1:4" ht="21" hidden="1">
      <c r="A17" s="13" t="s">
        <v>136</v>
      </c>
      <c r="B17" s="9"/>
      <c r="C17" s="9"/>
      <c r="D17" s="9" t="s">
        <v>137</v>
      </c>
    </row>
    <row r="18" spans="1:4" ht="21" hidden="1">
      <c r="A18" s="13" t="s">
        <v>136</v>
      </c>
      <c r="B18" s="9"/>
      <c r="C18" s="9"/>
      <c r="D18" s="9" t="s">
        <v>140</v>
      </c>
    </row>
    <row r="19" spans="1:4" ht="21" hidden="1">
      <c r="A19" s="13" t="s">
        <v>136</v>
      </c>
      <c r="B19" s="9"/>
      <c r="C19" s="9"/>
      <c r="D19" s="9" t="s">
        <v>142</v>
      </c>
    </row>
    <row r="20" spans="1:4" ht="21" hidden="1">
      <c r="A20" s="13" t="s">
        <v>136</v>
      </c>
      <c r="B20" s="9"/>
      <c r="C20" s="9"/>
      <c r="D20" s="9" t="s">
        <v>145</v>
      </c>
    </row>
    <row r="21" spans="1:4" ht="21" hidden="1">
      <c r="A21" s="40" t="s">
        <v>136</v>
      </c>
      <c r="B21" s="41"/>
      <c r="C21" s="41"/>
      <c r="D21" s="41" t="s">
        <v>147</v>
      </c>
    </row>
    <row r="22" spans="1:4" ht="21" hidden="1">
      <c r="A22" s="40" t="s">
        <v>149</v>
      </c>
      <c r="B22" s="9"/>
      <c r="C22" s="9"/>
      <c r="D22" s="9" t="s">
        <v>150</v>
      </c>
    </row>
    <row r="23" spans="1:4" ht="21" hidden="1">
      <c r="A23" s="13" t="s">
        <v>149</v>
      </c>
      <c r="B23" s="9"/>
      <c r="C23" s="9"/>
      <c r="D23" s="9" t="s">
        <v>153</v>
      </c>
    </row>
    <row r="24" spans="1:4" ht="21" hidden="1">
      <c r="A24" s="13" t="s">
        <v>33</v>
      </c>
      <c r="B24" s="9"/>
      <c r="C24" s="9"/>
      <c r="D24" s="9" t="s">
        <v>34</v>
      </c>
    </row>
    <row r="25" spans="1:4" ht="21" hidden="1">
      <c r="A25" s="13" t="s">
        <v>161</v>
      </c>
      <c r="B25" s="9"/>
      <c r="C25" s="9"/>
      <c r="D25" s="9" t="s">
        <v>165</v>
      </c>
    </row>
    <row r="26" spans="1:4" ht="21" hidden="1">
      <c r="A26" s="13" t="s">
        <v>161</v>
      </c>
      <c r="B26" s="9"/>
      <c r="C26" s="9"/>
      <c r="D26" s="9" t="s">
        <v>168</v>
      </c>
    </row>
    <row r="27" spans="1:4" ht="21" hidden="1">
      <c r="A27" s="13" t="s">
        <v>170</v>
      </c>
      <c r="B27" s="9"/>
      <c r="C27" s="9"/>
      <c r="D27" s="9" t="s">
        <v>171</v>
      </c>
    </row>
    <row r="28" spans="1:4" ht="21" hidden="1">
      <c r="A28" s="13" t="s">
        <v>174</v>
      </c>
      <c r="B28" s="9"/>
      <c r="C28" s="9"/>
      <c r="D28" s="9"/>
    </row>
    <row r="29" spans="1:4" ht="21" hidden="1">
      <c r="A29" s="13" t="s">
        <v>184</v>
      </c>
      <c r="B29" s="9"/>
      <c r="C29" s="9"/>
      <c r="D29" s="9" t="s">
        <v>185</v>
      </c>
    </row>
    <row r="30" spans="1:4" ht="21" hidden="1">
      <c r="A30" s="13" t="s">
        <v>188</v>
      </c>
      <c r="B30" s="9"/>
      <c r="C30" s="9"/>
      <c r="D30" s="9" t="s">
        <v>189</v>
      </c>
    </row>
    <row r="31" spans="1:4" ht="21" hidden="1">
      <c r="A31" s="13" t="s">
        <v>190</v>
      </c>
      <c r="B31" s="9"/>
      <c r="C31" s="9"/>
      <c r="D31" s="9" t="s">
        <v>191</v>
      </c>
    </row>
    <row r="32" spans="1:4" ht="21" hidden="1">
      <c r="A32" s="13" t="s">
        <v>149</v>
      </c>
      <c r="B32" s="9"/>
      <c r="C32" s="9"/>
      <c r="D32" s="9" t="s">
        <v>192</v>
      </c>
    </row>
    <row r="33" spans="1:4" ht="21" hidden="1">
      <c r="A33" s="13" t="s">
        <v>193</v>
      </c>
      <c r="B33" s="9"/>
      <c r="C33" s="9"/>
      <c r="D33" s="9"/>
    </row>
    <row r="34" spans="1:4" ht="21" hidden="1">
      <c r="A34" s="13" t="s">
        <v>194</v>
      </c>
      <c r="B34" s="9"/>
      <c r="C34" s="9"/>
      <c r="D34" s="9" t="s">
        <v>195</v>
      </c>
    </row>
    <row r="35" spans="1:4" ht="21" hidden="1">
      <c r="A35" s="13" t="s">
        <v>196</v>
      </c>
      <c r="B35" s="9"/>
      <c r="C35" s="9"/>
      <c r="D35" s="9"/>
    </row>
    <row r="36" spans="1:4" ht="21" hidden="1">
      <c r="A36" s="13" t="s">
        <v>197</v>
      </c>
      <c r="B36" s="9"/>
      <c r="C36" s="9"/>
      <c r="D36" s="9" t="s">
        <v>198</v>
      </c>
    </row>
    <row r="37" spans="1:4" ht="21" hidden="1">
      <c r="A37" s="13" t="s">
        <v>199</v>
      </c>
      <c r="B37" s="9"/>
      <c r="C37" s="9"/>
      <c r="D37" s="9"/>
    </row>
    <row r="38" spans="1:4" ht="18">
      <c r="A38" s="10" t="s">
        <v>18</v>
      </c>
      <c r="B38" s="11" t="s">
        <v>27</v>
      </c>
      <c r="C38" s="11" t="s">
        <v>28</v>
      </c>
      <c r="D38" s="12" t="s">
        <v>19</v>
      </c>
    </row>
    <row r="39" spans="1:4" ht="18">
      <c r="A39" s="14"/>
      <c r="B39" s="15" t="s">
        <v>31</v>
      </c>
      <c r="C39" s="15"/>
      <c r="D39" s="16" t="s">
        <v>32</v>
      </c>
    </row>
    <row r="40" spans="1:4" ht="18">
      <c r="A40" s="14"/>
      <c r="B40" s="15" t="s">
        <v>31</v>
      </c>
      <c r="C40" s="15"/>
      <c r="D40" s="16" t="s">
        <v>32</v>
      </c>
    </row>
    <row r="41" spans="1:4" ht="18" hidden="1">
      <c r="A41" s="17"/>
      <c r="B41" s="18"/>
      <c r="C41" s="19"/>
      <c r="D41" s="20"/>
    </row>
    <row r="42" spans="1:4" ht="18">
      <c r="A42" s="14"/>
      <c r="B42" s="15" t="s">
        <v>31</v>
      </c>
      <c r="C42" s="15"/>
      <c r="D42" s="16" t="s">
        <v>35</v>
      </c>
    </row>
    <row r="43" spans="1:4" ht="18">
      <c r="A43" s="14"/>
      <c r="B43" s="15" t="s">
        <v>31</v>
      </c>
      <c r="C43" s="21"/>
      <c r="D43" s="16" t="s">
        <v>36</v>
      </c>
    </row>
    <row r="44" spans="1:4" ht="18">
      <c r="A44" s="14"/>
      <c r="B44" s="15" t="s">
        <v>31</v>
      </c>
      <c r="C44" s="21"/>
      <c r="D44" s="16" t="s">
        <v>35</v>
      </c>
    </row>
    <row r="45" spans="1:4" ht="18" hidden="1">
      <c r="A45" s="17"/>
      <c r="B45" s="22"/>
      <c r="C45" s="22"/>
      <c r="D45" s="22"/>
    </row>
    <row r="46" spans="1:4" ht="21" hidden="1">
      <c r="A46" s="23"/>
      <c r="B46" s="15" t="s">
        <v>31</v>
      </c>
      <c r="C46" s="21"/>
      <c r="D46" s="16" t="s">
        <v>39</v>
      </c>
    </row>
    <row r="47" spans="1:4" ht="21" hidden="1">
      <c r="A47" s="24"/>
      <c r="B47" s="22"/>
      <c r="C47" s="22"/>
      <c r="D47" s="22"/>
    </row>
    <row r="48" spans="1:4" ht="18">
      <c r="A48" s="17" t="s">
        <v>40</v>
      </c>
      <c r="B48" s="18" t="s">
        <v>41</v>
      </c>
      <c r="C48" s="25" t="s">
        <v>42</v>
      </c>
      <c r="D48" s="20" t="s">
        <v>32</v>
      </c>
    </row>
    <row r="49" spans="1:4" ht="18" hidden="1">
      <c r="A49" s="17"/>
      <c r="B49" s="18"/>
      <c r="C49" s="19"/>
      <c r="D49" s="20"/>
    </row>
    <row r="50" spans="1:4" ht="18">
      <c r="A50" s="17" t="s">
        <v>45</v>
      </c>
      <c r="B50" s="11" t="s">
        <v>46</v>
      </c>
      <c r="C50" s="10"/>
      <c r="D50" s="20" t="s">
        <v>47</v>
      </c>
    </row>
    <row r="51" spans="1:4" ht="18">
      <c r="A51" s="17" t="s">
        <v>48</v>
      </c>
      <c r="B51" s="18" t="s">
        <v>49</v>
      </c>
      <c r="C51" s="19"/>
      <c r="D51" s="20" t="s">
        <v>47</v>
      </c>
    </row>
    <row r="52" spans="1:4" ht="18">
      <c r="A52" s="17" t="s">
        <v>50</v>
      </c>
      <c r="B52" s="18" t="s">
        <v>51</v>
      </c>
      <c r="C52" s="18"/>
      <c r="D52" s="20" t="s">
        <v>52</v>
      </c>
    </row>
    <row r="53" spans="1:4" ht="18">
      <c r="A53" s="26" t="s">
        <v>53</v>
      </c>
      <c r="B53" s="27">
        <v>45252</v>
      </c>
      <c r="C53" s="28">
        <v>45252</v>
      </c>
      <c r="D53" s="29" t="s">
        <v>47</v>
      </c>
    </row>
    <row r="54" spans="1:4" ht="18">
      <c r="A54" s="17" t="s">
        <v>54</v>
      </c>
      <c r="B54" s="18"/>
      <c r="C54" s="19"/>
      <c r="D54" s="20" t="s">
        <v>52</v>
      </c>
    </row>
    <row r="55" spans="1:4" ht="18">
      <c r="A55" s="17" t="s">
        <v>55</v>
      </c>
      <c r="B55" s="30">
        <v>45098</v>
      </c>
      <c r="C55" s="19"/>
      <c r="D55" s="20" t="s">
        <v>47</v>
      </c>
    </row>
    <row r="56" spans="1:4" ht="18">
      <c r="A56" s="17" t="s">
        <v>56</v>
      </c>
      <c r="B56" s="18"/>
      <c r="C56" s="19"/>
      <c r="D56" s="20" t="s">
        <v>47</v>
      </c>
    </row>
    <row r="57" spans="1:4" ht="18">
      <c r="A57" s="17" t="s">
        <v>57</v>
      </c>
      <c r="B57" s="30">
        <v>45254</v>
      </c>
      <c r="C57" s="19"/>
      <c r="D57" s="20" t="s">
        <v>47</v>
      </c>
    </row>
    <row r="58" spans="1:4" ht="18">
      <c r="A58" s="17" t="s">
        <v>58</v>
      </c>
      <c r="B58" s="10" t="s">
        <v>59</v>
      </c>
      <c r="C58" s="22"/>
      <c r="D58" s="20" t="s">
        <v>47</v>
      </c>
    </row>
    <row r="59" spans="1:4" ht="18">
      <c r="A59" s="17" t="s">
        <v>60</v>
      </c>
      <c r="B59" s="10" t="s">
        <v>59</v>
      </c>
      <c r="C59" s="22"/>
      <c r="D59" s="20" t="s">
        <v>47</v>
      </c>
    </row>
    <row r="60" spans="1:4" ht="21" hidden="1">
      <c r="A60" s="24"/>
      <c r="B60" s="22"/>
      <c r="C60" s="22"/>
      <c r="D60" s="20"/>
    </row>
    <row r="61" spans="1:4" ht="18">
      <c r="A61" s="31" t="s">
        <v>63</v>
      </c>
      <c r="B61" s="25" t="s">
        <v>64</v>
      </c>
      <c r="C61" s="25"/>
      <c r="D61" s="32" t="s">
        <v>65</v>
      </c>
    </row>
    <row r="62" spans="1:4" ht="18">
      <c r="A62" s="17" t="s">
        <v>66</v>
      </c>
      <c r="B62" s="18" t="s">
        <v>64</v>
      </c>
      <c r="C62" s="22"/>
      <c r="D62" s="33" t="s">
        <v>67</v>
      </c>
    </row>
    <row r="63" spans="1:4" ht="18">
      <c r="A63" s="17" t="s">
        <v>68</v>
      </c>
      <c r="B63" s="18" t="s">
        <v>69</v>
      </c>
      <c r="C63" s="22"/>
      <c r="D63" s="33" t="s">
        <v>67</v>
      </c>
    </row>
    <row r="64" spans="1:4" ht="18">
      <c r="A64" s="17" t="s">
        <v>70</v>
      </c>
      <c r="B64" s="30">
        <v>45257</v>
      </c>
      <c r="C64" s="18"/>
      <c r="D64" s="33" t="s">
        <v>71</v>
      </c>
    </row>
    <row r="65" spans="1:4" ht="18">
      <c r="A65" s="17" t="s">
        <v>72</v>
      </c>
      <c r="B65" s="30">
        <v>45257</v>
      </c>
      <c r="C65" s="18"/>
      <c r="D65" s="33" t="s">
        <v>73</v>
      </c>
    </row>
    <row r="66" spans="1:4" ht="18">
      <c r="A66" s="26" t="s">
        <v>74</v>
      </c>
      <c r="B66" s="27">
        <v>45215</v>
      </c>
      <c r="C66" s="18"/>
      <c r="D66" s="34" t="s">
        <v>75</v>
      </c>
    </row>
    <row r="67" spans="1:4" ht="18">
      <c r="A67" s="26" t="s">
        <v>76</v>
      </c>
      <c r="B67" s="35" t="s">
        <v>77</v>
      </c>
      <c r="C67" s="22"/>
      <c r="D67" s="34" t="s">
        <v>78</v>
      </c>
    </row>
    <row r="68" spans="1:4" ht="18" hidden="1">
      <c r="A68" s="17"/>
      <c r="B68" s="22" t="s">
        <v>69</v>
      </c>
      <c r="C68" s="22"/>
      <c r="D68" s="22"/>
    </row>
    <row r="69" spans="1:4" ht="18">
      <c r="A69" s="17" t="s">
        <v>81</v>
      </c>
      <c r="B69" s="19"/>
      <c r="C69" s="19"/>
      <c r="D69" s="36" t="s">
        <v>82</v>
      </c>
    </row>
    <row r="70" spans="1:4" ht="18">
      <c r="A70" s="17" t="s">
        <v>83</v>
      </c>
      <c r="B70" s="18"/>
      <c r="C70" s="19"/>
      <c r="D70" s="20" t="s">
        <v>84</v>
      </c>
    </row>
    <row r="71" spans="1:4" ht="18">
      <c r="A71" s="17" t="s">
        <v>85</v>
      </c>
      <c r="B71" s="18"/>
      <c r="C71" s="19"/>
      <c r="D71" s="36" t="s">
        <v>82</v>
      </c>
    </row>
    <row r="72" spans="1:4" ht="18">
      <c r="A72" s="17" t="s">
        <v>86</v>
      </c>
      <c r="B72" s="18"/>
      <c r="C72" s="19"/>
      <c r="D72" s="20" t="s">
        <v>87</v>
      </c>
    </row>
    <row r="73" spans="1:4" ht="18">
      <c r="A73" s="17" t="s">
        <v>88</v>
      </c>
      <c r="B73" s="18"/>
      <c r="C73" s="18"/>
      <c r="D73" s="20" t="s">
        <v>87</v>
      </c>
    </row>
    <row r="74" spans="1:4" ht="18">
      <c r="A74" s="17" t="s">
        <v>89</v>
      </c>
      <c r="B74" s="18"/>
      <c r="C74" s="19"/>
      <c r="D74" s="36" t="s">
        <v>82</v>
      </c>
    </row>
    <row r="75" spans="1:4" ht="18">
      <c r="A75" s="17" t="s">
        <v>90</v>
      </c>
      <c r="B75" s="18"/>
      <c r="C75" s="19"/>
      <c r="D75" s="36" t="s">
        <v>82</v>
      </c>
    </row>
    <row r="76" spans="1:4" ht="18">
      <c r="A76" s="17" t="s">
        <v>91</v>
      </c>
      <c r="B76" s="18"/>
      <c r="C76" s="19"/>
      <c r="D76" s="20" t="s">
        <v>87</v>
      </c>
    </row>
    <row r="77" spans="1:4" ht="18">
      <c r="A77" s="17" t="s">
        <v>92</v>
      </c>
      <c r="B77" s="18"/>
      <c r="C77" s="19"/>
      <c r="D77" s="20" t="s">
        <v>87</v>
      </c>
    </row>
    <row r="78" spans="1:4" ht="18">
      <c r="A78" s="17" t="s">
        <v>93</v>
      </c>
      <c r="B78" s="30">
        <v>45110</v>
      </c>
      <c r="C78" s="19"/>
      <c r="D78" s="20" t="s">
        <v>94</v>
      </c>
    </row>
    <row r="79" spans="1:4" ht="18">
      <c r="A79" s="17" t="s">
        <v>95</v>
      </c>
      <c r="B79" s="37">
        <v>44995</v>
      </c>
      <c r="C79" s="18"/>
      <c r="D79" s="20" t="s">
        <v>94</v>
      </c>
    </row>
    <row r="80" spans="1:4" ht="18">
      <c r="A80" s="17" t="s">
        <v>96</v>
      </c>
      <c r="B80" s="18"/>
      <c r="C80" s="19"/>
      <c r="D80" s="20" t="s">
        <v>94</v>
      </c>
    </row>
    <row r="81" spans="1:4" ht="18">
      <c r="A81" s="17" t="s">
        <v>97</v>
      </c>
      <c r="B81" s="18" t="s">
        <v>98</v>
      </c>
      <c r="C81" s="18"/>
      <c r="D81" s="20" t="s">
        <v>94</v>
      </c>
    </row>
    <row r="82" spans="1:4" ht="18">
      <c r="A82" s="17" t="s">
        <v>99</v>
      </c>
      <c r="B82" s="18" t="s">
        <v>98</v>
      </c>
      <c r="C82" s="18"/>
      <c r="D82" s="20" t="s">
        <v>82</v>
      </c>
    </row>
    <row r="83" spans="1:4" ht="18">
      <c r="A83" s="17" t="s">
        <v>100</v>
      </c>
      <c r="B83" s="18" t="s">
        <v>101</v>
      </c>
      <c r="C83" s="18"/>
      <c r="D83" s="20" t="s">
        <v>87</v>
      </c>
    </row>
    <row r="84" spans="1:4" ht="18">
      <c r="A84" s="17" t="s">
        <v>102</v>
      </c>
      <c r="B84" s="18" t="s">
        <v>103</v>
      </c>
      <c r="C84" s="19"/>
      <c r="D84" s="36" t="s">
        <v>82</v>
      </c>
    </row>
    <row r="85" spans="1:4" ht="18">
      <c r="A85" s="17" t="s">
        <v>104</v>
      </c>
      <c r="B85" s="18"/>
      <c r="C85" s="19"/>
      <c r="D85" s="20" t="s">
        <v>87</v>
      </c>
    </row>
    <row r="86" spans="1:4" ht="18">
      <c r="A86" s="26" t="s">
        <v>105</v>
      </c>
      <c r="B86" s="27">
        <v>45152</v>
      </c>
      <c r="C86" s="18"/>
      <c r="D86" s="29" t="s">
        <v>82</v>
      </c>
    </row>
    <row r="87" spans="1:4" ht="18" hidden="1">
      <c r="A87" s="17"/>
      <c r="B87" s="18"/>
      <c r="C87" s="18"/>
      <c r="D87" s="20"/>
    </row>
    <row r="88" spans="1:4" ht="18">
      <c r="A88" s="17" t="s">
        <v>57</v>
      </c>
      <c r="B88" s="18"/>
      <c r="C88" s="38">
        <v>45251</v>
      </c>
      <c r="D88" s="20" t="s">
        <v>108</v>
      </c>
    </row>
    <row r="89" spans="1:4" ht="18">
      <c r="A89" s="17" t="s">
        <v>109</v>
      </c>
      <c r="B89" s="18"/>
      <c r="C89" s="19"/>
      <c r="D89" s="20" t="s">
        <v>108</v>
      </c>
    </row>
    <row r="90" spans="1:4" ht="18">
      <c r="A90" s="17" t="s">
        <v>110</v>
      </c>
      <c r="B90" s="18"/>
      <c r="C90" s="19"/>
      <c r="D90" s="20" t="s">
        <v>108</v>
      </c>
    </row>
    <row r="91" spans="1:4" ht="18">
      <c r="A91" s="17" t="s">
        <v>111</v>
      </c>
      <c r="B91" s="30">
        <v>45188</v>
      </c>
      <c r="C91" s="19"/>
      <c r="D91" s="20" t="s">
        <v>108</v>
      </c>
    </row>
    <row r="92" spans="1:4" ht="18">
      <c r="A92" s="17" t="s">
        <v>112</v>
      </c>
      <c r="B92" s="30">
        <v>45217</v>
      </c>
      <c r="C92" s="19"/>
      <c r="D92" s="20" t="s">
        <v>108</v>
      </c>
    </row>
    <row r="93" spans="1:4" ht="18">
      <c r="A93" s="17" t="s">
        <v>113</v>
      </c>
      <c r="B93" s="30">
        <v>45217</v>
      </c>
      <c r="C93" s="19"/>
      <c r="D93" s="20" t="s">
        <v>114</v>
      </c>
    </row>
    <row r="94" spans="1:4" ht="21" hidden="1">
      <c r="A94" s="24"/>
      <c r="B94" s="18"/>
      <c r="C94" s="22"/>
      <c r="D94" s="22"/>
    </row>
    <row r="95" spans="1:4" ht="18">
      <c r="A95" s="17" t="s">
        <v>117</v>
      </c>
      <c r="B95" s="30">
        <v>45226</v>
      </c>
      <c r="C95" s="19"/>
      <c r="D95" s="20" t="s">
        <v>118</v>
      </c>
    </row>
    <row r="96" spans="1:4" ht="18">
      <c r="A96" s="17" t="s">
        <v>119</v>
      </c>
      <c r="B96" s="30">
        <v>45238</v>
      </c>
      <c r="C96" s="19"/>
      <c r="D96" s="20" t="s">
        <v>118</v>
      </c>
    </row>
    <row r="97" spans="1:4" ht="18" hidden="1">
      <c r="A97" s="17"/>
      <c r="B97" s="18"/>
      <c r="C97" s="19"/>
      <c r="D97" s="20"/>
    </row>
    <row r="98" spans="1:4" ht="18">
      <c r="A98" s="17" t="s">
        <v>122</v>
      </c>
      <c r="B98" s="18"/>
      <c r="C98" s="19"/>
      <c r="D98" s="20" t="s">
        <v>123</v>
      </c>
    </row>
    <row r="99" spans="1:4" ht="18">
      <c r="A99" s="17" t="s">
        <v>124</v>
      </c>
      <c r="B99" s="18"/>
      <c r="C99" s="19"/>
      <c r="D99" s="20" t="s">
        <v>123</v>
      </c>
    </row>
    <row r="100" spans="1:4" ht="18">
      <c r="A100" s="17" t="s">
        <v>125</v>
      </c>
      <c r="B100" s="18"/>
      <c r="C100" s="19"/>
      <c r="D100" s="20" t="s">
        <v>126</v>
      </c>
    </row>
    <row r="101" spans="1:4" ht="18">
      <c r="A101" s="17" t="s">
        <v>127</v>
      </c>
      <c r="B101" s="18"/>
      <c r="C101" s="19"/>
      <c r="D101" s="20" t="s">
        <v>123</v>
      </c>
    </row>
    <row r="102" spans="1:4" ht="18">
      <c r="A102" s="17" t="s">
        <v>128</v>
      </c>
      <c r="B102" s="30">
        <v>45236</v>
      </c>
      <c r="C102" s="19"/>
      <c r="D102" s="20" t="s">
        <v>123</v>
      </c>
    </row>
    <row r="103" spans="1:4" ht="18" hidden="1">
      <c r="A103" s="17"/>
      <c r="B103" s="18"/>
      <c r="C103" s="19"/>
      <c r="D103" s="20"/>
    </row>
    <row r="104" spans="1:4" ht="18">
      <c r="A104" s="17" t="s">
        <v>131</v>
      </c>
      <c r="B104" s="18" t="s">
        <v>132</v>
      </c>
      <c r="C104" s="19"/>
      <c r="D104" s="20" t="s">
        <v>133</v>
      </c>
    </row>
    <row r="105" spans="1:4" ht="18">
      <c r="A105" s="17" t="s">
        <v>134</v>
      </c>
      <c r="B105" s="30">
        <v>45210</v>
      </c>
      <c r="C105" s="22"/>
      <c r="D105" s="20" t="s">
        <v>133</v>
      </c>
    </row>
    <row r="106" spans="1:4" ht="21" hidden="1">
      <c r="A106" s="24" t="s">
        <v>16</v>
      </c>
      <c r="B106" s="22"/>
      <c r="C106" s="22"/>
      <c r="D106" s="22"/>
    </row>
    <row r="107" spans="1:4" ht="18">
      <c r="A107" s="17" t="s">
        <v>135</v>
      </c>
      <c r="B107" s="18">
        <v>0</v>
      </c>
      <c r="C107" s="19"/>
      <c r="D107" s="20" t="s">
        <v>39</v>
      </c>
    </row>
    <row r="108" spans="1:4" ht="18" hidden="1">
      <c r="A108" s="17"/>
      <c r="B108" s="18"/>
      <c r="C108" s="19"/>
      <c r="D108" s="20"/>
    </row>
    <row r="109" spans="1:4" ht="18">
      <c r="A109" s="17" t="s">
        <v>20</v>
      </c>
      <c r="B109" s="30">
        <v>45253</v>
      </c>
      <c r="C109" s="19"/>
      <c r="D109" s="20" t="s">
        <v>138</v>
      </c>
    </row>
    <row r="110" spans="1:4" ht="21" hidden="1">
      <c r="A110" s="24" t="s">
        <v>16</v>
      </c>
      <c r="B110" s="22"/>
      <c r="C110" s="22"/>
      <c r="D110" s="22"/>
    </row>
    <row r="111" spans="1:4" ht="18">
      <c r="A111" s="17" t="s">
        <v>139</v>
      </c>
      <c r="B111" s="30">
        <v>45168</v>
      </c>
      <c r="C111" s="19"/>
      <c r="D111" s="20" t="s">
        <v>138</v>
      </c>
    </row>
    <row r="112" spans="1:4" ht="21" hidden="1">
      <c r="A112" s="24" t="s">
        <v>16</v>
      </c>
      <c r="B112" s="22"/>
      <c r="C112" s="22"/>
      <c r="D112" s="22"/>
    </row>
    <row r="113" spans="1:4" ht="18">
      <c r="A113" s="17" t="s">
        <v>141</v>
      </c>
      <c r="B113" s="30">
        <v>45251</v>
      </c>
      <c r="C113" s="19"/>
      <c r="D113" s="20" t="s">
        <v>138</v>
      </c>
    </row>
    <row r="114" spans="1:4" ht="21" hidden="1">
      <c r="A114" s="24"/>
      <c r="B114" s="22"/>
      <c r="C114" s="22"/>
      <c r="D114" s="22"/>
    </row>
    <row r="115" spans="1:4" ht="18">
      <c r="A115" s="17" t="s">
        <v>143</v>
      </c>
      <c r="B115" s="30">
        <v>45191</v>
      </c>
      <c r="C115" s="38">
        <v>45262</v>
      </c>
      <c r="D115" s="39" t="s">
        <v>144</v>
      </c>
    </row>
    <row r="116" spans="1:4" ht="21" hidden="1">
      <c r="A116" s="24"/>
      <c r="B116" s="22"/>
      <c r="C116" s="22"/>
      <c r="D116" s="22"/>
    </row>
    <row r="117" spans="1:4" ht="18">
      <c r="A117" s="17" t="s">
        <v>146</v>
      </c>
      <c r="B117" s="30">
        <v>45162</v>
      </c>
      <c r="C117" s="19"/>
      <c r="D117" s="20" t="s">
        <v>138</v>
      </c>
    </row>
    <row r="118" spans="1:4" ht="18" hidden="1">
      <c r="A118" s="17"/>
      <c r="B118" s="18"/>
      <c r="C118" s="19"/>
      <c r="D118" s="20"/>
    </row>
    <row r="119" spans="1:4" ht="18">
      <c r="A119" s="17" t="s">
        <v>148</v>
      </c>
      <c r="B119" s="30">
        <v>45089</v>
      </c>
      <c r="C119" s="19"/>
      <c r="D119" s="20" t="s">
        <v>138</v>
      </c>
    </row>
    <row r="120" spans="1:4" ht="18" hidden="1">
      <c r="A120" s="17"/>
      <c r="B120" s="18"/>
      <c r="C120" s="19"/>
      <c r="D120" s="20"/>
    </row>
    <row r="121" spans="1:4" ht="18">
      <c r="A121" s="42" t="s">
        <v>151</v>
      </c>
      <c r="B121" s="25"/>
      <c r="C121" s="25"/>
      <c r="D121" s="43" t="s">
        <v>138</v>
      </c>
    </row>
    <row r="122" spans="1:4" ht="18">
      <c r="A122" s="42" t="s">
        <v>152</v>
      </c>
      <c r="B122" s="25"/>
      <c r="C122" s="25"/>
      <c r="D122" s="43" t="s">
        <v>138</v>
      </c>
    </row>
    <row r="123" spans="1:4" ht="18" hidden="1">
      <c r="A123" s="17"/>
      <c r="B123" s="18"/>
      <c r="C123" s="19"/>
      <c r="D123" s="20"/>
    </row>
    <row r="124" spans="1:4" ht="18">
      <c r="A124" s="17" t="s">
        <v>154</v>
      </c>
      <c r="B124" s="18"/>
      <c r="C124" s="19"/>
      <c r="D124" s="20" t="s">
        <v>138</v>
      </c>
    </row>
    <row r="125" spans="1:4" ht="18">
      <c r="A125" s="17" t="s">
        <v>155</v>
      </c>
      <c r="B125" s="30">
        <v>45138</v>
      </c>
      <c r="C125" s="19"/>
      <c r="D125" s="20" t="s">
        <v>138</v>
      </c>
    </row>
    <row r="126" spans="1:4" ht="18" hidden="1">
      <c r="A126" s="17"/>
      <c r="B126" s="18"/>
      <c r="C126" s="19"/>
      <c r="D126" s="20"/>
    </row>
    <row r="127" spans="1:4" ht="18">
      <c r="A127" s="17" t="s">
        <v>156</v>
      </c>
      <c r="B127" s="18"/>
      <c r="C127" s="19"/>
      <c r="D127" s="20" t="s">
        <v>157</v>
      </c>
    </row>
    <row r="128" spans="1:4" ht="18">
      <c r="A128" s="44" t="s">
        <v>158</v>
      </c>
      <c r="B128" s="45">
        <v>45138</v>
      </c>
      <c r="C128" s="38">
        <v>45257</v>
      </c>
      <c r="D128" s="39" t="s">
        <v>36</v>
      </c>
    </row>
    <row r="129" spans="1:4" ht="18">
      <c r="A129" s="17" t="s">
        <v>159</v>
      </c>
      <c r="B129" s="18"/>
      <c r="C129" s="19"/>
      <c r="D129" s="20" t="s">
        <v>160</v>
      </c>
    </row>
    <row r="130" spans="1:4" ht="18" hidden="1">
      <c r="A130" s="17"/>
      <c r="B130" s="18"/>
      <c r="C130" s="19"/>
      <c r="D130" s="20"/>
    </row>
    <row r="131" spans="1:4" ht="21" hidden="1">
      <c r="A131" s="46" t="s">
        <v>161</v>
      </c>
      <c r="B131" s="7"/>
      <c r="C131" s="7"/>
      <c r="D131" s="7" t="s">
        <v>162</v>
      </c>
    </row>
    <row r="132" spans="1:4" ht="18">
      <c r="A132" s="17" t="s">
        <v>58</v>
      </c>
      <c r="B132" s="18" t="s">
        <v>163</v>
      </c>
      <c r="C132" s="10"/>
      <c r="D132" s="20" t="s">
        <v>164</v>
      </c>
    </row>
    <row r="133" spans="1:4" ht="18" hidden="1">
      <c r="A133" s="17"/>
      <c r="B133" s="18"/>
      <c r="C133" s="22"/>
      <c r="D133" s="33"/>
    </row>
    <row r="134" spans="1:4" ht="18">
      <c r="A134" s="17" t="s">
        <v>57</v>
      </c>
      <c r="B134" s="18" t="s">
        <v>166</v>
      </c>
      <c r="C134" s="10"/>
      <c r="D134" s="20" t="s">
        <v>164</v>
      </c>
    </row>
    <row r="135" spans="1:4" ht="18">
      <c r="A135" s="17" t="s">
        <v>167</v>
      </c>
      <c r="B135" s="18" t="s">
        <v>166</v>
      </c>
      <c r="C135" s="10"/>
      <c r="D135" s="20" t="s">
        <v>164</v>
      </c>
    </row>
    <row r="136" spans="1:4" ht="18" hidden="1">
      <c r="A136" s="17"/>
      <c r="B136" s="18"/>
      <c r="C136" s="10"/>
      <c r="D136" s="20"/>
    </row>
    <row r="137" spans="1:4" ht="18">
      <c r="A137" s="17" t="s">
        <v>169</v>
      </c>
      <c r="B137" s="17" t="s">
        <v>166</v>
      </c>
      <c r="C137" s="22"/>
      <c r="D137" s="20" t="s">
        <v>164</v>
      </c>
    </row>
    <row r="138" spans="1:4" ht="18" hidden="1">
      <c r="A138" s="17"/>
      <c r="B138" s="22"/>
      <c r="C138" s="22"/>
      <c r="D138" s="22"/>
    </row>
    <row r="139" spans="1:4" ht="18">
      <c r="A139" s="17" t="s">
        <v>172</v>
      </c>
      <c r="B139" s="30">
        <v>45252</v>
      </c>
      <c r="C139" s="19"/>
      <c r="D139" s="20" t="s">
        <v>173</v>
      </c>
    </row>
    <row r="140" spans="1:4" ht="18" hidden="1">
      <c r="A140" s="17"/>
      <c r="B140" s="18"/>
      <c r="C140" s="19"/>
      <c r="D140" s="20"/>
    </row>
    <row r="141" spans="1:4" ht="18">
      <c r="A141" s="17" t="s">
        <v>175</v>
      </c>
      <c r="B141" s="18"/>
      <c r="C141" s="19"/>
      <c r="D141" s="20" t="s">
        <v>176</v>
      </c>
    </row>
    <row r="142" spans="1:4" ht="18">
      <c r="A142" s="17" t="s">
        <v>177</v>
      </c>
      <c r="B142" s="18"/>
      <c r="C142" s="19"/>
      <c r="D142" s="20" t="s">
        <v>176</v>
      </c>
    </row>
    <row r="143" spans="1:4" ht="18">
      <c r="A143" s="17" t="s">
        <v>178</v>
      </c>
      <c r="B143" s="18"/>
      <c r="C143" s="19"/>
      <c r="D143" s="20" t="s">
        <v>176</v>
      </c>
    </row>
    <row r="144" spans="1:4" ht="18">
      <c r="A144" s="17" t="s">
        <v>179</v>
      </c>
      <c r="B144" s="30">
        <v>45117</v>
      </c>
      <c r="C144" s="19"/>
      <c r="D144" s="20" t="s">
        <v>176</v>
      </c>
    </row>
    <row r="145" spans="1:4" ht="18">
      <c r="A145" s="17" t="s">
        <v>180</v>
      </c>
      <c r="B145" s="30">
        <v>45164</v>
      </c>
      <c r="C145" s="19"/>
      <c r="D145" s="20" t="s">
        <v>176</v>
      </c>
    </row>
    <row r="146" spans="1:4" ht="18">
      <c r="A146" s="17" t="s">
        <v>181</v>
      </c>
      <c r="B146" s="30">
        <v>45157</v>
      </c>
      <c r="C146" s="19"/>
      <c r="D146" s="20" t="s">
        <v>176</v>
      </c>
    </row>
    <row r="147" spans="1:4" ht="18">
      <c r="A147" s="44" t="s">
        <v>182</v>
      </c>
      <c r="B147" s="47"/>
      <c r="C147" s="47"/>
      <c r="D147" s="39" t="s">
        <v>176</v>
      </c>
    </row>
    <row r="148" spans="1:4" ht="18">
      <c r="A148" s="44" t="s">
        <v>183</v>
      </c>
      <c r="B148" s="45">
        <v>45126</v>
      </c>
      <c r="C148" s="47"/>
      <c r="D148" s="39" t="s">
        <v>176</v>
      </c>
    </row>
    <row r="149" spans="1:4" ht="18" hidden="1">
      <c r="A149" s="17"/>
      <c r="B149" s="18"/>
      <c r="C149" s="19"/>
      <c r="D149" s="20"/>
    </row>
    <row r="150" spans="1:4" ht="18" hidden="1">
      <c r="A150" s="17" t="s">
        <v>186</v>
      </c>
      <c r="B150" s="18"/>
      <c r="C150" s="19"/>
      <c r="D150" s="20"/>
    </row>
    <row r="151" spans="1:4" ht="18" hidden="1">
      <c r="A151" s="17" t="s">
        <v>187</v>
      </c>
      <c r="B151" s="18"/>
      <c r="C151" s="19"/>
      <c r="D151" s="20"/>
    </row>
    <row r="152" spans="1:4" ht="18" hidden="1">
      <c r="A152" s="17" t="s">
        <v>187</v>
      </c>
      <c r="B152" s="18"/>
      <c r="C152" s="19"/>
      <c r="D152" s="20"/>
    </row>
    <row r="153" spans="1:4" ht="18" hidden="1">
      <c r="A153" s="17"/>
      <c r="B153" s="18"/>
      <c r="C153" s="19"/>
      <c r="D153" s="20"/>
    </row>
    <row r="154" spans="1:4" ht="18" hidden="1">
      <c r="A154" s="17" t="s">
        <v>186</v>
      </c>
      <c r="B154" s="30">
        <v>45119</v>
      </c>
      <c r="C154" s="19"/>
      <c r="D154" s="20"/>
    </row>
    <row r="155" spans="1:4" ht="18" hidden="1">
      <c r="A155" s="17"/>
      <c r="B155" s="18"/>
      <c r="C155" s="19"/>
      <c r="D155" s="20"/>
    </row>
    <row r="156" spans="1:4" ht="18" hidden="1">
      <c r="A156" s="17" t="s">
        <v>186</v>
      </c>
      <c r="B156" s="30">
        <v>45119</v>
      </c>
      <c r="C156" s="19"/>
      <c r="D156" s="20"/>
    </row>
    <row r="157" spans="1:4" ht="21" hidden="1">
      <c r="A157" s="24"/>
      <c r="B157" s="22"/>
      <c r="C157" s="22"/>
      <c r="D157" s="22"/>
    </row>
    <row r="158" spans="1:4" ht="21" hidden="1">
      <c r="A158" s="24"/>
      <c r="B158" s="22"/>
      <c r="C158" s="22"/>
      <c r="D158" s="22"/>
    </row>
    <row r="159" spans="1:4" ht="18" hidden="1">
      <c r="A159" s="17"/>
      <c r="B159" s="18"/>
      <c r="C159" s="19"/>
      <c r="D159" s="20"/>
    </row>
    <row r="160" spans="1:4" ht="18" hidden="1">
      <c r="A160" s="17"/>
      <c r="B160" s="18"/>
      <c r="C160" s="19"/>
      <c r="D160" s="20"/>
    </row>
    <row r="161" spans="1:4" ht="18" hidden="1">
      <c r="A161" s="17"/>
      <c r="B161" s="18"/>
      <c r="C161" s="19"/>
      <c r="D161" s="20"/>
    </row>
    <row r="162" spans="1:4" ht="18" hidden="1">
      <c r="A162" s="17"/>
      <c r="B162" s="18"/>
      <c r="C162" s="19"/>
      <c r="D162" s="20"/>
    </row>
    <row r="163" spans="1:4" ht="18" hidden="1">
      <c r="A163" s="17"/>
      <c r="B163" s="18"/>
      <c r="C163" s="19"/>
      <c r="D163" s="20"/>
    </row>
    <row r="164" spans="1:4" ht="18" hidden="1">
      <c r="A164" s="17"/>
      <c r="B164" s="18"/>
      <c r="C164" s="19"/>
      <c r="D164" s="20"/>
    </row>
    <row r="165" spans="1:4" ht="18" hidden="1">
      <c r="A165" s="17"/>
      <c r="B165" s="18"/>
      <c r="C165" s="19"/>
      <c r="D165" s="20"/>
    </row>
    <row r="166" spans="1:4" ht="18" hidden="1">
      <c r="A166" s="17"/>
      <c r="B166" s="18"/>
      <c r="C166" s="19"/>
      <c r="D166" s="20"/>
    </row>
    <row r="167" spans="1:4" ht="18" hidden="1">
      <c r="A167" s="17"/>
      <c r="B167" s="18"/>
      <c r="C167" s="19"/>
      <c r="D167" s="20"/>
    </row>
    <row r="168" spans="1:4" ht="18" hidden="1">
      <c r="A168" s="17"/>
      <c r="B168" s="18"/>
      <c r="C168" s="19"/>
      <c r="D168" s="20"/>
    </row>
    <row r="169" spans="1:4" ht="18" hidden="1">
      <c r="A169" s="17"/>
      <c r="B169" s="18"/>
      <c r="C169" s="19"/>
      <c r="D169" s="20"/>
    </row>
    <row r="170" spans="1:4" ht="18" hidden="1">
      <c r="A170" s="17"/>
      <c r="B170" s="18"/>
      <c r="C170" s="19"/>
      <c r="D170" s="20"/>
    </row>
    <row r="171" spans="1:4" ht="18" hidden="1">
      <c r="A171" s="17"/>
      <c r="B171" s="18"/>
      <c r="C171" s="19"/>
      <c r="D171" s="20"/>
    </row>
    <row r="172" spans="1:4" ht="18" hidden="1">
      <c r="A172" s="17"/>
      <c r="B172" s="18"/>
      <c r="C172" s="19"/>
      <c r="D172" s="20"/>
    </row>
    <row r="173" spans="1:4" ht="18" hidden="1">
      <c r="A173" s="17"/>
      <c r="B173" s="18"/>
      <c r="C173" s="19"/>
      <c r="D173" s="20"/>
    </row>
  </sheetData>
  <autoFilter ref="A1:D173" xr:uid="{00000000-0009-0000-0000-000003000000}">
    <filterColumn colId="0">
      <colorFilter dxfId="0" cellColor="0"/>
    </filterColumn>
    <filterColumn colId="3">
      <customFilters>
        <customFilter operator="notEqual" val=" "/>
      </customFilters>
    </filterColumn>
    <sortState xmlns:xlrd2="http://schemas.microsoft.com/office/spreadsheetml/2017/richdata2" ref="A2:D148">
      <sortCondition sortBy="cellColor" ref="A1:A173" dxfId="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8"/>
  <sheetViews>
    <sheetView topLeftCell="A46" zoomScale="68" workbookViewId="0">
      <selection activeCell="D1" sqref="D1:E78"/>
    </sheetView>
  </sheetViews>
  <sheetFormatPr defaultRowHeight="14.4"/>
  <cols>
    <col min="1" max="1" width="84.33203125" bestFit="1" customWidth="1"/>
    <col min="4" max="4" width="84.33203125" bestFit="1" customWidth="1"/>
    <col min="5" max="5" width="98.33203125" bestFit="1" customWidth="1"/>
  </cols>
  <sheetData>
    <row r="1" spans="1:5" ht="18">
      <c r="A1" s="17" t="s">
        <v>40</v>
      </c>
      <c r="D1" s="17" t="s">
        <v>200</v>
      </c>
      <c r="E1" s="20" t="s">
        <v>32</v>
      </c>
    </row>
    <row r="2" spans="1:5" ht="18">
      <c r="A2" s="17" t="s">
        <v>45</v>
      </c>
      <c r="D2" s="17" t="s">
        <v>201</v>
      </c>
      <c r="E2" s="20" t="s">
        <v>47</v>
      </c>
    </row>
    <row r="3" spans="1:5" ht="18">
      <c r="A3" s="17" t="s">
        <v>48</v>
      </c>
      <c r="D3" s="17" t="s">
        <v>202</v>
      </c>
      <c r="E3" s="20" t="s">
        <v>47</v>
      </c>
    </row>
    <row r="4" spans="1:5" ht="18">
      <c r="A4" s="17" t="s">
        <v>50</v>
      </c>
      <c r="D4" s="17" t="s">
        <v>203</v>
      </c>
      <c r="E4" s="20" t="s">
        <v>52</v>
      </c>
    </row>
    <row r="5" spans="1:5" ht="18">
      <c r="A5" s="26" t="s">
        <v>53</v>
      </c>
      <c r="D5" s="26" t="s">
        <v>204</v>
      </c>
      <c r="E5" s="29" t="s">
        <v>47</v>
      </c>
    </row>
    <row r="6" spans="1:5" ht="18">
      <c r="A6" s="17" t="s">
        <v>54</v>
      </c>
      <c r="D6" s="17" t="s">
        <v>205</v>
      </c>
      <c r="E6" s="20" t="s">
        <v>52</v>
      </c>
    </row>
    <row r="7" spans="1:5" ht="18">
      <c r="A7" s="17" t="s">
        <v>55</v>
      </c>
      <c r="D7" s="17" t="s">
        <v>206</v>
      </c>
      <c r="E7" s="20" t="s">
        <v>47</v>
      </c>
    </row>
    <row r="8" spans="1:5" ht="18">
      <c r="A8" s="17" t="s">
        <v>56</v>
      </c>
      <c r="D8" s="17" t="s">
        <v>207</v>
      </c>
      <c r="E8" s="20" t="s">
        <v>47</v>
      </c>
    </row>
    <row r="9" spans="1:5" ht="18">
      <c r="A9" s="17" t="s">
        <v>57</v>
      </c>
      <c r="D9" s="17" t="s">
        <v>208</v>
      </c>
      <c r="E9" s="20" t="s">
        <v>47</v>
      </c>
    </row>
    <row r="10" spans="1:5" ht="18">
      <c r="A10" s="17" t="s">
        <v>58</v>
      </c>
      <c r="D10" s="17" t="s">
        <v>209</v>
      </c>
      <c r="E10" s="20" t="s">
        <v>47</v>
      </c>
    </row>
    <row r="11" spans="1:5" ht="18">
      <c r="A11" s="17" t="s">
        <v>60</v>
      </c>
      <c r="D11" s="17" t="s">
        <v>210</v>
      </c>
      <c r="E11" s="20" t="s">
        <v>47</v>
      </c>
    </row>
    <row r="12" spans="1:5" ht="18">
      <c r="A12" s="31" t="s">
        <v>63</v>
      </c>
      <c r="D12" s="31" t="s">
        <v>211</v>
      </c>
      <c r="E12" s="32" t="s">
        <v>65</v>
      </c>
    </row>
    <row r="13" spans="1:5" ht="18">
      <c r="A13" s="17" t="s">
        <v>66</v>
      </c>
      <c r="D13" s="17" t="s">
        <v>212</v>
      </c>
      <c r="E13" s="33" t="s">
        <v>67</v>
      </c>
    </row>
    <row r="14" spans="1:5" ht="18">
      <c r="A14" s="17" t="s">
        <v>68</v>
      </c>
      <c r="D14" s="17" t="s">
        <v>213</v>
      </c>
      <c r="E14" s="33" t="s">
        <v>67</v>
      </c>
    </row>
    <row r="15" spans="1:5" ht="18">
      <c r="A15" s="17" t="s">
        <v>70</v>
      </c>
      <c r="D15" s="17" t="s">
        <v>214</v>
      </c>
      <c r="E15" s="33" t="s">
        <v>71</v>
      </c>
    </row>
    <row r="16" spans="1:5" ht="18">
      <c r="A16" s="17" t="s">
        <v>72</v>
      </c>
      <c r="D16" s="17" t="s">
        <v>215</v>
      </c>
      <c r="E16" s="33" t="s">
        <v>73</v>
      </c>
    </row>
    <row r="17" spans="1:5" ht="18">
      <c r="A17" s="26" t="s">
        <v>74</v>
      </c>
      <c r="D17" s="26" t="s">
        <v>216</v>
      </c>
      <c r="E17" s="34" t="s">
        <v>75</v>
      </c>
    </row>
    <row r="18" spans="1:5" ht="18">
      <c r="A18" s="26" t="s">
        <v>76</v>
      </c>
      <c r="D18" s="26" t="s">
        <v>217</v>
      </c>
      <c r="E18" s="34" t="s">
        <v>78</v>
      </c>
    </row>
    <row r="19" spans="1:5" ht="18">
      <c r="A19" s="17" t="s">
        <v>81</v>
      </c>
      <c r="D19" s="17" t="s">
        <v>218</v>
      </c>
      <c r="E19" s="36" t="s">
        <v>82</v>
      </c>
    </row>
    <row r="20" spans="1:5" ht="18">
      <c r="A20" s="17" t="s">
        <v>83</v>
      </c>
      <c r="D20" s="17" t="s">
        <v>219</v>
      </c>
      <c r="E20" s="20" t="s">
        <v>84</v>
      </c>
    </row>
    <row r="21" spans="1:5" ht="18">
      <c r="A21" s="17" t="s">
        <v>85</v>
      </c>
      <c r="D21" s="17" t="s">
        <v>220</v>
      </c>
      <c r="E21" s="36" t="s">
        <v>82</v>
      </c>
    </row>
    <row r="22" spans="1:5" ht="18">
      <c r="A22" s="17" t="s">
        <v>86</v>
      </c>
      <c r="D22" s="17" t="s">
        <v>221</v>
      </c>
      <c r="E22" s="20" t="s">
        <v>87</v>
      </c>
    </row>
    <row r="23" spans="1:5" ht="18">
      <c r="A23" s="17" t="s">
        <v>88</v>
      </c>
      <c r="D23" s="17" t="s">
        <v>222</v>
      </c>
      <c r="E23" s="20" t="s">
        <v>87</v>
      </c>
    </row>
    <row r="24" spans="1:5" ht="18">
      <c r="A24" s="17" t="s">
        <v>89</v>
      </c>
      <c r="D24" s="17" t="s">
        <v>223</v>
      </c>
      <c r="E24" s="36" t="s">
        <v>82</v>
      </c>
    </row>
    <row r="25" spans="1:5" ht="18">
      <c r="A25" s="17" t="s">
        <v>90</v>
      </c>
      <c r="D25" s="17" t="s">
        <v>224</v>
      </c>
      <c r="E25" s="36" t="s">
        <v>82</v>
      </c>
    </row>
    <row r="26" spans="1:5" ht="18">
      <c r="A26" s="17" t="s">
        <v>91</v>
      </c>
      <c r="D26" s="17" t="s">
        <v>225</v>
      </c>
      <c r="E26" s="20" t="s">
        <v>87</v>
      </c>
    </row>
    <row r="27" spans="1:5" ht="18">
      <c r="A27" s="17" t="s">
        <v>92</v>
      </c>
      <c r="D27" s="17" t="s">
        <v>226</v>
      </c>
      <c r="E27" s="20" t="s">
        <v>87</v>
      </c>
    </row>
    <row r="28" spans="1:5" ht="18">
      <c r="A28" s="17" t="s">
        <v>93</v>
      </c>
      <c r="D28" s="17" t="s">
        <v>227</v>
      </c>
      <c r="E28" s="20" t="s">
        <v>94</v>
      </c>
    </row>
    <row r="29" spans="1:5" ht="18">
      <c r="A29" s="17" t="s">
        <v>95</v>
      </c>
      <c r="D29" s="17" t="s">
        <v>228</v>
      </c>
      <c r="E29" s="20" t="s">
        <v>94</v>
      </c>
    </row>
    <row r="30" spans="1:5" ht="18">
      <c r="A30" s="17" t="s">
        <v>96</v>
      </c>
      <c r="D30" s="17" t="s">
        <v>229</v>
      </c>
      <c r="E30" s="20" t="s">
        <v>94</v>
      </c>
    </row>
    <row r="31" spans="1:5" ht="18">
      <c r="A31" s="17" t="s">
        <v>97</v>
      </c>
      <c r="D31" s="17" t="s">
        <v>230</v>
      </c>
      <c r="E31" s="20" t="s">
        <v>94</v>
      </c>
    </row>
    <row r="32" spans="1:5" ht="18">
      <c r="A32" s="17" t="s">
        <v>99</v>
      </c>
      <c r="D32" s="17" t="s">
        <v>231</v>
      </c>
      <c r="E32" s="20" t="s">
        <v>82</v>
      </c>
    </row>
    <row r="33" spans="1:5" ht="18">
      <c r="A33" s="17" t="s">
        <v>100</v>
      </c>
      <c r="D33" s="17" t="s">
        <v>232</v>
      </c>
      <c r="E33" s="20" t="s">
        <v>87</v>
      </c>
    </row>
    <row r="34" spans="1:5" ht="18">
      <c r="A34" s="17" t="s">
        <v>102</v>
      </c>
      <c r="D34" s="17" t="s">
        <v>233</v>
      </c>
      <c r="E34" s="36" t="s">
        <v>82</v>
      </c>
    </row>
    <row r="35" spans="1:5" ht="18">
      <c r="A35" s="17" t="s">
        <v>104</v>
      </c>
      <c r="D35" s="17" t="s">
        <v>234</v>
      </c>
      <c r="E35" s="20" t="s">
        <v>87</v>
      </c>
    </row>
    <row r="36" spans="1:5" ht="18">
      <c r="A36" s="26" t="s">
        <v>105</v>
      </c>
      <c r="D36" s="26" t="s">
        <v>235</v>
      </c>
      <c r="E36" s="29" t="s">
        <v>82</v>
      </c>
    </row>
    <row r="37" spans="1:5" ht="18">
      <c r="A37" s="17" t="s">
        <v>57</v>
      </c>
      <c r="D37" s="17" t="s">
        <v>208</v>
      </c>
      <c r="E37" s="20" t="s">
        <v>108</v>
      </c>
    </row>
    <row r="38" spans="1:5" ht="18">
      <c r="A38" s="17" t="s">
        <v>109</v>
      </c>
      <c r="D38" s="17" t="s">
        <v>236</v>
      </c>
      <c r="E38" s="20" t="s">
        <v>108</v>
      </c>
    </row>
    <row r="39" spans="1:5" ht="18">
      <c r="A39" s="17" t="s">
        <v>110</v>
      </c>
      <c r="D39" s="17" t="s">
        <v>237</v>
      </c>
      <c r="E39" s="20" t="s">
        <v>108</v>
      </c>
    </row>
    <row r="40" spans="1:5" ht="18">
      <c r="A40" s="17" t="s">
        <v>111</v>
      </c>
      <c r="D40" s="17" t="s">
        <v>238</v>
      </c>
      <c r="E40" s="20" t="s">
        <v>108</v>
      </c>
    </row>
    <row r="41" spans="1:5" ht="18">
      <c r="A41" s="17" t="s">
        <v>112</v>
      </c>
      <c r="D41" s="17" t="s">
        <v>239</v>
      </c>
      <c r="E41" s="20" t="s">
        <v>108</v>
      </c>
    </row>
    <row r="42" spans="1:5" ht="18">
      <c r="A42" s="17" t="s">
        <v>113</v>
      </c>
      <c r="D42" s="17" t="s">
        <v>240</v>
      </c>
      <c r="E42" s="20" t="s">
        <v>114</v>
      </c>
    </row>
    <row r="43" spans="1:5" ht="18">
      <c r="A43" s="17" t="s">
        <v>117</v>
      </c>
      <c r="D43" s="17" t="s">
        <v>241</v>
      </c>
      <c r="E43" s="20" t="s">
        <v>118</v>
      </c>
    </row>
    <row r="44" spans="1:5" ht="18">
      <c r="A44" s="17" t="s">
        <v>119</v>
      </c>
      <c r="D44" s="17" t="s">
        <v>242</v>
      </c>
      <c r="E44" s="20" t="s">
        <v>118</v>
      </c>
    </row>
    <row r="45" spans="1:5" ht="18">
      <c r="A45" s="17" t="s">
        <v>122</v>
      </c>
      <c r="D45" s="17" t="s">
        <v>243</v>
      </c>
      <c r="E45" s="20" t="s">
        <v>123</v>
      </c>
    </row>
    <row r="46" spans="1:5" ht="18">
      <c r="A46" s="17" t="s">
        <v>124</v>
      </c>
      <c r="D46" s="17" t="s">
        <v>244</v>
      </c>
      <c r="E46" s="20" t="s">
        <v>123</v>
      </c>
    </row>
    <row r="47" spans="1:5" ht="18">
      <c r="A47" s="17" t="s">
        <v>125</v>
      </c>
      <c r="D47" s="17" t="s">
        <v>245</v>
      </c>
      <c r="E47" s="20" t="s">
        <v>126</v>
      </c>
    </row>
    <row r="48" spans="1:5" ht="18">
      <c r="A48" s="17" t="s">
        <v>127</v>
      </c>
      <c r="D48" s="17" t="s">
        <v>246</v>
      </c>
      <c r="E48" s="20" t="s">
        <v>123</v>
      </c>
    </row>
    <row r="49" spans="1:5" ht="18">
      <c r="A49" s="17" t="s">
        <v>128</v>
      </c>
      <c r="D49" s="17" t="s">
        <v>247</v>
      </c>
      <c r="E49" s="20" t="s">
        <v>123</v>
      </c>
    </row>
    <row r="50" spans="1:5" ht="18">
      <c r="A50" s="17" t="s">
        <v>131</v>
      </c>
      <c r="D50" s="17" t="s">
        <v>248</v>
      </c>
      <c r="E50" s="20" t="s">
        <v>133</v>
      </c>
    </row>
    <row r="51" spans="1:5" ht="18">
      <c r="A51" s="17" t="s">
        <v>134</v>
      </c>
      <c r="D51" s="17" t="s">
        <v>249</v>
      </c>
      <c r="E51" s="20" t="s">
        <v>133</v>
      </c>
    </row>
    <row r="52" spans="1:5" ht="18">
      <c r="A52" s="17" t="s">
        <v>135</v>
      </c>
      <c r="D52" s="17" t="s">
        <v>250</v>
      </c>
      <c r="E52" s="20" t="s">
        <v>39</v>
      </c>
    </row>
    <row r="53" spans="1:5" ht="18">
      <c r="A53" s="17" t="s">
        <v>20</v>
      </c>
      <c r="D53" s="17" t="s">
        <v>23</v>
      </c>
      <c r="E53" s="20" t="s">
        <v>138</v>
      </c>
    </row>
    <row r="54" spans="1:5" ht="18">
      <c r="A54" s="17" t="s">
        <v>139</v>
      </c>
      <c r="D54" s="17" t="s">
        <v>251</v>
      </c>
      <c r="E54" s="20" t="s">
        <v>138</v>
      </c>
    </row>
    <row r="55" spans="1:5" ht="18">
      <c r="A55" s="17" t="s">
        <v>141</v>
      </c>
      <c r="D55" s="17" t="s">
        <v>252</v>
      </c>
      <c r="E55" s="20" t="s">
        <v>138</v>
      </c>
    </row>
    <row r="56" spans="1:5" ht="18">
      <c r="A56" s="17" t="s">
        <v>143</v>
      </c>
      <c r="D56" s="17" t="s">
        <v>253</v>
      </c>
      <c r="E56" s="39" t="s">
        <v>144</v>
      </c>
    </row>
    <row r="57" spans="1:5" ht="18">
      <c r="A57" s="17" t="s">
        <v>146</v>
      </c>
      <c r="D57" s="17" t="s">
        <v>254</v>
      </c>
      <c r="E57" s="20" t="s">
        <v>138</v>
      </c>
    </row>
    <row r="58" spans="1:5" ht="18">
      <c r="A58" s="17" t="s">
        <v>148</v>
      </c>
      <c r="D58" s="17" t="s">
        <v>255</v>
      </c>
      <c r="E58" s="20" t="s">
        <v>138</v>
      </c>
    </row>
    <row r="59" spans="1:5" ht="18">
      <c r="A59" s="42" t="s">
        <v>151</v>
      </c>
      <c r="D59" s="42" t="s">
        <v>256</v>
      </c>
      <c r="E59" s="43" t="s">
        <v>138</v>
      </c>
    </row>
    <row r="60" spans="1:5" ht="18">
      <c r="A60" s="42" t="s">
        <v>152</v>
      </c>
      <c r="D60" s="42" t="s">
        <v>257</v>
      </c>
      <c r="E60" s="43" t="s">
        <v>138</v>
      </c>
    </row>
    <row r="61" spans="1:5" ht="18">
      <c r="A61" s="17" t="s">
        <v>154</v>
      </c>
      <c r="D61" s="17" t="s">
        <v>258</v>
      </c>
      <c r="E61" s="20" t="s">
        <v>138</v>
      </c>
    </row>
    <row r="62" spans="1:5" ht="18">
      <c r="A62" s="17" t="s">
        <v>155</v>
      </c>
      <c r="D62" s="17" t="s">
        <v>259</v>
      </c>
      <c r="E62" s="20" t="s">
        <v>138</v>
      </c>
    </row>
    <row r="63" spans="1:5" ht="18">
      <c r="A63" s="17" t="s">
        <v>156</v>
      </c>
      <c r="D63" s="17" t="s">
        <v>260</v>
      </c>
      <c r="E63" s="20" t="s">
        <v>157</v>
      </c>
    </row>
    <row r="64" spans="1:5" ht="18">
      <c r="A64" s="44" t="s">
        <v>158</v>
      </c>
      <c r="D64" s="44" t="s">
        <v>261</v>
      </c>
      <c r="E64" s="39" t="s">
        <v>36</v>
      </c>
    </row>
    <row r="65" spans="1:5" ht="18">
      <c r="A65" s="17" t="s">
        <v>159</v>
      </c>
      <c r="D65" s="17" t="s">
        <v>262</v>
      </c>
      <c r="E65" s="20" t="s">
        <v>160</v>
      </c>
    </row>
    <row r="66" spans="1:5" ht="18">
      <c r="A66" s="17" t="s">
        <v>58</v>
      </c>
      <c r="D66" s="17" t="s">
        <v>209</v>
      </c>
      <c r="E66" s="20" t="s">
        <v>164</v>
      </c>
    </row>
    <row r="67" spans="1:5" ht="18">
      <c r="A67" s="17" t="s">
        <v>57</v>
      </c>
      <c r="D67" s="17" t="s">
        <v>208</v>
      </c>
      <c r="E67" s="20" t="s">
        <v>164</v>
      </c>
    </row>
    <row r="68" spans="1:5" ht="18">
      <c r="A68" s="17" t="s">
        <v>167</v>
      </c>
      <c r="D68" s="17" t="s">
        <v>263</v>
      </c>
      <c r="E68" s="20" t="s">
        <v>164</v>
      </c>
    </row>
    <row r="69" spans="1:5" ht="18">
      <c r="A69" s="17" t="s">
        <v>169</v>
      </c>
      <c r="D69" s="17" t="s">
        <v>264</v>
      </c>
      <c r="E69" s="20" t="s">
        <v>164</v>
      </c>
    </row>
    <row r="70" spans="1:5" ht="18">
      <c r="A70" s="17" t="s">
        <v>172</v>
      </c>
      <c r="D70" s="17" t="s">
        <v>265</v>
      </c>
      <c r="E70" s="20" t="s">
        <v>173</v>
      </c>
    </row>
    <row r="71" spans="1:5" ht="18">
      <c r="A71" s="17" t="s">
        <v>175</v>
      </c>
      <c r="D71" s="17" t="s">
        <v>266</v>
      </c>
      <c r="E71" s="20" t="s">
        <v>176</v>
      </c>
    </row>
    <row r="72" spans="1:5" ht="18">
      <c r="A72" s="17" t="s">
        <v>177</v>
      </c>
      <c r="D72" s="17" t="s">
        <v>267</v>
      </c>
      <c r="E72" s="20" t="s">
        <v>176</v>
      </c>
    </row>
    <row r="73" spans="1:5" ht="18">
      <c r="A73" s="17" t="s">
        <v>178</v>
      </c>
      <c r="D73" s="17" t="s">
        <v>268</v>
      </c>
      <c r="E73" s="20" t="s">
        <v>176</v>
      </c>
    </row>
    <row r="74" spans="1:5" ht="18">
      <c r="A74" s="17" t="s">
        <v>179</v>
      </c>
      <c r="D74" s="17" t="s">
        <v>269</v>
      </c>
      <c r="E74" s="20" t="s">
        <v>176</v>
      </c>
    </row>
    <row r="75" spans="1:5" ht="18">
      <c r="A75" s="17" t="s">
        <v>180</v>
      </c>
      <c r="D75" s="17" t="s">
        <v>270</v>
      </c>
      <c r="E75" s="20" t="s">
        <v>176</v>
      </c>
    </row>
    <row r="76" spans="1:5" ht="18">
      <c r="A76" s="17" t="s">
        <v>181</v>
      </c>
      <c r="D76" s="17" t="s">
        <v>271</v>
      </c>
      <c r="E76" s="20" t="s">
        <v>176</v>
      </c>
    </row>
    <row r="77" spans="1:5" ht="18">
      <c r="A77" s="44" t="s">
        <v>182</v>
      </c>
      <c r="D77" s="44" t="s">
        <v>272</v>
      </c>
      <c r="E77" s="39" t="s">
        <v>176</v>
      </c>
    </row>
    <row r="78" spans="1:5" ht="18">
      <c r="A78" s="44" t="s">
        <v>183</v>
      </c>
      <c r="D78" s="44" t="s">
        <v>273</v>
      </c>
      <c r="E78" s="39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/>
  </sheetViews>
  <sheetFormatPr defaultRowHeight="14.4"/>
  <cols>
    <col min="5" max="5" width="10.33203125" bestFit="1" customWidth="1"/>
    <col min="6" max="6" width="11.33203125" bestFit="1" customWidth="1"/>
    <col min="8" max="8" width="9.109375" bestFit="1" customWidth="1"/>
    <col min="9" max="9" width="14.33203125" bestFit="1" customWidth="1"/>
    <col min="10" max="10" width="18.33203125" bestFit="1" customWidth="1"/>
  </cols>
  <sheetData>
    <row r="1" spans="1:10">
      <c r="A1" s="1" t="s">
        <v>13</v>
      </c>
      <c r="B1" s="1" t="s">
        <v>12</v>
      </c>
      <c r="C1" s="1"/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3" t="s">
        <v>7</v>
      </c>
    </row>
    <row r="2" spans="1:10">
      <c r="A2">
        <v>1.28</v>
      </c>
      <c r="B2">
        <v>1.68</v>
      </c>
      <c r="D2" t="s">
        <v>15</v>
      </c>
      <c r="E2" s="4">
        <v>0.27083333333333331</v>
      </c>
      <c r="F2" s="4">
        <v>0.52083333333333337</v>
      </c>
      <c r="G2" s="2">
        <f>(F2-E2)*24</f>
        <v>6.0000000000000018</v>
      </c>
      <c r="H2">
        <v>10</v>
      </c>
      <c r="I2">
        <v>12</v>
      </c>
      <c r="J2" s="2">
        <f>IF(E2&lt;J22, E2-J22, 0)*24</f>
        <v>-0.50000000000000089</v>
      </c>
    </row>
    <row r="22" spans="10:10">
      <c r="J22" s="5">
        <v>0.29166666666666669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 Working file</vt:lpstr>
      <vt:lpstr>Master Employee Details</vt:lpstr>
      <vt:lpstr>Company wise OT Rates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samarathunga</dc:creator>
  <cp:lastModifiedBy>吕 云龙</cp:lastModifiedBy>
  <dcterms:created xsi:type="dcterms:W3CDTF">2023-12-06T02:11:14Z</dcterms:created>
  <dcterms:modified xsi:type="dcterms:W3CDTF">2024-03-11T06:40:32Z</dcterms:modified>
</cp:coreProperties>
</file>