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vid\SCOLAIRE\fac\M2\S1B2\Réseaux Temps Réel\TP\network calculus\TP-NetworkCalculus\"/>
    </mc:Choice>
  </mc:AlternateContent>
  <bookViews>
    <workbookView xWindow="0" yWindow="0" windowWidth="23040" windowHeight="9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8" i="1" l="1"/>
  <c r="B48" i="1"/>
  <c r="C40" i="1"/>
  <c r="D40" i="1"/>
  <c r="B40" i="1"/>
  <c r="C29" i="1"/>
  <c r="B29" i="1"/>
  <c r="C20" i="1"/>
  <c r="D20" i="1"/>
  <c r="B20" i="1"/>
  <c r="D37" i="1"/>
  <c r="B37" i="1"/>
  <c r="D35" i="1"/>
  <c r="B35" i="1"/>
  <c r="C35" i="1" s="1"/>
  <c r="B45" i="1" l="1"/>
  <c r="B46" i="1" s="1"/>
  <c r="D39" i="1"/>
  <c r="B39" i="1"/>
  <c r="C39" i="1" s="1"/>
  <c r="D38" i="1"/>
  <c r="B38" i="1"/>
  <c r="B47" i="1" s="1"/>
  <c r="C37" i="1"/>
  <c r="D36" i="1"/>
  <c r="B36" i="1"/>
  <c r="C36" i="1" s="1"/>
  <c r="D34" i="1"/>
  <c r="B34" i="1"/>
  <c r="D33" i="1"/>
  <c r="B33" i="1"/>
  <c r="B43" i="1" s="1"/>
  <c r="B44" i="1" l="1"/>
  <c r="C34" i="1"/>
  <c r="C44" i="1" s="1"/>
  <c r="C33" i="1"/>
  <c r="C43" i="1" s="1"/>
  <c r="C38" i="1"/>
  <c r="C47" i="1" s="1"/>
  <c r="C45" i="1"/>
  <c r="C46" i="1" s="1"/>
  <c r="D19" i="1"/>
  <c r="D18" i="1"/>
  <c r="D17" i="1"/>
  <c r="D16" i="1"/>
  <c r="D15" i="1"/>
  <c r="D14" i="1"/>
  <c r="D13" i="1"/>
  <c r="D12" i="1"/>
  <c r="D11" i="1"/>
  <c r="B19" i="1"/>
  <c r="C19" i="1" s="1"/>
  <c r="B18" i="1"/>
  <c r="B28" i="1" s="1"/>
  <c r="B17" i="1"/>
  <c r="C17" i="1" s="1"/>
  <c r="B16" i="1"/>
  <c r="C16" i="1" s="1"/>
  <c r="B15" i="1"/>
  <c r="C15" i="1" s="1"/>
  <c r="B14" i="1"/>
  <c r="B13" i="1"/>
  <c r="C13" i="1" s="1"/>
  <c r="B12" i="1"/>
  <c r="B11" i="1"/>
  <c r="B24" i="1" s="1"/>
  <c r="B25" i="1" l="1"/>
  <c r="B27" i="1"/>
  <c r="C18" i="1"/>
  <c r="C28" i="1" s="1"/>
  <c r="C14" i="1"/>
  <c r="C27" i="1" s="1"/>
  <c r="C26" i="1"/>
  <c r="B26" i="1"/>
  <c r="C11" i="1"/>
  <c r="C24" i="1" s="1"/>
  <c r="C12" i="1"/>
  <c r="C25" i="1" s="1"/>
  <c r="D4" i="1"/>
  <c r="F4" i="1" s="1"/>
  <c r="D5" i="1"/>
  <c r="F5" i="1" s="1"/>
  <c r="D6" i="1"/>
  <c r="G6" i="1" s="1"/>
  <c r="D7" i="1"/>
  <c r="F7" i="1" s="1"/>
  <c r="D3" i="1"/>
  <c r="F3" i="1" s="1"/>
  <c r="G3" i="1" l="1"/>
  <c r="F6" i="1"/>
  <c r="G7" i="1"/>
  <c r="G5" i="1"/>
  <c r="G4" i="1"/>
</calcChain>
</file>

<file path=xl/sharedStrings.xml><?xml version="1.0" encoding="utf-8"?>
<sst xmlns="http://schemas.openxmlformats.org/spreadsheetml/2006/main" count="71" uniqueCount="43">
  <si>
    <t>a</t>
  </si>
  <si>
    <t>b</t>
  </si>
  <si>
    <t>Ljmax</t>
  </si>
  <si>
    <t>VL</t>
  </si>
  <si>
    <t>e1</t>
  </si>
  <si>
    <t>e2</t>
  </si>
  <si>
    <t>e3</t>
  </si>
  <si>
    <t>e4</t>
  </si>
  <si>
    <t>e5</t>
  </si>
  <si>
    <t>BAG(ms)</t>
  </si>
  <si>
    <t>smax(octets)</t>
  </si>
  <si>
    <t>.=MAX(smax;17)+47</t>
  </si>
  <si>
    <t>.=Ljmax/BAG</t>
  </si>
  <si>
    <t>.=BAG</t>
  </si>
  <si>
    <t>Coef Courbes d'arrivée :</t>
  </si>
  <si>
    <t>A1</t>
  </si>
  <si>
    <t>A2</t>
  </si>
  <si>
    <t>C1</t>
  </si>
  <si>
    <t>C2</t>
  </si>
  <si>
    <t>B11</t>
  </si>
  <si>
    <t>B31</t>
  </si>
  <si>
    <t>B41</t>
  </si>
  <si>
    <t>B51</t>
  </si>
  <si>
    <t>B22</t>
  </si>
  <si>
    <t>Flux</t>
  </si>
  <si>
    <t>tau (ms)</t>
  </si>
  <si>
    <t>tau (us)</t>
  </si>
  <si>
    <t>mu (octet)</t>
  </si>
  <si>
    <t>vl</t>
  </si>
  <si>
    <t>v1</t>
  </si>
  <si>
    <t>v2</t>
  </si>
  <si>
    <t>v3</t>
  </si>
  <si>
    <t>v4</t>
  </si>
  <si>
    <t>v5</t>
  </si>
  <si>
    <t>WCTT (ms)</t>
  </si>
  <si>
    <t>WCTT (us)</t>
  </si>
  <si>
    <t>Flux Séparés</t>
  </si>
  <si>
    <t>Flux sérialisés</t>
  </si>
  <si>
    <t>Cs</t>
  </si>
  <si>
    <t>B34s</t>
  </si>
  <si>
    <t>identique avec les flux séparés</t>
  </si>
  <si>
    <t>identique à avec des flux séparés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</si>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</sst>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10" applyNumberFormat="0" applyFill="0" applyAlignment="0" applyProtection="0"/>
  </cellStyleXfs>
  <cellXfs count="25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0" fillId="0" borderId="2" xfId="0" applyBorder="1"/>
    <xf numFmtId="0" fontId="0" fillId="0" borderId="3" xfId="0" applyBorder="1"/>
    <xf numFmtId="0" fontId="0" fillId="0" borderId="1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/>
    <xf numFmtId="0" fontId="2" fillId="0" borderId="0" xfId="0" applyFont="1" applyFill="1" applyBorder="1"/>
    <xf numFmtId="0" fontId="1" fillId="2" borderId="9" xfId="0" applyFont="1" applyFill="1" applyBorder="1"/>
    <xf numFmtId="0" fontId="3" fillId="3" borderId="10" xfId="1" applyFill="1"/>
    <xf numFmtId="0" fontId="0" fillId="3" borderId="0" xfId="0" applyFill="1"/>
    <xf numFmtId="0" fontId="0" fillId="0" borderId="0" xfId="0" applyBorder="1"/>
    <xf numFmtId="0" fontId="0" fillId="5" borderId="0" xfId="0" applyFill="1"/>
    <xf numFmtId="0" fontId="1" fillId="4" borderId="11" xfId="0" applyFont="1" applyFill="1" applyBorder="1"/>
    <xf numFmtId="0" fontId="0" fillId="4" borderId="12" xfId="0" applyFill="1" applyBorder="1"/>
    <xf numFmtId="0" fontId="0" fillId="4" borderId="13" xfId="0" applyFill="1" applyBorder="1"/>
    <xf numFmtId="0" fontId="0" fillId="4" borderId="14" xfId="0" applyFill="1" applyBorder="1"/>
    <xf numFmtId="0" fontId="5" fillId="4" borderId="11" xfId="0" applyFont="1" applyFill="1" applyBorder="1"/>
    <xf numFmtId="0" fontId="4" fillId="4" borderId="13" xfId="0" applyFont="1" applyFill="1" applyBorder="1"/>
    <xf numFmtId="0" fontId="4" fillId="4" borderId="15" xfId="0" applyFont="1" applyFill="1" applyBorder="1"/>
  </cellXfs>
  <cellStyles count="2">
    <cellStyle name="Heading 1" xfId="1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8"/>
  <sheetViews>
    <sheetView showGridLines="0" tabSelected="1" topLeftCell="A35" zoomScale="70" workbookViewId="0">
      <selection activeCell="D52" sqref="D52"/>
    </sheetView>
  </sheetViews>
  <sheetFormatPr defaultRowHeight="14.4" x14ac:dyDescent="0.3"/>
  <cols>
    <col min="2" max="2" width="13.109375" customWidth="1"/>
    <col min="3" max="3" width="12.6640625" customWidth="1"/>
    <col min="4" max="4" width="28.44140625" customWidth="1"/>
    <col min="5" max="5" width="30.77734375" customWidth="1"/>
    <col min="6" max="6" width="12.33203125" customWidth="1"/>
  </cols>
  <sheetData>
    <row r="1" spans="1:7" s="1" customFormat="1" ht="15.6" x14ac:dyDescent="0.3">
      <c r="A1" s="2" t="s">
        <v>3</v>
      </c>
      <c r="B1" s="2" t="s">
        <v>9</v>
      </c>
      <c r="C1" s="2" t="s">
        <v>10</v>
      </c>
      <c r="D1" s="2" t="s">
        <v>2</v>
      </c>
      <c r="E1" s="2" t="s">
        <v>14</v>
      </c>
      <c r="F1" s="2" t="s">
        <v>0</v>
      </c>
      <c r="G1" s="2" t="s">
        <v>1</v>
      </c>
    </row>
    <row r="2" spans="1:7" x14ac:dyDescent="0.3">
      <c r="A2" s="5"/>
      <c r="B2" s="5"/>
      <c r="C2" s="5"/>
      <c r="D2" s="5" t="s">
        <v>11</v>
      </c>
      <c r="E2" s="5"/>
      <c r="F2" s="3" t="s">
        <v>12</v>
      </c>
      <c r="G2" s="3" t="s">
        <v>13</v>
      </c>
    </row>
    <row r="3" spans="1:7" x14ac:dyDescent="0.3">
      <c r="A3" s="6" t="s">
        <v>4</v>
      </c>
      <c r="B3" s="6">
        <v>2</v>
      </c>
      <c r="C3" s="6">
        <v>120</v>
      </c>
      <c r="D3" s="6">
        <f>MAX(C3,17)+47</f>
        <v>167</v>
      </c>
      <c r="E3" s="6"/>
      <c r="F3" s="4">
        <f>D3/B3</f>
        <v>83.5</v>
      </c>
      <c r="G3" s="4">
        <f>D3</f>
        <v>167</v>
      </c>
    </row>
    <row r="4" spans="1:7" x14ac:dyDescent="0.3">
      <c r="A4" s="6" t="s">
        <v>5</v>
      </c>
      <c r="B4" s="6">
        <v>32</v>
      </c>
      <c r="C4" s="6">
        <v>800</v>
      </c>
      <c r="D4" s="6">
        <f t="shared" ref="D4:D7" si="0">MAX(C4,17)+47</f>
        <v>847</v>
      </c>
      <c r="E4" s="6"/>
      <c r="F4" s="4">
        <f t="shared" ref="F4:F7" si="1">D4/B4</f>
        <v>26.46875</v>
      </c>
      <c r="G4" s="4">
        <f t="shared" ref="G4:G7" si="2">D4</f>
        <v>847</v>
      </c>
    </row>
    <row r="5" spans="1:7" x14ac:dyDescent="0.3">
      <c r="A5" s="6" t="s">
        <v>6</v>
      </c>
      <c r="B5" s="6">
        <v>2</v>
      </c>
      <c r="C5" s="6">
        <v>120</v>
      </c>
      <c r="D5" s="6">
        <f t="shared" si="0"/>
        <v>167</v>
      </c>
      <c r="E5" s="6"/>
      <c r="F5" s="4">
        <f t="shared" si="1"/>
        <v>83.5</v>
      </c>
      <c r="G5" s="4">
        <f t="shared" si="2"/>
        <v>167</v>
      </c>
    </row>
    <row r="6" spans="1:7" x14ac:dyDescent="0.3">
      <c r="A6" s="6" t="s">
        <v>7</v>
      </c>
      <c r="B6" s="6">
        <v>32</v>
      </c>
      <c r="C6" s="6">
        <v>800</v>
      </c>
      <c r="D6" s="6">
        <f t="shared" si="0"/>
        <v>847</v>
      </c>
      <c r="E6" s="6"/>
      <c r="F6" s="4">
        <f t="shared" si="1"/>
        <v>26.46875</v>
      </c>
      <c r="G6" s="4">
        <f t="shared" si="2"/>
        <v>847</v>
      </c>
    </row>
    <row r="7" spans="1:7" x14ac:dyDescent="0.3">
      <c r="A7" s="7" t="s">
        <v>8</v>
      </c>
      <c r="B7" s="7">
        <v>128</v>
      </c>
      <c r="C7" s="7">
        <v>1500</v>
      </c>
      <c r="D7" s="7">
        <f t="shared" si="0"/>
        <v>1547</v>
      </c>
      <c r="E7" s="7"/>
      <c r="F7" s="8">
        <f t="shared" si="1"/>
        <v>12.0859375</v>
      </c>
      <c r="G7" s="8">
        <f t="shared" si="2"/>
        <v>1547</v>
      </c>
    </row>
    <row r="9" spans="1:7" ht="20.399999999999999" thickBot="1" x14ac:dyDescent="0.45">
      <c r="A9" s="14" t="s">
        <v>36</v>
      </c>
      <c r="B9" s="15"/>
      <c r="C9" s="15"/>
      <c r="D9" s="15"/>
      <c r="E9" s="15"/>
    </row>
    <row r="10" spans="1:7" ht="16.2" thickTop="1" x14ac:dyDescent="0.3">
      <c r="A10" s="13" t="s">
        <v>24</v>
      </c>
      <c r="B10" s="2" t="s">
        <v>25</v>
      </c>
      <c r="C10" s="2" t="s">
        <v>26</v>
      </c>
      <c r="D10" s="2" t="s">
        <v>27</v>
      </c>
      <c r="E10" s="12"/>
    </row>
    <row r="11" spans="1:7" x14ac:dyDescent="0.3">
      <c r="A11" s="5" t="s">
        <v>15</v>
      </c>
      <c r="B11" s="10">
        <f>367/12500</f>
        <v>2.9360000000000001E-2</v>
      </c>
      <c r="C11" s="5">
        <f>B11*1000</f>
        <v>29.36</v>
      </c>
      <c r="D11" s="3">
        <f>21042/125</f>
        <v>168.33600000000001</v>
      </c>
      <c r="E11" s="11"/>
    </row>
    <row r="12" spans="1:7" x14ac:dyDescent="0.3">
      <c r="A12" s="6" t="s">
        <v>16</v>
      </c>
      <c r="B12" s="9">
        <f>1047/12500</f>
        <v>8.3760000000000001E-2</v>
      </c>
      <c r="C12" s="6">
        <f t="shared" ref="C12:C19" si="3">B12*1000</f>
        <v>83.76</v>
      </c>
      <c r="D12" s="4">
        <f>2648198/3125</f>
        <v>847.42336</v>
      </c>
      <c r="E12" s="11"/>
    </row>
    <row r="13" spans="1:7" x14ac:dyDescent="0.3">
      <c r="A13" s="6" t="s">
        <v>17</v>
      </c>
      <c r="B13" s="9">
        <f>367/12500</f>
        <v>2.9360000000000001E-2</v>
      </c>
      <c r="C13" s="6">
        <f t="shared" si="3"/>
        <v>29.36</v>
      </c>
      <c r="D13" s="4">
        <f>21042/125</f>
        <v>168.33600000000001</v>
      </c>
      <c r="E13" s="11"/>
    </row>
    <row r="14" spans="1:7" x14ac:dyDescent="0.3">
      <c r="A14" s="6" t="s">
        <v>18</v>
      </c>
      <c r="B14" s="9">
        <f>1047/12500</f>
        <v>8.3760000000000001E-2</v>
      </c>
      <c r="C14" s="6">
        <f t="shared" si="3"/>
        <v>83.76</v>
      </c>
      <c r="D14" s="4">
        <f>105928/125</f>
        <v>847.42399999999998</v>
      </c>
      <c r="E14" s="11"/>
    </row>
    <row r="15" spans="1:7" x14ac:dyDescent="0.3">
      <c r="A15" s="6" t="s">
        <v>19</v>
      </c>
      <c r="B15" s="9">
        <f>23021/781250</f>
        <v>2.9466880000000001E-2</v>
      </c>
      <c r="C15" s="6">
        <f t="shared" si="3"/>
        <v>29.46688</v>
      </c>
      <c r="D15" s="4">
        <f>21209/125</f>
        <v>169.672</v>
      </c>
      <c r="E15" s="11"/>
    </row>
    <row r="16" spans="1:7" x14ac:dyDescent="0.3">
      <c r="A16" s="6" t="s">
        <v>20</v>
      </c>
      <c r="B16" s="9">
        <f>23021/781250</f>
        <v>2.9466880000000001E-2</v>
      </c>
      <c r="C16" s="6">
        <f t="shared" si="3"/>
        <v>29.46688</v>
      </c>
      <c r="D16" s="4">
        <f>21209/125</f>
        <v>169.672</v>
      </c>
      <c r="E16" s="11"/>
    </row>
    <row r="17" spans="1:5" x14ac:dyDescent="0.3">
      <c r="A17" s="6" t="s">
        <v>21</v>
      </c>
      <c r="B17" s="9">
        <f>32732/390625</f>
        <v>8.3793919999999994E-2</v>
      </c>
      <c r="C17" s="6">
        <f t="shared" si="3"/>
        <v>83.79392</v>
      </c>
      <c r="D17" s="4">
        <f>105981/125</f>
        <v>847.84799999999996</v>
      </c>
      <c r="E17" s="11"/>
    </row>
    <row r="18" spans="1:5" x14ac:dyDescent="0.3">
      <c r="A18" s="6" t="s">
        <v>22</v>
      </c>
      <c r="B18" s="9">
        <f>1747/12500</f>
        <v>0.13976</v>
      </c>
      <c r="C18" s="6">
        <f t="shared" si="3"/>
        <v>139.76</v>
      </c>
      <c r="D18" s="4">
        <f>966996/625</f>
        <v>1547.1936000000001</v>
      </c>
      <c r="E18" s="11"/>
    </row>
    <row r="19" spans="1:5" ht="15" thickBot="1" x14ac:dyDescent="0.35">
      <c r="A19" s="6" t="s">
        <v>23</v>
      </c>
      <c r="B19" s="9">
        <f>1636599/19531250</f>
        <v>8.3793868800000004E-2</v>
      </c>
      <c r="C19" s="6">
        <f t="shared" si="3"/>
        <v>83.793868799999998</v>
      </c>
      <c r="D19" s="4">
        <f>2649521/3125</f>
        <v>847.84672</v>
      </c>
      <c r="E19" s="11"/>
    </row>
    <row r="20" spans="1:5" ht="15" thickBot="1" x14ac:dyDescent="0.35">
      <c r="A20" s="18" t="s">
        <v>42</v>
      </c>
      <c r="B20" s="19">
        <f>MAX(B11:B19)</f>
        <v>0.13976</v>
      </c>
      <c r="C20" s="20">
        <f t="shared" ref="C20:D20" si="4">MAX(C11:C19)</f>
        <v>139.76</v>
      </c>
      <c r="D20" s="21">
        <f t="shared" si="4"/>
        <v>1547.1936000000001</v>
      </c>
    </row>
    <row r="23" spans="1:5" ht="15.6" x14ac:dyDescent="0.3">
      <c r="A23" s="13" t="s">
        <v>28</v>
      </c>
      <c r="B23" s="2" t="s">
        <v>34</v>
      </c>
      <c r="C23" s="2" t="s">
        <v>35</v>
      </c>
    </row>
    <row r="24" spans="1:5" x14ac:dyDescent="0.3">
      <c r="A24" s="5" t="s">
        <v>29</v>
      </c>
      <c r="B24" s="10">
        <f>B11+B15</f>
        <v>5.8826879999999998E-2</v>
      </c>
      <c r="C24" s="5">
        <f>C11+C15</f>
        <v>58.826880000000003</v>
      </c>
    </row>
    <row r="25" spans="1:5" x14ac:dyDescent="0.3">
      <c r="A25" s="6" t="s">
        <v>30</v>
      </c>
      <c r="B25" s="9">
        <f>B12+B19</f>
        <v>0.16755386880000001</v>
      </c>
      <c r="C25" s="6">
        <f>C12+C19</f>
        <v>167.5538688</v>
      </c>
    </row>
    <row r="26" spans="1:5" x14ac:dyDescent="0.3">
      <c r="A26" s="6" t="s">
        <v>31</v>
      </c>
      <c r="B26" s="9">
        <f>B13+B16</f>
        <v>5.8826879999999998E-2</v>
      </c>
      <c r="C26" s="6">
        <f>C13+C16</f>
        <v>58.826880000000003</v>
      </c>
    </row>
    <row r="27" spans="1:5" x14ac:dyDescent="0.3">
      <c r="A27" s="6" t="s">
        <v>32</v>
      </c>
      <c r="B27" s="9">
        <f>B14+B17</f>
        <v>0.16755392</v>
      </c>
      <c r="C27" s="6">
        <f>C14+C17</f>
        <v>167.55392000000001</v>
      </c>
    </row>
    <row r="28" spans="1:5" ht="15" thickBot="1" x14ac:dyDescent="0.35">
      <c r="A28" s="6" t="s">
        <v>33</v>
      </c>
      <c r="B28" s="9">
        <f>B18</f>
        <v>0.13976</v>
      </c>
      <c r="C28" s="6">
        <f>C18</f>
        <v>139.76</v>
      </c>
    </row>
    <row r="29" spans="1:5" ht="15" thickBot="1" x14ac:dyDescent="0.35">
      <c r="A29" s="22" t="s">
        <v>42</v>
      </c>
      <c r="B29" s="23">
        <f>MAX(B24:B28)</f>
        <v>0.16755392</v>
      </c>
      <c r="C29" s="24">
        <f>MAX(C24:C28)</f>
        <v>167.55392000000001</v>
      </c>
    </row>
    <row r="30" spans="1:5" x14ac:dyDescent="0.3">
      <c r="C30" s="16"/>
    </row>
    <row r="31" spans="1:5" ht="20.399999999999999" thickBot="1" x14ac:dyDescent="0.45">
      <c r="A31" s="14" t="s">
        <v>37</v>
      </c>
      <c r="B31" s="15"/>
      <c r="C31" s="15"/>
      <c r="D31" s="15"/>
      <c r="E31" s="15"/>
    </row>
    <row r="32" spans="1:5" ht="16.2" thickTop="1" x14ac:dyDescent="0.3">
      <c r="A32" s="13" t="s">
        <v>24</v>
      </c>
      <c r="B32" s="2" t="s">
        <v>25</v>
      </c>
      <c r="C32" s="2" t="s">
        <v>26</v>
      </c>
      <c r="D32" s="2" t="s">
        <v>27</v>
      </c>
    </row>
    <row r="33" spans="1:5" x14ac:dyDescent="0.3">
      <c r="A33" s="5" t="s">
        <v>15</v>
      </c>
      <c r="B33" s="10">
        <f>367/12500</f>
        <v>2.9360000000000001E-2</v>
      </c>
      <c r="C33" s="5">
        <f>B33*1000</f>
        <v>29.36</v>
      </c>
      <c r="D33" s="3">
        <f>21042/125</f>
        <v>168.33600000000001</v>
      </c>
      <c r="E33" t="s">
        <v>41</v>
      </c>
    </row>
    <row r="34" spans="1:5" x14ac:dyDescent="0.3">
      <c r="A34" s="6" t="s">
        <v>16</v>
      </c>
      <c r="B34" s="9">
        <f>1047/12500</f>
        <v>8.3760000000000001E-2</v>
      </c>
      <c r="C34" s="6">
        <f t="shared" ref="C34:C39" si="5">B34*1000</f>
        <v>83.76</v>
      </c>
      <c r="D34" s="4">
        <f>2648198/3125</f>
        <v>847.42336</v>
      </c>
      <c r="E34" t="s">
        <v>41</v>
      </c>
    </row>
    <row r="35" spans="1:5" x14ac:dyDescent="0.3">
      <c r="A35" s="6" t="s">
        <v>38</v>
      </c>
      <c r="B35" s="9">
        <f>607/6250</f>
        <v>9.7119999999999998E-2</v>
      </c>
      <c r="C35" s="6">
        <f t="shared" si="5"/>
        <v>97.12</v>
      </c>
      <c r="D35" s="4">
        <f>25394/25</f>
        <v>1015.76</v>
      </c>
    </row>
    <row r="36" spans="1:5" x14ac:dyDescent="0.3">
      <c r="A36" s="6" t="s">
        <v>19</v>
      </c>
      <c r="B36" s="9">
        <f>23021/781250</f>
        <v>2.9466880000000001E-2</v>
      </c>
      <c r="C36" s="6">
        <f t="shared" si="5"/>
        <v>29.46688</v>
      </c>
      <c r="D36" s="4">
        <f>21209/125</f>
        <v>169.672</v>
      </c>
      <c r="E36" t="s">
        <v>41</v>
      </c>
    </row>
    <row r="37" spans="1:5" x14ac:dyDescent="0.3">
      <c r="A37" s="6" t="s">
        <v>39</v>
      </c>
      <c r="B37" s="9">
        <f>2/125</f>
        <v>1.6E-2</v>
      </c>
      <c r="C37" s="6">
        <f t="shared" si="5"/>
        <v>16</v>
      </c>
      <c r="D37" s="4">
        <f>200</f>
        <v>200</v>
      </c>
    </row>
    <row r="38" spans="1:5" x14ac:dyDescent="0.3">
      <c r="A38" s="6" t="s">
        <v>22</v>
      </c>
      <c r="B38" s="9">
        <f>1747/12500</f>
        <v>0.13976</v>
      </c>
      <c r="C38" s="6">
        <f t="shared" si="5"/>
        <v>139.76</v>
      </c>
      <c r="D38" s="4">
        <f>966996/625</f>
        <v>1547.1936000000001</v>
      </c>
      <c r="E38" t="s">
        <v>41</v>
      </c>
    </row>
    <row r="39" spans="1:5" ht="15" thickBot="1" x14ac:dyDescent="0.35">
      <c r="A39" s="6" t="s">
        <v>23</v>
      </c>
      <c r="B39" s="9">
        <f>1636599/19531250</f>
        <v>8.3793868800000004E-2</v>
      </c>
      <c r="C39" s="6">
        <f t="shared" si="5"/>
        <v>83.793868799999998</v>
      </c>
      <c r="D39" s="4">
        <f>2649521/3125</f>
        <v>847.84672</v>
      </c>
      <c r="E39" t="s">
        <v>41</v>
      </c>
    </row>
    <row r="40" spans="1:5" ht="15" thickBot="1" x14ac:dyDescent="0.35">
      <c r="A40" s="18" t="s">
        <v>42</v>
      </c>
      <c r="B40" s="19">
        <f>MAX(B33:B39)</f>
        <v>0.13976</v>
      </c>
      <c r="C40" s="20">
        <f t="shared" ref="C40:D40" si="6">MAX(C33:C39)</f>
        <v>139.76</v>
      </c>
      <c r="D40" s="21">
        <f t="shared" si="6"/>
        <v>1547.1936000000001</v>
      </c>
      <c r="E40" s="17" t="s">
        <v>41</v>
      </c>
    </row>
    <row r="42" spans="1:5" ht="15.6" x14ac:dyDescent="0.3">
      <c r="A42" s="13" t="s">
        <v>28</v>
      </c>
      <c r="B42" s="2" t="s">
        <v>34</v>
      </c>
      <c r="C42" s="2" t="s">
        <v>35</v>
      </c>
    </row>
    <row r="43" spans="1:5" x14ac:dyDescent="0.3">
      <c r="A43" s="5" t="s">
        <v>29</v>
      </c>
      <c r="B43" s="10">
        <f>B33+B36</f>
        <v>5.8826879999999998E-2</v>
      </c>
      <c r="C43" s="5">
        <f>C33+C36</f>
        <v>58.826880000000003</v>
      </c>
      <c r="D43" t="s">
        <v>40</v>
      </c>
    </row>
    <row r="44" spans="1:5" x14ac:dyDescent="0.3">
      <c r="A44" s="6" t="s">
        <v>30</v>
      </c>
      <c r="B44" s="9">
        <f>B34+B39</f>
        <v>0.16755386880000001</v>
      </c>
      <c r="C44" s="6">
        <f>C34+C39</f>
        <v>167.5538688</v>
      </c>
      <c r="D44" t="s">
        <v>40</v>
      </c>
    </row>
    <row r="45" spans="1:5" x14ac:dyDescent="0.3">
      <c r="A45" s="6" t="s">
        <v>31</v>
      </c>
      <c r="B45" s="9">
        <f>B35+B37</f>
        <v>0.11312</v>
      </c>
      <c r="C45" s="6">
        <f>C35+C37</f>
        <v>113.12</v>
      </c>
    </row>
    <row r="46" spans="1:5" x14ac:dyDescent="0.3">
      <c r="A46" s="6" t="s">
        <v>32</v>
      </c>
      <c r="B46" s="6">
        <f>B45</f>
        <v>0.11312</v>
      </c>
      <c r="C46" s="4">
        <f>C45</f>
        <v>113.12</v>
      </c>
    </row>
    <row r="47" spans="1:5" ht="15" thickBot="1" x14ac:dyDescent="0.35">
      <c r="A47" s="6" t="s">
        <v>33</v>
      </c>
      <c r="B47" s="9">
        <f>B38</f>
        <v>0.13976</v>
      </c>
      <c r="C47" s="6">
        <f>C38</f>
        <v>139.76</v>
      </c>
      <c r="D47" t="s">
        <v>40</v>
      </c>
    </row>
    <row r="48" spans="1:5" ht="15" thickBot="1" x14ac:dyDescent="0.35">
      <c r="A48" s="18" t="s">
        <v>42</v>
      </c>
      <c r="B48" s="20">
        <f>MAX(B43:B47)</f>
        <v>0.16755386880000001</v>
      </c>
      <c r="C48" s="21">
        <f>MAX(C43:C47)</f>
        <v>167.5538688</v>
      </c>
      <c r="D48" s="17" t="s">
        <v>40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dcterms:created xsi:type="dcterms:W3CDTF">2017-12-26T18:07:58Z</dcterms:created>
  <dcterms:modified xsi:type="dcterms:W3CDTF">2017-12-28T14:19:11Z</dcterms:modified>
</cp:coreProperties>
</file>