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TTING PLAN\GAP\"/>
    </mc:Choice>
  </mc:AlternateContent>
  <bookViews>
    <workbookView xWindow="0" yWindow="0" windowWidth="20490" windowHeight="7455"/>
  </bookViews>
  <sheets>
    <sheet name="530295-RR" sheetId="26" r:id="rId1"/>
    <sheet name="530295-RR PETITE- TALL" sheetId="27" r:id="rId2"/>
  </sheets>
  <definedNames>
    <definedName name="_xlnm.Print_Area" localSheetId="0">'530295-RR'!$A$1:$O$68</definedName>
    <definedName name="_xlnm.Print_Area" localSheetId="1">'530295-RR PETITE- TALL'!$A$1:$J$63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26" l="1"/>
  <c r="D63" i="26"/>
  <c r="I66" i="26"/>
  <c r="F66" i="26"/>
  <c r="E66" i="26"/>
  <c r="K68" i="26"/>
  <c r="J66" i="26"/>
  <c r="J68" i="26" s="1"/>
  <c r="I55" i="26"/>
  <c r="M25" i="26"/>
  <c r="M51" i="26"/>
  <c r="E60" i="26"/>
  <c r="F60" i="26"/>
  <c r="G60" i="26"/>
  <c r="H60" i="26"/>
  <c r="I60" i="26"/>
  <c r="J60" i="26"/>
  <c r="K60" i="26"/>
  <c r="D60" i="26"/>
  <c r="D64" i="26" s="1"/>
  <c r="E34" i="26"/>
  <c r="F34" i="26"/>
  <c r="G34" i="26"/>
  <c r="H34" i="26"/>
  <c r="I34" i="26"/>
  <c r="J34" i="26"/>
  <c r="K34" i="26"/>
  <c r="D34" i="26"/>
  <c r="I68" i="26"/>
  <c r="F68" i="26"/>
  <c r="K65" i="26"/>
  <c r="E51" i="26"/>
  <c r="F51" i="26"/>
  <c r="G51" i="26"/>
  <c r="H51" i="26"/>
  <c r="I51" i="26"/>
  <c r="J51" i="26"/>
  <c r="D51" i="26"/>
  <c r="J49" i="26"/>
  <c r="I49" i="26"/>
  <c r="H49" i="26"/>
  <c r="G49" i="26"/>
  <c r="F49" i="26"/>
  <c r="E49" i="26"/>
  <c r="D49" i="26"/>
  <c r="K48" i="26"/>
  <c r="K37" i="26"/>
  <c r="E25" i="26"/>
  <c r="F25" i="26"/>
  <c r="G25" i="26"/>
  <c r="H25" i="26"/>
  <c r="I25" i="26"/>
  <c r="J25" i="26"/>
  <c r="D25" i="26"/>
  <c r="J23" i="26"/>
  <c r="I23" i="26"/>
  <c r="H23" i="26"/>
  <c r="G23" i="26"/>
  <c r="F23" i="26"/>
  <c r="E23" i="26"/>
  <c r="E24" i="26" s="1"/>
  <c r="D23" i="26"/>
  <c r="D24" i="26" s="1"/>
  <c r="K22" i="26"/>
  <c r="E8" i="26"/>
  <c r="F8" i="26"/>
  <c r="G8" i="26"/>
  <c r="H8" i="26"/>
  <c r="I8" i="26"/>
  <c r="J8" i="26"/>
  <c r="K8" i="26"/>
  <c r="D8" i="26"/>
  <c r="K62" i="26"/>
  <c r="K59" i="26"/>
  <c r="D55" i="26" s="1"/>
  <c r="K45" i="26"/>
  <c r="K42" i="26"/>
  <c r="K39" i="26"/>
  <c r="K36" i="26"/>
  <c r="K33" i="26"/>
  <c r="K13" i="26"/>
  <c r="K16" i="26"/>
  <c r="K19" i="26"/>
  <c r="K10" i="26"/>
  <c r="K9" i="26"/>
  <c r="K7" i="26"/>
  <c r="D46" i="26"/>
  <c r="D43" i="26"/>
  <c r="D40" i="26"/>
  <c r="D37" i="26"/>
  <c r="D35" i="26"/>
  <c r="D11" i="26"/>
  <c r="D20" i="26"/>
  <c r="D17" i="26"/>
  <c r="D14" i="26"/>
  <c r="G66" i="26" l="1"/>
  <c r="G68" i="26" s="1"/>
  <c r="D66" i="26"/>
  <c r="D68" i="26" s="1"/>
  <c r="H66" i="26"/>
  <c r="H68" i="26" s="1"/>
  <c r="E68" i="26"/>
  <c r="K49" i="26"/>
  <c r="M48" i="26" s="1"/>
  <c r="D38" i="26"/>
  <c r="D41" i="26" s="1"/>
  <c r="D44" i="26" s="1"/>
  <c r="D47" i="26" s="1"/>
  <c r="D50" i="26" s="1"/>
  <c r="K23" i="26"/>
  <c r="M22" i="26" s="1"/>
  <c r="D12" i="26"/>
  <c r="D61" i="26"/>
  <c r="D29" i="26"/>
  <c r="K66" i="26" l="1"/>
  <c r="D67" i="26"/>
  <c r="D15" i="26"/>
  <c r="I46" i="26"/>
  <c r="J46" i="26"/>
  <c r="F46" i="26"/>
  <c r="E46" i="26"/>
  <c r="H20" i="26"/>
  <c r="J20" i="26"/>
  <c r="I20" i="26"/>
  <c r="G20" i="26"/>
  <c r="E20" i="26"/>
  <c r="M65" i="26" l="1"/>
  <c r="M68" i="26" s="1"/>
  <c r="K46" i="26"/>
  <c r="D18" i="26"/>
  <c r="G46" i="26"/>
  <c r="H46" i="26"/>
  <c r="F20" i="26"/>
  <c r="K20" i="26" s="1"/>
  <c r="D21" i="26" l="1"/>
  <c r="M45" i="26"/>
  <c r="M19" i="26"/>
  <c r="I63" i="26"/>
  <c r="I64" i="26" s="1"/>
  <c r="I67" i="26" s="1"/>
  <c r="I61" i="26" l="1"/>
  <c r="G63" i="26"/>
  <c r="F63" i="26"/>
  <c r="J63" i="26"/>
  <c r="H63" i="26"/>
  <c r="F61" i="26"/>
  <c r="H61" i="26"/>
  <c r="J61" i="26"/>
  <c r="G61" i="26"/>
  <c r="E61" i="26"/>
  <c r="K63" i="26" l="1"/>
  <c r="K61" i="26"/>
  <c r="J64" i="26"/>
  <c r="J67" i="26" s="1"/>
  <c r="H64" i="26"/>
  <c r="H67" i="26" s="1"/>
  <c r="E64" i="26"/>
  <c r="E67" i="26" s="1"/>
  <c r="G64" i="26"/>
  <c r="G67" i="26" s="1"/>
  <c r="F64" i="26"/>
  <c r="F67" i="26" s="1"/>
  <c r="G59" i="27"/>
  <c r="F59" i="27"/>
  <c r="E59" i="27"/>
  <c r="D59" i="27"/>
  <c r="H58" i="27"/>
  <c r="G56" i="27"/>
  <c r="G61" i="27" s="1"/>
  <c r="F56" i="27"/>
  <c r="F61" i="27" s="1"/>
  <c r="E56" i="27"/>
  <c r="E61" i="27" s="1"/>
  <c r="D56" i="27"/>
  <c r="D61" i="27" s="1"/>
  <c r="H55" i="27"/>
  <c r="G53" i="27"/>
  <c r="F53" i="27"/>
  <c r="E53" i="27"/>
  <c r="D53" i="27"/>
  <c r="H52" i="27"/>
  <c r="G42" i="27"/>
  <c r="F42" i="27"/>
  <c r="E42" i="27"/>
  <c r="D42" i="27"/>
  <c r="H41" i="27"/>
  <c r="G39" i="27"/>
  <c r="G44" i="27" s="1"/>
  <c r="F39" i="27"/>
  <c r="F44" i="27" s="1"/>
  <c r="E39" i="27"/>
  <c r="E44" i="27" s="1"/>
  <c r="D39" i="27"/>
  <c r="D44" i="27" s="1"/>
  <c r="H38" i="27"/>
  <c r="G37" i="27"/>
  <c r="H36" i="27"/>
  <c r="G36" i="27"/>
  <c r="F36" i="27"/>
  <c r="E36" i="27"/>
  <c r="D36" i="27"/>
  <c r="H35" i="27"/>
  <c r="G31" i="27" s="1"/>
  <c r="E22" i="27"/>
  <c r="F22" i="27"/>
  <c r="G22" i="27"/>
  <c r="D22" i="27"/>
  <c r="E8" i="27"/>
  <c r="F8" i="27"/>
  <c r="G8" i="27"/>
  <c r="D8" i="27"/>
  <c r="G25" i="27"/>
  <c r="G27" i="27" s="1"/>
  <c r="F25" i="27"/>
  <c r="F27" i="27" s="1"/>
  <c r="E25" i="27"/>
  <c r="E27" i="27" s="1"/>
  <c r="D25" i="27"/>
  <c r="D27" i="27" s="1"/>
  <c r="H24" i="27"/>
  <c r="H21" i="27"/>
  <c r="G11" i="27"/>
  <c r="G13" i="27" s="1"/>
  <c r="F11" i="27"/>
  <c r="F13" i="27" s="1"/>
  <c r="E11" i="27"/>
  <c r="E13" i="27" s="1"/>
  <c r="D11" i="27"/>
  <c r="D13" i="27" s="1"/>
  <c r="H10" i="27"/>
  <c r="H7" i="27"/>
  <c r="J40" i="26"/>
  <c r="J43" i="26"/>
  <c r="I43" i="26"/>
  <c r="H43" i="26"/>
  <c r="G43" i="26"/>
  <c r="F43" i="26"/>
  <c r="E43" i="26"/>
  <c r="K43" i="26" s="1"/>
  <c r="H40" i="26"/>
  <c r="G40" i="26"/>
  <c r="J37" i="26"/>
  <c r="I37" i="26"/>
  <c r="H37" i="26"/>
  <c r="G37" i="26"/>
  <c r="F37" i="26"/>
  <c r="E37" i="26"/>
  <c r="K67" i="26" l="1"/>
  <c r="K64" i="26"/>
  <c r="H59" i="27"/>
  <c r="J58" i="27" s="1"/>
  <c r="D57" i="27"/>
  <c r="D60" i="27" s="1"/>
  <c r="E57" i="27"/>
  <c r="E60" i="27" s="1"/>
  <c r="E54" i="27"/>
  <c r="D48" i="27"/>
  <c r="D54" i="27"/>
  <c r="G57" i="27"/>
  <c r="G60" i="27" s="1"/>
  <c r="G40" i="27"/>
  <c r="G43" i="27" s="1"/>
  <c r="E40" i="27"/>
  <c r="E43" i="27" s="1"/>
  <c r="F40" i="27"/>
  <c r="F43" i="27" s="1"/>
  <c r="F37" i="27"/>
  <c r="D31" i="27"/>
  <c r="D40" i="27"/>
  <c r="D43" i="27" s="1"/>
  <c r="E37" i="27"/>
  <c r="H22" i="27"/>
  <c r="D17" i="27"/>
  <c r="G9" i="27"/>
  <c r="D3" i="27"/>
  <c r="M62" i="26"/>
  <c r="M69" i="26" s="1"/>
  <c r="L69" i="26" s="1"/>
  <c r="J35" i="26"/>
  <c r="H38" i="26"/>
  <c r="H41" i="26" s="1"/>
  <c r="H44" i="26" s="1"/>
  <c r="H47" i="26" s="1"/>
  <c r="H50" i="26" s="1"/>
  <c r="H39" i="27"/>
  <c r="H44" i="27" s="1"/>
  <c r="H42" i="27"/>
  <c r="F54" i="27"/>
  <c r="F57" i="27"/>
  <c r="D37" i="27"/>
  <c r="H53" i="27"/>
  <c r="G54" i="27"/>
  <c r="H54" i="27" s="1"/>
  <c r="H56" i="27"/>
  <c r="H61" i="27" s="1"/>
  <c r="G48" i="27"/>
  <c r="H8" i="27"/>
  <c r="E26" i="27"/>
  <c r="G12" i="27"/>
  <c r="F9" i="27"/>
  <c r="D12" i="27"/>
  <c r="E23" i="27"/>
  <c r="G26" i="27"/>
  <c r="H11" i="27"/>
  <c r="H13" i="27" s="1"/>
  <c r="F12" i="27"/>
  <c r="G17" i="27"/>
  <c r="G23" i="27"/>
  <c r="F26" i="27"/>
  <c r="D26" i="27"/>
  <c r="D9" i="27"/>
  <c r="E9" i="27"/>
  <c r="E12" i="27"/>
  <c r="F23" i="27"/>
  <c r="H25" i="27"/>
  <c r="H27" i="27" s="1"/>
  <c r="G3" i="27"/>
  <c r="D23" i="27"/>
  <c r="M42" i="26"/>
  <c r="E40" i="26"/>
  <c r="I40" i="26"/>
  <c r="F40" i="26"/>
  <c r="I38" i="26"/>
  <c r="E38" i="26"/>
  <c r="H29" i="26"/>
  <c r="F38" i="26"/>
  <c r="J38" i="26"/>
  <c r="J41" i="26" s="1"/>
  <c r="J44" i="26" s="1"/>
  <c r="J47" i="26" s="1"/>
  <c r="J50" i="26" s="1"/>
  <c r="H35" i="26"/>
  <c r="I35" i="26"/>
  <c r="G35" i="26"/>
  <c r="G38" i="26"/>
  <c r="G41" i="26" s="1"/>
  <c r="G44" i="26" s="1"/>
  <c r="G47" i="26" s="1"/>
  <c r="G50" i="26" s="1"/>
  <c r="E35" i="26"/>
  <c r="F35" i="26"/>
  <c r="K38" i="26" l="1"/>
  <c r="K40" i="26"/>
  <c r="K51" i="26" s="1"/>
  <c r="K35" i="26"/>
  <c r="H57" i="27"/>
  <c r="H60" i="27" s="1"/>
  <c r="H37" i="27"/>
  <c r="H40" i="27"/>
  <c r="H43" i="27" s="1"/>
  <c r="L68" i="26"/>
  <c r="I41" i="26"/>
  <c r="I44" i="26" s="1"/>
  <c r="I47" i="26" s="1"/>
  <c r="I50" i="26" s="1"/>
  <c r="F60" i="27"/>
  <c r="J55" i="27"/>
  <c r="J61" i="27" s="1"/>
  <c r="J38" i="27"/>
  <c r="J44" i="27" s="1"/>
  <c r="J41" i="27"/>
  <c r="H26" i="27"/>
  <c r="J10" i="27"/>
  <c r="J13" i="27" s="1"/>
  <c r="I13" i="27" s="1"/>
  <c r="H23" i="27"/>
  <c r="H12" i="27"/>
  <c r="J24" i="27"/>
  <c r="J27" i="27" s="1"/>
  <c r="H9" i="27"/>
  <c r="E41" i="26"/>
  <c r="E44" i="26" s="1"/>
  <c r="E47" i="26" s="1"/>
  <c r="E50" i="26" s="1"/>
  <c r="F41" i="26"/>
  <c r="M36" i="26"/>
  <c r="J17" i="26"/>
  <c r="J14" i="26"/>
  <c r="J11" i="26"/>
  <c r="I11" i="26"/>
  <c r="M39" i="26" l="1"/>
  <c r="F44" i="26"/>
  <c r="K41" i="26"/>
  <c r="I61" i="27"/>
  <c r="I44" i="27"/>
  <c r="J45" i="27"/>
  <c r="I45" i="27" s="1"/>
  <c r="J62" i="27"/>
  <c r="I62" i="27" s="1"/>
  <c r="J14" i="27"/>
  <c r="I14" i="27" s="1"/>
  <c r="I27" i="27"/>
  <c r="J28" i="27"/>
  <c r="I28" i="27" s="1"/>
  <c r="I12" i="26"/>
  <c r="J12" i="26"/>
  <c r="J15" i="26" s="1"/>
  <c r="J18" i="26" s="1"/>
  <c r="J21" i="26" s="1"/>
  <c r="J24" i="26" s="1"/>
  <c r="F47" i="26" l="1"/>
  <c r="K44" i="26"/>
  <c r="K47" i="26" l="1"/>
  <c r="F50" i="26"/>
  <c r="K50" i="26" s="1"/>
  <c r="D3" i="26"/>
  <c r="D9" i="26"/>
  <c r="E9" i="26"/>
  <c r="H3" i="26"/>
  <c r="J9" i="26"/>
  <c r="I9" i="26"/>
  <c r="E11" i="26"/>
  <c r="F11" i="26"/>
  <c r="G11" i="26"/>
  <c r="H11" i="26"/>
  <c r="E14" i="26"/>
  <c r="F14" i="26"/>
  <c r="G14" i="26"/>
  <c r="H14" i="26"/>
  <c r="I14" i="26"/>
  <c r="E17" i="26"/>
  <c r="F17" i="26"/>
  <c r="G17" i="26"/>
  <c r="H17" i="26"/>
  <c r="I17" i="26"/>
  <c r="K17" i="26" l="1"/>
  <c r="M16" i="26" s="1"/>
  <c r="K14" i="26"/>
  <c r="K11" i="26"/>
  <c r="E12" i="26"/>
  <c r="H12" i="26"/>
  <c r="H15" i="26" s="1"/>
  <c r="H18" i="26" s="1"/>
  <c r="H21" i="26" s="1"/>
  <c r="H24" i="26" s="1"/>
  <c r="G12" i="26"/>
  <c r="G15" i="26" s="1"/>
  <c r="G18" i="26" s="1"/>
  <c r="G21" i="26" s="1"/>
  <c r="G24" i="26" s="1"/>
  <c r="F12" i="26"/>
  <c r="F15" i="26" s="1"/>
  <c r="I15" i="26"/>
  <c r="I18" i="26" s="1"/>
  <c r="I21" i="26" s="1"/>
  <c r="I24" i="26" s="1"/>
  <c r="G9" i="26"/>
  <c r="F9" i="26"/>
  <c r="H9" i="26"/>
  <c r="K25" i="26" l="1"/>
  <c r="E15" i="26"/>
  <c r="K15" i="26" s="1"/>
  <c r="K12" i="26"/>
  <c r="M10" i="26"/>
  <c r="M13" i="26"/>
  <c r="F18" i="26"/>
  <c r="F21" i="26" s="1"/>
  <c r="F24" i="26" s="1"/>
  <c r="K24" i="26" s="1"/>
  <c r="E18" i="26" l="1"/>
  <c r="E21" i="26" l="1"/>
  <c r="K21" i="26" s="1"/>
  <c r="K18" i="26"/>
  <c r="L25" i="26"/>
  <c r="M26" i="26"/>
  <c r="L26" i="26" s="1"/>
  <c r="L51" i="26" l="1"/>
  <c r="M52" i="26"/>
  <c r="L52" i="26" s="1"/>
</calcChain>
</file>

<file path=xl/sharedStrings.xml><?xml version="1.0" encoding="utf-8"?>
<sst xmlns="http://schemas.openxmlformats.org/spreadsheetml/2006/main" count="203" uniqueCount="54">
  <si>
    <t>COLOR</t>
  </si>
  <si>
    <t>DIVICION</t>
  </si>
  <si>
    <t>TOTAL</t>
  </si>
  <si>
    <t>QTY</t>
  </si>
  <si>
    <t>BAL(%)</t>
  </si>
  <si>
    <t>RATIO.1</t>
  </si>
  <si>
    <t>RATIO.2</t>
  </si>
  <si>
    <t>ORDER</t>
  </si>
  <si>
    <t>XL</t>
    <phoneticPr fontId="2" type="noConversion"/>
  </si>
  <si>
    <t>L</t>
    <phoneticPr fontId="2" type="noConversion"/>
  </si>
  <si>
    <t>M</t>
    <phoneticPr fontId="2" type="noConversion"/>
  </si>
  <si>
    <t>소요량</t>
    <phoneticPr fontId="2" type="noConversion"/>
  </si>
  <si>
    <t>요척</t>
    <phoneticPr fontId="2" type="noConversion"/>
  </si>
  <si>
    <t>본사 요척</t>
    <phoneticPr fontId="2" type="noConversion"/>
  </si>
  <si>
    <t>BODY          WIDTGH</t>
    <phoneticPr fontId="2" type="noConversion"/>
  </si>
  <si>
    <t>BODY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</si>
  <si>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</si>
  <si>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</si>
  <si>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</si>
  <si>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</si>
  <si>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소요량</t>
    <phoneticPr fontId="2" type="noConversion"/>
  </si>
  <si>
    <t>XS</t>
    <phoneticPr fontId="2" type="noConversion"/>
  </si>
  <si>
    <t>S</t>
    <phoneticPr fontId="2" type="noConversion"/>
  </si>
  <si>
    <t>XXL</t>
    <phoneticPr fontId="2" type="noConversion"/>
  </si>
  <si>
    <t>STYLE.NO : 530295-RR</t>
    <phoneticPr fontId="2" type="noConversion"/>
  </si>
  <si>
    <t>B10 GREY HEATHER</t>
    <phoneticPr fontId="2" type="noConversion"/>
  </si>
  <si>
    <t>54"</t>
    <phoneticPr fontId="2" type="noConversion"/>
  </si>
  <si>
    <r>
      <t xml:space="preserve">STYLE.NO : 530295-RR </t>
    </r>
    <r>
      <rPr>
        <b/>
        <sz val="12"/>
        <color rgb="FFFF0000"/>
        <rFont val="맑은 고딕"/>
        <family val="3"/>
        <charset val="129"/>
        <scheme val="minor"/>
      </rPr>
      <t>PETITE</t>
    </r>
    <phoneticPr fontId="2" type="noConversion"/>
  </si>
  <si>
    <t>XSP</t>
    <phoneticPr fontId="2" type="noConversion"/>
  </si>
  <si>
    <t>SP</t>
    <phoneticPr fontId="2" type="noConversion"/>
  </si>
  <si>
    <t>MP</t>
    <phoneticPr fontId="2" type="noConversion"/>
  </si>
  <si>
    <t>LP</t>
    <phoneticPr fontId="2" type="noConversion"/>
  </si>
  <si>
    <t>MILK (BODY)</t>
    <phoneticPr fontId="2" type="noConversion"/>
  </si>
  <si>
    <t>LOSS(15%)</t>
    <phoneticPr fontId="2" type="noConversion"/>
  </si>
  <si>
    <r>
      <t xml:space="preserve">STYLE.NO : 530295-RR </t>
    </r>
    <r>
      <rPr>
        <b/>
        <sz val="12"/>
        <color rgb="FFFF0000"/>
        <rFont val="맑은 고딕"/>
        <family val="3"/>
        <charset val="129"/>
        <scheme val="minor"/>
      </rPr>
      <t>TALL</t>
    </r>
    <phoneticPr fontId="2" type="noConversion"/>
  </si>
  <si>
    <t>S/T</t>
    <phoneticPr fontId="2" type="noConversion"/>
  </si>
  <si>
    <t>M/T</t>
    <phoneticPr fontId="2" type="noConversion"/>
  </si>
  <si>
    <t>L/T</t>
    <phoneticPr fontId="2" type="noConversion"/>
  </si>
  <si>
    <t>XL/T</t>
    <phoneticPr fontId="2" type="noConversion"/>
  </si>
  <si>
    <t>RATIO.2</t>
    <phoneticPr fontId="2" type="noConversion"/>
  </si>
  <si>
    <t>LOSS(7%)</t>
    <phoneticPr fontId="2" type="noConversion"/>
  </si>
  <si>
    <t>TRIM</t>
    <phoneticPr fontId="2" type="noConversion"/>
  </si>
  <si>
    <t>BINDING</t>
    <phoneticPr fontId="2" type="noConversion"/>
  </si>
  <si>
    <t>BINDING (BODY)</t>
    <phoneticPr fontId="2" type="noConversion"/>
  </si>
  <si>
    <t>DATE: 16/12/2019</t>
    <phoneticPr fontId="2" type="noConversion"/>
  </si>
  <si>
    <t>SNOWFLAKE MILK)</t>
    <phoneticPr fontId="2" type="noConversion"/>
  </si>
  <si>
    <t xml:space="preserve">오더 수량 </t>
    <phoneticPr fontId="2" type="noConversion"/>
  </si>
  <si>
    <t xml:space="preserve">오더 수량 </t>
    <phoneticPr fontId="2" type="noConversion"/>
  </si>
  <si>
    <t>RATIO.4</t>
    <phoneticPr fontId="2" type="noConversion"/>
  </si>
  <si>
    <t xml:space="preserve">   LAVENDER PINK (NECK TRIM)</t>
    <phoneticPr fontId="2" type="noConversion"/>
  </si>
  <si>
    <t>BINDING (TRIM)</t>
    <phoneticPr fontId="2" type="noConversion"/>
  </si>
  <si>
    <t>XXS</t>
    <phoneticPr fontId="2" type="noConversion"/>
  </si>
  <si>
    <t>LOSS(7%)</t>
    <phoneticPr fontId="2" type="noConversion"/>
  </si>
  <si>
    <t>RATIO.5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</si>
</sst>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0" formatCode="#,##0_);[Red]\(#,##0\)"/>
    <numFmt numFmtId="181" formatCode="#,##0_ ;[Red]\-#,##0\ "/>
    <numFmt numFmtId="182" formatCode="#,##0.000;[Red]#,##0.000"/>
    <numFmt numFmtId="183" formatCode="0.0%"/>
    <numFmt numFmtId="184" formatCode="#,##0.0000_);[Red]\(#,##0.0000\)"/>
    <numFmt numFmtId="185" formatCode="#,##0.000"/>
    <numFmt numFmtId="186" formatCode="0.0000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9"/>
      <name val="Arial"/>
      <family val="2"/>
    </font>
    <font>
      <sz val="11"/>
      <name val="Times New Roman"/>
      <family val="1"/>
    </font>
    <font>
      <b/>
      <sz val="12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0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 applyAlignment="0">
      <alignment vertical="top" wrapText="1"/>
      <protection locked="0"/>
    </xf>
  </cellStyleXfs>
  <cellXfs count="94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>
      <alignment horizontal="center" vertical="center"/>
    </xf>
    <xf numFmtId="182" fontId="4" fillId="4" borderId="1" xfId="1" applyNumberFormat="1" applyFont="1" applyFill="1" applyBorder="1" applyAlignment="1">
      <alignment horizontal="center" vertical="center"/>
    </xf>
    <xf numFmtId="180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183" fontId="5" fillId="0" borderId="9" xfId="3" applyNumberFormat="1" applyFont="1" applyBorder="1" applyAlignment="1">
      <alignment horizontal="center" vertical="center"/>
    </xf>
    <xf numFmtId="177" fontId="5" fillId="0" borderId="9" xfId="3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85" fontId="13" fillId="0" borderId="14" xfId="21" applyNumberFormat="1" applyFont="1" applyBorder="1" applyAlignment="1" applyProtection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78" fontId="5" fillId="2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186" fontId="4" fillId="0" borderId="0" xfId="3" applyNumberFormat="1" applyFont="1" applyAlignment="1">
      <alignment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1" fontId="4" fillId="0" borderId="1" xfId="3" applyNumberFormat="1" applyFont="1" applyBorder="1" applyAlignment="1">
      <alignment horizontal="center" vertical="center"/>
    </xf>
    <xf numFmtId="183" fontId="5" fillId="0" borderId="1" xfId="3" applyNumberFormat="1" applyFont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84" fontId="4" fillId="0" borderId="2" xfId="1" applyNumberFormat="1" applyFont="1" applyBorder="1" applyAlignment="1">
      <alignment horizontal="center" vertical="center"/>
    </xf>
    <xf numFmtId="184" fontId="4" fillId="0" borderId="4" xfId="1" applyNumberFormat="1" applyFont="1" applyBorder="1" applyAlignment="1">
      <alignment horizontal="center" vertical="center"/>
    </xf>
    <xf numFmtId="184" fontId="4" fillId="0" borderId="3" xfId="1" applyNumberFormat="1" applyFont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77" fontId="4" fillId="3" borderId="11" xfId="3" applyNumberFormat="1" applyFont="1" applyFill="1" applyBorder="1" applyAlignment="1">
      <alignment horizontal="center" vertical="center"/>
    </xf>
    <xf numFmtId="177" fontId="4" fillId="3" borderId="6" xfId="3" applyNumberFormat="1" applyFont="1" applyFill="1" applyBorder="1" applyAlignment="1">
      <alignment horizontal="center" vertical="center"/>
    </xf>
    <xf numFmtId="177" fontId="4" fillId="3" borderId="12" xfId="3" applyNumberFormat="1" applyFont="1" applyFill="1" applyBorder="1" applyAlignment="1">
      <alignment horizontal="center" vertical="center"/>
    </xf>
    <xf numFmtId="177" fontId="4" fillId="3" borderId="13" xfId="3" applyNumberFormat="1" applyFont="1" applyFill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 wrapText="1"/>
    </xf>
    <xf numFmtId="176" fontId="15" fillId="0" borderId="4" xfId="1" applyNumberFormat="1" applyFont="1" applyBorder="1" applyAlignment="1">
      <alignment horizontal="center" vertical="center" wrapText="1"/>
    </xf>
    <xf numFmtId="176" fontId="15" fillId="0" borderId="3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78" fontId="8" fillId="2" borderId="1" xfId="1" applyNumberFormat="1" applyFont="1" applyFill="1" applyBorder="1" applyAlignment="1">
      <alignment horizontal="center" wrapText="1"/>
    </xf>
    <xf numFmtId="184" fontId="4" fillId="0" borderId="1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4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 wrapText="1"/>
    </xf>
    <xf numFmtId="178" fontId="7" fillId="0" borderId="1" xfId="1" applyNumberFormat="1" applyFont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/>
    </xf>
    <xf numFmtId="0" fontId="4" fillId="3" borderId="15" xfId="3" applyFont="1" applyFill="1" applyBorder="1" applyAlignment="1">
      <alignment horizontal="center" vertical="center"/>
    </xf>
    <xf numFmtId="177" fontId="4" fillId="3" borderId="10" xfId="3" applyNumberFormat="1" applyFont="1" applyFill="1" applyBorder="1" applyAlignment="1">
      <alignment horizontal="center" vertical="center"/>
    </xf>
    <xf numFmtId="177" fontId="4" fillId="3" borderId="15" xfId="3" applyNumberFormat="1" applyFont="1" applyFill="1" applyBorder="1" applyAlignment="1">
      <alignment horizontal="center" vertical="center"/>
    </xf>
    <xf numFmtId="178" fontId="4" fillId="0" borderId="8" xfId="1" applyNumberFormat="1" applyFont="1" applyBorder="1" applyAlignment="1">
      <alignment horizontal="center" vertical="center"/>
    </xf>
    <xf numFmtId="178" fontId="4" fillId="0" borderId="9" xfId="1" applyNumberFormat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center" vertical="center"/>
    </xf>
    <xf numFmtId="178" fontId="5" fillId="5" borderId="1" xfId="1" applyNumberFormat="1" applyFont="1" applyFill="1" applyBorder="1" applyAlignment="1">
      <alignment horizontal="center" vertical="center"/>
    </xf>
  </cellXfs>
  <cellStyles count="22"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15" xfId="20"/>
    <cellStyle name="Normal 2" xfId="1"/>
    <cellStyle name="Normal 2 2" xfId="7"/>
    <cellStyle name="Normal 2 3" xfId="21"/>
    <cellStyle name="Normal 3" xfId="6"/>
    <cellStyle name="Normal 3 2" xfId="11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FF5050"/>
      <color rgb="FF00FFFF"/>
      <color rgb="FFFF9900"/>
      <color rgb="FFCC66FF"/>
      <color rgb="FFFF7C80"/>
      <color rgb="FFFF6699"/>
      <color rgb="FF00FF00"/>
      <color rgb="FF0000FF"/>
      <color rgb="FF99FF99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15</xdr:row>
      <xdr:rowOff>64995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3362</xdr:colOff>
      <xdr:row>40</xdr:row>
      <xdr:rowOff>64995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4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5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31</xdr:row>
      <xdr:rowOff>0</xdr:rowOff>
    </xdr:from>
    <xdr:to>
      <xdr:col>0</xdr:col>
      <xdr:colOff>3362</xdr:colOff>
      <xdr:row>40</xdr:row>
      <xdr:rowOff>64995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59</xdr:row>
      <xdr:rowOff>161639</xdr:rowOff>
    </xdr:from>
    <xdr:to>
      <xdr:col>0</xdr:col>
      <xdr:colOff>1958915</xdr:colOff>
      <xdr:row>62</xdr:row>
      <xdr:rowOff>125802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16545"/>
          <a:ext cx="1958915" cy="476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14</xdr:row>
      <xdr:rowOff>239108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3362</xdr:colOff>
      <xdr:row>28</xdr:row>
      <xdr:rowOff>64995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3362" cy="1632011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4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3362" cy="1632011"/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3362" cy="1632011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5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3362</xdr:colOff>
      <xdr:row>43</xdr:row>
      <xdr:rowOff>17370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3362</xdr:colOff>
      <xdr:row>59</xdr:row>
      <xdr:rowOff>64995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4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8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8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8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8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8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abSelected="1" topLeftCell="A34" zoomScale="106" zoomScaleNormal="106" zoomScaleSheetLayoutView="100" workbookViewId="0">
      <selection activeCell="N49" sqref="N49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4" width="9.375" style="3" customWidth="1"/>
    <col min="5" max="10" width="10.125" style="3" customWidth="1"/>
    <col min="11" max="11" width="9.75" style="3" customWidth="1"/>
    <col min="12" max="12" width="10.25" style="3" customWidth="1"/>
    <col min="13" max="13" width="10" style="15" customWidth="1"/>
    <col min="14" max="14" width="9.75" style="3" customWidth="1"/>
    <col min="15" max="15" width="9.625" style="3" customWidth="1"/>
    <col min="16" max="16384" width="9" style="3"/>
  </cols>
  <sheetData>
    <row r="1" spans="1:13" ht="18.75" customHeight="1" x14ac:dyDescent="0.3">
      <c r="A1" s="63" t="s">
        <v>16</v>
      </c>
      <c r="B1" s="63"/>
      <c r="C1" s="64"/>
      <c r="D1" s="86" t="s">
        <v>46</v>
      </c>
      <c r="E1" s="50"/>
      <c r="F1" s="51"/>
      <c r="G1" s="54" t="s">
        <v>13</v>
      </c>
      <c r="H1" s="1" t="s">
        <v>15</v>
      </c>
      <c r="I1" s="18" t="s">
        <v>42</v>
      </c>
      <c r="J1" s="2"/>
      <c r="K1" s="2"/>
      <c r="L1" s="65" t="s">
        <v>14</v>
      </c>
      <c r="M1" s="60" t="s">
        <v>44</v>
      </c>
    </row>
    <row r="2" spans="1:13" ht="17.25" customHeight="1" x14ac:dyDescent="0.3">
      <c r="A2" s="63"/>
      <c r="B2" s="63"/>
      <c r="C2" s="64"/>
      <c r="D2" s="87"/>
      <c r="E2" s="52"/>
      <c r="F2" s="53"/>
      <c r="G2" s="55"/>
      <c r="H2" s="32">
        <v>0.93200000000000005</v>
      </c>
      <c r="I2" s="32">
        <v>1.8100000000000002E-2</v>
      </c>
      <c r="J2" s="2"/>
      <c r="K2" s="2"/>
      <c r="L2" s="65"/>
      <c r="M2" s="61"/>
    </row>
    <row r="3" spans="1:13" ht="17.25" customHeight="1" x14ac:dyDescent="0.3">
      <c r="A3" s="66" t="s">
        <v>24</v>
      </c>
      <c r="B3" s="66"/>
      <c r="C3" s="67"/>
      <c r="D3" s="88">
        <f>K7</f>
        <v>2142</v>
      </c>
      <c r="E3" s="56"/>
      <c r="F3" s="57"/>
      <c r="G3" s="18" t="s">
        <v>20</v>
      </c>
      <c r="H3" s="20">
        <f>K7*H2</f>
        <v>1996.3440000000001</v>
      </c>
      <c r="I3" s="24"/>
      <c r="J3" s="20"/>
      <c r="K3" s="20"/>
      <c r="L3" s="68" t="s">
        <v>26</v>
      </c>
      <c r="M3" s="61"/>
    </row>
    <row r="4" spans="1:13" ht="17.25" customHeight="1" x14ac:dyDescent="0.3">
      <c r="A4" s="66"/>
      <c r="B4" s="66"/>
      <c r="C4" s="67"/>
      <c r="D4" s="89"/>
      <c r="E4" s="58"/>
      <c r="F4" s="59"/>
      <c r="G4" s="4"/>
      <c r="H4" s="4"/>
      <c r="I4" s="19"/>
      <c r="J4" s="5"/>
      <c r="K4" s="5"/>
      <c r="L4" s="69"/>
      <c r="M4" s="62"/>
    </row>
    <row r="5" spans="1:13" x14ac:dyDescent="0.3">
      <c r="A5" s="70" t="s">
        <v>0</v>
      </c>
      <c r="B5" s="70" t="s">
        <v>1</v>
      </c>
      <c r="C5" s="70"/>
      <c r="D5" s="90"/>
      <c r="E5" s="91"/>
      <c r="F5" s="91"/>
      <c r="G5" s="91"/>
      <c r="H5" s="91"/>
      <c r="I5" s="92"/>
      <c r="J5" s="22"/>
      <c r="K5" s="70" t="s">
        <v>2</v>
      </c>
      <c r="L5" s="71" t="s">
        <v>12</v>
      </c>
      <c r="M5" s="74" t="s">
        <v>11</v>
      </c>
    </row>
    <row r="6" spans="1:13" x14ac:dyDescent="0.3">
      <c r="A6" s="70"/>
      <c r="B6" s="70"/>
      <c r="C6" s="70"/>
      <c r="D6" s="6" t="s">
        <v>51</v>
      </c>
      <c r="E6" s="6" t="s">
        <v>21</v>
      </c>
      <c r="F6" s="6" t="s">
        <v>22</v>
      </c>
      <c r="G6" s="6" t="s">
        <v>10</v>
      </c>
      <c r="H6" s="6" t="s">
        <v>9</v>
      </c>
      <c r="I6" s="6" t="s">
        <v>8</v>
      </c>
      <c r="J6" s="6" t="s">
        <v>23</v>
      </c>
      <c r="K6" s="70"/>
      <c r="L6" s="72"/>
      <c r="M6" s="75"/>
    </row>
    <row r="7" spans="1:13" x14ac:dyDescent="0.3">
      <c r="A7" s="78" t="s">
        <v>25</v>
      </c>
      <c r="B7" s="16" t="s">
        <v>3</v>
      </c>
      <c r="C7" s="70" t="s">
        <v>7</v>
      </c>
      <c r="D7" s="9">
        <v>3</v>
      </c>
      <c r="E7" s="9">
        <v>297</v>
      </c>
      <c r="F7" s="9">
        <v>666</v>
      </c>
      <c r="G7" s="9">
        <v>644</v>
      </c>
      <c r="H7" s="9">
        <v>337</v>
      </c>
      <c r="I7" s="9">
        <v>147</v>
      </c>
      <c r="J7" s="9">
        <v>48</v>
      </c>
      <c r="K7" s="16">
        <f>SUM(D7:J7)</f>
        <v>2142</v>
      </c>
      <c r="L7" s="70"/>
      <c r="M7" s="73"/>
    </row>
    <row r="8" spans="1:13" x14ac:dyDescent="0.3">
      <c r="A8" s="78"/>
      <c r="B8" s="16" t="s">
        <v>52</v>
      </c>
      <c r="C8" s="70"/>
      <c r="D8" s="40">
        <f>D7*1.07</f>
        <v>3.21</v>
      </c>
      <c r="E8" s="40">
        <f t="shared" ref="E8:K8" si="0">E7*1.07</f>
        <v>317.79000000000002</v>
      </c>
      <c r="F8" s="40">
        <f t="shared" si="0"/>
        <v>712.62</v>
      </c>
      <c r="G8" s="40">
        <f t="shared" si="0"/>
        <v>689.08</v>
      </c>
      <c r="H8" s="40">
        <f t="shared" si="0"/>
        <v>360.59000000000003</v>
      </c>
      <c r="I8" s="40">
        <f t="shared" si="0"/>
        <v>157.29000000000002</v>
      </c>
      <c r="J8" s="40">
        <f t="shared" si="0"/>
        <v>51.36</v>
      </c>
      <c r="K8" s="40">
        <f t="shared" si="0"/>
        <v>2291.94</v>
      </c>
      <c r="L8" s="70"/>
      <c r="M8" s="73"/>
    </row>
    <row r="9" spans="1:13" x14ac:dyDescent="0.3">
      <c r="A9" s="78"/>
      <c r="B9" s="16" t="s">
        <v>4</v>
      </c>
      <c r="C9" s="70"/>
      <c r="D9" s="40">
        <f>D7/K7*100</f>
        <v>0.14005602240896359</v>
      </c>
      <c r="E9" s="7">
        <f>E7/K7*100</f>
        <v>13.865546218487395</v>
      </c>
      <c r="F9" s="7">
        <f>F7/K7*100</f>
        <v>31.092436974789916</v>
      </c>
      <c r="G9" s="7">
        <f>G7/K7*100</f>
        <v>30.065359477124183</v>
      </c>
      <c r="H9" s="7">
        <f>H7/K7*100</f>
        <v>15.732959850606909</v>
      </c>
      <c r="I9" s="7">
        <f>I7/K7*100</f>
        <v>6.8627450980392162</v>
      </c>
      <c r="J9" s="7">
        <f>J7/K7*100</f>
        <v>2.2408963585434174</v>
      </c>
      <c r="K9" s="8">
        <f>SUM(D9:J9)</f>
        <v>100</v>
      </c>
      <c r="L9" s="70"/>
      <c r="M9" s="73"/>
    </row>
    <row r="10" spans="1:13" x14ac:dyDescent="0.3">
      <c r="A10" s="78"/>
      <c r="B10" s="46" t="s">
        <v>5</v>
      </c>
      <c r="C10" s="93">
        <v>51</v>
      </c>
      <c r="D10" s="9"/>
      <c r="E10" s="9">
        <v>1</v>
      </c>
      <c r="F10" s="9">
        <v>2</v>
      </c>
      <c r="G10" s="9">
        <v>2</v>
      </c>
      <c r="H10" s="9">
        <v>2</v>
      </c>
      <c r="I10" s="9">
        <v>1</v>
      </c>
      <c r="J10" s="9">
        <v>1</v>
      </c>
      <c r="K10" s="17">
        <f>SUM(D10:J10)</f>
        <v>9</v>
      </c>
      <c r="L10" s="79"/>
      <c r="M10" s="45">
        <f>L10*K11</f>
        <v>0</v>
      </c>
    </row>
    <row r="11" spans="1:13" x14ac:dyDescent="0.3">
      <c r="A11" s="78"/>
      <c r="B11" s="46"/>
      <c r="C11" s="93"/>
      <c r="D11" s="41">
        <f>C10*D10</f>
        <v>0</v>
      </c>
      <c r="E11" s="17">
        <f>E10*C10</f>
        <v>51</v>
      </c>
      <c r="F11" s="17">
        <f>F10*C10</f>
        <v>102</v>
      </c>
      <c r="G11" s="17">
        <f>C10*G10</f>
        <v>102</v>
      </c>
      <c r="H11" s="17">
        <f>H10*C10</f>
        <v>102</v>
      </c>
      <c r="I11" s="17">
        <f>I10*C10</f>
        <v>51</v>
      </c>
      <c r="J11" s="23">
        <f>J10*C10</f>
        <v>51</v>
      </c>
      <c r="K11" s="41">
        <f t="shared" ref="K11:K21" si="1">SUM(D11:J11)</f>
        <v>459</v>
      </c>
      <c r="L11" s="79"/>
      <c r="M11" s="45"/>
    </row>
    <row r="12" spans="1:13" x14ac:dyDescent="0.3">
      <c r="A12" s="78"/>
      <c r="B12" s="10"/>
      <c r="C12" s="11"/>
      <c r="D12" s="11">
        <f>D11-D8</f>
        <v>-3.21</v>
      </c>
      <c r="E12" s="12">
        <f>E11-E8</f>
        <v>-266.79000000000002</v>
      </c>
      <c r="F12" s="12">
        <f t="shared" ref="F12:G12" si="2">F11-F8</f>
        <v>-610.62</v>
      </c>
      <c r="G12" s="12">
        <f t="shared" si="2"/>
        <v>-587.08000000000004</v>
      </c>
      <c r="H12" s="12">
        <f>H11-H8</f>
        <v>-258.59000000000003</v>
      </c>
      <c r="I12" s="12">
        <f>I11-I8</f>
        <v>-106.29000000000002</v>
      </c>
      <c r="J12" s="12">
        <f>J11-J8</f>
        <v>-0.35999999999999943</v>
      </c>
      <c r="K12" s="41">
        <f t="shared" si="1"/>
        <v>-1832.9399999999998</v>
      </c>
      <c r="L12" s="79"/>
      <c r="M12" s="45"/>
    </row>
    <row r="13" spans="1:13" x14ac:dyDescent="0.3">
      <c r="A13" s="78"/>
      <c r="B13" s="46" t="s">
        <v>6</v>
      </c>
      <c r="C13" s="46">
        <v>106</v>
      </c>
      <c r="D13" s="9"/>
      <c r="E13" s="9">
        <v>1</v>
      </c>
      <c r="F13" s="9">
        <v>3</v>
      </c>
      <c r="G13" s="9">
        <v>3</v>
      </c>
      <c r="H13" s="9">
        <v>1</v>
      </c>
      <c r="I13" s="9">
        <v>1</v>
      </c>
      <c r="J13" s="9"/>
      <c r="K13" s="41">
        <f t="shared" si="1"/>
        <v>9</v>
      </c>
      <c r="L13" s="47"/>
      <c r="M13" s="45">
        <f>L13*K14</f>
        <v>0</v>
      </c>
    </row>
    <row r="14" spans="1:13" x14ac:dyDescent="0.3">
      <c r="A14" s="78"/>
      <c r="B14" s="46"/>
      <c r="C14" s="46"/>
      <c r="D14" s="41">
        <f>C13*D13</f>
        <v>0</v>
      </c>
      <c r="E14" s="17">
        <f>E13*C13</f>
        <v>106</v>
      </c>
      <c r="F14" s="17">
        <f>F13*C13</f>
        <v>318</v>
      </c>
      <c r="G14" s="17">
        <f>G13*C13</f>
        <v>318</v>
      </c>
      <c r="H14" s="17">
        <f>H13*C13</f>
        <v>106</v>
      </c>
      <c r="I14" s="17">
        <f>I13*C13</f>
        <v>106</v>
      </c>
      <c r="J14" s="23">
        <f>J13*C13</f>
        <v>0</v>
      </c>
      <c r="K14" s="41">
        <f t="shared" si="1"/>
        <v>954</v>
      </c>
      <c r="L14" s="48"/>
      <c r="M14" s="45"/>
    </row>
    <row r="15" spans="1:13" x14ac:dyDescent="0.3">
      <c r="A15" s="78"/>
      <c r="B15" s="10"/>
      <c r="C15" s="11"/>
      <c r="D15" s="12">
        <f>D12+D14</f>
        <v>-3.21</v>
      </c>
      <c r="E15" s="12">
        <f>E12+E14</f>
        <v>-160.79000000000002</v>
      </c>
      <c r="F15" s="12">
        <f t="shared" ref="F15:J15" si="3">F12+F14</f>
        <v>-292.62</v>
      </c>
      <c r="G15" s="12">
        <f t="shared" si="3"/>
        <v>-269.08000000000004</v>
      </c>
      <c r="H15" s="12">
        <f t="shared" si="3"/>
        <v>-152.59000000000003</v>
      </c>
      <c r="I15" s="12">
        <f t="shared" si="3"/>
        <v>-0.29000000000002046</v>
      </c>
      <c r="J15" s="12">
        <f t="shared" si="3"/>
        <v>-0.35999999999999943</v>
      </c>
      <c r="K15" s="41">
        <f t="shared" si="1"/>
        <v>-878.94000000000017</v>
      </c>
      <c r="L15" s="49"/>
      <c r="M15" s="45"/>
    </row>
    <row r="16" spans="1:13" x14ac:dyDescent="0.3">
      <c r="A16" s="78"/>
      <c r="B16" s="46" t="s">
        <v>19</v>
      </c>
      <c r="C16" s="46">
        <v>77</v>
      </c>
      <c r="D16" s="9"/>
      <c r="E16" s="9">
        <v>1</v>
      </c>
      <c r="F16" s="9">
        <v>3</v>
      </c>
      <c r="G16" s="9">
        <v>3</v>
      </c>
      <c r="H16" s="9">
        <v>2</v>
      </c>
      <c r="I16" s="9"/>
      <c r="J16" s="9"/>
      <c r="K16" s="41">
        <f t="shared" si="1"/>
        <v>9</v>
      </c>
      <c r="L16" s="47"/>
      <c r="M16" s="45">
        <f t="shared" ref="M16" si="4">L16*K17</f>
        <v>0</v>
      </c>
    </row>
    <row r="17" spans="1:16" x14ac:dyDescent="0.3">
      <c r="A17" s="78"/>
      <c r="B17" s="46"/>
      <c r="C17" s="46"/>
      <c r="D17" s="41">
        <f>C16*D16</f>
        <v>0</v>
      </c>
      <c r="E17" s="17">
        <f>E16*C16</f>
        <v>77</v>
      </c>
      <c r="F17" s="17">
        <f>F16*C16</f>
        <v>231</v>
      </c>
      <c r="G17" s="17">
        <f>C16*G16</f>
        <v>231</v>
      </c>
      <c r="H17" s="17">
        <f>H16*C16</f>
        <v>154</v>
      </c>
      <c r="I17" s="17">
        <f>I16*C16</f>
        <v>0</v>
      </c>
      <c r="J17" s="23">
        <f>J16*C16</f>
        <v>0</v>
      </c>
      <c r="K17" s="41">
        <f t="shared" si="1"/>
        <v>693</v>
      </c>
      <c r="L17" s="48"/>
      <c r="M17" s="45"/>
      <c r="P17" s="39"/>
    </row>
    <row r="18" spans="1:16" x14ac:dyDescent="0.3">
      <c r="A18" s="78"/>
      <c r="B18" s="10"/>
      <c r="C18" s="11"/>
      <c r="D18" s="12">
        <f t="shared" ref="D18:J18" si="5">D15+D17</f>
        <v>-3.21</v>
      </c>
      <c r="E18" s="12">
        <f t="shared" si="5"/>
        <v>-83.79000000000002</v>
      </c>
      <c r="F18" s="12">
        <f t="shared" si="5"/>
        <v>-61.620000000000005</v>
      </c>
      <c r="G18" s="12">
        <f t="shared" si="5"/>
        <v>-38.080000000000041</v>
      </c>
      <c r="H18" s="12">
        <f t="shared" si="5"/>
        <v>1.4099999999999682</v>
      </c>
      <c r="I18" s="12">
        <f t="shared" si="5"/>
        <v>-0.29000000000002046</v>
      </c>
      <c r="J18" s="12">
        <f t="shared" si="5"/>
        <v>-0.35999999999999943</v>
      </c>
      <c r="K18" s="41">
        <f t="shared" si="1"/>
        <v>-185.94000000000011</v>
      </c>
      <c r="L18" s="49"/>
      <c r="M18" s="45"/>
    </row>
    <row r="19" spans="1:16" x14ac:dyDescent="0.3">
      <c r="A19" s="78"/>
      <c r="B19" s="46" t="s">
        <v>48</v>
      </c>
      <c r="C19" s="46">
        <v>42</v>
      </c>
      <c r="D19" s="9"/>
      <c r="E19" s="9">
        <v>2</v>
      </c>
      <c r="F19" s="9">
        <v>2</v>
      </c>
      <c r="G19" s="9">
        <v>1</v>
      </c>
      <c r="H19" s="9"/>
      <c r="I19" s="9"/>
      <c r="J19" s="9"/>
      <c r="K19" s="41">
        <f t="shared" si="1"/>
        <v>5</v>
      </c>
      <c r="L19" s="47"/>
      <c r="M19" s="45">
        <f t="shared" ref="M19" si="6">L19*K20</f>
        <v>0</v>
      </c>
    </row>
    <row r="20" spans="1:16" x14ac:dyDescent="0.3">
      <c r="A20" s="78"/>
      <c r="B20" s="46"/>
      <c r="C20" s="46"/>
      <c r="D20" s="41">
        <f>C19*D19</f>
        <v>0</v>
      </c>
      <c r="E20" s="35">
        <f>E19*C19</f>
        <v>84</v>
      </c>
      <c r="F20" s="35">
        <f>F19*C19</f>
        <v>84</v>
      </c>
      <c r="G20" s="35">
        <f>C19*G19</f>
        <v>42</v>
      </c>
      <c r="H20" s="35">
        <f>H19*C19</f>
        <v>0</v>
      </c>
      <c r="I20" s="35">
        <f>I19*C19</f>
        <v>0</v>
      </c>
      <c r="J20" s="35">
        <f>J19*C19</f>
        <v>0</v>
      </c>
      <c r="K20" s="41">
        <f t="shared" si="1"/>
        <v>210</v>
      </c>
      <c r="L20" s="48"/>
      <c r="M20" s="45"/>
    </row>
    <row r="21" spans="1:16" x14ac:dyDescent="0.3">
      <c r="A21" s="78"/>
      <c r="B21" s="10"/>
      <c r="C21" s="11"/>
      <c r="D21" s="12">
        <f t="shared" ref="D21:J21" si="7">D18+D20</f>
        <v>-3.21</v>
      </c>
      <c r="E21" s="12">
        <f t="shared" si="7"/>
        <v>0.20999999999997954</v>
      </c>
      <c r="F21" s="12">
        <f t="shared" si="7"/>
        <v>22.379999999999995</v>
      </c>
      <c r="G21" s="12">
        <f t="shared" si="7"/>
        <v>3.9199999999999591</v>
      </c>
      <c r="H21" s="12">
        <f t="shared" si="7"/>
        <v>1.4099999999999682</v>
      </c>
      <c r="I21" s="12">
        <f t="shared" si="7"/>
        <v>-0.29000000000002046</v>
      </c>
      <c r="J21" s="12">
        <f t="shared" si="7"/>
        <v>-0.35999999999999943</v>
      </c>
      <c r="K21" s="41">
        <f t="shared" si="1"/>
        <v>24.059999999999881</v>
      </c>
      <c r="L21" s="49"/>
      <c r="M21" s="45"/>
    </row>
    <row r="22" spans="1:16" x14ac:dyDescent="0.3">
      <c r="A22" s="78"/>
      <c r="B22" s="46" t="s">
        <v>53</v>
      </c>
      <c r="C22" s="46">
        <v>5</v>
      </c>
      <c r="D22" s="9">
        <v>1</v>
      </c>
      <c r="E22" s="9"/>
      <c r="F22" s="9"/>
      <c r="G22" s="9"/>
      <c r="H22" s="9"/>
      <c r="I22" s="9"/>
      <c r="J22" s="9"/>
      <c r="K22" s="41">
        <f t="shared" ref="K22:K24" si="8">SUM(D22:J22)</f>
        <v>1</v>
      </c>
      <c r="L22" s="47"/>
      <c r="M22" s="45">
        <f t="shared" ref="M22" si="9">L22*K23</f>
        <v>0</v>
      </c>
    </row>
    <row r="23" spans="1:16" x14ac:dyDescent="0.3">
      <c r="A23" s="78"/>
      <c r="B23" s="46"/>
      <c r="C23" s="46"/>
      <c r="D23" s="41">
        <f>C22*D22</f>
        <v>5</v>
      </c>
      <c r="E23" s="41">
        <f>E22*C22</f>
        <v>0</v>
      </c>
      <c r="F23" s="41">
        <f>F22*C22</f>
        <v>0</v>
      </c>
      <c r="G23" s="41">
        <f>C22*G22</f>
        <v>0</v>
      </c>
      <c r="H23" s="41">
        <f>H22*C22</f>
        <v>0</v>
      </c>
      <c r="I23" s="41">
        <f>I22*C22</f>
        <v>0</v>
      </c>
      <c r="J23" s="41">
        <f>J22*C22</f>
        <v>0</v>
      </c>
      <c r="K23" s="41">
        <f t="shared" si="8"/>
        <v>5</v>
      </c>
      <c r="L23" s="48"/>
      <c r="M23" s="45"/>
    </row>
    <row r="24" spans="1:16" x14ac:dyDescent="0.3">
      <c r="A24" s="78"/>
      <c r="B24" s="10"/>
      <c r="C24" s="11"/>
      <c r="D24" s="12">
        <f t="shared" ref="D24:J24" si="10">D21+D23</f>
        <v>1.79</v>
      </c>
      <c r="E24" s="12">
        <f t="shared" si="10"/>
        <v>0.20999999999997954</v>
      </c>
      <c r="F24" s="12">
        <f t="shared" si="10"/>
        <v>22.379999999999995</v>
      </c>
      <c r="G24" s="12">
        <f t="shared" si="10"/>
        <v>3.9199999999999591</v>
      </c>
      <c r="H24" s="12">
        <f t="shared" si="10"/>
        <v>1.4099999999999682</v>
      </c>
      <c r="I24" s="12">
        <f t="shared" si="10"/>
        <v>-0.29000000000002046</v>
      </c>
      <c r="J24" s="12">
        <f t="shared" si="10"/>
        <v>-0.35999999999999943</v>
      </c>
      <c r="K24" s="41">
        <f t="shared" si="8"/>
        <v>29.059999999999881</v>
      </c>
      <c r="L24" s="49"/>
      <c r="M24" s="45"/>
    </row>
    <row r="25" spans="1:16" x14ac:dyDescent="0.25">
      <c r="A25" s="78"/>
      <c r="B25" s="76" t="s">
        <v>18</v>
      </c>
      <c r="C25" s="77"/>
      <c r="D25" s="42">
        <f>D11+D14+D17+D20+D23</f>
        <v>5</v>
      </c>
      <c r="E25" s="42">
        <f t="shared" ref="E25:J25" si="11">E11+E14+E17+E20+E23</f>
        <v>318</v>
      </c>
      <c r="F25" s="42">
        <f t="shared" si="11"/>
        <v>735</v>
      </c>
      <c r="G25" s="42">
        <f t="shared" si="11"/>
        <v>693</v>
      </c>
      <c r="H25" s="42">
        <f t="shared" si="11"/>
        <v>362</v>
      </c>
      <c r="I25" s="42">
        <f t="shared" si="11"/>
        <v>157</v>
      </c>
      <c r="J25" s="42">
        <f t="shared" si="11"/>
        <v>51</v>
      </c>
      <c r="K25" s="42">
        <f>K11+K14+K17+K20+K23</f>
        <v>2321</v>
      </c>
      <c r="L25" s="13">
        <f>M25/K25</f>
        <v>0</v>
      </c>
      <c r="M25" s="14">
        <f>SUM(M10:M24)</f>
        <v>0</v>
      </c>
    </row>
    <row r="26" spans="1:16" x14ac:dyDescent="0.3">
      <c r="K26" s="15" t="s">
        <v>17</v>
      </c>
      <c r="L26" s="25">
        <f>M26/H3</f>
        <v>1</v>
      </c>
      <c r="M26" s="26">
        <f>H3-M25</f>
        <v>1996.3440000000001</v>
      </c>
    </row>
    <row r="27" spans="1:16" ht="27" customHeight="1" x14ac:dyDescent="0.3">
      <c r="A27" s="63" t="s">
        <v>16</v>
      </c>
      <c r="B27" s="63"/>
      <c r="C27" s="64"/>
      <c r="D27" s="86" t="s">
        <v>46</v>
      </c>
      <c r="E27" s="50"/>
      <c r="F27" s="51"/>
      <c r="G27" s="54" t="s">
        <v>13</v>
      </c>
      <c r="H27" s="1" t="s">
        <v>15</v>
      </c>
      <c r="I27" s="34" t="s">
        <v>43</v>
      </c>
      <c r="J27" s="32"/>
      <c r="K27" s="38"/>
      <c r="L27" s="65" t="s">
        <v>14</v>
      </c>
      <c r="M27" s="80"/>
    </row>
    <row r="28" spans="1:16" ht="13.5" customHeight="1" x14ac:dyDescent="0.3">
      <c r="A28" s="63"/>
      <c r="B28" s="63"/>
      <c r="C28" s="64"/>
      <c r="D28" s="87"/>
      <c r="E28" s="52"/>
      <c r="F28" s="53"/>
      <c r="G28" s="55"/>
      <c r="H28" s="32">
        <v>0.83199999999999996</v>
      </c>
      <c r="I28" s="32">
        <v>1.17E-2</v>
      </c>
      <c r="J28" s="32"/>
      <c r="K28" s="2"/>
      <c r="L28" s="65"/>
      <c r="M28" s="81"/>
    </row>
    <row r="29" spans="1:16" ht="17.25" customHeight="1" x14ac:dyDescent="0.3">
      <c r="A29" s="66" t="s">
        <v>24</v>
      </c>
      <c r="B29" s="66"/>
      <c r="C29" s="67"/>
      <c r="D29" s="88">
        <f>K33</f>
        <v>2582</v>
      </c>
      <c r="E29" s="56"/>
      <c r="F29" s="57"/>
      <c r="G29" s="29" t="s">
        <v>20</v>
      </c>
      <c r="H29" s="20">
        <f>K33*H28</f>
        <v>2148.2239999999997</v>
      </c>
      <c r="I29" s="37"/>
      <c r="J29" s="37"/>
      <c r="K29" s="20"/>
      <c r="L29" s="68" t="s">
        <v>26</v>
      </c>
      <c r="M29" s="81"/>
    </row>
    <row r="30" spans="1:16" ht="17.25" customHeight="1" x14ac:dyDescent="0.3">
      <c r="A30" s="66"/>
      <c r="B30" s="66"/>
      <c r="C30" s="67"/>
      <c r="D30" s="89"/>
      <c r="E30" s="58"/>
      <c r="F30" s="59"/>
      <c r="G30" s="4"/>
      <c r="H30" s="4"/>
      <c r="I30" s="30"/>
      <c r="J30" s="5"/>
      <c r="K30" s="5"/>
      <c r="L30" s="69"/>
      <c r="M30" s="82"/>
    </row>
    <row r="31" spans="1:16" x14ac:dyDescent="0.3">
      <c r="A31" s="70" t="s">
        <v>0</v>
      </c>
      <c r="B31" s="70" t="s">
        <v>1</v>
      </c>
      <c r="C31" s="70"/>
      <c r="D31" s="40"/>
      <c r="E31" s="70"/>
      <c r="F31" s="70"/>
      <c r="G31" s="70"/>
      <c r="H31" s="70"/>
      <c r="I31" s="70"/>
      <c r="J31" s="27"/>
      <c r="K31" s="70" t="s">
        <v>2</v>
      </c>
      <c r="L31" s="71" t="s">
        <v>12</v>
      </c>
      <c r="M31" s="74" t="s">
        <v>11</v>
      </c>
    </row>
    <row r="32" spans="1:16" x14ac:dyDescent="0.3">
      <c r="A32" s="70"/>
      <c r="B32" s="70"/>
      <c r="C32" s="70"/>
      <c r="D32" s="6" t="s">
        <v>51</v>
      </c>
      <c r="E32" s="6" t="s">
        <v>21</v>
      </c>
      <c r="F32" s="6" t="s">
        <v>22</v>
      </c>
      <c r="G32" s="6" t="s">
        <v>10</v>
      </c>
      <c r="H32" s="6" t="s">
        <v>9</v>
      </c>
      <c r="I32" s="6" t="s">
        <v>8</v>
      </c>
      <c r="J32" s="6" t="s">
        <v>23</v>
      </c>
      <c r="K32" s="70"/>
      <c r="L32" s="72"/>
      <c r="M32" s="75"/>
    </row>
    <row r="33" spans="1:13" ht="13.5" customHeight="1" x14ac:dyDescent="0.3">
      <c r="A33" s="78" t="s">
        <v>45</v>
      </c>
      <c r="B33" s="27" t="s">
        <v>3</v>
      </c>
      <c r="C33" s="70" t="s">
        <v>7</v>
      </c>
      <c r="D33" s="9">
        <v>5</v>
      </c>
      <c r="E33" s="9">
        <v>358</v>
      </c>
      <c r="F33" s="9">
        <v>803</v>
      </c>
      <c r="G33" s="9">
        <v>775</v>
      </c>
      <c r="H33" s="9">
        <v>407</v>
      </c>
      <c r="I33" s="9">
        <v>177</v>
      </c>
      <c r="J33" s="9">
        <v>57</v>
      </c>
      <c r="K33" s="40">
        <f>SUM(D33:J33)</f>
        <v>2582</v>
      </c>
      <c r="L33" s="70"/>
      <c r="M33" s="73"/>
    </row>
    <row r="34" spans="1:13" ht="13.5" customHeight="1" x14ac:dyDescent="0.3">
      <c r="A34" s="78"/>
      <c r="B34" s="27" t="s">
        <v>40</v>
      </c>
      <c r="C34" s="70"/>
      <c r="D34" s="40">
        <f>D33*1.07</f>
        <v>5.3500000000000005</v>
      </c>
      <c r="E34" s="40">
        <f t="shared" ref="E34:K34" si="12">E33*1.07</f>
        <v>383.06</v>
      </c>
      <c r="F34" s="40">
        <f t="shared" si="12"/>
        <v>859.21</v>
      </c>
      <c r="G34" s="40">
        <f t="shared" si="12"/>
        <v>829.25</v>
      </c>
      <c r="H34" s="40">
        <f t="shared" si="12"/>
        <v>435.49</v>
      </c>
      <c r="I34" s="40">
        <f t="shared" si="12"/>
        <v>189.39000000000001</v>
      </c>
      <c r="J34" s="40">
        <f t="shared" si="12"/>
        <v>60.99</v>
      </c>
      <c r="K34" s="40">
        <f t="shared" si="12"/>
        <v>2762.7400000000002</v>
      </c>
      <c r="L34" s="70"/>
      <c r="M34" s="73"/>
    </row>
    <row r="35" spans="1:13" ht="13.5" customHeight="1" x14ac:dyDescent="0.3">
      <c r="A35" s="78"/>
      <c r="B35" s="27" t="s">
        <v>4</v>
      </c>
      <c r="C35" s="70"/>
      <c r="D35" s="40">
        <f>D33/K33*100</f>
        <v>0.19364833462432224</v>
      </c>
      <c r="E35" s="7">
        <f>E33/K33*100</f>
        <v>13.86522075910147</v>
      </c>
      <c r="F35" s="7">
        <f>F33/K33*100</f>
        <v>31.099922540666153</v>
      </c>
      <c r="G35" s="7">
        <f>G33/K33*100</f>
        <v>30.015491866769946</v>
      </c>
      <c r="H35" s="7">
        <f>H33/K33*100</f>
        <v>15.76297443841983</v>
      </c>
      <c r="I35" s="7">
        <f>I33/K33*100</f>
        <v>6.8551510457010068</v>
      </c>
      <c r="J35" s="7">
        <f>J33/K33*100</f>
        <v>2.2075910147172735</v>
      </c>
      <c r="K35" s="8">
        <f>SUM(D35:J35)</f>
        <v>100</v>
      </c>
      <c r="L35" s="70"/>
      <c r="M35" s="73"/>
    </row>
    <row r="36" spans="1:13" ht="13.5" customHeight="1" x14ac:dyDescent="0.3">
      <c r="A36" s="78"/>
      <c r="B36" s="46" t="s">
        <v>5</v>
      </c>
      <c r="C36" s="46">
        <v>61</v>
      </c>
      <c r="D36" s="9"/>
      <c r="E36" s="9">
        <v>1</v>
      </c>
      <c r="F36" s="9">
        <v>2</v>
      </c>
      <c r="G36" s="9">
        <v>2</v>
      </c>
      <c r="H36" s="9">
        <v>2</v>
      </c>
      <c r="I36" s="9">
        <v>1</v>
      </c>
      <c r="J36" s="9">
        <v>1</v>
      </c>
      <c r="K36" s="41">
        <f>SUM(D36:J36)</f>
        <v>9</v>
      </c>
      <c r="L36" s="79"/>
      <c r="M36" s="45">
        <f>L36*K37</f>
        <v>0</v>
      </c>
    </row>
    <row r="37" spans="1:13" ht="13.5" customHeight="1" x14ac:dyDescent="0.3">
      <c r="A37" s="78"/>
      <c r="B37" s="46"/>
      <c r="C37" s="46"/>
      <c r="D37" s="41">
        <f>C36*D36</f>
        <v>0</v>
      </c>
      <c r="E37" s="28">
        <f>E36*C36</f>
        <v>61</v>
      </c>
      <c r="F37" s="28">
        <f>F36*C36</f>
        <v>122</v>
      </c>
      <c r="G37" s="28">
        <f>C36*G36</f>
        <v>122</v>
      </c>
      <c r="H37" s="28">
        <f>H36*C36</f>
        <v>122</v>
      </c>
      <c r="I37" s="28">
        <f>I36*C36</f>
        <v>61</v>
      </c>
      <c r="J37" s="28">
        <f>J36*C36</f>
        <v>61</v>
      </c>
      <c r="K37" s="41">
        <f>SUM(D37:J37)</f>
        <v>549</v>
      </c>
      <c r="L37" s="79"/>
      <c r="M37" s="45"/>
    </row>
    <row r="38" spans="1:13" ht="13.5" customHeight="1" x14ac:dyDescent="0.3">
      <c r="A38" s="78"/>
      <c r="B38" s="10"/>
      <c r="C38" s="11"/>
      <c r="D38" s="11">
        <f>D37-D34</f>
        <v>-5.3500000000000005</v>
      </c>
      <c r="E38" s="12">
        <f t="shared" ref="E38:G38" si="13">E37-E34</f>
        <v>-322.06</v>
      </c>
      <c r="F38" s="12">
        <f t="shared" si="13"/>
        <v>-737.21</v>
      </c>
      <c r="G38" s="12">
        <f t="shared" si="13"/>
        <v>-707.25</v>
      </c>
      <c r="H38" s="12">
        <f>H37-H34</f>
        <v>-313.49</v>
      </c>
      <c r="I38" s="12">
        <f>I37-I34</f>
        <v>-128.39000000000001</v>
      </c>
      <c r="J38" s="12">
        <f>J37-J34</f>
        <v>9.9999999999980105E-3</v>
      </c>
      <c r="K38" s="41">
        <f t="shared" ref="K38:K47" si="14">SUM(D38:J38)</f>
        <v>-2213.7399999999998</v>
      </c>
      <c r="L38" s="79"/>
      <c r="M38" s="45"/>
    </row>
    <row r="39" spans="1:13" ht="13.5" customHeight="1" x14ac:dyDescent="0.3">
      <c r="A39" s="78"/>
      <c r="B39" s="46" t="s">
        <v>6</v>
      </c>
      <c r="C39" s="46">
        <v>128</v>
      </c>
      <c r="D39" s="9"/>
      <c r="E39" s="9">
        <v>1</v>
      </c>
      <c r="F39" s="9">
        <v>3</v>
      </c>
      <c r="G39" s="9">
        <v>3</v>
      </c>
      <c r="H39" s="9">
        <v>1</v>
      </c>
      <c r="I39" s="9">
        <v>1</v>
      </c>
      <c r="J39" s="9"/>
      <c r="K39" s="41">
        <f t="shared" si="14"/>
        <v>9</v>
      </c>
      <c r="L39" s="47"/>
      <c r="M39" s="45">
        <f>L39*K40</f>
        <v>0</v>
      </c>
    </row>
    <row r="40" spans="1:13" ht="13.5" customHeight="1" x14ac:dyDescent="0.3">
      <c r="A40" s="78"/>
      <c r="B40" s="46"/>
      <c r="C40" s="46"/>
      <c r="D40" s="41">
        <f>C39*D39</f>
        <v>0</v>
      </c>
      <c r="E40" s="28">
        <f>E39*C39</f>
        <v>128</v>
      </c>
      <c r="F40" s="28">
        <f>F39*C39</f>
        <v>384</v>
      </c>
      <c r="G40" s="28">
        <f>G39*C39</f>
        <v>384</v>
      </c>
      <c r="H40" s="28">
        <f>H39*C39</f>
        <v>128</v>
      </c>
      <c r="I40" s="28">
        <f>I39*C39</f>
        <v>128</v>
      </c>
      <c r="J40" s="28">
        <f>J39*C39</f>
        <v>0</v>
      </c>
      <c r="K40" s="41">
        <f t="shared" si="14"/>
        <v>1152</v>
      </c>
      <c r="L40" s="48"/>
      <c r="M40" s="45"/>
    </row>
    <row r="41" spans="1:13" ht="13.5" customHeight="1" x14ac:dyDescent="0.3">
      <c r="A41" s="78"/>
      <c r="B41" s="10"/>
      <c r="C41" s="11"/>
      <c r="D41" s="12">
        <f>D38+D40</f>
        <v>-5.3500000000000005</v>
      </c>
      <c r="E41" s="12">
        <f t="shared" ref="E41:J41" si="15">E38+E40</f>
        <v>-194.06</v>
      </c>
      <c r="F41" s="12">
        <f t="shared" si="15"/>
        <v>-353.21000000000004</v>
      </c>
      <c r="G41" s="12">
        <f t="shared" si="15"/>
        <v>-323.25</v>
      </c>
      <c r="H41" s="12">
        <f t="shared" si="15"/>
        <v>-185.49</v>
      </c>
      <c r="I41" s="12">
        <f t="shared" si="15"/>
        <v>-0.39000000000001478</v>
      </c>
      <c r="J41" s="12">
        <f t="shared" si="15"/>
        <v>9.9999999999980105E-3</v>
      </c>
      <c r="K41" s="41">
        <f t="shared" si="14"/>
        <v>-1061.7400000000002</v>
      </c>
      <c r="L41" s="49"/>
      <c r="M41" s="45"/>
    </row>
    <row r="42" spans="1:13" ht="13.5" customHeight="1" x14ac:dyDescent="0.3">
      <c r="A42" s="78"/>
      <c r="B42" s="46" t="s">
        <v>19</v>
      </c>
      <c r="C42" s="46">
        <v>93</v>
      </c>
      <c r="D42" s="9"/>
      <c r="E42" s="9">
        <v>1</v>
      </c>
      <c r="F42" s="9">
        <v>3</v>
      </c>
      <c r="G42" s="9">
        <v>3</v>
      </c>
      <c r="H42" s="9">
        <v>2</v>
      </c>
      <c r="I42" s="9"/>
      <c r="J42" s="9"/>
      <c r="K42" s="41">
        <f t="shared" si="14"/>
        <v>9</v>
      </c>
      <c r="L42" s="47"/>
      <c r="M42" s="45">
        <f t="shared" ref="M42" si="16">L42*K43</f>
        <v>0</v>
      </c>
    </row>
    <row r="43" spans="1:13" ht="13.5" customHeight="1" x14ac:dyDescent="0.3">
      <c r="A43" s="78"/>
      <c r="B43" s="46"/>
      <c r="C43" s="46"/>
      <c r="D43" s="41">
        <f>C42*D42</f>
        <v>0</v>
      </c>
      <c r="E43" s="28">
        <f>E42*C42</f>
        <v>93</v>
      </c>
      <c r="F43" s="28">
        <f>F42*C42</f>
        <v>279</v>
      </c>
      <c r="G43" s="28">
        <f>C42*G42</f>
        <v>279</v>
      </c>
      <c r="H43" s="28">
        <f>H42*C42</f>
        <v>186</v>
      </c>
      <c r="I43" s="28">
        <f>I42*C42</f>
        <v>0</v>
      </c>
      <c r="J43" s="28">
        <f>J42*C42</f>
        <v>0</v>
      </c>
      <c r="K43" s="41">
        <f t="shared" si="14"/>
        <v>837</v>
      </c>
      <c r="L43" s="48"/>
      <c r="M43" s="45"/>
    </row>
    <row r="44" spans="1:13" ht="13.5" customHeight="1" x14ac:dyDescent="0.3">
      <c r="A44" s="78"/>
      <c r="B44" s="10"/>
      <c r="C44" s="11"/>
      <c r="D44" s="12">
        <f>D41+D43</f>
        <v>-5.3500000000000005</v>
      </c>
      <c r="E44" s="12">
        <f t="shared" ref="E44:J44" si="17">E41+E43</f>
        <v>-101.06</v>
      </c>
      <c r="F44" s="12">
        <f t="shared" si="17"/>
        <v>-74.210000000000036</v>
      </c>
      <c r="G44" s="12">
        <f t="shared" si="17"/>
        <v>-44.25</v>
      </c>
      <c r="H44" s="12">
        <f t="shared" si="17"/>
        <v>0.50999999999999091</v>
      </c>
      <c r="I44" s="12">
        <f t="shared" si="17"/>
        <v>-0.39000000000001478</v>
      </c>
      <c r="J44" s="12">
        <f t="shared" si="17"/>
        <v>9.9999999999980105E-3</v>
      </c>
      <c r="K44" s="41">
        <f t="shared" si="14"/>
        <v>-224.74000000000007</v>
      </c>
      <c r="L44" s="49"/>
      <c r="M44" s="45"/>
    </row>
    <row r="45" spans="1:13" ht="13.5" customHeight="1" x14ac:dyDescent="0.3">
      <c r="A45" s="78"/>
      <c r="B45" s="46" t="s">
        <v>48</v>
      </c>
      <c r="C45" s="46">
        <v>44</v>
      </c>
      <c r="D45" s="9"/>
      <c r="E45" s="9">
        <v>2</v>
      </c>
      <c r="F45" s="9">
        <v>2</v>
      </c>
      <c r="G45" s="9">
        <v>1</v>
      </c>
      <c r="H45" s="9"/>
      <c r="I45" s="9"/>
      <c r="J45" s="9"/>
      <c r="K45" s="41">
        <f t="shared" si="14"/>
        <v>5</v>
      </c>
      <c r="L45" s="47"/>
      <c r="M45" s="45">
        <f t="shared" ref="M45" si="18">L45*K46</f>
        <v>0</v>
      </c>
    </row>
    <row r="46" spans="1:13" ht="13.5" customHeight="1" x14ac:dyDescent="0.3">
      <c r="A46" s="78"/>
      <c r="B46" s="46"/>
      <c r="C46" s="46"/>
      <c r="D46" s="41">
        <f>C45*D45</f>
        <v>0</v>
      </c>
      <c r="E46" s="35">
        <f>E45*C45</f>
        <v>88</v>
      </c>
      <c r="F46" s="35">
        <f>F45*C45</f>
        <v>88</v>
      </c>
      <c r="G46" s="35">
        <f>C45*G45</f>
        <v>44</v>
      </c>
      <c r="H46" s="35">
        <f>H45*C45</f>
        <v>0</v>
      </c>
      <c r="I46" s="35">
        <f>I45*C45</f>
        <v>0</v>
      </c>
      <c r="J46" s="35">
        <f>J45*C45</f>
        <v>0</v>
      </c>
      <c r="K46" s="41">
        <f t="shared" si="14"/>
        <v>220</v>
      </c>
      <c r="L46" s="48"/>
      <c r="M46" s="45"/>
    </row>
    <row r="47" spans="1:13" ht="13.5" customHeight="1" x14ac:dyDescent="0.3">
      <c r="A47" s="78"/>
      <c r="B47" s="10"/>
      <c r="C47" s="11"/>
      <c r="D47" s="12">
        <f t="shared" ref="D47" si="19">D44+D46</f>
        <v>-5.3500000000000005</v>
      </c>
      <c r="E47" s="12">
        <f t="shared" ref="E47:J47" si="20">E44+E46</f>
        <v>-13.060000000000002</v>
      </c>
      <c r="F47" s="12">
        <f t="shared" si="20"/>
        <v>13.789999999999964</v>
      </c>
      <c r="G47" s="12">
        <f t="shared" si="20"/>
        <v>-0.25</v>
      </c>
      <c r="H47" s="12">
        <f t="shared" si="20"/>
        <v>0.50999999999999091</v>
      </c>
      <c r="I47" s="12">
        <f t="shared" si="20"/>
        <v>-0.39000000000001478</v>
      </c>
      <c r="J47" s="12">
        <f t="shared" si="20"/>
        <v>9.9999999999980105E-3</v>
      </c>
      <c r="K47" s="41">
        <f t="shared" si="14"/>
        <v>-4.7400000000000659</v>
      </c>
      <c r="L47" s="49"/>
      <c r="M47" s="45"/>
    </row>
    <row r="48" spans="1:13" ht="13.5" customHeight="1" x14ac:dyDescent="0.3">
      <c r="A48" s="78"/>
      <c r="B48" s="46" t="s">
        <v>53</v>
      </c>
      <c r="C48" s="46">
        <v>8</v>
      </c>
      <c r="D48" s="9">
        <v>1</v>
      </c>
      <c r="E48" s="9">
        <v>2</v>
      </c>
      <c r="F48" s="9"/>
      <c r="G48" s="9"/>
      <c r="H48" s="9"/>
      <c r="I48" s="9"/>
      <c r="J48" s="9"/>
      <c r="K48" s="41">
        <f t="shared" ref="K48:K50" si="21">SUM(D48:J48)</f>
        <v>3</v>
      </c>
      <c r="L48" s="47"/>
      <c r="M48" s="45">
        <f t="shared" ref="M48" si="22">L48*K49</f>
        <v>0</v>
      </c>
    </row>
    <row r="49" spans="1:13" ht="13.5" customHeight="1" x14ac:dyDescent="0.3">
      <c r="A49" s="78"/>
      <c r="B49" s="46"/>
      <c r="C49" s="46"/>
      <c r="D49" s="41">
        <f>C48*D48</f>
        <v>8</v>
      </c>
      <c r="E49" s="41">
        <f>E48*C48</f>
        <v>16</v>
      </c>
      <c r="F49" s="41">
        <f>F48*C48</f>
        <v>0</v>
      </c>
      <c r="G49" s="41">
        <f>C48*G48</f>
        <v>0</v>
      </c>
      <c r="H49" s="41">
        <f>H48*C48</f>
        <v>0</v>
      </c>
      <c r="I49" s="41">
        <f>I48*C48</f>
        <v>0</v>
      </c>
      <c r="J49" s="41">
        <f>J48*C48</f>
        <v>0</v>
      </c>
      <c r="K49" s="41">
        <f t="shared" si="21"/>
        <v>24</v>
      </c>
      <c r="L49" s="48"/>
      <c r="M49" s="45"/>
    </row>
    <row r="50" spans="1:13" ht="13.5" customHeight="1" x14ac:dyDescent="0.3">
      <c r="A50" s="78"/>
      <c r="B50" s="10"/>
      <c r="C50" s="11"/>
      <c r="D50" s="12">
        <f t="shared" ref="D50:J50" si="23">D47+D49</f>
        <v>2.6499999999999995</v>
      </c>
      <c r="E50" s="12">
        <f t="shared" si="23"/>
        <v>2.9399999999999977</v>
      </c>
      <c r="F50" s="12">
        <f t="shared" si="23"/>
        <v>13.789999999999964</v>
      </c>
      <c r="G50" s="12">
        <f t="shared" si="23"/>
        <v>-0.25</v>
      </c>
      <c r="H50" s="12">
        <f t="shared" si="23"/>
        <v>0.50999999999999091</v>
      </c>
      <c r="I50" s="12">
        <f t="shared" si="23"/>
        <v>-0.39000000000001478</v>
      </c>
      <c r="J50" s="12">
        <f t="shared" si="23"/>
        <v>9.9999999999980105E-3</v>
      </c>
      <c r="K50" s="41">
        <f t="shared" si="21"/>
        <v>19.259999999999934</v>
      </c>
      <c r="L50" s="49"/>
      <c r="M50" s="45"/>
    </row>
    <row r="51" spans="1:13" ht="13.5" customHeight="1" x14ac:dyDescent="0.25">
      <c r="A51" s="78"/>
      <c r="B51" s="76" t="s">
        <v>18</v>
      </c>
      <c r="C51" s="77"/>
      <c r="D51" s="42">
        <f>D37+D40+D43+D46+D49</f>
        <v>8</v>
      </c>
      <c r="E51" s="42">
        <f t="shared" ref="E51:J51" si="24">E37+E40+E43+E46+E49</f>
        <v>386</v>
      </c>
      <c r="F51" s="42">
        <f t="shared" si="24"/>
        <v>873</v>
      </c>
      <c r="G51" s="42">
        <f t="shared" si="24"/>
        <v>829</v>
      </c>
      <c r="H51" s="42">
        <f t="shared" si="24"/>
        <v>436</v>
      </c>
      <c r="I51" s="42">
        <f t="shared" si="24"/>
        <v>189</v>
      </c>
      <c r="J51" s="42">
        <f t="shared" si="24"/>
        <v>61</v>
      </c>
      <c r="K51" s="42">
        <f>K37+K40+K43+K46+K49</f>
        <v>2782</v>
      </c>
      <c r="L51" s="13">
        <f>M51/K51</f>
        <v>0</v>
      </c>
      <c r="M51" s="14">
        <f>SUM(M36:M50)</f>
        <v>0</v>
      </c>
    </row>
    <row r="52" spans="1:13" ht="13.5" customHeight="1" x14ac:dyDescent="0.3">
      <c r="K52" s="15" t="s">
        <v>17</v>
      </c>
      <c r="L52" s="25">
        <f>M52/H29</f>
        <v>1</v>
      </c>
      <c r="M52" s="26">
        <f>H29-M51</f>
        <v>2148.2239999999997</v>
      </c>
    </row>
    <row r="53" spans="1:13" ht="26.25" customHeight="1" x14ac:dyDescent="0.3">
      <c r="A53" s="63" t="s">
        <v>16</v>
      </c>
      <c r="B53" s="63"/>
      <c r="C53" s="64"/>
      <c r="D53" s="86" t="s">
        <v>46</v>
      </c>
      <c r="E53" s="50"/>
      <c r="F53" s="51"/>
      <c r="G53" s="54" t="s">
        <v>13</v>
      </c>
      <c r="H53" s="1"/>
      <c r="I53" s="32" t="s">
        <v>41</v>
      </c>
      <c r="J53" s="38" t="s">
        <v>50</v>
      </c>
      <c r="K53" s="2"/>
      <c r="L53" s="65" t="s">
        <v>14</v>
      </c>
      <c r="M53" s="60" t="s">
        <v>44</v>
      </c>
    </row>
    <row r="54" spans="1:13" ht="13.5" customHeight="1" x14ac:dyDescent="0.3">
      <c r="A54" s="63"/>
      <c r="B54" s="63"/>
      <c r="C54" s="64"/>
      <c r="D54" s="87"/>
      <c r="E54" s="52"/>
      <c r="F54" s="53"/>
      <c r="G54" s="55"/>
      <c r="H54" s="32"/>
      <c r="I54" s="32">
        <v>5.2999999999999999E-2</v>
      </c>
      <c r="J54" s="2">
        <v>8.3000000000000001E-3</v>
      </c>
      <c r="K54" s="2"/>
      <c r="L54" s="65"/>
      <c r="M54" s="61"/>
    </row>
    <row r="55" spans="1:13" ht="13.5" customHeight="1" x14ac:dyDescent="0.3">
      <c r="A55" s="66" t="s">
        <v>24</v>
      </c>
      <c r="B55" s="66"/>
      <c r="C55" s="67"/>
      <c r="D55" s="88">
        <f>K59</f>
        <v>2582</v>
      </c>
      <c r="E55" s="56"/>
      <c r="F55" s="57"/>
      <c r="G55" s="32" t="s">
        <v>11</v>
      </c>
      <c r="H55" s="20"/>
      <c r="I55" s="37">
        <f>K59*I54</f>
        <v>136.846</v>
      </c>
      <c r="J55" s="20"/>
      <c r="K55" s="20"/>
      <c r="L55" s="68" t="s">
        <v>26</v>
      </c>
      <c r="M55" s="61"/>
    </row>
    <row r="56" spans="1:13" ht="20.25" customHeight="1" x14ac:dyDescent="0.3">
      <c r="A56" s="66"/>
      <c r="B56" s="66"/>
      <c r="C56" s="67"/>
      <c r="D56" s="89"/>
      <c r="E56" s="58"/>
      <c r="F56" s="59"/>
      <c r="G56" s="4"/>
      <c r="H56" s="4"/>
      <c r="I56" s="33"/>
      <c r="J56" s="5"/>
      <c r="K56" s="5"/>
      <c r="L56" s="69"/>
      <c r="M56" s="62"/>
    </row>
    <row r="57" spans="1:13" ht="13.5" customHeight="1" x14ac:dyDescent="0.3">
      <c r="A57" s="70" t="s">
        <v>0</v>
      </c>
      <c r="B57" s="70" t="s">
        <v>1</v>
      </c>
      <c r="C57" s="70"/>
      <c r="D57" s="40"/>
      <c r="E57" s="70"/>
      <c r="F57" s="70"/>
      <c r="G57" s="70"/>
      <c r="H57" s="70"/>
      <c r="I57" s="70"/>
      <c r="J57" s="36"/>
      <c r="K57" s="70" t="s">
        <v>2</v>
      </c>
      <c r="L57" s="83" t="s">
        <v>12</v>
      </c>
      <c r="M57" s="85" t="s">
        <v>11</v>
      </c>
    </row>
    <row r="58" spans="1:13" ht="17.25" customHeight="1" x14ac:dyDescent="0.3">
      <c r="A58" s="70"/>
      <c r="B58" s="70"/>
      <c r="C58" s="70"/>
      <c r="D58" s="6" t="s">
        <v>51</v>
      </c>
      <c r="E58" s="6" t="s">
        <v>21</v>
      </c>
      <c r="F58" s="6" t="s">
        <v>22</v>
      </c>
      <c r="G58" s="6" t="s">
        <v>10</v>
      </c>
      <c r="H58" s="6" t="s">
        <v>9</v>
      </c>
      <c r="I58" s="6" t="s">
        <v>8</v>
      </c>
      <c r="J58" s="6" t="s">
        <v>23</v>
      </c>
      <c r="K58" s="70"/>
      <c r="L58" s="83"/>
      <c r="M58" s="85"/>
    </row>
    <row r="59" spans="1:13" ht="15" customHeight="1" x14ac:dyDescent="0.3">
      <c r="A59" s="78" t="s">
        <v>49</v>
      </c>
      <c r="B59" s="36" t="s">
        <v>3</v>
      </c>
      <c r="C59" s="70" t="s">
        <v>7</v>
      </c>
      <c r="D59" s="9">
        <v>5</v>
      </c>
      <c r="E59" s="9">
        <v>358</v>
      </c>
      <c r="F59" s="9">
        <v>803</v>
      </c>
      <c r="G59" s="9">
        <v>775</v>
      </c>
      <c r="H59" s="9">
        <v>407</v>
      </c>
      <c r="I59" s="9">
        <v>177</v>
      </c>
      <c r="J59" s="9">
        <v>57</v>
      </c>
      <c r="K59" s="40">
        <f>SUM(D59:J59)</f>
        <v>2582</v>
      </c>
      <c r="L59" s="70"/>
      <c r="M59" s="73"/>
    </row>
    <row r="60" spans="1:13" ht="13.5" customHeight="1" x14ac:dyDescent="0.3">
      <c r="A60" s="78"/>
      <c r="B60" s="36" t="s">
        <v>40</v>
      </c>
      <c r="C60" s="70"/>
      <c r="D60" s="40">
        <f>D59*1.07</f>
        <v>5.3500000000000005</v>
      </c>
      <c r="E60" s="40">
        <f t="shared" ref="E60:K60" si="25">E59*1.07</f>
        <v>383.06</v>
      </c>
      <c r="F60" s="40">
        <f t="shared" si="25"/>
        <v>859.21</v>
      </c>
      <c r="G60" s="40">
        <f t="shared" si="25"/>
        <v>829.25</v>
      </c>
      <c r="H60" s="40">
        <f t="shared" si="25"/>
        <v>435.49</v>
      </c>
      <c r="I60" s="40">
        <f t="shared" si="25"/>
        <v>189.39000000000001</v>
      </c>
      <c r="J60" s="40">
        <f t="shared" si="25"/>
        <v>60.99</v>
      </c>
      <c r="K60" s="40">
        <f t="shared" si="25"/>
        <v>2762.7400000000002</v>
      </c>
      <c r="L60" s="70"/>
      <c r="M60" s="73"/>
    </row>
    <row r="61" spans="1:13" ht="13.5" customHeight="1" x14ac:dyDescent="0.3">
      <c r="A61" s="78"/>
      <c r="B61" s="36" t="s">
        <v>4</v>
      </c>
      <c r="C61" s="70"/>
      <c r="D61" s="40">
        <f>D59/K59*100</f>
        <v>0.19364833462432224</v>
      </c>
      <c r="E61" s="7">
        <f>E59/K59*100</f>
        <v>13.86522075910147</v>
      </c>
      <c r="F61" s="7">
        <f>F59/K59*100</f>
        <v>31.099922540666153</v>
      </c>
      <c r="G61" s="7">
        <f>G59/K59*100</f>
        <v>30.015491866769946</v>
      </c>
      <c r="H61" s="7">
        <f>H59/K59*100</f>
        <v>15.76297443841983</v>
      </c>
      <c r="I61" s="7">
        <f>I59/K59*100</f>
        <v>6.8551510457010068</v>
      </c>
      <c r="J61" s="7">
        <f>J59/K59*100</f>
        <v>2.2075910147172735</v>
      </c>
      <c r="K61" s="8">
        <f>SUM(D61:J61)</f>
        <v>100</v>
      </c>
      <c r="L61" s="70"/>
      <c r="M61" s="73"/>
    </row>
    <row r="62" spans="1:13" ht="13.5" customHeight="1" x14ac:dyDescent="0.3">
      <c r="A62" s="78"/>
      <c r="B62" s="46" t="s">
        <v>5</v>
      </c>
      <c r="C62" s="46">
        <v>8</v>
      </c>
      <c r="D62" s="9">
        <v>1</v>
      </c>
      <c r="E62" s="9"/>
      <c r="F62" s="9"/>
      <c r="G62" s="9"/>
      <c r="H62" s="9"/>
      <c r="I62" s="9"/>
      <c r="J62" s="9">
        <v>8</v>
      </c>
      <c r="K62" s="41">
        <f>SUM(D62:J62)</f>
        <v>9</v>
      </c>
      <c r="L62" s="79"/>
      <c r="M62" s="45">
        <f>L62*K63</f>
        <v>0</v>
      </c>
    </row>
    <row r="63" spans="1:13" ht="13.5" customHeight="1" x14ac:dyDescent="0.3">
      <c r="A63" s="78"/>
      <c r="B63" s="46"/>
      <c r="C63" s="46"/>
      <c r="D63" s="41">
        <f>C62*D62</f>
        <v>8</v>
      </c>
      <c r="E63" s="35">
        <f>E62*C62</f>
        <v>0</v>
      </c>
      <c r="F63" s="35">
        <f>F62*C62</f>
        <v>0</v>
      </c>
      <c r="G63" s="35">
        <f>C62*G62</f>
        <v>0</v>
      </c>
      <c r="H63" s="35">
        <f>H62*C62</f>
        <v>0</v>
      </c>
      <c r="I63" s="35">
        <f>I62*C62</f>
        <v>0</v>
      </c>
      <c r="J63" s="35">
        <f>J62*C62</f>
        <v>64</v>
      </c>
      <c r="K63" s="41">
        <f t="shared" ref="K63:K67" si="26">SUM(D63:J63)</f>
        <v>72</v>
      </c>
      <c r="L63" s="79"/>
      <c r="M63" s="45"/>
    </row>
    <row r="64" spans="1:13" ht="13.5" customHeight="1" x14ac:dyDescent="0.3">
      <c r="A64" s="78"/>
      <c r="B64" s="10"/>
      <c r="C64" s="11"/>
      <c r="D64" s="11">
        <f>D63-D60</f>
        <v>2.6499999999999995</v>
      </c>
      <c r="E64" s="12">
        <f t="shared" ref="E64:G64" si="27">E63-E60</f>
        <v>-383.06</v>
      </c>
      <c r="F64" s="12">
        <f t="shared" si="27"/>
        <v>-859.21</v>
      </c>
      <c r="G64" s="12">
        <f t="shared" si="27"/>
        <v>-829.25</v>
      </c>
      <c r="H64" s="12">
        <f>H63-H60</f>
        <v>-435.49</v>
      </c>
      <c r="I64" s="12">
        <f>I63-I60</f>
        <v>-189.39000000000001</v>
      </c>
      <c r="J64" s="12">
        <f>J63-J60</f>
        <v>3.009999999999998</v>
      </c>
      <c r="K64" s="41">
        <f t="shared" si="26"/>
        <v>-2690.7399999999993</v>
      </c>
      <c r="L64" s="79"/>
      <c r="M64" s="45"/>
    </row>
    <row r="65" spans="1:13" ht="13.5" customHeight="1" x14ac:dyDescent="0.3">
      <c r="A65" s="78"/>
      <c r="B65" s="46" t="s">
        <v>6</v>
      </c>
      <c r="C65" s="46">
        <v>49</v>
      </c>
      <c r="D65" s="9"/>
      <c r="E65" s="9">
        <v>8</v>
      </c>
      <c r="F65" s="9">
        <v>18</v>
      </c>
      <c r="G65" s="9">
        <v>17</v>
      </c>
      <c r="H65" s="9">
        <v>9</v>
      </c>
      <c r="I65" s="9">
        <v>4</v>
      </c>
      <c r="J65" s="9"/>
      <c r="K65" s="41">
        <f t="shared" si="26"/>
        <v>56</v>
      </c>
      <c r="L65" s="47"/>
      <c r="M65" s="45">
        <f>L65*K66</f>
        <v>0</v>
      </c>
    </row>
    <row r="66" spans="1:13" ht="13.5" customHeight="1" x14ac:dyDescent="0.3">
      <c r="A66" s="78"/>
      <c r="B66" s="46"/>
      <c r="C66" s="46"/>
      <c r="D66" s="41">
        <f>C65*D65</f>
        <v>0</v>
      </c>
      <c r="E66" s="41">
        <f>E65*C65</f>
        <v>392</v>
      </c>
      <c r="F66" s="41">
        <f>F65*C65</f>
        <v>882</v>
      </c>
      <c r="G66" s="41">
        <f>G65*C65</f>
        <v>833</v>
      </c>
      <c r="H66" s="41">
        <f>H65*C65</f>
        <v>441</v>
      </c>
      <c r="I66" s="41">
        <f>I65*C65</f>
        <v>196</v>
      </c>
      <c r="J66" s="41">
        <f>J65*C65</f>
        <v>0</v>
      </c>
      <c r="K66" s="41">
        <f t="shared" si="26"/>
        <v>2744</v>
      </c>
      <c r="L66" s="48"/>
      <c r="M66" s="45"/>
    </row>
    <row r="67" spans="1:13" ht="13.5" customHeight="1" x14ac:dyDescent="0.3">
      <c r="A67" s="78"/>
      <c r="B67" s="10"/>
      <c r="C67" s="11"/>
      <c r="D67" s="12">
        <f>D64+D66</f>
        <v>2.6499999999999995</v>
      </c>
      <c r="E67" s="12">
        <f t="shared" ref="E67:J67" si="28">E64+E66</f>
        <v>8.9399999999999977</v>
      </c>
      <c r="F67" s="12">
        <f t="shared" si="28"/>
        <v>22.789999999999964</v>
      </c>
      <c r="G67" s="12">
        <f t="shared" si="28"/>
        <v>3.75</v>
      </c>
      <c r="H67" s="12">
        <f t="shared" si="28"/>
        <v>5.5099999999999909</v>
      </c>
      <c r="I67" s="12">
        <f t="shared" si="28"/>
        <v>6.6099999999999852</v>
      </c>
      <c r="J67" s="12">
        <f t="shared" si="28"/>
        <v>3.009999999999998</v>
      </c>
      <c r="K67" s="41">
        <f t="shared" si="26"/>
        <v>53.259999999999934</v>
      </c>
      <c r="L67" s="49"/>
      <c r="M67" s="45"/>
    </row>
    <row r="68" spans="1:13" ht="13.5" customHeight="1" x14ac:dyDescent="0.25">
      <c r="A68" s="78"/>
      <c r="B68" s="84" t="s">
        <v>18</v>
      </c>
      <c r="C68" s="84"/>
      <c r="D68" s="42">
        <f>D63+D66</f>
        <v>8</v>
      </c>
      <c r="E68" s="42">
        <f t="shared" ref="E68:K68" si="29">E63+E66</f>
        <v>392</v>
      </c>
      <c r="F68" s="42">
        <f t="shared" si="29"/>
        <v>882</v>
      </c>
      <c r="G68" s="42">
        <f t="shared" si="29"/>
        <v>833</v>
      </c>
      <c r="H68" s="42">
        <f t="shared" si="29"/>
        <v>441</v>
      </c>
      <c r="I68" s="42">
        <f t="shared" si="29"/>
        <v>196</v>
      </c>
      <c r="J68" s="42">
        <f t="shared" si="29"/>
        <v>64</v>
      </c>
      <c r="K68" s="42">
        <f>K63+K66</f>
        <v>2816</v>
      </c>
      <c r="L68" s="13">
        <f>M68/K68</f>
        <v>0</v>
      </c>
      <c r="M68" s="14">
        <f>SUM(M62:M67)</f>
        <v>0</v>
      </c>
    </row>
    <row r="69" spans="1:13" ht="13.5" customHeight="1" x14ac:dyDescent="0.3">
      <c r="L69" s="44">
        <f>M69/I55</f>
        <v>1</v>
      </c>
      <c r="M69" s="43">
        <f>I55-M68</f>
        <v>136.846</v>
      </c>
    </row>
    <row r="70" spans="1:13" ht="13.5" customHeight="1" x14ac:dyDescent="0.3">
      <c r="M70" s="3"/>
    </row>
    <row r="71" spans="1:13" ht="13.5" customHeight="1" x14ac:dyDescent="0.3">
      <c r="M71" s="3"/>
    </row>
    <row r="72" spans="1:13" ht="13.5" customHeight="1" x14ac:dyDescent="0.3">
      <c r="M72" s="3"/>
    </row>
    <row r="73" spans="1:13" ht="13.5" customHeight="1" x14ac:dyDescent="0.3">
      <c r="M73" s="3"/>
    </row>
    <row r="74" spans="1:13" ht="13.5" customHeight="1" x14ac:dyDescent="0.3">
      <c r="M74" s="3"/>
    </row>
    <row r="75" spans="1:13" ht="13.5" customHeight="1" x14ac:dyDescent="0.3">
      <c r="M75" s="3"/>
    </row>
    <row r="76" spans="1:13" ht="13.5" customHeight="1" x14ac:dyDescent="0.3">
      <c r="M76" s="3"/>
    </row>
    <row r="77" spans="1:13" ht="13.5" customHeight="1" x14ac:dyDescent="0.3">
      <c r="M77" s="3"/>
    </row>
    <row r="78" spans="1:13" ht="13.5" customHeight="1" x14ac:dyDescent="0.3">
      <c r="M78" s="3"/>
    </row>
    <row r="79" spans="1:13" ht="13.5" customHeight="1" x14ac:dyDescent="0.3">
      <c r="M79" s="3"/>
    </row>
    <row r="80" spans="1:13" ht="13.5" customHeight="1" x14ac:dyDescent="0.3">
      <c r="M80" s="3"/>
    </row>
    <row r="81" spans="13:13" ht="13.5" customHeight="1" x14ac:dyDescent="0.3">
      <c r="M81" s="3"/>
    </row>
    <row r="82" spans="13:13" ht="13.5" customHeight="1" x14ac:dyDescent="0.3">
      <c r="M82" s="3"/>
    </row>
    <row r="83" spans="13:13" ht="13.5" customHeight="1" x14ac:dyDescent="0.3">
      <c r="M83" s="3"/>
    </row>
    <row r="84" spans="13:13" ht="13.5" customHeight="1" x14ac:dyDescent="0.3">
      <c r="M84" s="3"/>
    </row>
    <row r="85" spans="13:13" ht="13.5" customHeight="1" x14ac:dyDescent="0.3">
      <c r="M85" s="3"/>
    </row>
    <row r="86" spans="13:13" ht="13.5" customHeight="1" x14ac:dyDescent="0.3">
      <c r="M86" s="3"/>
    </row>
    <row r="87" spans="13:13" ht="13.5" customHeight="1" x14ac:dyDescent="0.3">
      <c r="M87" s="3"/>
    </row>
    <row r="88" spans="13:13" ht="13.5" customHeight="1" x14ac:dyDescent="0.3">
      <c r="M88" s="3"/>
    </row>
    <row r="89" spans="13:13" ht="13.5" customHeight="1" x14ac:dyDescent="0.3">
      <c r="M89" s="3"/>
    </row>
    <row r="90" spans="13:13" ht="13.5" customHeight="1" x14ac:dyDescent="0.3">
      <c r="M90" s="3"/>
    </row>
    <row r="91" spans="13:13" ht="13.5" customHeight="1" x14ac:dyDescent="0.3">
      <c r="M91" s="3"/>
    </row>
    <row r="92" spans="13:13" x14ac:dyDescent="0.3">
      <c r="M92" s="3"/>
    </row>
    <row r="93" spans="13:13" x14ac:dyDescent="0.3">
      <c r="M93" s="3"/>
    </row>
  </sheetData>
  <mergeCells count="105">
    <mergeCell ref="M57:M58"/>
    <mergeCell ref="A53:C54"/>
    <mergeCell ref="D1:F2"/>
    <mergeCell ref="D3:F4"/>
    <mergeCell ref="D27:F28"/>
    <mergeCell ref="D29:F30"/>
    <mergeCell ref="D53:F54"/>
    <mergeCell ref="D55:F56"/>
    <mergeCell ref="D5:I5"/>
    <mergeCell ref="B22:B23"/>
    <mergeCell ref="C22:C23"/>
    <mergeCell ref="L22:L24"/>
    <mergeCell ref="M22:M24"/>
    <mergeCell ref="B48:B49"/>
    <mergeCell ref="C48:C49"/>
    <mergeCell ref="L48:L50"/>
    <mergeCell ref="A59:A68"/>
    <mergeCell ref="C59:C61"/>
    <mergeCell ref="L59:L61"/>
    <mergeCell ref="M59:M61"/>
    <mergeCell ref="B62:B63"/>
    <mergeCell ref="C62:C63"/>
    <mergeCell ref="L62:L64"/>
    <mergeCell ref="M62:M64"/>
    <mergeCell ref="B68:C68"/>
    <mergeCell ref="B65:B66"/>
    <mergeCell ref="C65:C66"/>
    <mergeCell ref="L65:L67"/>
    <mergeCell ref="M65:M67"/>
    <mergeCell ref="A57:A58"/>
    <mergeCell ref="B57:C58"/>
    <mergeCell ref="E57:I57"/>
    <mergeCell ref="K57:K58"/>
    <mergeCell ref="L57:L58"/>
    <mergeCell ref="G53:G54"/>
    <mergeCell ref="L53:L54"/>
    <mergeCell ref="M53:M56"/>
    <mergeCell ref="A55:C56"/>
    <mergeCell ref="L55:L56"/>
    <mergeCell ref="M48:M50"/>
    <mergeCell ref="B51:C51"/>
    <mergeCell ref="A33:A51"/>
    <mergeCell ref="C33:C35"/>
    <mergeCell ref="L33:L35"/>
    <mergeCell ref="M33:M35"/>
    <mergeCell ref="B36:B37"/>
    <mergeCell ref="C36:C37"/>
    <mergeCell ref="L36:L38"/>
    <mergeCell ref="M36:M38"/>
    <mergeCell ref="B39:B40"/>
    <mergeCell ref="C39:C40"/>
    <mergeCell ref="L39:L41"/>
    <mergeCell ref="M39:M41"/>
    <mergeCell ref="B42:B43"/>
    <mergeCell ref="C42:C43"/>
    <mergeCell ref="L42:L44"/>
    <mergeCell ref="A31:A32"/>
    <mergeCell ref="B31:C32"/>
    <mergeCell ref="E31:I31"/>
    <mergeCell ref="K31:K32"/>
    <mergeCell ref="L31:L32"/>
    <mergeCell ref="B10:B11"/>
    <mergeCell ref="C10:C11"/>
    <mergeCell ref="M5:M6"/>
    <mergeCell ref="B25:C25"/>
    <mergeCell ref="A27:C28"/>
    <mergeCell ref="G27:G28"/>
    <mergeCell ref="L27:L28"/>
    <mergeCell ref="A7:A25"/>
    <mergeCell ref="L10:L12"/>
    <mergeCell ref="L13:L15"/>
    <mergeCell ref="B19:B20"/>
    <mergeCell ref="C19:C20"/>
    <mergeCell ref="L19:L21"/>
    <mergeCell ref="M27:M30"/>
    <mergeCell ref="A29:C30"/>
    <mergeCell ref="M13:M15"/>
    <mergeCell ref="B16:B17"/>
    <mergeCell ref="A5:A6"/>
    <mergeCell ref="B5:C6"/>
    <mergeCell ref="K5:K6"/>
    <mergeCell ref="L5:L6"/>
    <mergeCell ref="C16:C17"/>
    <mergeCell ref="L16:L18"/>
    <mergeCell ref="M16:M18"/>
    <mergeCell ref="B13:B14"/>
    <mergeCell ref="C13:C14"/>
    <mergeCell ref="L7:L9"/>
    <mergeCell ref="M7:M9"/>
    <mergeCell ref="M10:M12"/>
    <mergeCell ref="C7:C9"/>
    <mergeCell ref="G1:G2"/>
    <mergeCell ref="M1:M4"/>
    <mergeCell ref="A1:C2"/>
    <mergeCell ref="L1:L2"/>
    <mergeCell ref="A3:C4"/>
    <mergeCell ref="L3:L4"/>
    <mergeCell ref="M19:M21"/>
    <mergeCell ref="B45:B46"/>
    <mergeCell ref="C45:C46"/>
    <mergeCell ref="L45:L47"/>
    <mergeCell ref="M45:M47"/>
    <mergeCell ref="M42:M44"/>
    <mergeCell ref="L29:L30"/>
    <mergeCell ref="M31:M32"/>
  </mergeCells>
  <phoneticPr fontId="2" type="noConversion"/>
  <pageMargins left="0.23622047244094491" right="0.23622047244094491" top="0.44" bottom="0.39370078740157483" header="0.31496062992125984" footer="0.31496062992125984"/>
  <pageSetup paperSize="9"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2"/>
  <sheetViews>
    <sheetView topLeftCell="A40" zoomScale="106" zoomScaleNormal="106" zoomScaleSheetLayoutView="100" workbookViewId="0">
      <selection activeCell="C58" sqref="C58:C59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3" width="9.375" style="3" customWidth="1"/>
    <col min="4" max="7" width="10.125" style="3" customWidth="1"/>
    <col min="8" max="8" width="9.75" style="3" customWidth="1"/>
    <col min="9" max="9" width="12.75" style="3" customWidth="1"/>
    <col min="10" max="10" width="12.75" style="15" customWidth="1"/>
    <col min="11" max="16384" width="9" style="3"/>
  </cols>
  <sheetData>
    <row r="1" spans="1:10" ht="18.75" customHeight="1" x14ac:dyDescent="0.3">
      <c r="A1" s="63" t="s">
        <v>16</v>
      </c>
      <c r="B1" s="63"/>
      <c r="C1" s="64"/>
      <c r="D1" s="50" t="s">
        <v>47</v>
      </c>
      <c r="E1" s="51"/>
      <c r="F1" s="54" t="s">
        <v>13</v>
      </c>
      <c r="G1" s="1" t="s">
        <v>15</v>
      </c>
      <c r="H1" s="2"/>
      <c r="I1" s="65" t="s">
        <v>14</v>
      </c>
      <c r="J1" s="60" t="s">
        <v>44</v>
      </c>
    </row>
    <row r="2" spans="1:10" ht="17.25" customHeight="1" x14ac:dyDescent="0.3">
      <c r="A2" s="63"/>
      <c r="B2" s="63"/>
      <c r="C2" s="64"/>
      <c r="D2" s="52"/>
      <c r="E2" s="53"/>
      <c r="F2" s="55"/>
      <c r="G2" s="31"/>
      <c r="H2" s="2"/>
      <c r="I2" s="65"/>
      <c r="J2" s="61"/>
    </row>
    <row r="3" spans="1:10" ht="17.25" customHeight="1" x14ac:dyDescent="0.3">
      <c r="A3" s="66" t="s">
        <v>27</v>
      </c>
      <c r="B3" s="66"/>
      <c r="C3" s="67"/>
      <c r="D3" s="56">
        <f>H7</f>
        <v>182</v>
      </c>
      <c r="E3" s="57"/>
      <c r="F3" s="29" t="s">
        <v>20</v>
      </c>
      <c r="G3" s="20">
        <f>H7*G2</f>
        <v>0</v>
      </c>
      <c r="H3" s="20"/>
      <c r="I3" s="68" t="s">
        <v>26</v>
      </c>
      <c r="J3" s="61"/>
    </row>
    <row r="4" spans="1:10" ht="17.25" customHeight="1" x14ac:dyDescent="0.3">
      <c r="A4" s="66"/>
      <c r="B4" s="66"/>
      <c r="C4" s="67"/>
      <c r="D4" s="58"/>
      <c r="E4" s="59"/>
      <c r="F4" s="4"/>
      <c r="G4" s="4"/>
      <c r="H4" s="5"/>
      <c r="I4" s="69"/>
      <c r="J4" s="62"/>
    </row>
    <row r="5" spans="1:10" x14ac:dyDescent="0.3">
      <c r="A5" s="70" t="s">
        <v>0</v>
      </c>
      <c r="B5" s="70" t="s">
        <v>1</v>
      </c>
      <c r="C5" s="70"/>
      <c r="D5" s="70"/>
      <c r="E5" s="70"/>
      <c r="F5" s="70"/>
      <c r="G5" s="70"/>
      <c r="H5" s="70" t="s">
        <v>2</v>
      </c>
      <c r="I5" s="71" t="s">
        <v>12</v>
      </c>
      <c r="J5" s="74" t="s">
        <v>11</v>
      </c>
    </row>
    <row r="6" spans="1:10" x14ac:dyDescent="0.3">
      <c r="A6" s="70"/>
      <c r="B6" s="70"/>
      <c r="C6" s="70"/>
      <c r="D6" s="6" t="s">
        <v>28</v>
      </c>
      <c r="E6" s="6" t="s">
        <v>29</v>
      </c>
      <c r="F6" s="6" t="s">
        <v>30</v>
      </c>
      <c r="G6" s="6" t="s">
        <v>31</v>
      </c>
      <c r="H6" s="70"/>
      <c r="I6" s="72"/>
      <c r="J6" s="75"/>
    </row>
    <row r="7" spans="1:10" x14ac:dyDescent="0.3">
      <c r="A7" s="78" t="s">
        <v>25</v>
      </c>
      <c r="B7" s="27" t="s">
        <v>3</v>
      </c>
      <c r="C7" s="70" t="s">
        <v>7</v>
      </c>
      <c r="D7" s="9">
        <v>59</v>
      </c>
      <c r="E7" s="9">
        <v>65</v>
      </c>
      <c r="F7" s="9">
        <v>39</v>
      </c>
      <c r="G7" s="9">
        <v>19</v>
      </c>
      <c r="H7" s="27">
        <f>SUM(D7:G7)</f>
        <v>182</v>
      </c>
      <c r="I7" s="70"/>
      <c r="J7" s="73"/>
    </row>
    <row r="8" spans="1:10" x14ac:dyDescent="0.3">
      <c r="A8" s="78"/>
      <c r="B8" s="27" t="s">
        <v>33</v>
      </c>
      <c r="C8" s="70"/>
      <c r="D8" s="27">
        <f>D7*1.015</f>
        <v>59.884999999999991</v>
      </c>
      <c r="E8" s="27">
        <f t="shared" ref="E8:H8" si="0">E7*1.015</f>
        <v>65.974999999999994</v>
      </c>
      <c r="F8" s="27">
        <f t="shared" si="0"/>
        <v>39.584999999999994</v>
      </c>
      <c r="G8" s="27">
        <f t="shared" si="0"/>
        <v>19.284999999999997</v>
      </c>
      <c r="H8" s="27">
        <f t="shared" si="0"/>
        <v>184.73</v>
      </c>
      <c r="I8" s="70"/>
      <c r="J8" s="73"/>
    </row>
    <row r="9" spans="1:10" x14ac:dyDescent="0.3">
      <c r="A9" s="78"/>
      <c r="B9" s="27" t="s">
        <v>4</v>
      </c>
      <c r="C9" s="70"/>
      <c r="D9" s="7">
        <f>D7/H7*100</f>
        <v>32.417582417582416</v>
      </c>
      <c r="E9" s="7">
        <f>E7/H7*100</f>
        <v>35.714285714285715</v>
      </c>
      <c r="F9" s="7">
        <f>F7/H7*100</f>
        <v>21.428571428571427</v>
      </c>
      <c r="G9" s="7">
        <f>G7/H7*100</f>
        <v>10.43956043956044</v>
      </c>
      <c r="H9" s="8">
        <f>SUM(D9:G9)</f>
        <v>100</v>
      </c>
      <c r="I9" s="70"/>
      <c r="J9" s="73"/>
    </row>
    <row r="10" spans="1:10" x14ac:dyDescent="0.3">
      <c r="A10" s="78"/>
      <c r="B10" s="46" t="s">
        <v>5</v>
      </c>
      <c r="C10" s="46">
        <v>25</v>
      </c>
      <c r="D10" s="9">
        <v>3</v>
      </c>
      <c r="E10" s="9">
        <v>3</v>
      </c>
      <c r="F10" s="9">
        <v>2</v>
      </c>
      <c r="G10" s="9">
        <v>1</v>
      </c>
      <c r="H10" s="28">
        <f>SUM(D10:G10)</f>
        <v>9</v>
      </c>
      <c r="I10" s="79"/>
      <c r="J10" s="45">
        <f>I10*H11</f>
        <v>0</v>
      </c>
    </row>
    <row r="11" spans="1:10" x14ac:dyDescent="0.3">
      <c r="A11" s="78"/>
      <c r="B11" s="46"/>
      <c r="C11" s="46"/>
      <c r="D11" s="28">
        <f>D10*C10</f>
        <v>75</v>
      </c>
      <c r="E11" s="28">
        <f>E10*C10</f>
        <v>75</v>
      </c>
      <c r="F11" s="28">
        <f>C10*F10</f>
        <v>50</v>
      </c>
      <c r="G11" s="28">
        <f>G10*C10</f>
        <v>25</v>
      </c>
      <c r="H11" s="28">
        <f>SUM(D11:G11)</f>
        <v>225</v>
      </c>
      <c r="I11" s="79"/>
      <c r="J11" s="45"/>
    </row>
    <row r="12" spans="1:10" x14ac:dyDescent="0.3">
      <c r="A12" s="78"/>
      <c r="B12" s="10"/>
      <c r="C12" s="11"/>
      <c r="D12" s="12">
        <f t="shared" ref="D12:F12" si="1">D11-D8</f>
        <v>15.115000000000009</v>
      </c>
      <c r="E12" s="12">
        <f t="shared" si="1"/>
        <v>9.0250000000000057</v>
      </c>
      <c r="F12" s="12">
        <f t="shared" si="1"/>
        <v>10.415000000000006</v>
      </c>
      <c r="G12" s="12">
        <f>G11-G8</f>
        <v>5.7150000000000034</v>
      </c>
      <c r="H12" s="28">
        <f>SUM(D12:G12)</f>
        <v>40.270000000000024</v>
      </c>
      <c r="I12" s="79"/>
      <c r="J12" s="45"/>
    </row>
    <row r="13" spans="1:10" x14ac:dyDescent="0.25">
      <c r="A13" s="78"/>
      <c r="B13" s="76" t="s">
        <v>18</v>
      </c>
      <c r="C13" s="77"/>
      <c r="D13" s="21">
        <f>D11</f>
        <v>75</v>
      </c>
      <c r="E13" s="21">
        <f t="shared" ref="E13:H13" si="2">E11</f>
        <v>75</v>
      </c>
      <c r="F13" s="21">
        <f t="shared" si="2"/>
        <v>50</v>
      </c>
      <c r="G13" s="21">
        <f t="shared" si="2"/>
        <v>25</v>
      </c>
      <c r="H13" s="21">
        <f t="shared" si="2"/>
        <v>225</v>
      </c>
      <c r="I13" s="13">
        <f>J13/H13</f>
        <v>0</v>
      </c>
      <c r="J13" s="14">
        <f>SUM(J10:J12)</f>
        <v>0</v>
      </c>
    </row>
    <row r="14" spans="1:10" x14ac:dyDescent="0.3">
      <c r="H14" s="15" t="s">
        <v>17</v>
      </c>
      <c r="I14" s="25" t="e">
        <f>J14/G3</f>
        <v>#DIV/0!</v>
      </c>
      <c r="J14" s="26">
        <f>G3-J13</f>
        <v>0</v>
      </c>
    </row>
    <row r="15" spans="1:10" ht="20.25" customHeight="1" x14ac:dyDescent="0.3">
      <c r="A15" s="63" t="s">
        <v>16</v>
      </c>
      <c r="B15" s="63"/>
      <c r="C15" s="64"/>
      <c r="D15" s="50" t="s">
        <v>47</v>
      </c>
      <c r="E15" s="51"/>
      <c r="F15" s="54" t="s">
        <v>13</v>
      </c>
      <c r="G15" s="1" t="s">
        <v>15</v>
      </c>
      <c r="H15" s="2"/>
      <c r="I15" s="65" t="s">
        <v>14</v>
      </c>
      <c r="J15" s="60" t="s">
        <v>44</v>
      </c>
    </row>
    <row r="16" spans="1:10" ht="13.5" customHeight="1" x14ac:dyDescent="0.3">
      <c r="A16" s="63"/>
      <c r="B16" s="63"/>
      <c r="C16" s="64"/>
      <c r="D16" s="52"/>
      <c r="E16" s="53"/>
      <c r="F16" s="55"/>
      <c r="G16" s="31"/>
      <c r="H16" s="2"/>
      <c r="I16" s="65"/>
      <c r="J16" s="61"/>
    </row>
    <row r="17" spans="1:10" ht="17.25" customHeight="1" x14ac:dyDescent="0.3">
      <c r="A17" s="66" t="s">
        <v>27</v>
      </c>
      <c r="B17" s="66"/>
      <c r="C17" s="67"/>
      <c r="D17" s="56">
        <f>H21</f>
        <v>215</v>
      </c>
      <c r="E17" s="57"/>
      <c r="F17" s="29" t="s">
        <v>20</v>
      </c>
      <c r="G17" s="20">
        <f>H21*G16</f>
        <v>0</v>
      </c>
      <c r="H17" s="20"/>
      <c r="I17" s="68" t="s">
        <v>26</v>
      </c>
      <c r="J17" s="61"/>
    </row>
    <row r="18" spans="1:10" ht="17.25" customHeight="1" x14ac:dyDescent="0.3">
      <c r="A18" s="66"/>
      <c r="B18" s="66"/>
      <c r="C18" s="67"/>
      <c r="D18" s="58"/>
      <c r="E18" s="59"/>
      <c r="F18" s="4"/>
      <c r="G18" s="4"/>
      <c r="H18" s="5"/>
      <c r="I18" s="69"/>
      <c r="J18" s="62"/>
    </row>
    <row r="19" spans="1:10" x14ac:dyDescent="0.3">
      <c r="A19" s="70" t="s">
        <v>0</v>
      </c>
      <c r="B19" s="70" t="s">
        <v>1</v>
      </c>
      <c r="C19" s="70"/>
      <c r="D19" s="70"/>
      <c r="E19" s="70"/>
      <c r="F19" s="70"/>
      <c r="G19" s="70"/>
      <c r="H19" s="70" t="s">
        <v>2</v>
      </c>
      <c r="I19" s="71" t="s">
        <v>12</v>
      </c>
      <c r="J19" s="74" t="s">
        <v>11</v>
      </c>
    </row>
    <row r="20" spans="1:10" x14ac:dyDescent="0.3">
      <c r="A20" s="70"/>
      <c r="B20" s="70"/>
      <c r="C20" s="70"/>
      <c r="D20" s="6" t="s">
        <v>28</v>
      </c>
      <c r="E20" s="6" t="s">
        <v>29</v>
      </c>
      <c r="F20" s="6" t="s">
        <v>30</v>
      </c>
      <c r="G20" s="6" t="s">
        <v>31</v>
      </c>
      <c r="H20" s="70"/>
      <c r="I20" s="72"/>
      <c r="J20" s="75"/>
    </row>
    <row r="21" spans="1:10" ht="13.5" customHeight="1" x14ac:dyDescent="0.3">
      <c r="A21" s="78" t="s">
        <v>32</v>
      </c>
      <c r="B21" s="27" t="s">
        <v>3</v>
      </c>
      <c r="C21" s="70" t="s">
        <v>7</v>
      </c>
      <c r="D21" s="9">
        <v>70</v>
      </c>
      <c r="E21" s="9">
        <v>77</v>
      </c>
      <c r="F21" s="9">
        <v>46</v>
      </c>
      <c r="G21" s="9">
        <v>22</v>
      </c>
      <c r="H21" s="27">
        <f>SUM(D21:G21)</f>
        <v>215</v>
      </c>
      <c r="I21" s="70"/>
      <c r="J21" s="73"/>
    </row>
    <row r="22" spans="1:10" ht="13.5" customHeight="1" x14ac:dyDescent="0.3">
      <c r="A22" s="78"/>
      <c r="B22" s="27" t="s">
        <v>33</v>
      </c>
      <c r="C22" s="70"/>
      <c r="D22" s="27">
        <f>D21*1.015</f>
        <v>71.05</v>
      </c>
      <c r="E22" s="27">
        <f t="shared" ref="E22:H22" si="3">E21*1.015</f>
        <v>78.154999999999987</v>
      </c>
      <c r="F22" s="27">
        <f t="shared" si="3"/>
        <v>46.69</v>
      </c>
      <c r="G22" s="27">
        <f t="shared" si="3"/>
        <v>22.33</v>
      </c>
      <c r="H22" s="27">
        <f t="shared" si="3"/>
        <v>218.22499999999997</v>
      </c>
      <c r="I22" s="70"/>
      <c r="J22" s="73"/>
    </row>
    <row r="23" spans="1:10" ht="13.5" customHeight="1" x14ac:dyDescent="0.3">
      <c r="A23" s="78"/>
      <c r="B23" s="27" t="s">
        <v>4</v>
      </c>
      <c r="C23" s="70"/>
      <c r="D23" s="7">
        <f>D21/H21*100</f>
        <v>32.558139534883722</v>
      </c>
      <c r="E23" s="7">
        <f>E21/H21*100</f>
        <v>35.813953488372093</v>
      </c>
      <c r="F23" s="7">
        <f>F21/H21*100</f>
        <v>21.395348837209301</v>
      </c>
      <c r="G23" s="7">
        <f>G21/H21*100</f>
        <v>10.232558139534884</v>
      </c>
      <c r="H23" s="8">
        <f>SUM(D23:G23)</f>
        <v>100</v>
      </c>
      <c r="I23" s="70"/>
      <c r="J23" s="73"/>
    </row>
    <row r="24" spans="1:10" ht="13.5" customHeight="1" x14ac:dyDescent="0.3">
      <c r="A24" s="78"/>
      <c r="B24" s="46" t="s">
        <v>5</v>
      </c>
      <c r="C24" s="46">
        <v>30</v>
      </c>
      <c r="D24" s="9">
        <v>3</v>
      </c>
      <c r="E24" s="9">
        <v>3</v>
      </c>
      <c r="F24" s="9">
        <v>2</v>
      </c>
      <c r="G24" s="9">
        <v>1</v>
      </c>
      <c r="H24" s="28">
        <f>SUM(D24:G24)</f>
        <v>9</v>
      </c>
      <c r="I24" s="79"/>
      <c r="J24" s="45">
        <f>I24*H25</f>
        <v>0</v>
      </c>
    </row>
    <row r="25" spans="1:10" ht="13.5" customHeight="1" x14ac:dyDescent="0.3">
      <c r="A25" s="78"/>
      <c r="B25" s="46"/>
      <c r="C25" s="46"/>
      <c r="D25" s="28">
        <f>D24*C24</f>
        <v>90</v>
      </c>
      <c r="E25" s="28">
        <f>E24*C24</f>
        <v>90</v>
      </c>
      <c r="F25" s="28">
        <f>C24*F24</f>
        <v>60</v>
      </c>
      <c r="G25" s="28">
        <f>G24*C24</f>
        <v>30</v>
      </c>
      <c r="H25" s="28">
        <f>SUM(D25:G25)</f>
        <v>270</v>
      </c>
      <c r="I25" s="79"/>
      <c r="J25" s="45"/>
    </row>
    <row r="26" spans="1:10" ht="13.5" customHeight="1" x14ac:dyDescent="0.3">
      <c r="A26" s="78"/>
      <c r="B26" s="10"/>
      <c r="C26" s="11"/>
      <c r="D26" s="12">
        <f t="shared" ref="D26:F26" si="4">D25-D22</f>
        <v>18.950000000000003</v>
      </c>
      <c r="E26" s="12">
        <f t="shared" si="4"/>
        <v>11.845000000000013</v>
      </c>
      <c r="F26" s="12">
        <f t="shared" si="4"/>
        <v>13.310000000000002</v>
      </c>
      <c r="G26" s="12">
        <f>G25-G22</f>
        <v>7.6700000000000017</v>
      </c>
      <c r="H26" s="28">
        <f>SUM(D26:G26)</f>
        <v>51.77500000000002</v>
      </c>
      <c r="I26" s="79"/>
      <c r="J26" s="45"/>
    </row>
    <row r="27" spans="1:10" ht="13.5" customHeight="1" x14ac:dyDescent="0.25">
      <c r="A27" s="78"/>
      <c r="B27" s="76" t="s">
        <v>18</v>
      </c>
      <c r="C27" s="77"/>
      <c r="D27" s="21">
        <f>D25</f>
        <v>90</v>
      </c>
      <c r="E27" s="21">
        <f t="shared" ref="E27:H27" si="5">E25</f>
        <v>90</v>
      </c>
      <c r="F27" s="21">
        <f t="shared" si="5"/>
        <v>60</v>
      </c>
      <c r="G27" s="21">
        <f t="shared" si="5"/>
        <v>30</v>
      </c>
      <c r="H27" s="21">
        <f t="shared" si="5"/>
        <v>270</v>
      </c>
      <c r="I27" s="13">
        <f>J27/H27</f>
        <v>0</v>
      </c>
      <c r="J27" s="14">
        <f>SUM(J24:J26)</f>
        <v>0</v>
      </c>
    </row>
    <row r="28" spans="1:10" ht="13.5" customHeight="1" x14ac:dyDescent="0.3">
      <c r="H28" s="15" t="s">
        <v>17</v>
      </c>
      <c r="I28" s="25" t="e">
        <f>J28/G17</f>
        <v>#DIV/0!</v>
      </c>
      <c r="J28" s="26">
        <f>G17-J27</f>
        <v>0</v>
      </c>
    </row>
    <row r="29" spans="1:10" ht="13.5" customHeight="1" x14ac:dyDescent="0.3">
      <c r="A29" s="63" t="s">
        <v>16</v>
      </c>
      <c r="B29" s="63"/>
      <c r="C29" s="64"/>
      <c r="D29" s="50" t="s">
        <v>47</v>
      </c>
      <c r="E29" s="51"/>
      <c r="F29" s="54" t="s">
        <v>13</v>
      </c>
      <c r="G29" s="1" t="s">
        <v>15</v>
      </c>
      <c r="H29" s="2"/>
      <c r="I29" s="65" t="s">
        <v>14</v>
      </c>
      <c r="J29" s="60" t="s">
        <v>44</v>
      </c>
    </row>
    <row r="30" spans="1:10" ht="13.5" customHeight="1" x14ac:dyDescent="0.3">
      <c r="A30" s="63"/>
      <c r="B30" s="63"/>
      <c r="C30" s="64"/>
      <c r="D30" s="52"/>
      <c r="E30" s="53"/>
      <c r="F30" s="55"/>
      <c r="G30" s="31"/>
      <c r="H30" s="2"/>
      <c r="I30" s="65"/>
      <c r="J30" s="61"/>
    </row>
    <row r="31" spans="1:10" ht="13.5" customHeight="1" x14ac:dyDescent="0.3">
      <c r="A31" s="66" t="s">
        <v>34</v>
      </c>
      <c r="B31" s="66"/>
      <c r="C31" s="67"/>
      <c r="D31" s="56">
        <f>H35</f>
        <v>375</v>
      </c>
      <c r="E31" s="57"/>
      <c r="F31" s="29" t="s">
        <v>20</v>
      </c>
      <c r="G31" s="20">
        <f>H35*G30</f>
        <v>0</v>
      </c>
      <c r="H31" s="20"/>
      <c r="I31" s="68" t="s">
        <v>26</v>
      </c>
      <c r="J31" s="61"/>
    </row>
    <row r="32" spans="1:10" ht="20.25" customHeight="1" x14ac:dyDescent="0.3">
      <c r="A32" s="66"/>
      <c r="B32" s="66"/>
      <c r="C32" s="67"/>
      <c r="D32" s="58"/>
      <c r="E32" s="59"/>
      <c r="F32" s="4"/>
      <c r="G32" s="4"/>
      <c r="H32" s="5"/>
      <c r="I32" s="69"/>
      <c r="J32" s="62"/>
    </row>
    <row r="33" spans="1:10" ht="13.5" customHeight="1" x14ac:dyDescent="0.3">
      <c r="A33" s="70" t="s">
        <v>0</v>
      </c>
      <c r="B33" s="70" t="s">
        <v>1</v>
      </c>
      <c r="C33" s="70"/>
      <c r="D33" s="70"/>
      <c r="E33" s="70"/>
      <c r="F33" s="70"/>
      <c r="G33" s="70"/>
      <c r="H33" s="70" t="s">
        <v>2</v>
      </c>
      <c r="I33" s="71" t="s">
        <v>12</v>
      </c>
      <c r="J33" s="74" t="s">
        <v>11</v>
      </c>
    </row>
    <row r="34" spans="1:10" ht="17.25" customHeight="1" x14ac:dyDescent="0.3">
      <c r="A34" s="70"/>
      <c r="B34" s="70"/>
      <c r="C34" s="70"/>
      <c r="D34" s="6" t="s">
        <v>35</v>
      </c>
      <c r="E34" s="6" t="s">
        <v>36</v>
      </c>
      <c r="F34" s="6" t="s">
        <v>37</v>
      </c>
      <c r="G34" s="6" t="s">
        <v>38</v>
      </c>
      <c r="H34" s="70"/>
      <c r="I34" s="72"/>
      <c r="J34" s="75"/>
    </row>
    <row r="35" spans="1:10" ht="17.25" customHeight="1" x14ac:dyDescent="0.3">
      <c r="A35" s="78" t="s">
        <v>25</v>
      </c>
      <c r="B35" s="27" t="s">
        <v>3</v>
      </c>
      <c r="C35" s="70" t="s">
        <v>7</v>
      </c>
      <c r="D35" s="9">
        <v>76</v>
      </c>
      <c r="E35" s="9">
        <v>131</v>
      </c>
      <c r="F35" s="9">
        <v>99</v>
      </c>
      <c r="G35" s="9">
        <v>69</v>
      </c>
      <c r="H35" s="27">
        <f>SUM(D35:G35)</f>
        <v>375</v>
      </c>
      <c r="I35" s="70"/>
      <c r="J35" s="73"/>
    </row>
    <row r="36" spans="1:10" ht="13.5" customHeight="1" x14ac:dyDescent="0.3">
      <c r="A36" s="78"/>
      <c r="B36" s="27" t="s">
        <v>33</v>
      </c>
      <c r="C36" s="70"/>
      <c r="D36" s="27">
        <f>D35*1.015</f>
        <v>77.139999999999986</v>
      </c>
      <c r="E36" s="27">
        <f t="shared" ref="E36:H36" si="6">E35*1.015</f>
        <v>132.96499999999997</v>
      </c>
      <c r="F36" s="27">
        <f t="shared" si="6"/>
        <v>100.48499999999999</v>
      </c>
      <c r="G36" s="27">
        <f t="shared" si="6"/>
        <v>70.034999999999997</v>
      </c>
      <c r="H36" s="27">
        <f t="shared" si="6"/>
        <v>380.62499999999994</v>
      </c>
      <c r="I36" s="70"/>
      <c r="J36" s="73"/>
    </row>
    <row r="37" spans="1:10" ht="13.5" customHeight="1" x14ac:dyDescent="0.3">
      <c r="A37" s="78"/>
      <c r="B37" s="27" t="s">
        <v>4</v>
      </c>
      <c r="C37" s="70"/>
      <c r="D37" s="7">
        <f>D35/H35*100</f>
        <v>20.266666666666666</v>
      </c>
      <c r="E37" s="7">
        <f>E35/H35*100</f>
        <v>34.93333333333333</v>
      </c>
      <c r="F37" s="7">
        <f>F35/H35*100</f>
        <v>26.400000000000002</v>
      </c>
      <c r="G37" s="7">
        <f>G35/H35*100</f>
        <v>18.399999999999999</v>
      </c>
      <c r="H37" s="8">
        <f t="shared" ref="H37:H42" si="7">SUM(D37:G37)</f>
        <v>100</v>
      </c>
      <c r="I37" s="70"/>
      <c r="J37" s="73"/>
    </row>
    <row r="38" spans="1:10" ht="13.5" customHeight="1" x14ac:dyDescent="0.3">
      <c r="A38" s="78"/>
      <c r="B38" s="46" t="s">
        <v>5</v>
      </c>
      <c r="C38" s="46">
        <v>41</v>
      </c>
      <c r="D38" s="9">
        <v>2</v>
      </c>
      <c r="E38" s="9">
        <v>2</v>
      </c>
      <c r="F38" s="9">
        <v>2</v>
      </c>
      <c r="G38" s="9">
        <v>2</v>
      </c>
      <c r="H38" s="28">
        <f t="shared" si="7"/>
        <v>8</v>
      </c>
      <c r="I38" s="79"/>
      <c r="J38" s="45">
        <f>I38*H39</f>
        <v>0</v>
      </c>
    </row>
    <row r="39" spans="1:10" ht="13.5" customHeight="1" x14ac:dyDescent="0.3">
      <c r="A39" s="78"/>
      <c r="B39" s="46"/>
      <c r="C39" s="46"/>
      <c r="D39" s="28">
        <f>D38*C38</f>
        <v>82</v>
      </c>
      <c r="E39" s="28">
        <f>E38*C38</f>
        <v>82</v>
      </c>
      <c r="F39" s="28">
        <f>C38*F38</f>
        <v>82</v>
      </c>
      <c r="G39" s="28">
        <f>G38*C38</f>
        <v>82</v>
      </c>
      <c r="H39" s="28">
        <f t="shared" si="7"/>
        <v>328</v>
      </c>
      <c r="I39" s="79"/>
      <c r="J39" s="45"/>
    </row>
    <row r="40" spans="1:10" ht="13.5" customHeight="1" x14ac:dyDescent="0.3">
      <c r="A40" s="78"/>
      <c r="B40" s="10"/>
      <c r="C40" s="11"/>
      <c r="D40" s="12">
        <f t="shared" ref="D40:F40" si="8">D39-D36</f>
        <v>4.8600000000000136</v>
      </c>
      <c r="E40" s="12">
        <f t="shared" si="8"/>
        <v>-50.964999999999975</v>
      </c>
      <c r="F40" s="12">
        <f t="shared" si="8"/>
        <v>-18.484999999999985</v>
      </c>
      <c r="G40" s="12">
        <f>G39-G36</f>
        <v>11.965000000000003</v>
      </c>
      <c r="H40" s="28">
        <f t="shared" si="7"/>
        <v>-52.624999999999943</v>
      </c>
      <c r="I40" s="79"/>
      <c r="J40" s="45"/>
    </row>
    <row r="41" spans="1:10" ht="13.5" customHeight="1" x14ac:dyDescent="0.3">
      <c r="A41" s="78"/>
      <c r="B41" s="46" t="s">
        <v>39</v>
      </c>
      <c r="C41" s="46">
        <v>28</v>
      </c>
      <c r="D41" s="9"/>
      <c r="E41" s="9">
        <v>2</v>
      </c>
      <c r="F41" s="9">
        <v>1</v>
      </c>
      <c r="G41" s="9"/>
      <c r="H41" s="28">
        <f t="shared" si="7"/>
        <v>3</v>
      </c>
      <c r="I41" s="79"/>
      <c r="J41" s="45">
        <f>I41*H42</f>
        <v>0</v>
      </c>
    </row>
    <row r="42" spans="1:10" ht="13.5" customHeight="1" x14ac:dyDescent="0.3">
      <c r="A42" s="78"/>
      <c r="B42" s="46"/>
      <c r="C42" s="46"/>
      <c r="D42" s="28">
        <f>D41*C41</f>
        <v>0</v>
      </c>
      <c r="E42" s="28">
        <f>E41*C41</f>
        <v>56</v>
      </c>
      <c r="F42" s="28">
        <f>C41*F41</f>
        <v>28</v>
      </c>
      <c r="G42" s="28">
        <f>G41*C41</f>
        <v>0</v>
      </c>
      <c r="H42" s="28">
        <f t="shared" si="7"/>
        <v>84</v>
      </c>
      <c r="I42" s="79"/>
      <c r="J42" s="45"/>
    </row>
    <row r="43" spans="1:10" ht="13.5" customHeight="1" x14ac:dyDescent="0.3">
      <c r="A43" s="78"/>
      <c r="B43" s="10"/>
      <c r="C43" s="11"/>
      <c r="D43" s="12">
        <f>D42+D40</f>
        <v>4.8600000000000136</v>
      </c>
      <c r="E43" s="12">
        <f t="shared" ref="E43:H43" si="9">E42+E40</f>
        <v>5.035000000000025</v>
      </c>
      <c r="F43" s="12">
        <f t="shared" si="9"/>
        <v>9.5150000000000148</v>
      </c>
      <c r="G43" s="12">
        <f t="shared" si="9"/>
        <v>11.965000000000003</v>
      </c>
      <c r="H43" s="12">
        <f t="shared" si="9"/>
        <v>31.375000000000057</v>
      </c>
      <c r="I43" s="79"/>
      <c r="J43" s="45"/>
    </row>
    <row r="44" spans="1:10" ht="13.5" customHeight="1" x14ac:dyDescent="0.25">
      <c r="A44" s="78"/>
      <c r="B44" s="76" t="s">
        <v>18</v>
      </c>
      <c r="C44" s="77"/>
      <c r="D44" s="21">
        <f>D39+D42</f>
        <v>82</v>
      </c>
      <c r="E44" s="21">
        <f t="shared" ref="E44:H44" si="10">E39+E42</f>
        <v>138</v>
      </c>
      <c r="F44" s="21">
        <f t="shared" si="10"/>
        <v>110</v>
      </c>
      <c r="G44" s="21">
        <f>G39+G42</f>
        <v>82</v>
      </c>
      <c r="H44" s="21">
        <f t="shared" si="10"/>
        <v>412</v>
      </c>
      <c r="I44" s="13">
        <f>J44/H44</f>
        <v>0</v>
      </c>
      <c r="J44" s="14">
        <f>SUM(J38:J40)</f>
        <v>0</v>
      </c>
    </row>
    <row r="45" spans="1:10" ht="13.5" customHeight="1" x14ac:dyDescent="0.3">
      <c r="H45" s="15" t="s">
        <v>17</v>
      </c>
      <c r="I45" s="25" t="e">
        <f>J45/G31</f>
        <v>#DIV/0!</v>
      </c>
      <c r="J45" s="26">
        <f>G31-J44</f>
        <v>0</v>
      </c>
    </row>
    <row r="46" spans="1:10" ht="13.5" customHeight="1" x14ac:dyDescent="0.3">
      <c r="A46" s="63" t="s">
        <v>16</v>
      </c>
      <c r="B46" s="63"/>
      <c r="C46" s="64"/>
      <c r="D46" s="50" t="s">
        <v>47</v>
      </c>
      <c r="E46" s="51"/>
      <c r="F46" s="54" t="s">
        <v>13</v>
      </c>
      <c r="G46" s="1" t="s">
        <v>15</v>
      </c>
      <c r="H46" s="2"/>
      <c r="I46" s="65" t="s">
        <v>14</v>
      </c>
      <c r="J46" s="60" t="s">
        <v>44</v>
      </c>
    </row>
    <row r="47" spans="1:10" ht="13.5" customHeight="1" x14ac:dyDescent="0.3">
      <c r="A47" s="63"/>
      <c r="B47" s="63"/>
      <c r="C47" s="64"/>
      <c r="D47" s="52"/>
      <c r="E47" s="53"/>
      <c r="F47" s="55"/>
      <c r="G47" s="31"/>
      <c r="H47" s="2"/>
      <c r="I47" s="65"/>
      <c r="J47" s="61"/>
    </row>
    <row r="48" spans="1:10" ht="13.5" customHeight="1" x14ac:dyDescent="0.3">
      <c r="A48" s="66" t="s">
        <v>34</v>
      </c>
      <c r="B48" s="66"/>
      <c r="C48" s="67"/>
      <c r="D48" s="56">
        <f>H52</f>
        <v>449</v>
      </c>
      <c r="E48" s="57"/>
      <c r="F48" s="29" t="s">
        <v>20</v>
      </c>
      <c r="G48" s="20">
        <f>H52*G47</f>
        <v>0</v>
      </c>
      <c r="H48" s="20"/>
      <c r="I48" s="68" t="s">
        <v>26</v>
      </c>
      <c r="J48" s="61"/>
    </row>
    <row r="49" spans="1:10" ht="13.5" customHeight="1" x14ac:dyDescent="0.3">
      <c r="A49" s="66"/>
      <c r="B49" s="66"/>
      <c r="C49" s="67"/>
      <c r="D49" s="58"/>
      <c r="E49" s="59"/>
      <c r="F49" s="4"/>
      <c r="G49" s="4"/>
      <c r="H49" s="5"/>
      <c r="I49" s="69"/>
      <c r="J49" s="62"/>
    </row>
    <row r="50" spans="1:10" ht="13.5" customHeight="1" x14ac:dyDescent="0.3">
      <c r="A50" s="70" t="s">
        <v>0</v>
      </c>
      <c r="B50" s="70" t="s">
        <v>1</v>
      </c>
      <c r="C50" s="70"/>
      <c r="D50" s="70"/>
      <c r="E50" s="70"/>
      <c r="F50" s="70"/>
      <c r="G50" s="70"/>
      <c r="H50" s="70" t="s">
        <v>2</v>
      </c>
      <c r="I50" s="71" t="s">
        <v>12</v>
      </c>
      <c r="J50" s="74" t="s">
        <v>11</v>
      </c>
    </row>
    <row r="51" spans="1:10" ht="13.5" customHeight="1" x14ac:dyDescent="0.3">
      <c r="A51" s="70"/>
      <c r="B51" s="70"/>
      <c r="C51" s="70"/>
      <c r="D51" s="6" t="s">
        <v>35</v>
      </c>
      <c r="E51" s="6" t="s">
        <v>36</v>
      </c>
      <c r="F51" s="6" t="s">
        <v>37</v>
      </c>
      <c r="G51" s="6" t="s">
        <v>38</v>
      </c>
      <c r="H51" s="70"/>
      <c r="I51" s="72"/>
      <c r="J51" s="75"/>
    </row>
    <row r="52" spans="1:10" ht="13.5" customHeight="1" x14ac:dyDescent="0.3">
      <c r="A52" s="78" t="s">
        <v>32</v>
      </c>
      <c r="B52" s="27" t="s">
        <v>3</v>
      </c>
      <c r="C52" s="70" t="s">
        <v>7</v>
      </c>
      <c r="D52" s="9">
        <v>91</v>
      </c>
      <c r="E52" s="9">
        <v>156</v>
      </c>
      <c r="F52" s="9">
        <v>119</v>
      </c>
      <c r="G52" s="9">
        <v>83</v>
      </c>
      <c r="H52" s="27">
        <f>SUM(D52:G52)</f>
        <v>449</v>
      </c>
      <c r="I52" s="70"/>
      <c r="J52" s="73"/>
    </row>
    <row r="53" spans="1:10" ht="13.5" customHeight="1" x14ac:dyDescent="0.3">
      <c r="A53" s="78"/>
      <c r="B53" s="27" t="s">
        <v>33</v>
      </c>
      <c r="C53" s="70"/>
      <c r="D53" s="27">
        <f>D52*1.015</f>
        <v>92.364999999999995</v>
      </c>
      <c r="E53" s="27">
        <f t="shared" ref="E53:H53" si="11">E52*1.015</f>
        <v>158.33999999999997</v>
      </c>
      <c r="F53" s="27">
        <f t="shared" si="11"/>
        <v>120.78499999999998</v>
      </c>
      <c r="G53" s="27">
        <f t="shared" si="11"/>
        <v>84.24499999999999</v>
      </c>
      <c r="H53" s="27">
        <f t="shared" si="11"/>
        <v>455.73499999999996</v>
      </c>
      <c r="I53" s="70"/>
      <c r="J53" s="73"/>
    </row>
    <row r="54" spans="1:10" ht="13.5" customHeight="1" x14ac:dyDescent="0.3">
      <c r="A54" s="78"/>
      <c r="B54" s="27" t="s">
        <v>4</v>
      </c>
      <c r="C54" s="70"/>
      <c r="D54" s="7">
        <f>D52/H52*100</f>
        <v>20.26726057906459</v>
      </c>
      <c r="E54" s="7">
        <f>E52/H52*100</f>
        <v>34.743875278396438</v>
      </c>
      <c r="F54" s="7">
        <f>F52/H52*100</f>
        <v>26.503340757238309</v>
      </c>
      <c r="G54" s="7">
        <f>G52/H52*100</f>
        <v>18.485523385300667</v>
      </c>
      <c r="H54" s="8">
        <f t="shared" ref="H54:H59" si="12">SUM(D54:G54)</f>
        <v>100</v>
      </c>
      <c r="I54" s="70"/>
      <c r="J54" s="73"/>
    </row>
    <row r="55" spans="1:10" ht="13.5" customHeight="1" x14ac:dyDescent="0.3">
      <c r="A55" s="78"/>
      <c r="B55" s="46" t="s">
        <v>5</v>
      </c>
      <c r="C55" s="46">
        <v>50</v>
      </c>
      <c r="D55" s="9">
        <v>2</v>
      </c>
      <c r="E55" s="9">
        <v>2</v>
      </c>
      <c r="F55" s="9">
        <v>2</v>
      </c>
      <c r="G55" s="9">
        <v>2</v>
      </c>
      <c r="H55" s="28">
        <f t="shared" si="12"/>
        <v>8</v>
      </c>
      <c r="I55" s="79"/>
      <c r="J55" s="45">
        <f>I55*H56</f>
        <v>0</v>
      </c>
    </row>
    <row r="56" spans="1:10" ht="13.5" customHeight="1" x14ac:dyDescent="0.3">
      <c r="A56" s="78"/>
      <c r="B56" s="46"/>
      <c r="C56" s="46"/>
      <c r="D56" s="28">
        <f>D55*C55</f>
        <v>100</v>
      </c>
      <c r="E56" s="28">
        <f>E55*C55</f>
        <v>100</v>
      </c>
      <c r="F56" s="28">
        <f>C55*F55</f>
        <v>100</v>
      </c>
      <c r="G56" s="28">
        <f>G55*C55</f>
        <v>100</v>
      </c>
      <c r="H56" s="28">
        <f t="shared" si="12"/>
        <v>400</v>
      </c>
      <c r="I56" s="79"/>
      <c r="J56" s="45"/>
    </row>
    <row r="57" spans="1:10" ht="13.5" customHeight="1" x14ac:dyDescent="0.3">
      <c r="A57" s="78"/>
      <c r="B57" s="10"/>
      <c r="C57" s="11"/>
      <c r="D57" s="12">
        <f t="shared" ref="D57:F57" si="13">D56-D53</f>
        <v>7.6350000000000051</v>
      </c>
      <c r="E57" s="12">
        <f t="shared" si="13"/>
        <v>-58.339999999999975</v>
      </c>
      <c r="F57" s="12">
        <f t="shared" si="13"/>
        <v>-20.784999999999982</v>
      </c>
      <c r="G57" s="12">
        <f>G56-G53</f>
        <v>15.75500000000001</v>
      </c>
      <c r="H57" s="28">
        <f t="shared" si="12"/>
        <v>-55.734999999999943</v>
      </c>
      <c r="I57" s="79"/>
      <c r="J57" s="45"/>
    </row>
    <row r="58" spans="1:10" ht="13.5" customHeight="1" x14ac:dyDescent="0.3">
      <c r="A58" s="78"/>
      <c r="B58" s="46" t="s">
        <v>39</v>
      </c>
      <c r="C58" s="46">
        <v>33</v>
      </c>
      <c r="D58" s="9"/>
      <c r="E58" s="9">
        <v>2</v>
      </c>
      <c r="F58" s="9">
        <v>1</v>
      </c>
      <c r="G58" s="9"/>
      <c r="H58" s="28">
        <f t="shared" si="12"/>
        <v>3</v>
      </c>
      <c r="I58" s="79"/>
      <c r="J58" s="45">
        <f>I58*H59</f>
        <v>0</v>
      </c>
    </row>
    <row r="59" spans="1:10" ht="13.5" customHeight="1" x14ac:dyDescent="0.3">
      <c r="A59" s="78"/>
      <c r="B59" s="46"/>
      <c r="C59" s="46"/>
      <c r="D59" s="28">
        <f>D58*C58</f>
        <v>0</v>
      </c>
      <c r="E59" s="28">
        <f>E58*C58</f>
        <v>66</v>
      </c>
      <c r="F59" s="28">
        <f>C58*F58</f>
        <v>33</v>
      </c>
      <c r="G59" s="28">
        <f>G58*C58</f>
        <v>0</v>
      </c>
      <c r="H59" s="28">
        <f t="shared" si="12"/>
        <v>99</v>
      </c>
      <c r="I59" s="79"/>
      <c r="J59" s="45"/>
    </row>
    <row r="60" spans="1:10" ht="13.5" customHeight="1" x14ac:dyDescent="0.3">
      <c r="A60" s="78"/>
      <c r="B60" s="10"/>
      <c r="C60" s="11"/>
      <c r="D60" s="12">
        <f>D59+D57</f>
        <v>7.6350000000000051</v>
      </c>
      <c r="E60" s="12">
        <f t="shared" ref="E60:H60" si="14">E59+E57</f>
        <v>7.660000000000025</v>
      </c>
      <c r="F60" s="12">
        <f t="shared" si="14"/>
        <v>12.215000000000018</v>
      </c>
      <c r="G60" s="12">
        <f t="shared" si="14"/>
        <v>15.75500000000001</v>
      </c>
      <c r="H60" s="12">
        <f t="shared" si="14"/>
        <v>43.265000000000057</v>
      </c>
      <c r="I60" s="79"/>
      <c r="J60" s="45"/>
    </row>
    <row r="61" spans="1:10" ht="13.5" customHeight="1" x14ac:dyDescent="0.25">
      <c r="A61" s="78"/>
      <c r="B61" s="76" t="s">
        <v>18</v>
      </c>
      <c r="C61" s="77"/>
      <c r="D61" s="21">
        <f>D56+D59</f>
        <v>100</v>
      </c>
      <c r="E61" s="21">
        <f t="shared" ref="E61:H61" si="15">E56+E59</f>
        <v>166</v>
      </c>
      <c r="F61" s="21">
        <f t="shared" si="15"/>
        <v>133</v>
      </c>
      <c r="G61" s="21">
        <f>G56+G59</f>
        <v>100</v>
      </c>
      <c r="H61" s="21">
        <f t="shared" si="15"/>
        <v>499</v>
      </c>
      <c r="I61" s="13">
        <f>J61/H61</f>
        <v>0</v>
      </c>
      <c r="J61" s="14">
        <f>SUM(J55:J57)</f>
        <v>0</v>
      </c>
    </row>
    <row r="62" spans="1:10" ht="13.5" customHeight="1" x14ac:dyDescent="0.3">
      <c r="H62" s="15" t="s">
        <v>17</v>
      </c>
      <c r="I62" s="25" t="e">
        <f>J62/G48</f>
        <v>#DIV/0!</v>
      </c>
      <c r="J62" s="26">
        <f>G48-J61</f>
        <v>0</v>
      </c>
    </row>
    <row r="63" spans="1:10" ht="13.5" customHeight="1" x14ac:dyDescent="0.3">
      <c r="J63" s="3"/>
    </row>
    <row r="64" spans="1:10" ht="13.5" customHeight="1" x14ac:dyDescent="0.3">
      <c r="J64" s="3"/>
    </row>
    <row r="65" spans="10:10" ht="13.5" customHeight="1" x14ac:dyDescent="0.3">
      <c r="J65" s="3"/>
    </row>
    <row r="66" spans="10:10" ht="13.5" customHeight="1" x14ac:dyDescent="0.3">
      <c r="J66" s="3"/>
    </row>
    <row r="67" spans="10:10" ht="13.5" customHeight="1" x14ac:dyDescent="0.3">
      <c r="J67" s="3"/>
    </row>
    <row r="68" spans="10:10" ht="13.5" customHeight="1" x14ac:dyDescent="0.3">
      <c r="J68" s="3"/>
    </row>
    <row r="69" spans="10:10" ht="13.5" customHeight="1" x14ac:dyDescent="0.3">
      <c r="J69" s="3"/>
    </row>
    <row r="70" spans="10:10" ht="13.5" customHeight="1" x14ac:dyDescent="0.3">
      <c r="J70" s="3"/>
    </row>
    <row r="71" spans="10:10" x14ac:dyDescent="0.3">
      <c r="J71" s="3"/>
    </row>
    <row r="72" spans="10:10" x14ac:dyDescent="0.3">
      <c r="J72" s="3"/>
    </row>
  </sheetData>
  <mergeCells count="100">
    <mergeCell ref="A50:A51"/>
    <mergeCell ref="B50:C51"/>
    <mergeCell ref="A52:A61"/>
    <mergeCell ref="C52:C54"/>
    <mergeCell ref="I52:I54"/>
    <mergeCell ref="J52:J54"/>
    <mergeCell ref="B55:B56"/>
    <mergeCell ref="C55:C56"/>
    <mergeCell ref="I55:I57"/>
    <mergeCell ref="J55:J57"/>
    <mergeCell ref="B58:B59"/>
    <mergeCell ref="C58:C59"/>
    <mergeCell ref="I58:I60"/>
    <mergeCell ref="J58:J60"/>
    <mergeCell ref="B61:C61"/>
    <mergeCell ref="J35:J37"/>
    <mergeCell ref="B38:B39"/>
    <mergeCell ref="C38:C39"/>
    <mergeCell ref="B44:C44"/>
    <mergeCell ref="D50:G50"/>
    <mergeCell ref="H50:H51"/>
    <mergeCell ref="I50:I51"/>
    <mergeCell ref="J46:J49"/>
    <mergeCell ref="A48:C49"/>
    <mergeCell ref="D48:E49"/>
    <mergeCell ref="I48:I49"/>
    <mergeCell ref="A46:C47"/>
    <mergeCell ref="D46:E47"/>
    <mergeCell ref="F46:F47"/>
    <mergeCell ref="I46:I47"/>
    <mergeCell ref="J50:J51"/>
    <mergeCell ref="B33:C34"/>
    <mergeCell ref="D33:G33"/>
    <mergeCell ref="H33:H34"/>
    <mergeCell ref="I33:I34"/>
    <mergeCell ref="A35:A44"/>
    <mergeCell ref="C35:C37"/>
    <mergeCell ref="I35:I37"/>
    <mergeCell ref="I29:I30"/>
    <mergeCell ref="I38:I40"/>
    <mergeCell ref="J38:J40"/>
    <mergeCell ref="B41:B42"/>
    <mergeCell ref="C41:C42"/>
    <mergeCell ref="J33:J34"/>
    <mergeCell ref="I41:I43"/>
    <mergeCell ref="J41:J43"/>
    <mergeCell ref="J29:J32"/>
    <mergeCell ref="A31:C32"/>
    <mergeCell ref="D31:E32"/>
    <mergeCell ref="I31:I32"/>
    <mergeCell ref="A29:C30"/>
    <mergeCell ref="D29:E30"/>
    <mergeCell ref="F29:F30"/>
    <mergeCell ref="A33:A34"/>
    <mergeCell ref="A21:A27"/>
    <mergeCell ref="C21:C23"/>
    <mergeCell ref="I21:I23"/>
    <mergeCell ref="J21:J23"/>
    <mergeCell ref="B24:B25"/>
    <mergeCell ref="C24:C25"/>
    <mergeCell ref="I24:I26"/>
    <mergeCell ref="J24:J26"/>
    <mergeCell ref="B27:C27"/>
    <mergeCell ref="A19:A20"/>
    <mergeCell ref="B19:C20"/>
    <mergeCell ref="D19:G19"/>
    <mergeCell ref="H19:H20"/>
    <mergeCell ref="I19:I20"/>
    <mergeCell ref="J19:J20"/>
    <mergeCell ref="B13:C13"/>
    <mergeCell ref="A15:C16"/>
    <mergeCell ref="D15:E16"/>
    <mergeCell ref="F15:F16"/>
    <mergeCell ref="I15:I16"/>
    <mergeCell ref="J15:J18"/>
    <mergeCell ref="A17:C18"/>
    <mergeCell ref="D17:E18"/>
    <mergeCell ref="I17:I18"/>
    <mergeCell ref="A7:A13"/>
    <mergeCell ref="C7:C9"/>
    <mergeCell ref="I7:I9"/>
    <mergeCell ref="J7:J9"/>
    <mergeCell ref="B10:B11"/>
    <mergeCell ref="C10:C11"/>
    <mergeCell ref="I10:I12"/>
    <mergeCell ref="J10:J12"/>
    <mergeCell ref="A5:A6"/>
    <mergeCell ref="B5:C6"/>
    <mergeCell ref="D5:G5"/>
    <mergeCell ref="H5:H6"/>
    <mergeCell ref="I5:I6"/>
    <mergeCell ref="J5:J6"/>
    <mergeCell ref="A1:C2"/>
    <mergeCell ref="D1:E2"/>
    <mergeCell ref="F1:F2"/>
    <mergeCell ref="I1:I2"/>
    <mergeCell ref="J1:J4"/>
    <mergeCell ref="A3:C4"/>
    <mergeCell ref="D3:E4"/>
    <mergeCell ref="I3:I4"/>
  </mergeCells>
  <phoneticPr fontId="2" type="noConversion"/>
  <pageMargins left="0.23622047244094491" right="0.23622047244094491" top="0.43307086614173229" bottom="0.39370078740157483" header="0.31496062992125984" footer="0.31496062992125984"/>
  <pageSetup paperSize="9"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530295-RR</vt:lpstr>
      <vt:lpstr>530295-RR PETITE- TALL</vt:lpstr>
      <vt:lpstr>'530295-RR'!Print_Area</vt:lpstr>
      <vt:lpstr>'530295-RR PETITE- TALL'!Print_Area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2019-12-18T07:26:22Z</cp:lastPrinted>
  <dcterms:created xsi:type="dcterms:W3CDTF">2016-04-06T23:11:26Z</dcterms:created>
  <dcterms:modified xsi:type="dcterms:W3CDTF">2019-12-18T07:29:48Z</dcterms:modified>
</cp:coreProperties>
</file>