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ucio\Desktop\"/>
    </mc:Choice>
  </mc:AlternateContent>
  <xr:revisionPtr revIDLastSave="0" documentId="13_ncr:1_{8D6E1E12-459D-41D6-8449-C7D899A4A3A9}" xr6:coauthVersionLast="47" xr6:coauthVersionMax="47" xr10:uidLastSave="{00000000-0000-0000-0000-000000000000}"/>
  <bookViews>
    <workbookView xWindow="-120" yWindow="-120" windowWidth="29040" windowHeight="15840" tabRatio="0" xr2:uid="{D0A1461D-0E32-4169-9087-322470AFBAAA}"/>
  </bookViews>
  <sheets>
    <sheet name="RESUMO" sheetId="1" r:id="rId1"/>
    <sheet name="Tab_Apoio" sheetId="2" r:id="rId2"/>
  </sheets>
  <definedNames>
    <definedName name="investimento_mensal">RESUMO!$E$15</definedName>
    <definedName name="patrimonio_acumulado">RESUMO!$E$18</definedName>
    <definedName name="perfil">RESUMO!$E$10</definedName>
    <definedName name="periodo">RESUMO!$E$16</definedName>
    <definedName name="rendimento_carteira">RESUMO!$E$9</definedName>
    <definedName name="taxa_mensal">RESUMO!$E$17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" i="1" l="1"/>
  <c r="D30" i="1"/>
  <c r="D35" i="1" s="1"/>
  <c r="A16" i="2"/>
  <c r="A17" i="2"/>
  <c r="A18" i="2"/>
  <c r="A19" i="2"/>
  <c r="A20" i="2"/>
  <c r="A15" i="2"/>
  <c r="A9" i="2"/>
  <c r="A10" i="2"/>
  <c r="A11" i="2"/>
  <c r="A12" i="2"/>
  <c r="A13" i="2"/>
  <c r="A14" i="2"/>
  <c r="A8" i="2"/>
  <c r="A7" i="2"/>
  <c r="A6" i="2"/>
  <c r="A5" i="2"/>
  <c r="A3" i="2"/>
  <c r="A4" i="2"/>
  <c r="D31" i="1"/>
  <c r="E18" i="1"/>
  <c r="E19" i="1" s="1"/>
  <c r="D25" i="1"/>
  <c r="E25" i="1" s="1"/>
  <c r="D26" i="1"/>
  <c r="E26" i="1" s="1"/>
  <c r="D27" i="1"/>
  <c r="E27" i="1" s="1"/>
  <c r="D28" i="1"/>
  <c r="E28" i="1" s="1"/>
  <c r="D24" i="1"/>
  <c r="E24" i="1" s="1"/>
  <c r="D34" i="1" l="1"/>
  <c r="E34" i="1" s="1"/>
  <c r="D39" i="1"/>
  <c r="E39" i="1" s="1"/>
  <c r="D38" i="1"/>
  <c r="E38" i="1" s="1"/>
  <c r="D37" i="1"/>
  <c r="E37" i="1" s="1"/>
  <c r="D36" i="1"/>
  <c r="E36" i="1" s="1"/>
  <c r="E35" i="1"/>
  <c r="E40" i="1" l="1"/>
</calcChain>
</file>

<file path=xl/sharedStrings.xml><?xml version="1.0" encoding="utf-8"?>
<sst xmlns="http://schemas.openxmlformats.org/spreadsheetml/2006/main" count="74" uniqueCount="39">
  <si>
    <t>CONFIGURAÇÕES</t>
  </si>
  <si>
    <t>Salário</t>
  </si>
  <si>
    <t>Rendimento da carteira</t>
  </si>
  <si>
    <t>Sugestão para Investimento (30% salario)</t>
  </si>
  <si>
    <t>INVESTIMENTO MENSAL</t>
  </si>
  <si>
    <t>Quanto investir por mês</t>
  </si>
  <si>
    <t>Por quantos anos</t>
  </si>
  <si>
    <t>Taxa de Rendimento Anual</t>
  </si>
  <si>
    <t>Patrimônio Acumulado</t>
  </si>
  <si>
    <t>Dividendos Mensais</t>
  </si>
  <si>
    <t>CENÁRIOS</t>
  </si>
  <si>
    <t>Período</t>
  </si>
  <si>
    <t>Dividendo</t>
  </si>
  <si>
    <t>Em 2 anos</t>
  </si>
  <si>
    <t>Em 5 anos</t>
  </si>
  <si>
    <t>Em 10 anos</t>
  </si>
  <si>
    <t>Em 30 anos</t>
  </si>
  <si>
    <t>Em 20 anos</t>
  </si>
  <si>
    <t>Lúcio Oliveira Martins Torres</t>
  </si>
  <si>
    <t>CONTROLE DE INVESTIMENTOS</t>
  </si>
  <si>
    <t>Perfil</t>
  </si>
  <si>
    <t>AGRESSIVO</t>
  </si>
  <si>
    <t>CONSERVADOR</t>
  </si>
  <si>
    <t>Valor a ser investido por mês</t>
  </si>
  <si>
    <t>Tipo de FII</t>
  </si>
  <si>
    <t>Percentual Sugerido</t>
  </si>
  <si>
    <t>Valores</t>
  </si>
  <si>
    <t>TIPO DE FII</t>
  </si>
  <si>
    <t>Papel</t>
  </si>
  <si>
    <t>Tijolo</t>
  </si>
  <si>
    <t>Híbridos</t>
  </si>
  <si>
    <t>FOFs</t>
  </si>
  <si>
    <t>Desenvolvimento</t>
  </si>
  <si>
    <t>Hotelaria</t>
  </si>
  <si>
    <t>PERFIL</t>
  </si>
  <si>
    <t>%</t>
  </si>
  <si>
    <t>MODERADO</t>
  </si>
  <si>
    <t>KEY</t>
  </si>
  <si>
    <t>Edite os campos preenchidos em amarelo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</si>
</sst>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70" formatCode="&quot;R$&quot;\ #,##0.00"/>
  </numFmts>
  <fonts count="1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4"/>
      <color theme="0"/>
      <name val="Aptos Narrow"/>
      <family val="2"/>
      <scheme val="minor"/>
    </font>
    <font>
      <sz val="11"/>
      <color theme="1"/>
      <name val="Segoe UI"/>
      <family val="2"/>
    </font>
    <font>
      <b/>
      <sz val="11"/>
      <color theme="1"/>
      <name val="Segoe UI"/>
      <family val="2"/>
    </font>
    <font>
      <sz val="18"/>
      <color theme="0"/>
      <name val="Aptos Display"/>
      <family val="2"/>
      <scheme val="major"/>
    </font>
    <font>
      <sz val="8"/>
      <color theme="1"/>
      <name val="Dubai"/>
      <family val="2"/>
    </font>
  </fonts>
  <fills count="13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CC6600"/>
        <bgColor indexed="64"/>
      </patternFill>
    </fill>
  </fills>
  <borders count="4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auto="1"/>
      </left>
      <right/>
      <top style="thin">
        <color theme="0" tint="-0.34998626667073579"/>
      </top>
      <bottom style="medium">
        <color auto="1"/>
      </bottom>
      <diagonal/>
    </border>
    <border>
      <left/>
      <right/>
      <top style="thin">
        <color theme="0" tint="-0.34998626667073579"/>
      </top>
      <bottom style="medium">
        <color auto="1"/>
      </bottom>
      <diagonal/>
    </border>
    <border>
      <left style="medium">
        <color auto="1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auto="1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auto="1"/>
      </right>
      <top style="thin">
        <color theme="0" tint="-0.34998626667073579"/>
      </top>
      <bottom style="medium">
        <color auto="1"/>
      </bottom>
      <diagonal/>
    </border>
    <border>
      <left style="medium">
        <color auto="1"/>
      </left>
      <right/>
      <top style="medium">
        <color indexed="64"/>
      </top>
      <bottom style="thin">
        <color theme="0" tint="-0.34998626667073579"/>
      </bottom>
      <diagonal/>
    </border>
    <border>
      <left/>
      <right/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auto="1"/>
      </right>
      <top style="medium">
        <color indexed="64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medium">
        <color auto="1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auto="1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 style="medium">
        <color theme="1"/>
      </right>
      <top style="medium">
        <color auto="1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theme="1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theme="1"/>
      </right>
      <top style="thin">
        <color theme="0" tint="-0.34998626667073579"/>
      </top>
      <bottom style="medium">
        <color auto="1"/>
      </bottom>
      <diagonal/>
    </border>
    <border>
      <left/>
      <right/>
      <top/>
      <bottom style="thick">
        <color theme="0"/>
      </bottom>
      <diagonal/>
    </border>
    <border>
      <left/>
      <right/>
      <top style="thick">
        <color auto="1"/>
      </top>
      <bottom/>
      <diagonal/>
    </border>
    <border>
      <left style="medium">
        <color auto="1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/>
      <top style="thin">
        <color rgb="FFB2B2B2"/>
      </top>
      <bottom style="thin">
        <color theme="0" tint="-0.34998626667073579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</borders>
  <cellStyleXfs count="7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2" borderId="0" applyNumberFormat="0" applyBorder="0" applyAlignment="0" applyProtection="0"/>
    <xf numFmtId="0" fontId="4" fillId="3" borderId="1" applyNumberFormat="0" applyAlignment="0" applyProtection="0"/>
    <xf numFmtId="0" fontId="1" fillId="4" borderId="2" applyNumberFormat="0" applyFont="0" applyAlignment="0" applyProtection="0"/>
  </cellStyleXfs>
  <cellXfs count="66">
    <xf numFmtId="0" fontId="0" fillId="0" borderId="0" xfId="0"/>
    <xf numFmtId="0" fontId="10" fillId="7" borderId="14" xfId="0" applyFont="1" applyFill="1" applyBorder="1"/>
    <xf numFmtId="0" fontId="10" fillId="7" borderId="15" xfId="0" applyFont="1" applyFill="1" applyBorder="1"/>
    <xf numFmtId="0" fontId="10" fillId="7" borderId="16" xfId="0" applyFont="1" applyFill="1" applyBorder="1"/>
    <xf numFmtId="0" fontId="10" fillId="7" borderId="17" xfId="0" applyFont="1" applyFill="1" applyBorder="1"/>
    <xf numFmtId="0" fontId="8" fillId="9" borderId="5" xfId="5" applyFont="1" applyFill="1" applyBorder="1" applyAlignment="1">
      <alignment horizontal="center"/>
    </xf>
    <xf numFmtId="0" fontId="8" fillId="9" borderId="6" xfId="5" applyFont="1" applyFill="1" applyBorder="1" applyAlignment="1">
      <alignment horizontal="center"/>
    </xf>
    <xf numFmtId="0" fontId="8" fillId="9" borderId="7" xfId="5" applyFont="1" applyFill="1" applyBorder="1" applyAlignment="1">
      <alignment horizontal="center"/>
    </xf>
    <xf numFmtId="0" fontId="9" fillId="8" borderId="18" xfId="0" applyFont="1" applyFill="1" applyBorder="1"/>
    <xf numFmtId="0" fontId="9" fillId="8" borderId="19" xfId="0" applyFont="1" applyFill="1" applyBorder="1"/>
    <xf numFmtId="0" fontId="9" fillId="8" borderId="14" xfId="0" applyFont="1" applyFill="1" applyBorder="1"/>
    <xf numFmtId="0" fontId="9" fillId="8" borderId="15" xfId="0" applyFont="1" applyFill="1" applyBorder="1"/>
    <xf numFmtId="0" fontId="9" fillId="8" borderId="23" xfId="0" applyFont="1" applyFill="1" applyBorder="1"/>
    <xf numFmtId="0" fontId="9" fillId="8" borderId="24" xfId="0" applyFont="1" applyFill="1" applyBorder="1"/>
    <xf numFmtId="0" fontId="8" fillId="10" borderId="11" xfId="5" applyFont="1" applyFill="1" applyBorder="1" applyAlignment="1">
      <alignment horizontal="center"/>
    </xf>
    <xf numFmtId="0" fontId="8" fillId="10" borderId="13" xfId="5" applyFont="1" applyFill="1" applyBorder="1" applyAlignment="1">
      <alignment horizontal="center"/>
    </xf>
    <xf numFmtId="0" fontId="8" fillId="10" borderId="3" xfId="5" applyFont="1" applyFill="1" applyBorder="1" applyAlignment="1">
      <alignment horizontal="center"/>
    </xf>
    <xf numFmtId="0" fontId="8" fillId="10" borderId="3" xfId="5" applyFont="1" applyFill="1" applyBorder="1" applyAlignment="1">
      <alignment horizontal="center"/>
    </xf>
    <xf numFmtId="0" fontId="9" fillId="8" borderId="28" xfId="0" applyFont="1" applyFill="1" applyBorder="1"/>
    <xf numFmtId="0" fontId="9" fillId="8" borderId="30" xfId="0" applyFont="1" applyFill="1" applyBorder="1"/>
    <xf numFmtId="0" fontId="9" fillId="8" borderId="26" xfId="0" applyFont="1" applyFill="1" applyBorder="1"/>
    <xf numFmtId="0" fontId="7" fillId="0" borderId="0" xfId="0" applyFont="1"/>
    <xf numFmtId="170" fontId="9" fillId="8" borderId="22" xfId="1" applyNumberFormat="1" applyFont="1" applyFill="1" applyBorder="1" applyAlignment="1" applyProtection="1">
      <alignment horizontal="center" vertical="center"/>
    </xf>
    <xf numFmtId="170" fontId="10" fillId="7" borderId="21" xfId="1" applyNumberFormat="1" applyFont="1" applyFill="1" applyBorder="1" applyAlignment="1" applyProtection="1">
      <alignment horizontal="center" vertical="center"/>
    </xf>
    <xf numFmtId="170" fontId="10" fillId="7" borderId="22" xfId="1" applyNumberFormat="1" applyFont="1" applyFill="1" applyBorder="1" applyAlignment="1" applyProtection="1">
      <alignment horizontal="center" vertical="center"/>
    </xf>
    <xf numFmtId="170" fontId="9" fillId="8" borderId="27" xfId="1" applyNumberFormat="1" applyFont="1" applyFill="1" applyBorder="1" applyAlignment="1" applyProtection="1">
      <alignment horizontal="center" vertical="center"/>
    </xf>
    <xf numFmtId="170" fontId="9" fillId="8" borderId="32" xfId="1" applyNumberFormat="1" applyFont="1" applyFill="1" applyBorder="1" applyAlignment="1" applyProtection="1">
      <alignment horizontal="center" vertical="center"/>
    </xf>
    <xf numFmtId="170" fontId="9" fillId="8" borderId="29" xfId="1" applyNumberFormat="1" applyFont="1" applyFill="1" applyBorder="1" applyAlignment="1" applyProtection="1">
      <alignment horizontal="center" vertical="center"/>
    </xf>
    <xf numFmtId="170" fontId="9" fillId="8" borderId="33" xfId="1" applyNumberFormat="1" applyFont="1" applyFill="1" applyBorder="1" applyAlignment="1" applyProtection="1">
      <alignment horizontal="center" vertical="center"/>
    </xf>
    <xf numFmtId="170" fontId="9" fillId="8" borderId="31" xfId="1" applyNumberFormat="1" applyFont="1" applyFill="1" applyBorder="1" applyAlignment="1" applyProtection="1">
      <alignment horizontal="center" vertical="center"/>
    </xf>
    <xf numFmtId="170" fontId="9" fillId="8" borderId="34" xfId="1" applyNumberFormat="1" applyFont="1" applyFill="1" applyBorder="1" applyAlignment="1" applyProtection="1">
      <alignment horizontal="center" vertical="center"/>
    </xf>
    <xf numFmtId="0" fontId="0" fillId="9" borderId="0" xfId="0" applyFill="1"/>
    <xf numFmtId="0" fontId="7" fillId="9" borderId="0" xfId="0" applyFont="1" applyFill="1"/>
    <xf numFmtId="0" fontId="11" fillId="9" borderId="0" xfId="3" applyFont="1" applyFill="1" applyBorder="1" applyAlignment="1">
      <alignment horizontal="center" vertical="center"/>
    </xf>
    <xf numFmtId="0" fontId="11" fillId="9" borderId="35" xfId="3" applyFont="1" applyFill="1" applyBorder="1" applyAlignment="1">
      <alignment horizontal="center" vertical="center"/>
    </xf>
    <xf numFmtId="0" fontId="9" fillId="6" borderId="0" xfId="0" applyFont="1" applyFill="1" applyBorder="1"/>
    <xf numFmtId="170" fontId="9" fillId="6" borderId="0" xfId="1" applyNumberFormat="1" applyFont="1" applyFill="1" applyBorder="1" applyAlignment="1" applyProtection="1">
      <alignment horizontal="center" vertical="center"/>
    </xf>
    <xf numFmtId="170" fontId="9" fillId="8" borderId="15" xfId="0" applyNumberFormat="1" applyFont="1" applyFill="1" applyBorder="1" applyAlignment="1">
      <alignment horizontal="center" vertical="center"/>
    </xf>
    <xf numFmtId="9" fontId="0" fillId="0" borderId="0" xfId="0" applyNumberFormat="1"/>
    <xf numFmtId="9" fontId="0" fillId="0" borderId="0" xfId="2" applyNumberFormat="1" applyFont="1"/>
    <xf numFmtId="0" fontId="0" fillId="0" borderId="36" xfId="0" applyBorder="1"/>
    <xf numFmtId="9" fontId="0" fillId="0" borderId="36" xfId="0" applyNumberFormat="1" applyBorder="1"/>
    <xf numFmtId="0" fontId="9" fillId="8" borderId="37" xfId="0" applyFont="1" applyFill="1" applyBorder="1"/>
    <xf numFmtId="0" fontId="9" fillId="8" borderId="38" xfId="0" applyFont="1" applyFill="1" applyBorder="1"/>
    <xf numFmtId="170" fontId="3" fillId="2" borderId="25" xfId="4" applyNumberFormat="1" applyBorder="1" applyAlignment="1" applyProtection="1">
      <alignment horizontal="center" vertical="center"/>
      <protection locked="0"/>
    </xf>
    <xf numFmtId="10" fontId="3" fillId="2" borderId="21" xfId="4" applyNumberFormat="1" applyBorder="1" applyAlignment="1" applyProtection="1">
      <alignment horizontal="center" vertical="center"/>
      <protection locked="0"/>
    </xf>
    <xf numFmtId="170" fontId="3" fillId="2" borderId="20" xfId="4" applyNumberFormat="1" applyBorder="1" applyAlignment="1" applyProtection="1">
      <alignment horizontal="center" vertical="center"/>
      <protection locked="0"/>
    </xf>
    <xf numFmtId="1" fontId="3" fillId="2" borderId="21" xfId="4" applyNumberFormat="1" applyBorder="1" applyAlignment="1" applyProtection="1">
      <alignment horizontal="center" vertical="center"/>
      <protection locked="0"/>
    </xf>
    <xf numFmtId="0" fontId="12" fillId="0" borderId="0" xfId="0" applyFont="1" applyAlignment="1">
      <alignment horizontal="left" vertical="center"/>
    </xf>
    <xf numFmtId="0" fontId="4" fillId="4" borderId="39" xfId="6" applyFont="1" applyBorder="1" applyAlignment="1">
      <alignment horizontal="center" vertical="center"/>
    </xf>
    <xf numFmtId="0" fontId="4" fillId="4" borderId="39" xfId="6" applyFont="1" applyBorder="1"/>
    <xf numFmtId="0" fontId="5" fillId="11" borderId="5" xfId="0" applyFont="1" applyFill="1" applyBorder="1" applyAlignment="1">
      <alignment horizontal="center"/>
    </xf>
    <xf numFmtId="0" fontId="5" fillId="11" borderId="6" xfId="0" applyFont="1" applyFill="1" applyBorder="1" applyAlignment="1">
      <alignment horizontal="center"/>
    </xf>
    <xf numFmtId="0" fontId="5" fillId="11" borderId="7" xfId="0" applyFont="1" applyFill="1" applyBorder="1" applyAlignment="1">
      <alignment horizontal="center"/>
    </xf>
    <xf numFmtId="0" fontId="0" fillId="0" borderId="40" xfId="0" applyBorder="1"/>
    <xf numFmtId="9" fontId="0" fillId="0" borderId="0" xfId="0" applyNumberFormat="1" applyBorder="1"/>
    <xf numFmtId="170" fontId="0" fillId="0" borderId="4" xfId="0" applyNumberFormat="1" applyBorder="1"/>
    <xf numFmtId="0" fontId="6" fillId="11" borderId="8" xfId="0" applyFont="1" applyFill="1" applyBorder="1"/>
    <xf numFmtId="0" fontId="6" fillId="11" borderId="9" xfId="0" applyFont="1" applyFill="1" applyBorder="1"/>
    <xf numFmtId="170" fontId="5" fillId="11" borderId="10" xfId="0" applyNumberFormat="1" applyFont="1" applyFill="1" applyBorder="1"/>
    <xf numFmtId="0" fontId="9" fillId="8" borderId="16" xfId="0" applyFont="1" applyFill="1" applyBorder="1" applyAlignment="1">
      <alignment horizontal="left"/>
    </xf>
    <xf numFmtId="0" fontId="9" fillId="8" borderId="41" xfId="0" applyFont="1" applyFill="1" applyBorder="1" applyAlignment="1">
      <alignment horizontal="left"/>
    </xf>
    <xf numFmtId="0" fontId="7" fillId="5" borderId="0" xfId="0" applyFont="1" applyFill="1"/>
    <xf numFmtId="0" fontId="8" fillId="12" borderId="11" xfId="5" applyFont="1" applyFill="1" applyBorder="1" applyAlignment="1">
      <alignment horizontal="center"/>
    </xf>
    <xf numFmtId="0" fontId="8" fillId="12" borderId="12" xfId="5" applyFont="1" applyFill="1" applyBorder="1" applyAlignment="1">
      <alignment horizontal="center"/>
    </xf>
    <xf numFmtId="0" fontId="8" fillId="12" borderId="13" xfId="5" applyFont="1" applyFill="1" applyBorder="1" applyAlignment="1">
      <alignment horizontal="center"/>
    </xf>
  </cellXfs>
  <cellStyles count="7">
    <cellStyle name="Entrada" xfId="5" builtinId="20"/>
    <cellStyle name="Moeda" xfId="1" builtinId="4"/>
    <cellStyle name="Neutro" xfId="4" builtinId="28"/>
    <cellStyle name="Normal" xfId="0" builtinId="0"/>
    <cellStyle name="Nota" xfId="6" builtinId="10"/>
    <cellStyle name="Porcentagem" xfId="2" builtinId="5"/>
    <cellStyle name="Título" xfId="3" builtinId="15"/>
  </cellStyles>
  <dxfs count="0"/>
  <tableStyles count="0" defaultTableStyle="TableStyleMedium2" defaultPivotStyle="PivotStyleLight16"/>
  <colors>
    <mruColors>
      <color rgb="FFCC6600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RESUMO!$D$33</c:f>
              <c:strCache>
                <c:ptCount val="1"/>
                <c:pt idx="0">
                  <c:v>Percentual Sugerido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RESUMO!$C$34:$C$39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Híbridos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</c:v>
                </c:pt>
              </c:strCache>
            </c:strRef>
          </c:cat>
          <c:val>
            <c:numRef>
              <c:f>RESUMO!$D$34:$D$39</c:f>
              <c:numCache>
                <c:formatCode>0%</c:formatCode>
                <c:ptCount val="6"/>
                <c:pt idx="0">
                  <c:v>0.3</c:v>
                </c:pt>
                <c:pt idx="1">
                  <c:v>0.5</c:v>
                </c:pt>
                <c:pt idx="2">
                  <c:v>0.1</c:v>
                </c:pt>
                <c:pt idx="3">
                  <c:v>0.1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FC-482F-B4AD-B5A73BFCA6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264913</xdr:colOff>
      <xdr:row>40</xdr:row>
      <xdr:rowOff>167282</xdr:rowOff>
    </xdr:from>
    <xdr:to>
      <xdr:col>5</xdr:col>
      <xdr:colOff>11906</xdr:colOff>
      <xdr:row>53</xdr:row>
      <xdr:rowOff>101203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1E8CE589-BEC7-825C-05CE-867F7A76A0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B3832A-10C2-4977-A50B-247A9295B784}">
  <sheetPr codeName="Planilha1"/>
  <dimension ref="A1:E65"/>
  <sheetViews>
    <sheetView showGridLines="0" showRowColHeaders="0" tabSelected="1" zoomScale="160" zoomScaleNormal="160" workbookViewId="0">
      <selection sqref="A1:XFD3"/>
    </sheetView>
  </sheetViews>
  <sheetFormatPr defaultColWidth="0" defaultRowHeight="15" x14ac:dyDescent="0.25"/>
  <cols>
    <col min="1" max="2" width="4" customWidth="1"/>
    <col min="3" max="3" width="29" bestFit="1" customWidth="1"/>
    <col min="4" max="4" width="19.42578125" bestFit="1" customWidth="1"/>
    <col min="5" max="5" width="16.28515625" bestFit="1" customWidth="1"/>
    <col min="6" max="7" width="7" customWidth="1"/>
    <col min="8" max="11" width="9.140625" hidden="1" customWidth="1"/>
    <col min="12" max="16384" width="9.140625" hidden="1"/>
  </cols>
  <sheetData>
    <row r="1" spans="1:5" s="33" customFormat="1" x14ac:dyDescent="0.25">
      <c r="A1" s="33" t="s">
        <v>19</v>
      </c>
    </row>
    <row r="2" spans="1:5" s="33" customFormat="1" x14ac:dyDescent="0.25"/>
    <row r="3" spans="1:5" s="34" customFormat="1" ht="15.75" thickBot="1" x14ac:dyDescent="0.3"/>
    <row r="4" spans="1:5" s="31" customFormat="1" ht="15.75" thickTop="1" x14ac:dyDescent="0.25">
      <c r="A4" s="32" t="s">
        <v>18</v>
      </c>
    </row>
    <row r="5" spans="1:5" ht="11.25" customHeight="1" x14ac:dyDescent="0.25"/>
    <row r="6" spans="1:5" ht="11.25" customHeight="1" thickBot="1" x14ac:dyDescent="0.3">
      <c r="A6" s="48" t="s">
        <v>38</v>
      </c>
    </row>
    <row r="7" spans="1:5" ht="19.5" thickBot="1" x14ac:dyDescent="0.35">
      <c r="C7" s="63" t="s">
        <v>0</v>
      </c>
      <c r="D7" s="64"/>
      <c r="E7" s="65"/>
    </row>
    <row r="8" spans="1:5" ht="16.5" x14ac:dyDescent="0.3">
      <c r="C8" s="12" t="s">
        <v>1</v>
      </c>
      <c r="D8" s="13"/>
      <c r="E8" s="44">
        <v>3000</v>
      </c>
    </row>
    <row r="9" spans="1:5" ht="16.5" x14ac:dyDescent="0.3">
      <c r="C9" s="10" t="s">
        <v>2</v>
      </c>
      <c r="D9" s="11"/>
      <c r="E9" s="45">
        <v>7.0000000000000001E-3</v>
      </c>
    </row>
    <row r="10" spans="1:5" ht="16.5" x14ac:dyDescent="0.3">
      <c r="C10" s="42" t="s">
        <v>20</v>
      </c>
      <c r="D10" s="43"/>
      <c r="E10" s="45" t="s">
        <v>22</v>
      </c>
    </row>
    <row r="11" spans="1:5" ht="17.25" thickBot="1" x14ac:dyDescent="0.35">
      <c r="C11" s="60" t="s">
        <v>3</v>
      </c>
      <c r="D11" s="61"/>
      <c r="E11" s="22">
        <f>E8*0.3</f>
        <v>900</v>
      </c>
    </row>
    <row r="12" spans="1:5" ht="12" customHeight="1" x14ac:dyDescent="0.25"/>
    <row r="13" spans="1:5" ht="12" customHeight="1" thickBot="1" x14ac:dyDescent="0.3"/>
    <row r="14" spans="1:5" ht="18.75" x14ac:dyDescent="0.3">
      <c r="C14" s="5" t="s">
        <v>4</v>
      </c>
      <c r="D14" s="6"/>
      <c r="E14" s="7"/>
    </row>
    <row r="15" spans="1:5" ht="16.5" x14ac:dyDescent="0.3">
      <c r="C15" s="8" t="s">
        <v>5</v>
      </c>
      <c r="D15" s="9"/>
      <c r="E15" s="46">
        <v>500</v>
      </c>
    </row>
    <row r="16" spans="1:5" ht="16.5" x14ac:dyDescent="0.3">
      <c r="C16" s="10" t="s">
        <v>6</v>
      </c>
      <c r="D16" s="11"/>
      <c r="E16" s="47">
        <v>5</v>
      </c>
    </row>
    <row r="17" spans="2:5" ht="16.5" x14ac:dyDescent="0.3">
      <c r="C17" s="10" t="s">
        <v>7</v>
      </c>
      <c r="D17" s="11"/>
      <c r="E17" s="45">
        <v>1.0789999999999999E-2</v>
      </c>
    </row>
    <row r="18" spans="2:5" ht="16.5" x14ac:dyDescent="0.3">
      <c r="C18" s="1" t="s">
        <v>8</v>
      </c>
      <c r="D18" s="2"/>
      <c r="E18" s="23">
        <f>ABS(FV(taxa_mensal,periodo*12,investimento_mensal))</f>
        <v>41888.456999243819</v>
      </c>
    </row>
    <row r="19" spans="2:5" ht="17.25" thickBot="1" x14ac:dyDescent="0.35">
      <c r="C19" s="3" t="s">
        <v>9</v>
      </c>
      <c r="D19" s="4"/>
      <c r="E19" s="24">
        <f>patrimonio_acumulado*rendimento_carteira</f>
        <v>293.21919899470674</v>
      </c>
    </row>
    <row r="20" spans="2:5" ht="11.25" customHeight="1" x14ac:dyDescent="0.25"/>
    <row r="21" spans="2:5" ht="11.25" customHeight="1" thickBot="1" x14ac:dyDescent="0.3"/>
    <row r="22" spans="2:5" ht="19.5" thickBot="1" x14ac:dyDescent="0.35">
      <c r="C22" s="16" t="s">
        <v>10</v>
      </c>
      <c r="D22" s="16"/>
      <c r="E22" s="16"/>
    </row>
    <row r="23" spans="2:5" ht="19.5" thickBot="1" x14ac:dyDescent="0.35">
      <c r="B23" s="21">
        <v>2</v>
      </c>
      <c r="C23" s="14" t="s">
        <v>11</v>
      </c>
      <c r="D23" s="15"/>
      <c r="E23" s="17" t="s">
        <v>12</v>
      </c>
    </row>
    <row r="24" spans="2:5" ht="16.5" x14ac:dyDescent="0.3">
      <c r="B24" s="21">
        <v>5</v>
      </c>
      <c r="C24" s="20" t="s">
        <v>13</v>
      </c>
      <c r="D24" s="25">
        <f>ABS(FV($E$17,B23*12,$E$15))</f>
        <v>13613.813648822608</v>
      </c>
      <c r="E24" s="26">
        <f>D24*rendimento_carteira</f>
        <v>95.296695541758254</v>
      </c>
    </row>
    <row r="25" spans="2:5" ht="16.5" x14ac:dyDescent="0.3">
      <c r="B25" s="21">
        <v>10</v>
      </c>
      <c r="C25" s="18" t="s">
        <v>14</v>
      </c>
      <c r="D25" s="27">
        <f>ABS(FV($E$17,B24*12,$E$15))</f>
        <v>41888.456999243819</v>
      </c>
      <c r="E25" s="28">
        <f>D25*rendimento_carteira</f>
        <v>293.21919899470674</v>
      </c>
    </row>
    <row r="26" spans="2:5" ht="16.5" x14ac:dyDescent="0.3">
      <c r="B26" s="21">
        <v>20</v>
      </c>
      <c r="C26" s="18" t="s">
        <v>15</v>
      </c>
      <c r="D26" s="27">
        <f>ABS(FV($E$17,B25*12,$E$15))</f>
        <v>121642.1062650861</v>
      </c>
      <c r="E26" s="28">
        <f>D26*rendimento_carteira</f>
        <v>851.49474385560268</v>
      </c>
    </row>
    <row r="27" spans="2:5" ht="16.5" x14ac:dyDescent="0.3">
      <c r="B27" s="21">
        <v>30</v>
      </c>
      <c r="C27" s="18" t="s">
        <v>17</v>
      </c>
      <c r="D27" s="27">
        <f>ABS(FV($E$17,B26*12,$E$15))</f>
        <v>562599.20004854025</v>
      </c>
      <c r="E27" s="28">
        <f>D27*rendimento_carteira</f>
        <v>3938.1944003397821</v>
      </c>
    </row>
    <row r="28" spans="2:5" ht="17.25" thickBot="1" x14ac:dyDescent="0.35">
      <c r="C28" s="19" t="s">
        <v>16</v>
      </c>
      <c r="D28" s="29">
        <f>ABS(FV($E$17,B27*12,$E$15))</f>
        <v>2161084.8275023573</v>
      </c>
      <c r="E28" s="30">
        <f>D28*rendimento_carteira</f>
        <v>15127.593792516502</v>
      </c>
    </row>
    <row r="29" spans="2:5" ht="16.5" x14ac:dyDescent="0.3">
      <c r="C29" s="35"/>
      <c r="D29" s="36"/>
      <c r="E29" s="36"/>
    </row>
    <row r="30" spans="2:5" x14ac:dyDescent="0.25">
      <c r="C30" s="50" t="s">
        <v>20</v>
      </c>
      <c r="D30" s="49" t="str">
        <f>perfil</f>
        <v>CONSERVADOR</v>
      </c>
      <c r="E30" s="50"/>
    </row>
    <row r="31" spans="2:5" ht="16.5" x14ac:dyDescent="0.3">
      <c r="C31" s="11" t="s">
        <v>23</v>
      </c>
      <c r="D31" s="37">
        <f>investimento_mensal</f>
        <v>500</v>
      </c>
      <c r="E31" s="11"/>
    </row>
    <row r="32" spans="2:5" ht="15.75" thickBot="1" x14ac:dyDescent="0.3"/>
    <row r="33" spans="3:5" x14ac:dyDescent="0.25">
      <c r="C33" s="51" t="s">
        <v>27</v>
      </c>
      <c r="D33" s="52" t="s">
        <v>25</v>
      </c>
      <c r="E33" s="53" t="s">
        <v>26</v>
      </c>
    </row>
    <row r="34" spans="3:5" x14ac:dyDescent="0.25">
      <c r="C34" s="54" t="s">
        <v>28</v>
      </c>
      <c r="D34" s="55">
        <f>VLOOKUP($D$30&amp;"_"&amp;$C34,Tab_Apoio!A3:D20,4,)</f>
        <v>0.3</v>
      </c>
      <c r="E34" s="56">
        <f>D34*investimento_mensal</f>
        <v>150</v>
      </c>
    </row>
    <row r="35" spans="3:5" x14ac:dyDescent="0.25">
      <c r="C35" s="54" t="s">
        <v>29</v>
      </c>
      <c r="D35" s="55">
        <f>VLOOKUP($D$30&amp;"_"&amp;$C35,Tab_Apoio!A4:D21,4,)</f>
        <v>0.5</v>
      </c>
      <c r="E35" s="56">
        <f>D35*investimento_mensal</f>
        <v>250</v>
      </c>
    </row>
    <row r="36" spans="3:5" x14ac:dyDescent="0.25">
      <c r="C36" s="54" t="s">
        <v>30</v>
      </c>
      <c r="D36" s="55">
        <f>VLOOKUP($D$30&amp;"_"&amp;$C36,Tab_Apoio!A5:D22,4,)</f>
        <v>0.1</v>
      </c>
      <c r="E36" s="56">
        <f>D36*investimento_mensal</f>
        <v>50</v>
      </c>
    </row>
    <row r="37" spans="3:5" x14ac:dyDescent="0.25">
      <c r="C37" s="54" t="s">
        <v>31</v>
      </c>
      <c r="D37" s="55">
        <f>VLOOKUP($D$30&amp;"_"&amp;$C37,Tab_Apoio!A6:D23,4,)</f>
        <v>0.1</v>
      </c>
      <c r="E37" s="56">
        <f>D37*investimento_mensal</f>
        <v>50</v>
      </c>
    </row>
    <row r="38" spans="3:5" x14ac:dyDescent="0.25">
      <c r="C38" s="54" t="s">
        <v>32</v>
      </c>
      <c r="D38" s="55">
        <f>VLOOKUP($D$30&amp;"_"&amp;$C38,Tab_Apoio!A7:D24,4,)</f>
        <v>0</v>
      </c>
      <c r="E38" s="56">
        <f>D38*investimento_mensal</f>
        <v>0</v>
      </c>
    </row>
    <row r="39" spans="3:5" x14ac:dyDescent="0.25">
      <c r="C39" s="54" t="s">
        <v>33</v>
      </c>
      <c r="D39" s="55">
        <f>VLOOKUP($D$30&amp;"_"&amp;$C39,Tab_Apoio!A8:D25,4,)</f>
        <v>0</v>
      </c>
      <c r="E39" s="56">
        <f>D39*investimento_mensal</f>
        <v>0</v>
      </c>
    </row>
    <row r="40" spans="3:5" ht="15.75" thickBot="1" x14ac:dyDescent="0.3">
      <c r="C40" s="57"/>
      <c r="D40" s="58"/>
      <c r="E40" s="59">
        <f>SUM(E34:E39)</f>
        <v>500</v>
      </c>
    </row>
    <row r="65" customFormat="1" x14ac:dyDescent="0.25"/>
  </sheetData>
  <sheetProtection sheet="1" objects="1" scenarios="1"/>
  <mergeCells count="5">
    <mergeCell ref="C7:E7"/>
    <mergeCell ref="C14:E14"/>
    <mergeCell ref="C22:E22"/>
    <mergeCell ref="A1:XFD3"/>
    <mergeCell ref="C11:D11"/>
  </mergeCells>
  <dataValidations count="1">
    <dataValidation type="list" allowBlank="1" showInputMessage="1" showErrorMessage="1" sqref="E10" xr:uid="{8EF8D36D-3352-443A-9667-11676FEBB4EF}">
      <formula1>"AGRESSIVO,MODERADO,CONSERVADOR"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1A625-13B4-4EC0-9C6D-C81598DA58A8}">
  <dimension ref="A2:D20"/>
  <sheetViews>
    <sheetView zoomScale="160" zoomScaleNormal="160" workbookViewId="0">
      <selection activeCell="C5" sqref="C5"/>
    </sheetView>
  </sheetViews>
  <sheetFormatPr defaultRowHeight="15" x14ac:dyDescent="0.25"/>
  <cols>
    <col min="1" max="1" width="30.85546875" bestFit="1" customWidth="1"/>
    <col min="2" max="2" width="14.42578125" bestFit="1" customWidth="1"/>
    <col min="3" max="3" width="16.140625" bestFit="1" customWidth="1"/>
  </cols>
  <sheetData>
    <row r="2" spans="1:4" x14ac:dyDescent="0.25">
      <c r="A2" s="62" t="s">
        <v>37</v>
      </c>
      <c r="B2" s="62" t="s">
        <v>34</v>
      </c>
      <c r="C2" s="62" t="s">
        <v>24</v>
      </c>
      <c r="D2" s="62" t="s">
        <v>35</v>
      </c>
    </row>
    <row r="3" spans="1:4" x14ac:dyDescent="0.25">
      <c r="A3" t="str">
        <f>_xlfn.CONCAT(B3,"_",C3)</f>
        <v>CONSERVADOR_Papel</v>
      </c>
      <c r="B3" t="s">
        <v>22</v>
      </c>
      <c r="C3" t="s">
        <v>28</v>
      </c>
      <c r="D3" s="39">
        <v>0.3</v>
      </c>
    </row>
    <row r="4" spans="1:4" x14ac:dyDescent="0.25">
      <c r="A4" t="str">
        <f>_xlfn.CONCAT(B4,"_",C4)</f>
        <v>CONSERVADOR_Tijolo</v>
      </c>
      <c r="B4" t="s">
        <v>22</v>
      </c>
      <c r="C4" t="s">
        <v>29</v>
      </c>
      <c r="D4" s="39">
        <v>0.5</v>
      </c>
    </row>
    <row r="5" spans="1:4" x14ac:dyDescent="0.25">
      <c r="A5" t="str">
        <f t="shared" ref="A5:A20" si="0">_xlfn.CONCAT(B5,"_",C5)</f>
        <v>CONSERVADOR_Híbridos</v>
      </c>
      <c r="B5" t="s">
        <v>22</v>
      </c>
      <c r="C5" t="s">
        <v>30</v>
      </c>
      <c r="D5" s="39">
        <v>0.1</v>
      </c>
    </row>
    <row r="6" spans="1:4" x14ac:dyDescent="0.25">
      <c r="A6" t="str">
        <f t="shared" si="0"/>
        <v>CONSERVADOR_FOFs</v>
      </c>
      <c r="B6" t="s">
        <v>22</v>
      </c>
      <c r="C6" t="s">
        <v>31</v>
      </c>
      <c r="D6" s="39">
        <v>0.1</v>
      </c>
    </row>
    <row r="7" spans="1:4" x14ac:dyDescent="0.25">
      <c r="A7" t="str">
        <f t="shared" si="0"/>
        <v>CONSERVADOR_Desenvolvimento</v>
      </c>
      <c r="B7" t="s">
        <v>22</v>
      </c>
      <c r="C7" t="s">
        <v>32</v>
      </c>
      <c r="D7" s="39">
        <v>0</v>
      </c>
    </row>
    <row r="8" spans="1:4" ht="15.75" thickBot="1" x14ac:dyDescent="0.3">
      <c r="A8" t="str">
        <f t="shared" si="0"/>
        <v>CONSERVADOR_Hotelaria</v>
      </c>
      <c r="B8" t="s">
        <v>22</v>
      </c>
      <c r="C8" t="s">
        <v>33</v>
      </c>
      <c r="D8" s="39">
        <v>0</v>
      </c>
    </row>
    <row r="9" spans="1:4" ht="15.75" thickTop="1" x14ac:dyDescent="0.25">
      <c r="A9" s="40" t="str">
        <f t="shared" si="0"/>
        <v>MODERADO_Papel</v>
      </c>
      <c r="B9" s="40" t="s">
        <v>36</v>
      </c>
      <c r="C9" s="40" t="s">
        <v>28</v>
      </c>
      <c r="D9" s="41">
        <v>0.32</v>
      </c>
    </row>
    <row r="10" spans="1:4" x14ac:dyDescent="0.25">
      <c r="A10" t="str">
        <f t="shared" si="0"/>
        <v>MODERADO_Tijolo</v>
      </c>
      <c r="B10" t="s">
        <v>36</v>
      </c>
      <c r="C10" t="s">
        <v>29</v>
      </c>
      <c r="D10" s="38">
        <v>0.4</v>
      </c>
    </row>
    <row r="11" spans="1:4" x14ac:dyDescent="0.25">
      <c r="A11" t="str">
        <f t="shared" si="0"/>
        <v>MODERADO_Híbridos</v>
      </c>
      <c r="B11" t="s">
        <v>36</v>
      </c>
      <c r="C11" t="s">
        <v>30</v>
      </c>
      <c r="D11" s="38">
        <v>0.08</v>
      </c>
    </row>
    <row r="12" spans="1:4" x14ac:dyDescent="0.25">
      <c r="A12" t="str">
        <f t="shared" si="0"/>
        <v>MODERADO_FOFs</v>
      </c>
      <c r="B12" t="s">
        <v>36</v>
      </c>
      <c r="C12" t="s">
        <v>31</v>
      </c>
      <c r="D12" s="38">
        <v>0.1</v>
      </c>
    </row>
    <row r="13" spans="1:4" x14ac:dyDescent="0.25">
      <c r="A13" t="str">
        <f t="shared" si="0"/>
        <v>MODERADO_Desenvolvimento</v>
      </c>
      <c r="B13" t="s">
        <v>36</v>
      </c>
      <c r="C13" t="s">
        <v>32</v>
      </c>
      <c r="D13" s="38">
        <v>0.06</v>
      </c>
    </row>
    <row r="14" spans="1:4" ht="15.75" thickBot="1" x14ac:dyDescent="0.3">
      <c r="A14" t="str">
        <f t="shared" si="0"/>
        <v>MODERADO_Hotelaria</v>
      </c>
      <c r="B14" t="s">
        <v>36</v>
      </c>
      <c r="C14" t="s">
        <v>33</v>
      </c>
      <c r="D14" s="38">
        <v>0.04</v>
      </c>
    </row>
    <row r="15" spans="1:4" ht="15.75" thickTop="1" x14ac:dyDescent="0.25">
      <c r="A15" s="40" t="str">
        <f t="shared" si="0"/>
        <v>AGRESSIVO_Papel</v>
      </c>
      <c r="B15" s="40" t="s">
        <v>21</v>
      </c>
      <c r="C15" s="40" t="s">
        <v>28</v>
      </c>
      <c r="D15" s="41">
        <v>0.5</v>
      </c>
    </row>
    <row r="16" spans="1:4" x14ac:dyDescent="0.25">
      <c r="A16" t="str">
        <f t="shared" si="0"/>
        <v>AGRESSIVO_Tijolo</v>
      </c>
      <c r="B16" t="s">
        <v>21</v>
      </c>
      <c r="C16" t="s">
        <v>29</v>
      </c>
      <c r="D16" s="38">
        <v>0.1</v>
      </c>
    </row>
    <row r="17" spans="1:4" x14ac:dyDescent="0.25">
      <c r="A17" t="str">
        <f t="shared" si="0"/>
        <v>AGRESSIVO_Híbridos</v>
      </c>
      <c r="B17" t="s">
        <v>21</v>
      </c>
      <c r="C17" t="s">
        <v>30</v>
      </c>
      <c r="D17" s="38">
        <v>0.06</v>
      </c>
    </row>
    <row r="18" spans="1:4" x14ac:dyDescent="0.25">
      <c r="A18" t="str">
        <f t="shared" si="0"/>
        <v>AGRESSIVO_FOFs</v>
      </c>
      <c r="B18" t="s">
        <v>21</v>
      </c>
      <c r="C18" t="s">
        <v>31</v>
      </c>
      <c r="D18" s="38">
        <v>0.06</v>
      </c>
    </row>
    <row r="19" spans="1:4" x14ac:dyDescent="0.25">
      <c r="A19" t="str">
        <f t="shared" si="0"/>
        <v>AGRESSIVO_Desenvolvimento</v>
      </c>
      <c r="B19" t="s">
        <v>21</v>
      </c>
      <c r="C19" t="s">
        <v>32</v>
      </c>
      <c r="D19" s="38">
        <v>0.2</v>
      </c>
    </row>
    <row r="20" spans="1:4" x14ac:dyDescent="0.25">
      <c r="A20" t="str">
        <f t="shared" si="0"/>
        <v>AGRESSIVO_Hotelaria</v>
      </c>
      <c r="B20" t="s">
        <v>21</v>
      </c>
      <c r="C20" t="s">
        <v>33</v>
      </c>
      <c r="D20" s="38">
        <v>0.08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6</vt:i4>
      </vt:variant>
    </vt:vector>
  </HeadingPairs>
  <TitlesOfParts>
    <vt:vector size="8" baseType="lpstr">
      <vt:lpstr>RESUMO</vt:lpstr>
      <vt:lpstr>Tab_Apoio</vt:lpstr>
      <vt:lpstr>investimento_mensal</vt:lpstr>
      <vt:lpstr>patrimonio_acumulado</vt:lpstr>
      <vt:lpstr>perfil</vt:lpstr>
      <vt:lpstr>periodo</vt:lpstr>
      <vt:lpstr>rendimento_carteira</vt:lpstr>
      <vt:lpstr>taxa_mensal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Lúcio Torres</dc:creator>
  <cp:lastModifiedBy>Lúcio Torres</cp:lastModifiedBy>
  <dcterms:created xsi:type="dcterms:W3CDTF">2025-05-28T11:57:48Z</dcterms:created>
  <dcterms:modified xsi:type="dcterms:W3CDTF">2025-05-28T13:39:59Z</dcterms:modified>
</cp:coreProperties>
</file>