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Lucio Tassone\Downloads\"/>
    </mc:Choice>
  </mc:AlternateContent>
  <xr:revisionPtr revIDLastSave="0" documentId="8_{D727489A-655B-4E7E-9D5C-2937136C7FBF}" xr6:coauthVersionLast="47" xr6:coauthVersionMax="47" xr10:uidLastSave="{00000000-0000-0000-0000-000000000000}"/>
  <bookViews>
    <workbookView xWindow="-110" yWindow="-110" windowWidth="19420" windowHeight="10420" tabRatio="734" activeTab="1" xr2:uid="{54FC8989-A3E7-48CF-A182-350FF8FCF1BF}"/>
  </bookViews>
  <sheets>
    <sheet name="CBA" sheetId="1" r:id="rId1"/>
    <sheet name="r = 3%" sheetId="2" r:id="rId2"/>
    <sheet name="r = 0%" sheetId="4" r:id="rId3"/>
    <sheet name="r = 5%" sheetId="3" r:id="rId4"/>
    <sheet name="CC + 10%" sheetId="5" r:id="rId5"/>
    <sheet name="CC -10%" sheetId="6" r:id="rId6"/>
    <sheet name="TV + 10%" sheetId="7" r:id="rId7"/>
    <sheet name="TV - 10%" sheetId="8" r:id="rId8"/>
    <sheet name="calcs" sheetId="9" r:id="rId9"/>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 l="1"/>
  <c r="I10" i="1"/>
  <c r="I17" i="1"/>
  <c r="I18" i="1"/>
  <c r="I25" i="1"/>
  <c r="I26" i="1"/>
  <c r="I33" i="1"/>
  <c r="I34" i="1"/>
  <c r="I41" i="1"/>
  <c r="I42" i="1"/>
  <c r="B43" i="9"/>
  <c r="C42" i="9"/>
  <c r="B44" i="9" s="1"/>
  <c r="B42" i="9"/>
  <c r="I13" i="1"/>
  <c r="I14" i="1"/>
  <c r="I21" i="1"/>
  <c r="I22" i="1"/>
  <c r="I29" i="1"/>
  <c r="I30" i="1"/>
  <c r="I37" i="1"/>
  <c r="I38" i="1"/>
  <c r="I45" i="1"/>
  <c r="E6" i="1"/>
  <c r="D5" i="1"/>
  <c r="E6" i="8"/>
  <c r="F6" i="8" s="1"/>
  <c r="E5" i="8"/>
  <c r="F5" i="8" s="1"/>
  <c r="D7" i="7"/>
  <c r="D8" i="7"/>
  <c r="D9" i="7"/>
  <c r="D10" i="7"/>
  <c r="E10" i="7" s="1"/>
  <c r="D11" i="7"/>
  <c r="D12" i="7"/>
  <c r="D13" i="7"/>
  <c r="D14" i="7"/>
  <c r="D15" i="7"/>
  <c r="D16" i="7"/>
  <c r="D17" i="7"/>
  <c r="D18" i="7"/>
  <c r="E18" i="7" s="1"/>
  <c r="D19" i="7"/>
  <c r="D20" i="7"/>
  <c r="D21" i="7"/>
  <c r="D22" i="7"/>
  <c r="E22" i="7" s="1"/>
  <c r="D23" i="7"/>
  <c r="D24" i="7"/>
  <c r="D25" i="7"/>
  <c r="D26" i="7"/>
  <c r="E26" i="7" s="1"/>
  <c r="D27" i="7"/>
  <c r="D28" i="7"/>
  <c r="D29" i="7"/>
  <c r="D30" i="7"/>
  <c r="D31" i="7"/>
  <c r="D32" i="7"/>
  <c r="D33" i="7"/>
  <c r="D34" i="7"/>
  <c r="E34" i="7" s="1"/>
  <c r="D35" i="7"/>
  <c r="D36" i="7"/>
  <c r="D37" i="7"/>
  <c r="D38" i="7"/>
  <c r="E38" i="7" s="1"/>
  <c r="D39" i="7"/>
  <c r="D40" i="7"/>
  <c r="D41" i="7"/>
  <c r="D42" i="7"/>
  <c r="E42" i="7" s="1"/>
  <c r="D43" i="7"/>
  <c r="D44" i="7"/>
  <c r="D45" i="7"/>
  <c r="D6" i="7"/>
  <c r="E6" i="7" s="1"/>
  <c r="M48" i="6"/>
  <c r="M48" i="5"/>
  <c r="M48" i="4"/>
  <c r="M48" i="3"/>
  <c r="M48" i="2"/>
  <c r="H46" i="8"/>
  <c r="I45" i="8"/>
  <c r="E45" i="8"/>
  <c r="F45" i="8" s="1"/>
  <c r="B45" i="8"/>
  <c r="J45" i="8" s="1"/>
  <c r="I44" i="8"/>
  <c r="J44" i="8" s="1"/>
  <c r="E44" i="8"/>
  <c r="F44" i="8" s="1"/>
  <c r="B44" i="8"/>
  <c r="I43" i="8"/>
  <c r="J43" i="8" s="1"/>
  <c r="E43" i="8"/>
  <c r="B43" i="8"/>
  <c r="F43" i="8" s="1"/>
  <c r="I42" i="8"/>
  <c r="E42" i="8"/>
  <c r="F42" i="8" s="1"/>
  <c r="B42" i="8"/>
  <c r="J42" i="8" s="1"/>
  <c r="I41" i="8"/>
  <c r="E41" i="8"/>
  <c r="F41" i="8" s="1"/>
  <c r="B41" i="8"/>
  <c r="J41" i="8" s="1"/>
  <c r="I40" i="8"/>
  <c r="J40" i="8" s="1"/>
  <c r="E40" i="8"/>
  <c r="F40" i="8" s="1"/>
  <c r="B40" i="8"/>
  <c r="I39" i="8"/>
  <c r="J39" i="8" s="1"/>
  <c r="E39" i="8"/>
  <c r="B39" i="8"/>
  <c r="F39" i="8" s="1"/>
  <c r="I38" i="8"/>
  <c r="E38" i="8"/>
  <c r="F38" i="8" s="1"/>
  <c r="B38" i="8"/>
  <c r="J38" i="8" s="1"/>
  <c r="I37" i="8"/>
  <c r="E37" i="8"/>
  <c r="F37" i="8" s="1"/>
  <c r="B37" i="8"/>
  <c r="J37" i="8" s="1"/>
  <c r="I36" i="8"/>
  <c r="J36" i="8" s="1"/>
  <c r="E36" i="8"/>
  <c r="F36" i="8" s="1"/>
  <c r="B36" i="8"/>
  <c r="I35" i="8"/>
  <c r="J35" i="8" s="1"/>
  <c r="E35" i="8"/>
  <c r="B35" i="8"/>
  <c r="I34" i="8"/>
  <c r="E34" i="8"/>
  <c r="F34" i="8" s="1"/>
  <c r="B34" i="8"/>
  <c r="J34" i="8" s="1"/>
  <c r="I33" i="8"/>
  <c r="E33" i="8"/>
  <c r="F33" i="8" s="1"/>
  <c r="B33" i="8"/>
  <c r="J33" i="8" s="1"/>
  <c r="I32" i="8"/>
  <c r="J32" i="8" s="1"/>
  <c r="F32" i="8"/>
  <c r="E32" i="8"/>
  <c r="B32" i="8"/>
  <c r="I31" i="8"/>
  <c r="J31" i="8" s="1"/>
  <c r="E31" i="8"/>
  <c r="B31" i="8"/>
  <c r="I30" i="8"/>
  <c r="E30" i="8"/>
  <c r="F30" i="8" s="1"/>
  <c r="B30" i="8"/>
  <c r="J30" i="8" s="1"/>
  <c r="I29" i="8"/>
  <c r="E29" i="8"/>
  <c r="F29" i="8" s="1"/>
  <c r="B29" i="8"/>
  <c r="J29" i="8" s="1"/>
  <c r="I28" i="8"/>
  <c r="J28" i="8" s="1"/>
  <c r="E28" i="8"/>
  <c r="F28" i="8" s="1"/>
  <c r="B28" i="8"/>
  <c r="I27" i="8"/>
  <c r="J27" i="8" s="1"/>
  <c r="E27" i="8"/>
  <c r="B27" i="8"/>
  <c r="F27" i="8" s="1"/>
  <c r="I26" i="8"/>
  <c r="E26" i="8"/>
  <c r="F26" i="8" s="1"/>
  <c r="B26" i="8"/>
  <c r="J26" i="8" s="1"/>
  <c r="I25" i="8"/>
  <c r="E25" i="8"/>
  <c r="F25" i="8" s="1"/>
  <c r="B25" i="8"/>
  <c r="J25" i="8" s="1"/>
  <c r="I24" i="8"/>
  <c r="J24" i="8" s="1"/>
  <c r="E24" i="8"/>
  <c r="F24" i="8" s="1"/>
  <c r="B24" i="8"/>
  <c r="I23" i="8"/>
  <c r="J23" i="8" s="1"/>
  <c r="E23" i="8"/>
  <c r="B23" i="8"/>
  <c r="F23" i="8" s="1"/>
  <c r="I22" i="8"/>
  <c r="E22" i="8"/>
  <c r="F22" i="8" s="1"/>
  <c r="B22" i="8"/>
  <c r="J22" i="8" s="1"/>
  <c r="I21" i="8"/>
  <c r="E21" i="8"/>
  <c r="F21" i="8" s="1"/>
  <c r="B21" i="8"/>
  <c r="J21" i="8" s="1"/>
  <c r="I20" i="8"/>
  <c r="J20" i="8" s="1"/>
  <c r="E20" i="8"/>
  <c r="F20" i="8" s="1"/>
  <c r="B20" i="8"/>
  <c r="I19" i="8"/>
  <c r="J19" i="8" s="1"/>
  <c r="E19" i="8"/>
  <c r="B19" i="8"/>
  <c r="F19" i="8" s="1"/>
  <c r="I18" i="8"/>
  <c r="E18" i="8"/>
  <c r="F18" i="8" s="1"/>
  <c r="B18" i="8"/>
  <c r="J18" i="8" s="1"/>
  <c r="I17" i="8"/>
  <c r="E17" i="8"/>
  <c r="F17" i="8" s="1"/>
  <c r="B17" i="8"/>
  <c r="J17" i="8" s="1"/>
  <c r="I16" i="8"/>
  <c r="J16" i="8" s="1"/>
  <c r="F16" i="8"/>
  <c r="E16" i="8"/>
  <c r="B16" i="8"/>
  <c r="I15" i="8"/>
  <c r="J15" i="8" s="1"/>
  <c r="E15" i="8"/>
  <c r="B15" i="8"/>
  <c r="I14" i="8"/>
  <c r="E14" i="8"/>
  <c r="F14" i="8" s="1"/>
  <c r="B14" i="8"/>
  <c r="J14" i="8" s="1"/>
  <c r="I13" i="8"/>
  <c r="E13" i="8"/>
  <c r="F13" i="8" s="1"/>
  <c r="B13" i="8"/>
  <c r="J13" i="8" s="1"/>
  <c r="I12" i="8"/>
  <c r="J12" i="8" s="1"/>
  <c r="E12" i="8"/>
  <c r="F12" i="8" s="1"/>
  <c r="B12" i="8"/>
  <c r="I11" i="8"/>
  <c r="J11" i="8" s="1"/>
  <c r="E11" i="8"/>
  <c r="B11" i="8"/>
  <c r="F11" i="8" s="1"/>
  <c r="I10" i="8"/>
  <c r="E10" i="8"/>
  <c r="F10" i="8" s="1"/>
  <c r="B10" i="8"/>
  <c r="J10" i="8" s="1"/>
  <c r="I9" i="8"/>
  <c r="E9" i="8"/>
  <c r="F9" i="8" s="1"/>
  <c r="B9" i="8"/>
  <c r="J9" i="8" s="1"/>
  <c r="I8" i="8"/>
  <c r="J8" i="8" s="1"/>
  <c r="E8" i="8"/>
  <c r="F8" i="8" s="1"/>
  <c r="B8" i="8"/>
  <c r="I7" i="8"/>
  <c r="J7" i="8" s="1"/>
  <c r="E7" i="8"/>
  <c r="B7" i="8"/>
  <c r="F7" i="8" s="1"/>
  <c r="I6" i="8"/>
  <c r="B6" i="8"/>
  <c r="J6" i="8" s="1"/>
  <c r="J5" i="8"/>
  <c r="J47" i="8" s="1"/>
  <c r="I5" i="8"/>
  <c r="B5" i="8"/>
  <c r="H46" i="7"/>
  <c r="I45" i="7"/>
  <c r="E45" i="7"/>
  <c r="F45" i="7" s="1"/>
  <c r="B45" i="7"/>
  <c r="J45" i="7" s="1"/>
  <c r="I44" i="7"/>
  <c r="E44" i="7"/>
  <c r="F44" i="7" s="1"/>
  <c r="B44" i="7"/>
  <c r="J44" i="7" s="1"/>
  <c r="I43" i="7"/>
  <c r="J43" i="7" s="1"/>
  <c r="E43" i="7"/>
  <c r="F43" i="7" s="1"/>
  <c r="B43" i="7"/>
  <c r="I42" i="7"/>
  <c r="J42" i="7" s="1"/>
  <c r="B42" i="7"/>
  <c r="I41" i="7"/>
  <c r="E41" i="7"/>
  <c r="F41" i="7" s="1"/>
  <c r="B41" i="7"/>
  <c r="J41" i="7" s="1"/>
  <c r="I40" i="7"/>
  <c r="E40" i="7"/>
  <c r="F40" i="7" s="1"/>
  <c r="B40" i="7"/>
  <c r="J40" i="7" s="1"/>
  <c r="I39" i="7"/>
  <c r="J39" i="7" s="1"/>
  <c r="F39" i="7"/>
  <c r="E39" i="7"/>
  <c r="B39" i="7"/>
  <c r="I38" i="7"/>
  <c r="J38" i="7" s="1"/>
  <c r="B38" i="7"/>
  <c r="I37" i="7"/>
  <c r="E37" i="7"/>
  <c r="F37" i="7" s="1"/>
  <c r="B37" i="7"/>
  <c r="J37" i="7" s="1"/>
  <c r="I36" i="7"/>
  <c r="E36" i="7"/>
  <c r="F36" i="7" s="1"/>
  <c r="B36" i="7"/>
  <c r="J36" i="7" s="1"/>
  <c r="I35" i="7"/>
  <c r="J35" i="7" s="1"/>
  <c r="E35" i="7"/>
  <c r="F35" i="7" s="1"/>
  <c r="B35" i="7"/>
  <c r="I34" i="7"/>
  <c r="J34" i="7" s="1"/>
  <c r="B34" i="7"/>
  <c r="I33" i="7"/>
  <c r="E33" i="7"/>
  <c r="F33" i="7" s="1"/>
  <c r="B33" i="7"/>
  <c r="J33" i="7" s="1"/>
  <c r="I32" i="7"/>
  <c r="E32" i="7"/>
  <c r="F32" i="7" s="1"/>
  <c r="B32" i="7"/>
  <c r="J32" i="7" s="1"/>
  <c r="I31" i="7"/>
  <c r="J31" i="7" s="1"/>
  <c r="F31" i="7"/>
  <c r="E31" i="7"/>
  <c r="B31" i="7"/>
  <c r="I30" i="7"/>
  <c r="J30" i="7" s="1"/>
  <c r="E30" i="7"/>
  <c r="B30" i="7"/>
  <c r="I29" i="7"/>
  <c r="E29" i="7"/>
  <c r="F29" i="7" s="1"/>
  <c r="B29" i="7"/>
  <c r="J29" i="7" s="1"/>
  <c r="I28" i="7"/>
  <c r="E28" i="7"/>
  <c r="F28" i="7" s="1"/>
  <c r="B28" i="7"/>
  <c r="J28" i="7" s="1"/>
  <c r="I27" i="7"/>
  <c r="J27" i="7" s="1"/>
  <c r="E27" i="7"/>
  <c r="F27" i="7" s="1"/>
  <c r="B27" i="7"/>
  <c r="I26" i="7"/>
  <c r="J26" i="7" s="1"/>
  <c r="B26" i="7"/>
  <c r="I25" i="7"/>
  <c r="E25" i="7"/>
  <c r="F25" i="7" s="1"/>
  <c r="B25" i="7"/>
  <c r="J25" i="7" s="1"/>
  <c r="I24" i="7"/>
  <c r="E24" i="7"/>
  <c r="F24" i="7" s="1"/>
  <c r="B24" i="7"/>
  <c r="J24" i="7" s="1"/>
  <c r="I23" i="7"/>
  <c r="J23" i="7" s="1"/>
  <c r="F23" i="7"/>
  <c r="E23" i="7"/>
  <c r="B23" i="7"/>
  <c r="I22" i="7"/>
  <c r="J22" i="7" s="1"/>
  <c r="B22" i="7"/>
  <c r="I21" i="7"/>
  <c r="E21" i="7"/>
  <c r="F21" i="7" s="1"/>
  <c r="B21" i="7"/>
  <c r="J21" i="7" s="1"/>
  <c r="I20" i="7"/>
  <c r="E20" i="7"/>
  <c r="F20" i="7" s="1"/>
  <c r="B20" i="7"/>
  <c r="J20" i="7" s="1"/>
  <c r="I19" i="7"/>
  <c r="J19" i="7" s="1"/>
  <c r="E19" i="7"/>
  <c r="F19" i="7" s="1"/>
  <c r="B19" i="7"/>
  <c r="I18" i="7"/>
  <c r="J18" i="7" s="1"/>
  <c r="B18" i="7"/>
  <c r="I17" i="7"/>
  <c r="E17" i="7"/>
  <c r="F17" i="7" s="1"/>
  <c r="B17" i="7"/>
  <c r="J17" i="7" s="1"/>
  <c r="I16" i="7"/>
  <c r="E16" i="7"/>
  <c r="F16" i="7" s="1"/>
  <c r="B16" i="7"/>
  <c r="J16" i="7" s="1"/>
  <c r="I15" i="7"/>
  <c r="J15" i="7" s="1"/>
  <c r="F15" i="7"/>
  <c r="E15" i="7"/>
  <c r="B15" i="7"/>
  <c r="I14" i="7"/>
  <c r="J14" i="7" s="1"/>
  <c r="E14" i="7"/>
  <c r="B14" i="7"/>
  <c r="I13" i="7"/>
  <c r="E13" i="7"/>
  <c r="F13" i="7" s="1"/>
  <c r="B13" i="7"/>
  <c r="J13" i="7" s="1"/>
  <c r="I12" i="7"/>
  <c r="E12" i="7"/>
  <c r="F12" i="7" s="1"/>
  <c r="B12" i="7"/>
  <c r="J12" i="7" s="1"/>
  <c r="I11" i="7"/>
  <c r="J11" i="7" s="1"/>
  <c r="E11" i="7"/>
  <c r="F11" i="7" s="1"/>
  <c r="B11" i="7"/>
  <c r="I10" i="7"/>
  <c r="J10" i="7" s="1"/>
  <c r="B10" i="7"/>
  <c r="I9" i="7"/>
  <c r="E9" i="7"/>
  <c r="F9" i="7" s="1"/>
  <c r="B9" i="7"/>
  <c r="J9" i="7" s="1"/>
  <c r="I8" i="7"/>
  <c r="E8" i="7"/>
  <c r="F8" i="7" s="1"/>
  <c r="B8" i="7"/>
  <c r="J8" i="7" s="1"/>
  <c r="I7" i="7"/>
  <c r="J7" i="7" s="1"/>
  <c r="F7" i="7"/>
  <c r="E7" i="7"/>
  <c r="B7" i="7"/>
  <c r="I6" i="7"/>
  <c r="J6" i="7" s="1"/>
  <c r="B6" i="7"/>
  <c r="J5" i="7"/>
  <c r="I5" i="7"/>
  <c r="E5" i="7"/>
  <c r="F5" i="7" s="1"/>
  <c r="B5" i="7"/>
  <c r="C7" i="6"/>
  <c r="C8" i="6"/>
  <c r="C9" i="6"/>
  <c r="C10" i="6"/>
  <c r="C11" i="6"/>
  <c r="E11" i="6" s="1"/>
  <c r="F11" i="6" s="1"/>
  <c r="C12" i="6"/>
  <c r="C13" i="6"/>
  <c r="C14" i="6"/>
  <c r="C15" i="6"/>
  <c r="C16" i="6"/>
  <c r="E16" i="6" s="1"/>
  <c r="F16" i="6" s="1"/>
  <c r="C17" i="6"/>
  <c r="C18" i="6"/>
  <c r="C19" i="6"/>
  <c r="C20" i="6"/>
  <c r="C21" i="6"/>
  <c r="C22" i="6"/>
  <c r="E22" i="6" s="1"/>
  <c r="F22" i="6" s="1"/>
  <c r="C23" i="6"/>
  <c r="E23" i="6" s="1"/>
  <c r="F23" i="6" s="1"/>
  <c r="C24" i="6"/>
  <c r="C25" i="6"/>
  <c r="C26" i="6"/>
  <c r="C27" i="6"/>
  <c r="E27" i="6" s="1"/>
  <c r="F27" i="6" s="1"/>
  <c r="C28" i="6"/>
  <c r="E28" i="6" s="1"/>
  <c r="F28" i="6" s="1"/>
  <c r="C29" i="6"/>
  <c r="C30" i="6"/>
  <c r="C31" i="6"/>
  <c r="C32" i="6"/>
  <c r="E32" i="6" s="1"/>
  <c r="F32" i="6" s="1"/>
  <c r="C33" i="6"/>
  <c r="C34" i="6"/>
  <c r="C35" i="6"/>
  <c r="C36" i="6"/>
  <c r="C37" i="6"/>
  <c r="C38" i="6"/>
  <c r="E38" i="6" s="1"/>
  <c r="F38" i="6" s="1"/>
  <c r="C39" i="6"/>
  <c r="E39" i="6" s="1"/>
  <c r="F39" i="6" s="1"/>
  <c r="C40" i="6"/>
  <c r="C41" i="6"/>
  <c r="C42" i="6"/>
  <c r="C43" i="6"/>
  <c r="E43" i="6" s="1"/>
  <c r="F43" i="6" s="1"/>
  <c r="C44" i="6"/>
  <c r="E44" i="6" s="1"/>
  <c r="F44" i="6" s="1"/>
  <c r="C45" i="6"/>
  <c r="C6" i="6"/>
  <c r="C5" i="6"/>
  <c r="H46" i="6"/>
  <c r="I45" i="6"/>
  <c r="J45" i="6" s="1"/>
  <c r="E45" i="6"/>
  <c r="F45" i="6" s="1"/>
  <c r="B45" i="6"/>
  <c r="I44" i="6"/>
  <c r="J44" i="6" s="1"/>
  <c r="B44" i="6"/>
  <c r="I43" i="6"/>
  <c r="J43" i="6" s="1"/>
  <c r="B43" i="6"/>
  <c r="I42" i="6"/>
  <c r="E42" i="6"/>
  <c r="F42" i="6" s="1"/>
  <c r="B42" i="6"/>
  <c r="J42" i="6" s="1"/>
  <c r="I41" i="6"/>
  <c r="J41" i="6" s="1"/>
  <c r="E41" i="6"/>
  <c r="F41" i="6" s="1"/>
  <c r="B41" i="6"/>
  <c r="I40" i="6"/>
  <c r="J40" i="6" s="1"/>
  <c r="E40" i="6"/>
  <c r="F40" i="6" s="1"/>
  <c r="B40" i="6"/>
  <c r="I39" i="6"/>
  <c r="J39" i="6" s="1"/>
  <c r="B39" i="6"/>
  <c r="I38" i="6"/>
  <c r="B38" i="6"/>
  <c r="J38" i="6" s="1"/>
  <c r="I37" i="6"/>
  <c r="J37" i="6" s="1"/>
  <c r="E37" i="6"/>
  <c r="F37" i="6" s="1"/>
  <c r="B37" i="6"/>
  <c r="I36" i="6"/>
  <c r="J36" i="6" s="1"/>
  <c r="E36" i="6"/>
  <c r="F36" i="6" s="1"/>
  <c r="B36" i="6"/>
  <c r="I35" i="6"/>
  <c r="J35" i="6" s="1"/>
  <c r="E35" i="6"/>
  <c r="F35" i="6" s="1"/>
  <c r="B35" i="6"/>
  <c r="I34" i="6"/>
  <c r="E34" i="6"/>
  <c r="F34" i="6" s="1"/>
  <c r="B34" i="6"/>
  <c r="J34" i="6" s="1"/>
  <c r="I33" i="6"/>
  <c r="J33" i="6" s="1"/>
  <c r="E33" i="6"/>
  <c r="F33" i="6" s="1"/>
  <c r="B33" i="6"/>
  <c r="I32" i="6"/>
  <c r="J32" i="6" s="1"/>
  <c r="B32" i="6"/>
  <c r="I31" i="6"/>
  <c r="J31" i="6" s="1"/>
  <c r="E31" i="6"/>
  <c r="F31" i="6" s="1"/>
  <c r="B31" i="6"/>
  <c r="I30" i="6"/>
  <c r="E30" i="6"/>
  <c r="F30" i="6" s="1"/>
  <c r="B30" i="6"/>
  <c r="J30" i="6" s="1"/>
  <c r="I29" i="6"/>
  <c r="J29" i="6" s="1"/>
  <c r="E29" i="6"/>
  <c r="F29" i="6" s="1"/>
  <c r="B29" i="6"/>
  <c r="I28" i="6"/>
  <c r="J28" i="6" s="1"/>
  <c r="B28" i="6"/>
  <c r="I27" i="6"/>
  <c r="J27" i="6" s="1"/>
  <c r="B27" i="6"/>
  <c r="I26" i="6"/>
  <c r="E26" i="6"/>
  <c r="F26" i="6" s="1"/>
  <c r="B26" i="6"/>
  <c r="J26" i="6" s="1"/>
  <c r="I25" i="6"/>
  <c r="J25" i="6" s="1"/>
  <c r="E25" i="6"/>
  <c r="F25" i="6" s="1"/>
  <c r="B25" i="6"/>
  <c r="I24" i="6"/>
  <c r="J24" i="6" s="1"/>
  <c r="E24" i="6"/>
  <c r="F24" i="6" s="1"/>
  <c r="B24" i="6"/>
  <c r="I23" i="6"/>
  <c r="J23" i="6" s="1"/>
  <c r="B23" i="6"/>
  <c r="I22" i="6"/>
  <c r="B22" i="6"/>
  <c r="J22" i="6" s="1"/>
  <c r="I21" i="6"/>
  <c r="J21" i="6" s="1"/>
  <c r="E21" i="6"/>
  <c r="F21" i="6" s="1"/>
  <c r="B21" i="6"/>
  <c r="I20" i="6"/>
  <c r="J20" i="6" s="1"/>
  <c r="E20" i="6"/>
  <c r="F20" i="6" s="1"/>
  <c r="B20" i="6"/>
  <c r="I19" i="6"/>
  <c r="J19" i="6" s="1"/>
  <c r="E19" i="6"/>
  <c r="F19" i="6" s="1"/>
  <c r="B19" i="6"/>
  <c r="I18" i="6"/>
  <c r="E18" i="6"/>
  <c r="F18" i="6" s="1"/>
  <c r="B18" i="6"/>
  <c r="J18" i="6" s="1"/>
  <c r="I17" i="6"/>
  <c r="J17" i="6" s="1"/>
  <c r="E17" i="6"/>
  <c r="F17" i="6" s="1"/>
  <c r="B17" i="6"/>
  <c r="I16" i="6"/>
  <c r="J16" i="6" s="1"/>
  <c r="B16" i="6"/>
  <c r="I15" i="6"/>
  <c r="J15" i="6" s="1"/>
  <c r="E15" i="6"/>
  <c r="F15" i="6" s="1"/>
  <c r="B15" i="6"/>
  <c r="I14" i="6"/>
  <c r="E14" i="6"/>
  <c r="F14" i="6" s="1"/>
  <c r="B14" i="6"/>
  <c r="J14" i="6" s="1"/>
  <c r="I13" i="6"/>
  <c r="J13" i="6" s="1"/>
  <c r="E13" i="6"/>
  <c r="F13" i="6" s="1"/>
  <c r="B13" i="6"/>
  <c r="I12" i="6"/>
  <c r="J12" i="6" s="1"/>
  <c r="E12" i="6"/>
  <c r="F12" i="6" s="1"/>
  <c r="B12" i="6"/>
  <c r="I11" i="6"/>
  <c r="J11" i="6" s="1"/>
  <c r="B11" i="6"/>
  <c r="I10" i="6"/>
  <c r="E10" i="6"/>
  <c r="F10" i="6" s="1"/>
  <c r="B10" i="6"/>
  <c r="J10" i="6" s="1"/>
  <c r="I9" i="6"/>
  <c r="J9" i="6" s="1"/>
  <c r="E9" i="6"/>
  <c r="F9" i="6" s="1"/>
  <c r="B9" i="6"/>
  <c r="I8" i="6"/>
  <c r="J8" i="6" s="1"/>
  <c r="E8" i="6"/>
  <c r="F8" i="6" s="1"/>
  <c r="B8" i="6"/>
  <c r="I7" i="6"/>
  <c r="J7" i="6" s="1"/>
  <c r="E7" i="6"/>
  <c r="F7" i="6" s="1"/>
  <c r="B7" i="6"/>
  <c r="I6" i="6"/>
  <c r="E6" i="6"/>
  <c r="F6" i="6" s="1"/>
  <c r="B6" i="6"/>
  <c r="J6" i="6" s="1"/>
  <c r="I5" i="6"/>
  <c r="J5" i="6" s="1"/>
  <c r="J47" i="6" s="1"/>
  <c r="E5" i="6"/>
  <c r="F5" i="6" s="1"/>
  <c r="D5" i="6"/>
  <c r="B5" i="6"/>
  <c r="C7" i="5"/>
  <c r="C8" i="5"/>
  <c r="C9" i="5"/>
  <c r="C10" i="5"/>
  <c r="E10" i="5" s="1"/>
  <c r="C11" i="5"/>
  <c r="E11" i="5" s="1"/>
  <c r="F11" i="5" s="1"/>
  <c r="C12" i="5"/>
  <c r="C13" i="5"/>
  <c r="C14" i="5"/>
  <c r="C15" i="5"/>
  <c r="E15" i="5" s="1"/>
  <c r="F15" i="5" s="1"/>
  <c r="C16" i="5"/>
  <c r="C17" i="5"/>
  <c r="C18" i="5"/>
  <c r="C19" i="5"/>
  <c r="E19" i="5" s="1"/>
  <c r="F19" i="5" s="1"/>
  <c r="C20" i="5"/>
  <c r="E20" i="5" s="1"/>
  <c r="F20" i="5" s="1"/>
  <c r="C21" i="5"/>
  <c r="C22" i="5"/>
  <c r="C23" i="5"/>
  <c r="C24" i="5"/>
  <c r="C25" i="5"/>
  <c r="C26" i="5"/>
  <c r="E26" i="5" s="1"/>
  <c r="C27" i="5"/>
  <c r="E27" i="5" s="1"/>
  <c r="F27" i="5" s="1"/>
  <c r="C28" i="5"/>
  <c r="C29" i="5"/>
  <c r="C30" i="5"/>
  <c r="E30" i="5" s="1"/>
  <c r="C31" i="5"/>
  <c r="E31" i="5" s="1"/>
  <c r="F31" i="5" s="1"/>
  <c r="C32" i="5"/>
  <c r="C33" i="5"/>
  <c r="C34" i="5"/>
  <c r="C35" i="5"/>
  <c r="C36" i="5"/>
  <c r="C37" i="5"/>
  <c r="C38" i="5"/>
  <c r="E38" i="5" s="1"/>
  <c r="C39" i="5"/>
  <c r="E39" i="5" s="1"/>
  <c r="F39" i="5" s="1"/>
  <c r="C40" i="5"/>
  <c r="C41" i="5"/>
  <c r="C42" i="5"/>
  <c r="E42" i="5" s="1"/>
  <c r="C43" i="5"/>
  <c r="E43" i="5" s="1"/>
  <c r="F43" i="5" s="1"/>
  <c r="C44" i="5"/>
  <c r="C45" i="5"/>
  <c r="C6" i="5"/>
  <c r="C5" i="5"/>
  <c r="H46" i="5"/>
  <c r="I45" i="5"/>
  <c r="E45" i="5"/>
  <c r="F45" i="5" s="1"/>
  <c r="B45" i="5"/>
  <c r="J45" i="5" s="1"/>
  <c r="I44" i="5"/>
  <c r="E44" i="5"/>
  <c r="F44" i="5" s="1"/>
  <c r="B44" i="5"/>
  <c r="J44" i="5" s="1"/>
  <c r="I43" i="5"/>
  <c r="J43" i="5" s="1"/>
  <c r="B43" i="5"/>
  <c r="I42" i="5"/>
  <c r="B42" i="5"/>
  <c r="I41" i="5"/>
  <c r="J41" i="5" s="1"/>
  <c r="E41" i="5"/>
  <c r="F41" i="5" s="1"/>
  <c r="B41" i="5"/>
  <c r="I40" i="5"/>
  <c r="E40" i="5"/>
  <c r="F40" i="5" s="1"/>
  <c r="B40" i="5"/>
  <c r="J40" i="5" s="1"/>
  <c r="I39" i="5"/>
  <c r="J39" i="5" s="1"/>
  <c r="B39" i="5"/>
  <c r="I38" i="5"/>
  <c r="B38" i="5"/>
  <c r="I37" i="5"/>
  <c r="J37" i="5" s="1"/>
  <c r="E37" i="5"/>
  <c r="F37" i="5" s="1"/>
  <c r="B37" i="5"/>
  <c r="I36" i="5"/>
  <c r="F36" i="5"/>
  <c r="E36" i="5"/>
  <c r="B36" i="5"/>
  <c r="J36" i="5" s="1"/>
  <c r="I35" i="5"/>
  <c r="J35" i="5" s="1"/>
  <c r="E35" i="5"/>
  <c r="F35" i="5" s="1"/>
  <c r="B35" i="5"/>
  <c r="J34" i="5"/>
  <c r="I34" i="5"/>
  <c r="E34" i="5"/>
  <c r="B34" i="5"/>
  <c r="I33" i="5"/>
  <c r="J33" i="5" s="1"/>
  <c r="E33" i="5"/>
  <c r="F33" i="5" s="1"/>
  <c r="B33" i="5"/>
  <c r="I32" i="5"/>
  <c r="E32" i="5"/>
  <c r="F32" i="5" s="1"/>
  <c r="B32" i="5"/>
  <c r="J32" i="5" s="1"/>
  <c r="I31" i="5"/>
  <c r="J31" i="5" s="1"/>
  <c r="B31" i="5"/>
  <c r="I30" i="5"/>
  <c r="B30" i="5"/>
  <c r="I29" i="5"/>
  <c r="J29" i="5" s="1"/>
  <c r="E29" i="5"/>
  <c r="F29" i="5" s="1"/>
  <c r="B29" i="5"/>
  <c r="I28" i="5"/>
  <c r="E28" i="5"/>
  <c r="F28" i="5" s="1"/>
  <c r="B28" i="5"/>
  <c r="J28" i="5" s="1"/>
  <c r="I27" i="5"/>
  <c r="J27" i="5" s="1"/>
  <c r="B27" i="5"/>
  <c r="I26" i="5"/>
  <c r="B26" i="5"/>
  <c r="I25" i="5"/>
  <c r="J25" i="5" s="1"/>
  <c r="E25" i="5"/>
  <c r="F25" i="5" s="1"/>
  <c r="B25" i="5"/>
  <c r="I24" i="5"/>
  <c r="F24" i="5"/>
  <c r="E24" i="5"/>
  <c r="B24" i="5"/>
  <c r="J24" i="5" s="1"/>
  <c r="I23" i="5"/>
  <c r="J23" i="5" s="1"/>
  <c r="E23" i="5"/>
  <c r="F23" i="5" s="1"/>
  <c r="B23" i="5"/>
  <c r="I22" i="5"/>
  <c r="E22" i="5"/>
  <c r="B22" i="5"/>
  <c r="F22" i="5" s="1"/>
  <c r="I21" i="5"/>
  <c r="J21" i="5" s="1"/>
  <c r="E21" i="5"/>
  <c r="F21" i="5" s="1"/>
  <c r="B21" i="5"/>
  <c r="I20" i="5"/>
  <c r="B20" i="5"/>
  <c r="J20" i="5" s="1"/>
  <c r="I19" i="5"/>
  <c r="J19" i="5" s="1"/>
  <c r="B19" i="5"/>
  <c r="I18" i="5"/>
  <c r="E18" i="5"/>
  <c r="B18" i="5"/>
  <c r="I17" i="5"/>
  <c r="J17" i="5" s="1"/>
  <c r="E17" i="5"/>
  <c r="F17" i="5" s="1"/>
  <c r="B17" i="5"/>
  <c r="I16" i="5"/>
  <c r="E16" i="5"/>
  <c r="F16" i="5" s="1"/>
  <c r="B16" i="5"/>
  <c r="J16" i="5" s="1"/>
  <c r="I15" i="5"/>
  <c r="J15" i="5" s="1"/>
  <c r="B15" i="5"/>
  <c r="I14" i="5"/>
  <c r="E14" i="5"/>
  <c r="B14" i="5"/>
  <c r="I13" i="5"/>
  <c r="J13" i="5" s="1"/>
  <c r="E13" i="5"/>
  <c r="F13" i="5" s="1"/>
  <c r="B13" i="5"/>
  <c r="I12" i="5"/>
  <c r="E12" i="5"/>
  <c r="F12" i="5" s="1"/>
  <c r="B12" i="5"/>
  <c r="J12" i="5" s="1"/>
  <c r="I11" i="5"/>
  <c r="J11" i="5" s="1"/>
  <c r="B11" i="5"/>
  <c r="I10" i="5"/>
  <c r="B10" i="5"/>
  <c r="I9" i="5"/>
  <c r="J9" i="5" s="1"/>
  <c r="E9" i="5"/>
  <c r="F9" i="5" s="1"/>
  <c r="B9" i="5"/>
  <c r="I8" i="5"/>
  <c r="F8" i="5"/>
  <c r="E8" i="5"/>
  <c r="B8" i="5"/>
  <c r="J8" i="5" s="1"/>
  <c r="I7" i="5"/>
  <c r="J7" i="5" s="1"/>
  <c r="E7" i="5"/>
  <c r="F7" i="5" s="1"/>
  <c r="B7" i="5"/>
  <c r="I6" i="5"/>
  <c r="E6" i="5"/>
  <c r="B6" i="5"/>
  <c r="I5" i="5"/>
  <c r="J5" i="5" s="1"/>
  <c r="E5" i="5"/>
  <c r="F5" i="5" s="1"/>
  <c r="D5" i="5"/>
  <c r="B5" i="5"/>
  <c r="H46" i="3"/>
  <c r="I45" i="3"/>
  <c r="E45" i="3"/>
  <c r="F45" i="3" s="1"/>
  <c r="B45" i="3"/>
  <c r="J45" i="3" s="1"/>
  <c r="I44" i="3"/>
  <c r="J44" i="3" s="1"/>
  <c r="F44" i="3"/>
  <c r="E44" i="3"/>
  <c r="B44" i="3"/>
  <c r="I43" i="3"/>
  <c r="E43" i="3"/>
  <c r="B43" i="3"/>
  <c r="F43" i="3" s="1"/>
  <c r="I42" i="3"/>
  <c r="E42" i="3"/>
  <c r="B42" i="3"/>
  <c r="J42" i="3" s="1"/>
  <c r="I41" i="3"/>
  <c r="E41" i="3"/>
  <c r="B41" i="3"/>
  <c r="J41" i="3" s="1"/>
  <c r="I40" i="3"/>
  <c r="J40" i="3" s="1"/>
  <c r="F40" i="3"/>
  <c r="E40" i="3"/>
  <c r="B40" i="3"/>
  <c r="I39" i="3"/>
  <c r="J39" i="3" s="1"/>
  <c r="E39" i="3"/>
  <c r="B39" i="3"/>
  <c r="F39" i="3" s="1"/>
  <c r="I38" i="3"/>
  <c r="E38" i="3"/>
  <c r="B38" i="3"/>
  <c r="J38" i="3" s="1"/>
  <c r="I37" i="3"/>
  <c r="E37" i="3"/>
  <c r="B37" i="3"/>
  <c r="J37" i="3" s="1"/>
  <c r="I36" i="3"/>
  <c r="E36" i="3"/>
  <c r="B36" i="3"/>
  <c r="F36" i="3" s="1"/>
  <c r="I35" i="3"/>
  <c r="J35" i="3" s="1"/>
  <c r="E35" i="3"/>
  <c r="B35" i="3"/>
  <c r="F35" i="3" s="1"/>
  <c r="I34" i="3"/>
  <c r="E34" i="3"/>
  <c r="F34" i="3" s="1"/>
  <c r="B34" i="3"/>
  <c r="J34" i="3" s="1"/>
  <c r="I33" i="3"/>
  <c r="E33" i="3"/>
  <c r="F33" i="3" s="1"/>
  <c r="B33" i="3"/>
  <c r="J33" i="3" s="1"/>
  <c r="I32" i="3"/>
  <c r="E32" i="3"/>
  <c r="B32" i="3"/>
  <c r="F32" i="3" s="1"/>
  <c r="I31" i="3"/>
  <c r="E31" i="3"/>
  <c r="B31" i="3"/>
  <c r="F31" i="3" s="1"/>
  <c r="I30" i="3"/>
  <c r="E30" i="3"/>
  <c r="B30" i="3"/>
  <c r="J30" i="3" s="1"/>
  <c r="I29" i="3"/>
  <c r="E29" i="3"/>
  <c r="F29" i="3" s="1"/>
  <c r="B29" i="3"/>
  <c r="J29" i="3" s="1"/>
  <c r="I28" i="3"/>
  <c r="J28" i="3" s="1"/>
  <c r="F28" i="3"/>
  <c r="E28" i="3"/>
  <c r="B28" i="3"/>
  <c r="I27" i="3"/>
  <c r="E27" i="3"/>
  <c r="B27" i="3"/>
  <c r="F27" i="3" s="1"/>
  <c r="I26" i="3"/>
  <c r="E26" i="3"/>
  <c r="B26" i="3"/>
  <c r="J26" i="3" s="1"/>
  <c r="I25" i="3"/>
  <c r="E25" i="3"/>
  <c r="B25" i="3"/>
  <c r="J25" i="3" s="1"/>
  <c r="I24" i="3"/>
  <c r="J24" i="3" s="1"/>
  <c r="F24" i="3"/>
  <c r="E24" i="3"/>
  <c r="B24" i="3"/>
  <c r="I23" i="3"/>
  <c r="J23" i="3" s="1"/>
  <c r="E23" i="3"/>
  <c r="B23" i="3"/>
  <c r="F23" i="3" s="1"/>
  <c r="I22" i="3"/>
  <c r="E22" i="3"/>
  <c r="F22" i="3" s="1"/>
  <c r="B22" i="3"/>
  <c r="J22" i="3" s="1"/>
  <c r="I21" i="3"/>
  <c r="E21" i="3"/>
  <c r="B21" i="3"/>
  <c r="J21" i="3" s="1"/>
  <c r="I20" i="3"/>
  <c r="E20" i="3"/>
  <c r="B20" i="3"/>
  <c r="F20" i="3" s="1"/>
  <c r="I19" i="3"/>
  <c r="J19" i="3" s="1"/>
  <c r="E19" i="3"/>
  <c r="B19" i="3"/>
  <c r="F19" i="3" s="1"/>
  <c r="I18" i="3"/>
  <c r="E18" i="3"/>
  <c r="F18" i="3" s="1"/>
  <c r="B18" i="3"/>
  <c r="J18" i="3" s="1"/>
  <c r="I17" i="3"/>
  <c r="E17" i="3"/>
  <c r="F17" i="3" s="1"/>
  <c r="B17" i="3"/>
  <c r="J17" i="3" s="1"/>
  <c r="I16" i="3"/>
  <c r="E16" i="3"/>
  <c r="B16" i="3"/>
  <c r="F16" i="3" s="1"/>
  <c r="I15" i="3"/>
  <c r="E15" i="3"/>
  <c r="B15" i="3"/>
  <c r="F15" i="3" s="1"/>
  <c r="I14" i="3"/>
  <c r="E14" i="3"/>
  <c r="B14" i="3"/>
  <c r="J14" i="3" s="1"/>
  <c r="I13" i="3"/>
  <c r="E13" i="3"/>
  <c r="F13" i="3" s="1"/>
  <c r="B13" i="3"/>
  <c r="J13" i="3" s="1"/>
  <c r="I12" i="3"/>
  <c r="J12" i="3" s="1"/>
  <c r="F12" i="3"/>
  <c r="E12" i="3"/>
  <c r="B12" i="3"/>
  <c r="I11" i="3"/>
  <c r="E11" i="3"/>
  <c r="B11" i="3"/>
  <c r="F11" i="3" s="1"/>
  <c r="I10" i="3"/>
  <c r="E10" i="3"/>
  <c r="B10" i="3"/>
  <c r="J10" i="3" s="1"/>
  <c r="I9" i="3"/>
  <c r="E9" i="3"/>
  <c r="B9" i="3"/>
  <c r="J9" i="3" s="1"/>
  <c r="I8" i="3"/>
  <c r="J8" i="3" s="1"/>
  <c r="F8" i="3"/>
  <c r="E8" i="3"/>
  <c r="B8" i="3"/>
  <c r="I7" i="3"/>
  <c r="J7" i="3" s="1"/>
  <c r="E7" i="3"/>
  <c r="B7" i="3"/>
  <c r="F7" i="3" s="1"/>
  <c r="I6" i="3"/>
  <c r="E6" i="3"/>
  <c r="F6" i="3" s="1"/>
  <c r="B6" i="3"/>
  <c r="J6" i="3" s="1"/>
  <c r="I5" i="3"/>
  <c r="E5" i="3"/>
  <c r="F5" i="3" s="1"/>
  <c r="D5" i="3"/>
  <c r="B5" i="3"/>
  <c r="J5" i="3" s="1"/>
  <c r="H46" i="4"/>
  <c r="I45" i="4"/>
  <c r="J45" i="4" s="1"/>
  <c r="E45" i="4"/>
  <c r="F45" i="4" s="1"/>
  <c r="B45" i="4"/>
  <c r="I44" i="4"/>
  <c r="J44" i="4" s="1"/>
  <c r="F44" i="4"/>
  <c r="E44" i="4"/>
  <c r="B44" i="4"/>
  <c r="I43" i="4"/>
  <c r="E43" i="4"/>
  <c r="B43" i="4"/>
  <c r="I42" i="4"/>
  <c r="E42" i="4"/>
  <c r="B42" i="4"/>
  <c r="J42" i="4" s="1"/>
  <c r="I41" i="4"/>
  <c r="J41" i="4" s="1"/>
  <c r="E41" i="4"/>
  <c r="B41" i="4"/>
  <c r="I40" i="4"/>
  <c r="E40" i="4"/>
  <c r="B40" i="4"/>
  <c r="F40" i="4" s="1"/>
  <c r="I39" i="4"/>
  <c r="J39" i="4" s="1"/>
  <c r="E39" i="4"/>
  <c r="F39" i="4" s="1"/>
  <c r="B39" i="4"/>
  <c r="I38" i="4"/>
  <c r="E38" i="4"/>
  <c r="B38" i="4"/>
  <c r="J38" i="4" s="1"/>
  <c r="I37" i="4"/>
  <c r="E37" i="4"/>
  <c r="B37" i="4"/>
  <c r="I36" i="4"/>
  <c r="J36" i="4" s="1"/>
  <c r="E36" i="4"/>
  <c r="B36" i="4"/>
  <c r="F36" i="4" s="1"/>
  <c r="I35" i="4"/>
  <c r="J35" i="4" s="1"/>
  <c r="E35" i="4"/>
  <c r="B35" i="4"/>
  <c r="I34" i="4"/>
  <c r="E34" i="4"/>
  <c r="F34" i="4" s="1"/>
  <c r="B34" i="4"/>
  <c r="J34" i="4" s="1"/>
  <c r="I33" i="4"/>
  <c r="E33" i="4"/>
  <c r="B33" i="4"/>
  <c r="I32" i="4"/>
  <c r="E32" i="4"/>
  <c r="B32" i="4"/>
  <c r="F32" i="4" s="1"/>
  <c r="I31" i="4"/>
  <c r="E31" i="4"/>
  <c r="B31" i="4"/>
  <c r="I30" i="4"/>
  <c r="E30" i="4"/>
  <c r="B30" i="4"/>
  <c r="J30" i="4" s="1"/>
  <c r="I29" i="4"/>
  <c r="J29" i="4" s="1"/>
  <c r="E29" i="4"/>
  <c r="F29" i="4" s="1"/>
  <c r="B29" i="4"/>
  <c r="I28" i="4"/>
  <c r="J28" i="4" s="1"/>
  <c r="F28" i="4"/>
  <c r="E28" i="4"/>
  <c r="B28" i="4"/>
  <c r="I27" i="4"/>
  <c r="E27" i="4"/>
  <c r="B27" i="4"/>
  <c r="I26" i="4"/>
  <c r="E26" i="4"/>
  <c r="B26" i="4"/>
  <c r="J26" i="4" s="1"/>
  <c r="I25" i="4"/>
  <c r="J25" i="4" s="1"/>
  <c r="E25" i="4"/>
  <c r="B25" i="4"/>
  <c r="I24" i="4"/>
  <c r="J24" i="4" s="1"/>
  <c r="F24" i="4"/>
  <c r="E24" i="4"/>
  <c r="B24" i="4"/>
  <c r="I23" i="4"/>
  <c r="J23" i="4" s="1"/>
  <c r="E23" i="4"/>
  <c r="F23" i="4" s="1"/>
  <c r="B23" i="4"/>
  <c r="I22" i="4"/>
  <c r="E22" i="4"/>
  <c r="F22" i="4" s="1"/>
  <c r="B22" i="4"/>
  <c r="J22" i="4" s="1"/>
  <c r="I21" i="4"/>
  <c r="E21" i="4"/>
  <c r="B21" i="4"/>
  <c r="I20" i="4"/>
  <c r="E20" i="4"/>
  <c r="B20" i="4"/>
  <c r="F20" i="4" s="1"/>
  <c r="I19" i="4"/>
  <c r="J19" i="4" s="1"/>
  <c r="E19" i="4"/>
  <c r="B19" i="4"/>
  <c r="I18" i="4"/>
  <c r="E18" i="4"/>
  <c r="F18" i="4" s="1"/>
  <c r="B18" i="4"/>
  <c r="J18" i="4" s="1"/>
  <c r="I17" i="4"/>
  <c r="E17" i="4"/>
  <c r="F17" i="4" s="1"/>
  <c r="B17" i="4"/>
  <c r="I16" i="4"/>
  <c r="E16" i="4"/>
  <c r="B16" i="4"/>
  <c r="F16" i="4" s="1"/>
  <c r="I15" i="4"/>
  <c r="E15" i="4"/>
  <c r="B15" i="4"/>
  <c r="I14" i="4"/>
  <c r="E14" i="4"/>
  <c r="B14" i="4"/>
  <c r="J14" i="4" s="1"/>
  <c r="I13" i="4"/>
  <c r="J13" i="4" s="1"/>
  <c r="E13" i="4"/>
  <c r="F13" i="4" s="1"/>
  <c r="B13" i="4"/>
  <c r="I12" i="4"/>
  <c r="J12" i="4" s="1"/>
  <c r="F12" i="4"/>
  <c r="E12" i="4"/>
  <c r="B12" i="4"/>
  <c r="I11" i="4"/>
  <c r="E11" i="4"/>
  <c r="F11" i="4" s="1"/>
  <c r="B11" i="4"/>
  <c r="I10" i="4"/>
  <c r="E10" i="4"/>
  <c r="B10" i="4"/>
  <c r="J10" i="4" s="1"/>
  <c r="I9" i="4"/>
  <c r="J9" i="4" s="1"/>
  <c r="E9" i="4"/>
  <c r="B9" i="4"/>
  <c r="I8" i="4"/>
  <c r="J8" i="4" s="1"/>
  <c r="F8" i="4"/>
  <c r="E8" i="4"/>
  <c r="B8" i="4"/>
  <c r="I7" i="4"/>
  <c r="J7" i="4" s="1"/>
  <c r="E7" i="4"/>
  <c r="F7" i="4" s="1"/>
  <c r="B7" i="4"/>
  <c r="I6" i="4"/>
  <c r="E6" i="4"/>
  <c r="F6" i="4" s="1"/>
  <c r="B6" i="4"/>
  <c r="J6" i="4" s="1"/>
  <c r="I5" i="4"/>
  <c r="E5" i="4"/>
  <c r="D5" i="4"/>
  <c r="B5" i="4"/>
  <c r="H46" i="2"/>
  <c r="I45" i="2"/>
  <c r="E45" i="2"/>
  <c r="B45" i="2"/>
  <c r="I44" i="2"/>
  <c r="E44" i="2"/>
  <c r="B44" i="2"/>
  <c r="F44" i="2" s="1"/>
  <c r="I43" i="2"/>
  <c r="E43" i="2"/>
  <c r="B43" i="2"/>
  <c r="I42" i="2"/>
  <c r="E42" i="2"/>
  <c r="B42" i="2"/>
  <c r="J42" i="2" s="1"/>
  <c r="I41" i="2"/>
  <c r="J41" i="2" s="1"/>
  <c r="E41" i="2"/>
  <c r="F41" i="2" s="1"/>
  <c r="B41" i="2"/>
  <c r="I40" i="2"/>
  <c r="J40" i="2" s="1"/>
  <c r="F40" i="2"/>
  <c r="E40" i="2"/>
  <c r="B40" i="2"/>
  <c r="I39" i="2"/>
  <c r="E39" i="2"/>
  <c r="B39" i="2"/>
  <c r="I38" i="2"/>
  <c r="E38" i="2"/>
  <c r="B38" i="2"/>
  <c r="J38" i="2" s="1"/>
  <c r="I37" i="2"/>
  <c r="J37" i="2" s="1"/>
  <c r="E37" i="2"/>
  <c r="B37" i="2"/>
  <c r="I36" i="2"/>
  <c r="J36" i="2" s="1"/>
  <c r="F36" i="2"/>
  <c r="E36" i="2"/>
  <c r="B36" i="2"/>
  <c r="I35" i="2"/>
  <c r="J35" i="2" s="1"/>
  <c r="E35" i="2"/>
  <c r="F35" i="2" s="1"/>
  <c r="B35" i="2"/>
  <c r="I34" i="2"/>
  <c r="E34" i="2"/>
  <c r="B34" i="2"/>
  <c r="J34" i="2" s="1"/>
  <c r="I33" i="2"/>
  <c r="E33" i="2"/>
  <c r="B33" i="2"/>
  <c r="I32" i="2"/>
  <c r="J32" i="2" s="1"/>
  <c r="E32" i="2"/>
  <c r="B32" i="2"/>
  <c r="F32" i="2" s="1"/>
  <c r="I31" i="2"/>
  <c r="J31" i="2" s="1"/>
  <c r="E31" i="2"/>
  <c r="B31" i="2"/>
  <c r="I30" i="2"/>
  <c r="E30" i="2"/>
  <c r="F30" i="2" s="1"/>
  <c r="B30" i="2"/>
  <c r="J30" i="2" s="1"/>
  <c r="I29" i="2"/>
  <c r="E29" i="2"/>
  <c r="B29" i="2"/>
  <c r="I28" i="2"/>
  <c r="E28" i="2"/>
  <c r="B28" i="2"/>
  <c r="F28" i="2" s="1"/>
  <c r="I27" i="2"/>
  <c r="E27" i="2"/>
  <c r="B27" i="2"/>
  <c r="I26" i="2"/>
  <c r="E26" i="2"/>
  <c r="B26" i="2"/>
  <c r="J26" i="2" s="1"/>
  <c r="I25" i="2"/>
  <c r="J25" i="2" s="1"/>
  <c r="E25" i="2"/>
  <c r="F25" i="2" s="1"/>
  <c r="B25" i="2"/>
  <c r="I24" i="2"/>
  <c r="J24" i="2" s="1"/>
  <c r="F24" i="2"/>
  <c r="E24" i="2"/>
  <c r="B24" i="2"/>
  <c r="I23" i="2"/>
  <c r="E23" i="2"/>
  <c r="B23" i="2"/>
  <c r="I22" i="2"/>
  <c r="E22" i="2"/>
  <c r="B22" i="2"/>
  <c r="J22" i="2" s="1"/>
  <c r="I21" i="2"/>
  <c r="J21" i="2" s="1"/>
  <c r="E21" i="2"/>
  <c r="B21" i="2"/>
  <c r="I20" i="2"/>
  <c r="J20" i="2" s="1"/>
  <c r="F20" i="2"/>
  <c r="E20" i="2"/>
  <c r="B20" i="2"/>
  <c r="I19" i="2"/>
  <c r="J19" i="2" s="1"/>
  <c r="E19" i="2"/>
  <c r="F19" i="2" s="1"/>
  <c r="B19" i="2"/>
  <c r="I18" i="2"/>
  <c r="E18" i="2"/>
  <c r="B18" i="2"/>
  <c r="J18" i="2" s="1"/>
  <c r="I17" i="2"/>
  <c r="E17" i="2"/>
  <c r="B17" i="2"/>
  <c r="I16" i="2"/>
  <c r="J16" i="2" s="1"/>
  <c r="E16" i="2"/>
  <c r="B16" i="2"/>
  <c r="F16" i="2" s="1"/>
  <c r="I15" i="2"/>
  <c r="J15" i="2" s="1"/>
  <c r="E15" i="2"/>
  <c r="B15" i="2"/>
  <c r="I14" i="2"/>
  <c r="E14" i="2"/>
  <c r="F14" i="2" s="1"/>
  <c r="B14" i="2"/>
  <c r="J14" i="2" s="1"/>
  <c r="I13" i="2"/>
  <c r="E13" i="2"/>
  <c r="B13" i="2"/>
  <c r="I12" i="2"/>
  <c r="E12" i="2"/>
  <c r="B12" i="2"/>
  <c r="F12" i="2" s="1"/>
  <c r="I11" i="2"/>
  <c r="E11" i="2"/>
  <c r="B11" i="2"/>
  <c r="I10" i="2"/>
  <c r="E10" i="2"/>
  <c r="B10" i="2"/>
  <c r="J10" i="2" s="1"/>
  <c r="I9" i="2"/>
  <c r="J9" i="2" s="1"/>
  <c r="E9" i="2"/>
  <c r="F9" i="2" s="1"/>
  <c r="B9" i="2"/>
  <c r="I8" i="2"/>
  <c r="F8" i="2"/>
  <c r="E8" i="2"/>
  <c r="B8" i="2"/>
  <c r="I7" i="2"/>
  <c r="E7" i="2"/>
  <c r="B7" i="2"/>
  <c r="I6" i="2"/>
  <c r="E6" i="2"/>
  <c r="B6" i="2"/>
  <c r="J6" i="2" s="1"/>
  <c r="I5" i="2"/>
  <c r="J5" i="2" s="1"/>
  <c r="E5" i="2"/>
  <c r="D5" i="2"/>
  <c r="B5" i="2"/>
  <c r="E45" i="1"/>
  <c r="H46" i="1"/>
  <c r="E22" i="9"/>
  <c r="J20" i="9"/>
  <c r="I20" i="9"/>
  <c r="H20" i="9"/>
  <c r="M20" i="9" s="1"/>
  <c r="G20" i="9"/>
  <c r="L20" i="9" s="1"/>
  <c r="B26" i="9"/>
  <c r="B27" i="9" s="1"/>
  <c r="A27" i="9"/>
  <c r="E20" i="9"/>
  <c r="C14" i="9"/>
  <c r="C16" i="9" s="1"/>
  <c r="A16" i="9"/>
  <c r="B14" i="9"/>
  <c r="A12" i="9"/>
  <c r="A11" i="9"/>
  <c r="A9" i="9"/>
  <c r="A8" i="9"/>
  <c r="A7" i="9"/>
  <c r="A5" i="9"/>
  <c r="A4" i="9"/>
  <c r="B2" i="9"/>
  <c r="B1" i="9"/>
  <c r="B7" i="1"/>
  <c r="I6" i="1"/>
  <c r="I7" i="1"/>
  <c r="I8" i="1"/>
  <c r="I11" i="1"/>
  <c r="I12" i="1"/>
  <c r="I15" i="1"/>
  <c r="I16" i="1"/>
  <c r="I19" i="1"/>
  <c r="I20" i="1"/>
  <c r="I23" i="1"/>
  <c r="I24" i="1"/>
  <c r="I27" i="1"/>
  <c r="I28" i="1"/>
  <c r="I31" i="1"/>
  <c r="I32" i="1"/>
  <c r="I35" i="1"/>
  <c r="I36" i="1"/>
  <c r="I39" i="1"/>
  <c r="I40" i="1"/>
  <c r="I43" i="1"/>
  <c r="I44" i="1"/>
  <c r="I5"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6" i="1"/>
  <c r="B5" i="1"/>
  <c r="J42" i="1" l="1"/>
  <c r="J38" i="1"/>
  <c r="J34" i="1"/>
  <c r="J30" i="1"/>
  <c r="J26" i="1"/>
  <c r="J22" i="1"/>
  <c r="J18" i="1"/>
  <c r="J14" i="1"/>
  <c r="J10" i="1"/>
  <c r="J6" i="1"/>
  <c r="L21" i="9"/>
  <c r="D14" i="9"/>
  <c r="M21" i="9"/>
  <c r="F15" i="8"/>
  <c r="F47" i="8" s="1"/>
  <c r="M47" i="8" s="1"/>
  <c r="M48" i="8" s="1"/>
  <c r="F31" i="8"/>
  <c r="F35" i="8"/>
  <c r="F18" i="7"/>
  <c r="F34" i="7"/>
  <c r="F22" i="7"/>
  <c r="F38" i="7"/>
  <c r="F10" i="7"/>
  <c r="F26" i="7"/>
  <c r="F42" i="7"/>
  <c r="F14" i="7"/>
  <c r="F30" i="7"/>
  <c r="F6" i="7"/>
  <c r="M23" i="9"/>
  <c r="L23" i="9"/>
  <c r="J47" i="7"/>
  <c r="F47" i="6"/>
  <c r="M47" i="6" s="1"/>
  <c r="F10" i="5"/>
  <c r="F26" i="5"/>
  <c r="F38" i="5"/>
  <c r="F14" i="5"/>
  <c r="F30" i="5"/>
  <c r="F42" i="5"/>
  <c r="F18" i="5"/>
  <c r="F34" i="5"/>
  <c r="F6" i="5"/>
  <c r="F47" i="5"/>
  <c r="J10" i="5"/>
  <c r="J18" i="5"/>
  <c r="J22" i="5"/>
  <c r="J26" i="5"/>
  <c r="J30" i="5"/>
  <c r="J38" i="5"/>
  <c r="J42" i="5"/>
  <c r="J6" i="5"/>
  <c r="J47" i="5" s="1"/>
  <c r="J14" i="5"/>
  <c r="J11" i="3"/>
  <c r="J47" i="3" s="1"/>
  <c r="F21" i="3"/>
  <c r="J27" i="3"/>
  <c r="F37" i="3"/>
  <c r="J43" i="3"/>
  <c r="F9" i="3"/>
  <c r="F14" i="3"/>
  <c r="J15" i="3"/>
  <c r="J16" i="3"/>
  <c r="F25" i="3"/>
  <c r="F30" i="3"/>
  <c r="J31" i="3"/>
  <c r="J32" i="3"/>
  <c r="F41" i="3"/>
  <c r="J20" i="3"/>
  <c r="J36" i="3"/>
  <c r="F38" i="3"/>
  <c r="F10" i="3"/>
  <c r="F26" i="3"/>
  <c r="F42" i="3"/>
  <c r="F47" i="3"/>
  <c r="F5" i="4"/>
  <c r="J11" i="4"/>
  <c r="F21" i="4"/>
  <c r="J27" i="4"/>
  <c r="J5" i="4"/>
  <c r="F9" i="4"/>
  <c r="F14" i="4"/>
  <c r="J15" i="4"/>
  <c r="J16" i="4"/>
  <c r="F19" i="4"/>
  <c r="J21" i="4"/>
  <c r="F25" i="4"/>
  <c r="F30" i="4"/>
  <c r="J31" i="4"/>
  <c r="J32" i="4"/>
  <c r="F35" i="4"/>
  <c r="J37" i="4"/>
  <c r="F41" i="4"/>
  <c r="J20" i="4"/>
  <c r="F27" i="4"/>
  <c r="F33" i="4"/>
  <c r="F38" i="4"/>
  <c r="J40" i="4"/>
  <c r="F43" i="4"/>
  <c r="F10" i="4"/>
  <c r="F15" i="4"/>
  <c r="J17" i="4"/>
  <c r="F26" i="4"/>
  <c r="F31" i="4"/>
  <c r="J33" i="4"/>
  <c r="F37" i="4"/>
  <c r="F42" i="4"/>
  <c r="J43" i="4"/>
  <c r="F47" i="4"/>
  <c r="F45" i="2"/>
  <c r="F13" i="2"/>
  <c r="F18" i="2"/>
  <c r="F23" i="2"/>
  <c r="F29" i="2"/>
  <c r="F6" i="2"/>
  <c r="J7" i="2"/>
  <c r="J8" i="2"/>
  <c r="F11" i="2"/>
  <c r="J13" i="2"/>
  <c r="F17" i="2"/>
  <c r="F22" i="2"/>
  <c r="J23" i="2"/>
  <c r="F27" i="2"/>
  <c r="J29" i="2"/>
  <c r="F33" i="2"/>
  <c r="F38" i="2"/>
  <c r="J39" i="2"/>
  <c r="F43" i="2"/>
  <c r="J45" i="2"/>
  <c r="F7" i="2"/>
  <c r="F34" i="2"/>
  <c r="F39" i="2"/>
  <c r="F5" i="2"/>
  <c r="F47" i="2" s="1"/>
  <c r="F10" i="2"/>
  <c r="J11" i="2"/>
  <c r="J12" i="2"/>
  <c r="F15" i="2"/>
  <c r="J17" i="2"/>
  <c r="F21" i="2"/>
  <c r="F26" i="2"/>
  <c r="J27" i="2"/>
  <c r="J28" i="2"/>
  <c r="F31" i="2"/>
  <c r="J33" i="2"/>
  <c r="F37" i="2"/>
  <c r="F42" i="2"/>
  <c r="J43" i="2"/>
  <c r="J44" i="2"/>
  <c r="J47" i="2"/>
  <c r="J9" i="1"/>
  <c r="J45" i="1"/>
  <c r="J41" i="1"/>
  <c r="J37" i="1"/>
  <c r="J33" i="1"/>
  <c r="J29" i="1"/>
  <c r="J25" i="1"/>
  <c r="J21" i="1"/>
  <c r="J17" i="1"/>
  <c r="J13" i="1"/>
  <c r="J11" i="1"/>
  <c r="J44" i="1"/>
  <c r="J40" i="1"/>
  <c r="J36" i="1"/>
  <c r="J32" i="1"/>
  <c r="J28" i="1"/>
  <c r="J24" i="1"/>
  <c r="J20" i="1"/>
  <c r="J16" i="1"/>
  <c r="J12" i="1"/>
  <c r="J8" i="1"/>
  <c r="J43" i="1"/>
  <c r="J39" i="1"/>
  <c r="J35" i="1"/>
  <c r="J31" i="1"/>
  <c r="J27" i="1"/>
  <c r="J23" i="1"/>
  <c r="J19" i="1"/>
  <c r="J15" i="1"/>
  <c r="J7" i="1"/>
  <c r="J5" i="1"/>
  <c r="F43" i="1"/>
  <c r="F39" i="1"/>
  <c r="F35" i="1"/>
  <c r="F31" i="1"/>
  <c r="F27" i="1"/>
  <c r="F23" i="1"/>
  <c r="F19" i="1"/>
  <c r="F15" i="1"/>
  <c r="F11" i="1"/>
  <c r="F7" i="1"/>
  <c r="F42" i="1"/>
  <c r="F38" i="1"/>
  <c r="F34" i="1"/>
  <c r="F30" i="1"/>
  <c r="F26" i="1"/>
  <c r="F22" i="1"/>
  <c r="F18" i="1"/>
  <c r="F14" i="1"/>
  <c r="F10" i="1"/>
  <c r="F6" i="1"/>
  <c r="F45" i="1"/>
  <c r="F41" i="1"/>
  <c r="F37" i="1"/>
  <c r="F33" i="1"/>
  <c r="F29" i="1"/>
  <c r="F25" i="1"/>
  <c r="F21" i="1"/>
  <c r="F17" i="1"/>
  <c r="F13" i="1"/>
  <c r="F9" i="1"/>
  <c r="F44" i="1"/>
  <c r="F40" i="1"/>
  <c r="F36" i="1"/>
  <c r="F32" i="1"/>
  <c r="F28" i="1"/>
  <c r="F24" i="1"/>
  <c r="F20" i="1"/>
  <c r="F16" i="1"/>
  <c r="F12" i="1"/>
  <c r="F8" i="1"/>
  <c r="E5" i="1"/>
  <c r="F5" i="1" s="1"/>
  <c r="J47" i="1" l="1"/>
  <c r="M48" i="1" s="1"/>
  <c r="F47" i="7"/>
  <c r="M47" i="7"/>
  <c r="M48" i="7" s="1"/>
  <c r="M47" i="5"/>
  <c r="M47" i="3"/>
  <c r="J47" i="4"/>
  <c r="M47" i="4" s="1"/>
  <c r="M47" i="2"/>
  <c r="F47" i="1"/>
  <c r="M47" i="1" l="1"/>
</calcChain>
</file>

<file path=xl/sharedStrings.xml><?xml version="1.0" encoding="utf-8"?>
<sst xmlns="http://schemas.openxmlformats.org/spreadsheetml/2006/main" count="205" uniqueCount="58">
  <si>
    <t>CBA Calculations - TPM Assigment - L &amp; L</t>
  </si>
  <si>
    <t xml:space="preserve">Construction costs </t>
  </si>
  <si>
    <t>year (2020 = 0)</t>
  </si>
  <si>
    <t>r</t>
  </si>
  <si>
    <t>Cost Sum</t>
  </si>
  <si>
    <t>Costs</t>
  </si>
  <si>
    <t>Benefits</t>
  </si>
  <si>
    <t>Cost PV</t>
  </si>
  <si>
    <t>Travel Time Savings</t>
  </si>
  <si>
    <t>Accident savings</t>
  </si>
  <si>
    <t>Net benefits of induced traffic</t>
  </si>
  <si>
    <t>Benefit Sum</t>
  </si>
  <si>
    <t>Benefit PV</t>
  </si>
  <si>
    <t>NPC</t>
  </si>
  <si>
    <t>NPB</t>
  </si>
  <si>
    <t>NPV</t>
  </si>
  <si>
    <t>Benefits (decrease accident rate 40%)</t>
  </si>
  <si>
    <t>It has been calculated the indicators for 2020 and 2060. Then it has been made the difference, and assumed linearity to distribute them in the 40y timeframe. It has then calculated the present values.</t>
  </si>
  <si>
    <t>car_mean</t>
  </si>
  <si>
    <t>pt_mean</t>
  </si>
  <si>
    <t>pt</t>
  </si>
  <si>
    <t>BAU 2020</t>
  </si>
  <si>
    <t>AV 2020</t>
  </si>
  <si>
    <t>BAU 2060</t>
  </si>
  <si>
    <t>AV 2060</t>
  </si>
  <si>
    <t>diff 2020</t>
  </si>
  <si>
    <t>diff 2060</t>
  </si>
  <si>
    <t>(14.1-H5)/40</t>
  </si>
  <si>
    <t>Time value PT</t>
  </si>
  <si>
    <t>CAR</t>
  </si>
  <si>
    <t>TTPT</t>
  </si>
  <si>
    <t>TTCAR</t>
  </si>
  <si>
    <t>tot</t>
  </si>
  <si>
    <t>tot 2060</t>
  </si>
  <si>
    <t>tot 2020</t>
  </si>
  <si>
    <t>accident</t>
  </si>
  <si>
    <t>delta 2020</t>
  </si>
  <si>
    <t>injured</t>
  </si>
  <si>
    <t>fatalities</t>
  </si>
  <si>
    <t>delta 2060</t>
  </si>
  <si>
    <t>Presentation of Results for the Autonomous Vehicle Scenario</t>
  </si>
  <si>
    <t>Project: Shared Autonomous Fleet</t>
  </si>
  <si>
    <t xml:space="preserve">Project Description: </t>
  </si>
  <si>
    <t>Introduction of autonomous vehicles in canton of Zurich, with a focus on the trips flow through city of Zurich</t>
  </si>
  <si>
    <t>Indicator</t>
  </si>
  <si>
    <t>Present Values in MCHF</t>
  </si>
  <si>
    <t>Calculation of Net Present Values</t>
  </si>
  <si>
    <t>(8.894*10^-3-D5)/40</t>
  </si>
  <si>
    <t>(57.6-C5)/40</t>
  </si>
  <si>
    <t>CBR</t>
  </si>
  <si>
    <t>Construction Costs (Initial Investment Cost)</t>
  </si>
  <si>
    <t>Construction Costs (Vehicles acquisition through years)</t>
  </si>
  <si>
    <t>Accident Savings</t>
  </si>
  <si>
    <t xml:space="preserve">Total </t>
  </si>
  <si>
    <t>Net Present Value</t>
  </si>
  <si>
    <t xml:space="preserve">Benefit-Cost Ratio </t>
  </si>
  <si>
    <t>Net Benefit of Induced Traffic</t>
  </si>
  <si>
    <t>Initial investment Costs: 37.6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</si>
</sst>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0.000000000"/>
    <numFmt numFmtId="170" formatCode="0.000"/>
    <numFmt numFmtId="171" formatCode="0.0"/>
  </numFmts>
  <fonts count="1" x14ac:knownFonts="1">
    <font>
      <sz val="11"/>
      <color theme="1"/>
      <name val="Calibri"/>
      <family val="2"/>
      <scheme val="minor"/>
    </font>
  </fonts>
  <fills count="10">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7"/>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9"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0" fontId="0" fillId="9" borderId="0" xfId="0" applyFill="1"/>
    <xf numFmtId="168" fontId="0" fillId="3" borderId="0" xfId="0" applyNumberFormat="1" applyFill="1"/>
    <xf numFmtId="0" fontId="0" fillId="0" borderId="0" xfId="0" applyBorder="1"/>
    <xf numFmtId="170" fontId="0" fillId="0" borderId="0" xfId="0" applyNumberFormat="1"/>
    <xf numFmtId="171" fontId="0" fillId="0" borderId="0" xfId="0" applyNumberFormat="1"/>
    <xf numFmtId="171" fontId="0" fillId="0" borderId="0" xfId="0" applyNumberFormat="1" applyBorder="1"/>
    <xf numFmtId="0" fontId="0" fillId="0" borderId="0" xfId="0" applyFill="1" applyBorder="1"/>
    <xf numFmtId="171" fontId="0" fillId="0" borderId="0" xfId="0" applyNumberFormat="1" applyAlignment="1">
      <alignment horizontal="center"/>
    </xf>
    <xf numFmtId="2" fontId="0" fillId="0" borderId="0" xfId="0" applyNumberFormat="1" applyAlignment="1">
      <alignment horizontal="center"/>
    </xf>
    <xf numFmtId="171" fontId="0" fillId="5" borderId="0" xfId="0" applyNumberFormat="1" applyFill="1"/>
    <xf numFmtId="170" fontId="0" fillId="3" borderId="0" xfId="0" applyNumberFormat="1" applyFill="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2B583-965C-4EAC-8544-B870FCCDBDB6}">
  <dimension ref="A1:M48"/>
  <sheetViews>
    <sheetView topLeftCell="A39" workbookViewId="0">
      <selection activeCell="D52" sqref="D52"/>
    </sheetView>
  </sheetViews>
  <sheetFormatPr defaultRowHeight="14.5" x14ac:dyDescent="0.35"/>
  <cols>
    <col min="1" max="1" width="14.26953125" customWidth="1"/>
    <col min="3" max="3" width="18.36328125" customWidth="1"/>
    <col min="4" max="4" width="17.54296875" customWidth="1"/>
    <col min="5" max="5" width="12.36328125" customWidth="1"/>
    <col min="7" max="7" width="16.6328125" customWidth="1"/>
    <col min="9" max="9" width="12.1796875" customWidth="1"/>
  </cols>
  <sheetData>
    <row r="1" spans="1:10" x14ac:dyDescent="0.35">
      <c r="A1" t="s">
        <v>0</v>
      </c>
      <c r="D1" t="s">
        <v>17</v>
      </c>
    </row>
    <row r="3" spans="1:10" x14ac:dyDescent="0.35">
      <c r="B3">
        <v>0.02</v>
      </c>
      <c r="C3" s="1" t="s">
        <v>5</v>
      </c>
      <c r="G3" s="3" t="s">
        <v>16</v>
      </c>
    </row>
    <row r="4" spans="1:10" x14ac:dyDescent="0.35">
      <c r="A4" t="s">
        <v>2</v>
      </c>
      <c r="B4" t="s">
        <v>3</v>
      </c>
      <c r="C4" s="2" t="s">
        <v>1</v>
      </c>
      <c r="D4" s="2" t="s">
        <v>8</v>
      </c>
      <c r="E4" s="2" t="s">
        <v>4</v>
      </c>
      <c r="F4" s="2" t="s">
        <v>7</v>
      </c>
      <c r="G4" s="4" t="s">
        <v>10</v>
      </c>
      <c r="H4" s="4" t="s">
        <v>9</v>
      </c>
      <c r="I4" s="4" t="s">
        <v>11</v>
      </c>
      <c r="J4" s="4" t="s">
        <v>12</v>
      </c>
    </row>
    <row r="5" spans="1:10" x14ac:dyDescent="0.35">
      <c r="A5">
        <v>0</v>
      </c>
      <c r="B5">
        <f>1/(1+$B$3)^A5</f>
        <v>1</v>
      </c>
      <c r="C5" s="2">
        <v>37.6</v>
      </c>
      <c r="D5" s="2">
        <f>8.383*10^-3</f>
        <v>8.3829999999999998E-3</v>
      </c>
      <c r="E5" s="2">
        <f>SUM(C5:D5)</f>
        <v>37.608383000000003</v>
      </c>
      <c r="F5" s="2">
        <f>E5*B5</f>
        <v>37.608383000000003</v>
      </c>
      <c r="G5" s="4">
        <v>0.29067500000000002</v>
      </c>
      <c r="H5" s="4">
        <v>4.5599999999999996</v>
      </c>
      <c r="I5" s="4">
        <f>SUM(G5:H5)</f>
        <v>4.8506749999999998</v>
      </c>
      <c r="J5" s="4">
        <f>I5*B5</f>
        <v>4.8506749999999998</v>
      </c>
    </row>
    <row r="6" spans="1:10" x14ac:dyDescent="0.35">
      <c r="A6">
        <v>1</v>
      </c>
      <c r="B6">
        <f>1/(1+$B$3)^A6</f>
        <v>0.98039215686274506</v>
      </c>
      <c r="C6" s="2">
        <v>0.5</v>
      </c>
      <c r="D6" s="2">
        <v>1.2775000000000026E-5</v>
      </c>
      <c r="E6" s="2">
        <f>SUM(C6:D6)</f>
        <v>0.50001277499999996</v>
      </c>
      <c r="F6" s="2">
        <f>E6*B6</f>
        <v>0.49020860294117641</v>
      </c>
      <c r="G6" s="4">
        <v>0.34523312499999997</v>
      </c>
      <c r="H6" s="4">
        <v>0.11600000000000001</v>
      </c>
      <c r="I6" s="4">
        <f>SUM(G6:H6)</f>
        <v>0.46123312499999997</v>
      </c>
      <c r="J6" s="4">
        <f>I6*B6</f>
        <v>0.45218933823529406</v>
      </c>
    </row>
    <row r="7" spans="1:10" x14ac:dyDescent="0.35">
      <c r="A7">
        <v>2</v>
      </c>
      <c r="B7">
        <f>1/(1+$B$3)^A7</f>
        <v>0.96116878123798544</v>
      </c>
      <c r="C7" s="2">
        <v>0.5</v>
      </c>
      <c r="D7" s="2">
        <v>1.2775000000000026E-5</v>
      </c>
      <c r="E7" s="2">
        <f>SUM(C7:D7)</f>
        <v>0.50001277499999996</v>
      </c>
      <c r="F7" s="2">
        <f>E7*B7</f>
        <v>0.48059666955017299</v>
      </c>
      <c r="G7" s="4">
        <v>0.34523312499999997</v>
      </c>
      <c r="H7" s="4">
        <v>0.11599999999999999</v>
      </c>
      <c r="I7" s="4">
        <f>SUM(G7:H7)</f>
        <v>0.46123312499999997</v>
      </c>
      <c r="J7" s="4">
        <f>I7*B7</f>
        <v>0.44332288062283737</v>
      </c>
    </row>
    <row r="8" spans="1:10" x14ac:dyDescent="0.35">
      <c r="A8">
        <v>3</v>
      </c>
      <c r="B8">
        <f t="shared" ref="B8:B45" si="0">1/(1+$B$3)^A8</f>
        <v>0.94232233454704462</v>
      </c>
      <c r="C8" s="2">
        <v>0.5</v>
      </c>
      <c r="D8" s="2">
        <v>1.2775000000000026E-5</v>
      </c>
      <c r="E8" s="2">
        <f>SUM(C8:D8)</f>
        <v>0.50001277499999996</v>
      </c>
      <c r="F8" s="2">
        <f>E8*B8</f>
        <v>0.47117320544134611</v>
      </c>
      <c r="G8" s="4">
        <v>0.34523312499999997</v>
      </c>
      <c r="H8" s="4">
        <v>0.11599999999999999</v>
      </c>
      <c r="I8" s="4">
        <f>SUM(G8:H8)</f>
        <v>0.46123312499999997</v>
      </c>
      <c r="J8" s="4">
        <f>I8*B8</f>
        <v>0.43463027512042879</v>
      </c>
    </row>
    <row r="9" spans="1:10" x14ac:dyDescent="0.35">
      <c r="A9">
        <v>4</v>
      </c>
      <c r="B9">
        <f t="shared" si="0"/>
        <v>0.9238454260265142</v>
      </c>
      <c r="C9" s="2">
        <v>0.5</v>
      </c>
      <c r="D9" s="2">
        <v>1.2775000000000026E-5</v>
      </c>
      <c r="E9" s="2">
        <f>SUM(C9:D9)</f>
        <v>0.50001277499999996</v>
      </c>
      <c r="F9" s="2">
        <f>E9*B9</f>
        <v>0.46193451513857459</v>
      </c>
      <c r="G9" s="4">
        <v>0.34523312499999997</v>
      </c>
      <c r="H9" s="4">
        <v>0.11599999999999999</v>
      </c>
      <c r="I9" s="4">
        <f>SUM(G9:H9)</f>
        <v>0.46123312499999997</v>
      </c>
      <c r="J9" s="4">
        <f>I9*B9</f>
        <v>0.42610811286316547</v>
      </c>
    </row>
    <row r="10" spans="1:10" x14ac:dyDescent="0.35">
      <c r="A10">
        <v>5</v>
      </c>
      <c r="B10">
        <f t="shared" si="0"/>
        <v>0.90573080982991594</v>
      </c>
      <c r="C10" s="2">
        <v>0.5</v>
      </c>
      <c r="D10" s="2">
        <v>1.2775000000000026E-5</v>
      </c>
      <c r="E10" s="2">
        <f>SUM(C10:D10)</f>
        <v>0.50001277499999996</v>
      </c>
      <c r="F10" s="2">
        <f>E10*B10</f>
        <v>0.4528769756260535</v>
      </c>
      <c r="G10" s="4">
        <v>0.34523312499999997</v>
      </c>
      <c r="H10" s="4">
        <v>0.11599999999999999</v>
      </c>
      <c r="I10" s="4">
        <f>SUM(G10:H10)</f>
        <v>0.46123312499999997</v>
      </c>
      <c r="J10" s="4">
        <f>I10*B10</f>
        <v>0.4177530518266328</v>
      </c>
    </row>
    <row r="11" spans="1:10" x14ac:dyDescent="0.35">
      <c r="A11">
        <v>6</v>
      </c>
      <c r="B11">
        <f t="shared" si="0"/>
        <v>0.88797138218619198</v>
      </c>
      <c r="C11" s="2">
        <v>0.5</v>
      </c>
      <c r="D11" s="2">
        <v>1.2775000000000026E-5</v>
      </c>
      <c r="E11" s="2">
        <f>SUM(C11:D11)</f>
        <v>0.50001277499999996</v>
      </c>
      <c r="F11" s="2">
        <f>E11*B11</f>
        <v>0.44399703492750336</v>
      </c>
      <c r="G11" s="4">
        <v>0.34523312499999997</v>
      </c>
      <c r="H11" s="4">
        <v>0.11599999999999999</v>
      </c>
      <c r="I11" s="4">
        <f>SUM(G11:H11)</f>
        <v>0.46123312499999997</v>
      </c>
      <c r="J11" s="4">
        <f>I11*B11</f>
        <v>0.4095618155163066</v>
      </c>
    </row>
    <row r="12" spans="1:10" x14ac:dyDescent="0.35">
      <c r="A12">
        <v>7</v>
      </c>
      <c r="B12">
        <f t="shared" si="0"/>
        <v>0.87056017861391388</v>
      </c>
      <c r="C12" s="2">
        <v>0.5</v>
      </c>
      <c r="D12" s="2">
        <v>1.2775000000000026E-5</v>
      </c>
      <c r="E12" s="2">
        <f>SUM(C12:D12)</f>
        <v>0.50001277499999996</v>
      </c>
      <c r="F12" s="2">
        <f>E12*B12</f>
        <v>0.43529121071323873</v>
      </c>
      <c r="G12" s="4">
        <v>0.34523312499999997</v>
      </c>
      <c r="H12" s="4">
        <v>0.11599999999999999</v>
      </c>
      <c r="I12" s="4">
        <f>SUM(G12:H12)</f>
        <v>0.46123312499999997</v>
      </c>
      <c r="J12" s="4">
        <f>I12*B12</f>
        <v>0.40153119168265367</v>
      </c>
    </row>
    <row r="13" spans="1:10" x14ac:dyDescent="0.35">
      <c r="A13">
        <v>8</v>
      </c>
      <c r="B13">
        <f t="shared" si="0"/>
        <v>0.85349037119011162</v>
      </c>
      <c r="C13" s="2">
        <v>0.5</v>
      </c>
      <c r="D13" s="2">
        <v>1.2775000000000026E-5</v>
      </c>
      <c r="E13" s="2">
        <f>SUM(C13:D13)</f>
        <v>0.50001277499999996</v>
      </c>
      <c r="F13" s="2">
        <f>E13*B13</f>
        <v>0.42675608893454775</v>
      </c>
      <c r="G13" s="4">
        <v>0.34523312499999997</v>
      </c>
      <c r="H13" s="4">
        <v>0.11599999999999999</v>
      </c>
      <c r="I13" s="4">
        <f>SUM(G13:H13)</f>
        <v>0.46123312499999997</v>
      </c>
      <c r="J13" s="4">
        <f>I13*B13</f>
        <v>0.39365803106142511</v>
      </c>
    </row>
    <row r="14" spans="1:10" x14ac:dyDescent="0.35">
      <c r="A14">
        <v>9</v>
      </c>
      <c r="B14">
        <f t="shared" si="0"/>
        <v>0.83675526587265847</v>
      </c>
      <c r="C14" s="2">
        <v>0.5</v>
      </c>
      <c r="D14" s="2">
        <v>1.2775000000000026E-5</v>
      </c>
      <c r="E14" s="2">
        <f>SUM(C14:D14)</f>
        <v>0.50001277499999996</v>
      </c>
      <c r="F14" s="2">
        <f>E14*B14</f>
        <v>0.41838832248485075</v>
      </c>
      <c r="G14" s="4">
        <v>0.34523312499999997</v>
      </c>
      <c r="H14" s="4">
        <v>0.11599999999999999</v>
      </c>
      <c r="I14" s="4">
        <f>SUM(G14:H14)</f>
        <v>0.46123312499999997</v>
      </c>
      <c r="J14" s="4">
        <f>I14*B14</f>
        <v>0.3859392461386521</v>
      </c>
    </row>
    <row r="15" spans="1:10" x14ac:dyDescent="0.35">
      <c r="A15">
        <v>10</v>
      </c>
      <c r="B15">
        <f t="shared" si="0"/>
        <v>0.82034829987515534</v>
      </c>
      <c r="C15" s="2">
        <v>0.5</v>
      </c>
      <c r="D15" s="2">
        <v>1.2775000000000026E-5</v>
      </c>
      <c r="E15" s="2">
        <f>SUM(C15:D15)</f>
        <v>0.50001277499999996</v>
      </c>
      <c r="F15" s="2">
        <f>E15*B15</f>
        <v>0.41018462988710852</v>
      </c>
      <c r="G15" s="4">
        <v>0.34523312499999997</v>
      </c>
      <c r="H15" s="4">
        <v>0.11599999999999999</v>
      </c>
      <c r="I15" s="4">
        <f>SUM(G15:H15)</f>
        <v>0.46123312499999997</v>
      </c>
      <c r="J15" s="4">
        <f>I15*B15</f>
        <v>0.37837180993985498</v>
      </c>
    </row>
    <row r="16" spans="1:10" x14ac:dyDescent="0.35">
      <c r="A16">
        <v>11</v>
      </c>
      <c r="B16">
        <f t="shared" si="0"/>
        <v>0.80426303909328967</v>
      </c>
      <c r="C16" s="2">
        <v>0.5</v>
      </c>
      <c r="D16" s="2">
        <v>1.2775000000000026E-5</v>
      </c>
      <c r="E16" s="2">
        <f>SUM(C16:D16)</f>
        <v>0.50001277499999996</v>
      </c>
      <c r="F16" s="2">
        <f>E16*B16</f>
        <v>0.4021417940069692</v>
      </c>
      <c r="G16" s="4">
        <v>0.34523312499999997</v>
      </c>
      <c r="H16" s="4">
        <v>0.11599999999999999</v>
      </c>
      <c r="I16" s="4">
        <f>SUM(G16:H16)</f>
        <v>0.46123312499999997</v>
      </c>
      <c r="J16" s="4">
        <f>I16*B16</f>
        <v>0.37095275484299511</v>
      </c>
    </row>
    <row r="17" spans="1:10" x14ac:dyDescent="0.35">
      <c r="A17">
        <v>12</v>
      </c>
      <c r="B17">
        <f t="shared" si="0"/>
        <v>0.78849317558165644</v>
      </c>
      <c r="C17" s="2">
        <v>0.5</v>
      </c>
      <c r="D17" s="2">
        <v>1.2775000000000026E-5</v>
      </c>
      <c r="E17" s="2">
        <f>SUM(C17:D17)</f>
        <v>0.50001277499999996</v>
      </c>
      <c r="F17" s="2">
        <f>E17*B17</f>
        <v>0.39425666079114624</v>
      </c>
      <c r="G17" s="4">
        <v>0.34523312499999997</v>
      </c>
      <c r="H17" s="4">
        <v>0.11599999999999999</v>
      </c>
      <c r="I17" s="4">
        <f>SUM(G17:H17)</f>
        <v>0.46123312499999997</v>
      </c>
      <c r="J17" s="4">
        <f>I17*B17</f>
        <v>0.36367917141470107</v>
      </c>
    </row>
    <row r="18" spans="1:10" x14ac:dyDescent="0.35">
      <c r="A18">
        <v>13</v>
      </c>
      <c r="B18">
        <f t="shared" si="0"/>
        <v>0.77303252508005538</v>
      </c>
      <c r="C18" s="2">
        <v>0.5</v>
      </c>
      <c r="D18" s="2">
        <v>1.2775000000000026E-5</v>
      </c>
      <c r="E18" s="2">
        <f>SUM(C18:D18)</f>
        <v>0.50001277499999996</v>
      </c>
      <c r="F18" s="2">
        <f>E18*B18</f>
        <v>0.38652613803053554</v>
      </c>
      <c r="G18" s="4">
        <v>0.34523312499999997</v>
      </c>
      <c r="H18" s="4">
        <v>0.11599999999999999</v>
      </c>
      <c r="I18" s="4">
        <f>SUM(G18:H18)</f>
        <v>0.46123312499999997</v>
      </c>
      <c r="J18" s="4">
        <f>I18*B18</f>
        <v>0.3565482072693148</v>
      </c>
    </row>
    <row r="19" spans="1:10" x14ac:dyDescent="0.35">
      <c r="A19">
        <v>14</v>
      </c>
      <c r="B19">
        <f t="shared" si="0"/>
        <v>0.75787502458828948</v>
      </c>
      <c r="C19" s="2">
        <v>0.5</v>
      </c>
      <c r="D19" s="2">
        <v>1.2775000000000026E-5</v>
      </c>
      <c r="E19" s="2">
        <f>SUM(C19:D19)</f>
        <v>0.50001277499999996</v>
      </c>
      <c r="F19" s="2">
        <f>E19*B19</f>
        <v>0.37894719414758382</v>
      </c>
      <c r="G19" s="4">
        <v>0.34523312499999997</v>
      </c>
      <c r="H19" s="4">
        <v>0.11599999999999999</v>
      </c>
      <c r="I19" s="4">
        <f>SUM(G19:H19)</f>
        <v>0.46123312499999997</v>
      </c>
      <c r="J19" s="4">
        <f>I19*B19</f>
        <v>0.34955706595030855</v>
      </c>
    </row>
    <row r="20" spans="1:10" x14ac:dyDescent="0.35">
      <c r="A20">
        <v>15</v>
      </c>
      <c r="B20">
        <f t="shared" si="0"/>
        <v>0.74301472998851925</v>
      </c>
      <c r="C20" s="2">
        <v>0.5</v>
      </c>
      <c r="D20" s="2">
        <v>1.2775000000000026E-5</v>
      </c>
      <c r="E20" s="2">
        <f>SUM(C20:D20)</f>
        <v>0.50001277499999996</v>
      </c>
      <c r="F20" s="2">
        <f>E20*B20</f>
        <v>0.3715168570074352</v>
      </c>
      <c r="G20" s="4">
        <v>0.34523312499999997</v>
      </c>
      <c r="H20" s="4">
        <v>0.11599999999999999</v>
      </c>
      <c r="I20" s="4">
        <f>SUM(G20:H20)</f>
        <v>0.46123312499999997</v>
      </c>
      <c r="J20" s="4">
        <f>I20*B20</f>
        <v>0.34270300583363594</v>
      </c>
    </row>
    <row r="21" spans="1:10" x14ac:dyDescent="0.35">
      <c r="A21">
        <v>16</v>
      </c>
      <c r="B21">
        <f t="shared" si="0"/>
        <v>0.72844581371423445</v>
      </c>
      <c r="C21" s="2">
        <v>0.5</v>
      </c>
      <c r="D21" s="2">
        <v>1.2775000000000026E-5</v>
      </c>
      <c r="E21" s="2">
        <f>SUM(C21:D21)</f>
        <v>0.50001277499999996</v>
      </c>
      <c r="F21" s="2">
        <f>E21*B21</f>
        <v>0.36423221275238737</v>
      </c>
      <c r="G21" s="4">
        <v>0.34523312499999997</v>
      </c>
      <c r="H21" s="4">
        <v>0.11599999999999999</v>
      </c>
      <c r="I21" s="4">
        <f>SUM(G21:H21)</f>
        <v>0.46123312499999997</v>
      </c>
      <c r="J21" s="4">
        <f>I21*B21</f>
        <v>0.33598333905258421</v>
      </c>
    </row>
    <row r="22" spans="1:10" x14ac:dyDescent="0.35">
      <c r="A22">
        <v>17</v>
      </c>
      <c r="B22">
        <f t="shared" si="0"/>
        <v>0.7141625624649357</v>
      </c>
      <c r="C22" s="2">
        <v>0.5</v>
      </c>
      <c r="D22" s="2">
        <v>1.2775000000000026E-5</v>
      </c>
      <c r="E22" s="2">
        <f>SUM(C22:D22)</f>
        <v>0.50001277499999996</v>
      </c>
      <c r="F22" s="2">
        <f>E22*B22</f>
        <v>0.35709040465920333</v>
      </c>
      <c r="G22" s="4">
        <v>0.34523312499999997</v>
      </c>
      <c r="H22" s="4">
        <v>0.11599999999999999</v>
      </c>
      <c r="I22" s="4">
        <f>SUM(G22:H22)</f>
        <v>0.46123312499999997</v>
      </c>
      <c r="J22" s="4">
        <f>I22*B22</f>
        <v>0.32939543044370995</v>
      </c>
    </row>
    <row r="23" spans="1:10" x14ac:dyDescent="0.35">
      <c r="A23">
        <v>18</v>
      </c>
      <c r="B23">
        <f t="shared" si="0"/>
        <v>0.7001593749656233</v>
      </c>
      <c r="C23" s="2">
        <v>0.5</v>
      </c>
      <c r="D23" s="2">
        <v>1.2775000000000026E-5</v>
      </c>
      <c r="E23" s="2">
        <f>SUM(C23:D23)</f>
        <v>0.50001277499999996</v>
      </c>
      <c r="F23" s="2">
        <f>E23*B23</f>
        <v>0.35008863201882684</v>
      </c>
      <c r="G23" s="4">
        <v>0.34523312499999997</v>
      </c>
      <c r="H23" s="4">
        <v>0.11599999999999999</v>
      </c>
      <c r="I23" s="4">
        <f>SUM(G23:H23)</f>
        <v>0.46123312499999997</v>
      </c>
      <c r="J23" s="4">
        <f>I23*B23</f>
        <v>0.3229366965134412</v>
      </c>
    </row>
    <row r="24" spans="1:10" x14ac:dyDescent="0.35">
      <c r="A24">
        <v>19</v>
      </c>
      <c r="B24">
        <f t="shared" si="0"/>
        <v>0.68643075977021895</v>
      </c>
      <c r="C24" s="2">
        <v>0.5</v>
      </c>
      <c r="D24" s="2">
        <v>1.2775000000000026E-5</v>
      </c>
      <c r="E24" s="2">
        <f>SUM(C24:D24)</f>
        <v>0.50001277499999996</v>
      </c>
      <c r="F24" s="2">
        <f>E24*B24</f>
        <v>0.34322414903806553</v>
      </c>
      <c r="G24" s="4">
        <v>0.34523312499999997</v>
      </c>
      <c r="H24" s="4">
        <v>0.11599999999999999</v>
      </c>
      <c r="I24" s="4">
        <f>SUM(G24:H24)</f>
        <v>0.46123312499999997</v>
      </c>
      <c r="J24" s="4">
        <f>I24*B24</f>
        <v>0.31660460442494232</v>
      </c>
    </row>
    <row r="25" spans="1:10" x14ac:dyDescent="0.35">
      <c r="A25">
        <v>20</v>
      </c>
      <c r="B25">
        <f t="shared" si="0"/>
        <v>0.67297133310805779</v>
      </c>
      <c r="C25" s="2">
        <v>0.5</v>
      </c>
      <c r="D25" s="2">
        <v>1.2775000000000026E-5</v>
      </c>
      <c r="E25" s="2">
        <f>SUM(C25:D25)</f>
        <v>0.50001277499999996</v>
      </c>
      <c r="F25" s="2">
        <f>E25*B25</f>
        <v>0.33649426376280933</v>
      </c>
      <c r="G25" s="4">
        <v>0.34523312499999997</v>
      </c>
      <c r="H25" s="4">
        <v>0.11599999999999999</v>
      </c>
      <c r="I25" s="4">
        <f>SUM(G25:H25)</f>
        <v>0.46123312499999997</v>
      </c>
      <c r="J25" s="4">
        <f>I25*B25</f>
        <v>0.31039667100484541</v>
      </c>
    </row>
    <row r="26" spans="1:10" x14ac:dyDescent="0.35">
      <c r="A26">
        <v>21</v>
      </c>
      <c r="B26">
        <f t="shared" si="0"/>
        <v>0.65977581677260566</v>
      </c>
      <c r="C26" s="2">
        <v>0.5</v>
      </c>
      <c r="D26" s="2">
        <v>1.2775000000000026E-5</v>
      </c>
      <c r="E26" s="2">
        <f>SUM(C26:D26)</f>
        <v>0.50001277499999996</v>
      </c>
      <c r="F26" s="2">
        <f>E26*B26</f>
        <v>0.3298963370223621</v>
      </c>
      <c r="G26" s="4">
        <v>0.34523312499999997</v>
      </c>
      <c r="H26" s="4">
        <v>0.11599999999999999</v>
      </c>
      <c r="I26" s="4">
        <f>SUM(G26:H26)</f>
        <v>0.46123312499999997</v>
      </c>
      <c r="J26" s="4">
        <f>I26*B26</f>
        <v>0.30431046176945631</v>
      </c>
    </row>
    <row r="27" spans="1:10" x14ac:dyDescent="0.35">
      <c r="A27">
        <v>22</v>
      </c>
      <c r="B27">
        <f t="shared" si="0"/>
        <v>0.64683903605157411</v>
      </c>
      <c r="C27" s="2">
        <v>0.5</v>
      </c>
      <c r="D27" s="2">
        <v>1.2775000000000026E-5</v>
      </c>
      <c r="E27" s="2">
        <f>SUM(C27:D27)</f>
        <v>0.50001277499999996</v>
      </c>
      <c r="F27" s="2">
        <f>E27*B27</f>
        <v>0.32342778139447259</v>
      </c>
      <c r="G27" s="4">
        <v>0.34523312499999997</v>
      </c>
      <c r="H27" s="4">
        <v>0.11599999999999999</v>
      </c>
      <c r="I27" s="4">
        <f>SUM(G27:H27)</f>
        <v>0.46123312499999997</v>
      </c>
      <c r="J27" s="4">
        <f>I27*B27</f>
        <v>0.29834358997005517</v>
      </c>
    </row>
    <row r="28" spans="1:10" x14ac:dyDescent="0.35">
      <c r="A28">
        <v>23</v>
      </c>
      <c r="B28">
        <f t="shared" si="0"/>
        <v>0.63415591769762181</v>
      </c>
      <c r="C28" s="2">
        <v>0.5</v>
      </c>
      <c r="D28" s="2">
        <v>1.2775000000000026E-5</v>
      </c>
      <c r="E28" s="2">
        <f>SUM(C28:D28)</f>
        <v>0.50001277499999996</v>
      </c>
      <c r="F28" s="2">
        <f>E28*B28</f>
        <v>0.31708606019065949</v>
      </c>
      <c r="G28" s="4">
        <v>0.34523312499999997</v>
      </c>
      <c r="H28" s="4">
        <v>0.11599999999999999</v>
      </c>
      <c r="I28" s="4">
        <f>SUM(G28:H28)</f>
        <v>0.46123312499999997</v>
      </c>
      <c r="J28" s="4">
        <f>I28*B28</f>
        <v>0.2924937156569169</v>
      </c>
    </row>
    <row r="29" spans="1:10" x14ac:dyDescent="0.35">
      <c r="A29">
        <v>24</v>
      </c>
      <c r="B29">
        <f t="shared" si="0"/>
        <v>0.62172148793884485</v>
      </c>
      <c r="C29" s="2">
        <v>0.5</v>
      </c>
      <c r="D29" s="2">
        <v>1.2775000000000026E-5</v>
      </c>
      <c r="E29" s="2">
        <f>SUM(C29:D29)</f>
        <v>0.50001277499999996</v>
      </c>
      <c r="F29" s="2">
        <f>E29*B29</f>
        <v>0.31086868646143084</v>
      </c>
      <c r="G29" s="4">
        <v>0.34523312499999997</v>
      </c>
      <c r="H29" s="4">
        <v>0.11599999999999999</v>
      </c>
      <c r="I29" s="4">
        <f>SUM(G29:H29)</f>
        <v>0.46123312499999997</v>
      </c>
      <c r="J29" s="4">
        <f>I29*B29</f>
        <v>0.28675854476168322</v>
      </c>
    </row>
    <row r="30" spans="1:10" x14ac:dyDescent="0.35">
      <c r="A30">
        <v>25</v>
      </c>
      <c r="B30">
        <f t="shared" si="0"/>
        <v>0.60953087052827937</v>
      </c>
      <c r="C30" s="2">
        <v>0.5</v>
      </c>
      <c r="D30" s="2">
        <v>1.2775000000000026E-5</v>
      </c>
      <c r="E30" s="2">
        <f>SUM(C30:D30)</f>
        <v>0.50001277499999996</v>
      </c>
      <c r="F30" s="2">
        <f>E30*B30</f>
        <v>0.30477322202101065</v>
      </c>
      <c r="G30" s="4">
        <v>0.34523312499999997</v>
      </c>
      <c r="H30" s="4">
        <v>0.11599999999999999</v>
      </c>
      <c r="I30" s="4">
        <f>SUM(G30:H30)</f>
        <v>0.46123312499999997</v>
      </c>
      <c r="J30" s="4">
        <f>I30*B30</f>
        <v>0.2811358281977287</v>
      </c>
    </row>
    <row r="31" spans="1:10" x14ac:dyDescent="0.35">
      <c r="A31">
        <v>26</v>
      </c>
      <c r="B31">
        <f t="shared" si="0"/>
        <v>0.59757928483164635</v>
      </c>
      <c r="C31" s="2">
        <v>0.5</v>
      </c>
      <c r="D31" s="2">
        <v>1.2775000000000026E-5</v>
      </c>
      <c r="E31" s="2">
        <f>SUM(C31:D31)</f>
        <v>0.50001277499999996</v>
      </c>
      <c r="F31" s="2">
        <f>E31*B31</f>
        <v>0.29879727649118687</v>
      </c>
      <c r="G31" s="4">
        <v>0.34523312499999997</v>
      </c>
      <c r="H31" s="4">
        <v>0.11599999999999999</v>
      </c>
      <c r="I31" s="4">
        <f>SUM(G31:H31)</f>
        <v>0.46123312499999997</v>
      </c>
      <c r="J31" s="4">
        <f>I31*B31</f>
        <v>0.27562336097816531</v>
      </c>
    </row>
    <row r="32" spans="1:10" x14ac:dyDescent="0.35">
      <c r="A32">
        <v>27</v>
      </c>
      <c r="B32">
        <f t="shared" si="0"/>
        <v>0.58586204395259456</v>
      </c>
      <c r="C32" s="2">
        <v>0.5</v>
      </c>
      <c r="D32" s="2">
        <v>1.2775000000000026E-5</v>
      </c>
      <c r="E32" s="2">
        <f>SUM(C32:D32)</f>
        <v>0.50001277499999996</v>
      </c>
      <c r="F32" s="2">
        <f>E32*B32</f>
        <v>0.29293850636390878</v>
      </c>
      <c r="G32" s="4">
        <v>0.34523312499999997</v>
      </c>
      <c r="H32" s="4">
        <v>0.11599999999999999</v>
      </c>
      <c r="I32" s="4">
        <f>SUM(G32:H32)</f>
        <v>0.46123312499999997</v>
      </c>
      <c r="J32" s="4">
        <f>I32*B32</f>
        <v>0.27021898135114253</v>
      </c>
    </row>
    <row r="33" spans="1:13" x14ac:dyDescent="0.35">
      <c r="A33">
        <v>28</v>
      </c>
      <c r="B33">
        <f t="shared" si="0"/>
        <v>0.57437455289470041</v>
      </c>
      <c r="C33" s="2">
        <v>0.5</v>
      </c>
      <c r="D33" s="2">
        <v>1.2775000000000026E-5</v>
      </c>
      <c r="E33" s="2">
        <f>SUM(C33:D33)</f>
        <v>0.50001277499999996</v>
      </c>
      <c r="F33" s="2">
        <f>E33*B33</f>
        <v>0.28719461408226343</v>
      </c>
      <c r="G33" s="4">
        <v>0.34523312499999997</v>
      </c>
      <c r="H33" s="4">
        <v>0.11599999999999999</v>
      </c>
      <c r="I33" s="4">
        <f>SUM(G33:H33)</f>
        <v>0.46123312499999997</v>
      </c>
      <c r="J33" s="4">
        <f>I33*B33</f>
        <v>0.26492056995210045</v>
      </c>
    </row>
    <row r="34" spans="1:13" x14ac:dyDescent="0.35">
      <c r="A34">
        <v>29</v>
      </c>
      <c r="B34">
        <f t="shared" si="0"/>
        <v>0.56311230675951029</v>
      </c>
      <c r="C34" s="2">
        <v>0.5</v>
      </c>
      <c r="D34" s="2">
        <v>1.2775000000000026E-5</v>
      </c>
      <c r="E34" s="2">
        <f>SUM(C34:D34)</f>
        <v>0.50001277499999996</v>
      </c>
      <c r="F34" s="2">
        <f>E34*B34</f>
        <v>0.28156334713947401</v>
      </c>
      <c r="G34" s="4">
        <v>0.34523312499999997</v>
      </c>
      <c r="H34" s="4">
        <v>0.11599999999999999</v>
      </c>
      <c r="I34" s="4">
        <f>SUM(G34:H34)</f>
        <v>0.46123312499999997</v>
      </c>
      <c r="J34" s="4">
        <f>I34*B34</f>
        <v>0.25972604897264756</v>
      </c>
    </row>
    <row r="35" spans="1:13" x14ac:dyDescent="0.35">
      <c r="A35">
        <v>30</v>
      </c>
      <c r="B35">
        <f t="shared" si="0"/>
        <v>0.55207088897991197</v>
      </c>
      <c r="C35" s="2">
        <v>0.5</v>
      </c>
      <c r="D35" s="2">
        <v>1.2775000000000026E-5</v>
      </c>
      <c r="E35" s="2">
        <f>SUM(C35:D35)</f>
        <v>0.50001277499999996</v>
      </c>
      <c r="F35" s="2">
        <f>E35*B35</f>
        <v>0.27604249719556267</v>
      </c>
      <c r="G35" s="4">
        <v>0.34523312499999997</v>
      </c>
      <c r="H35" s="4">
        <v>0.11599999999999999</v>
      </c>
      <c r="I35" s="4">
        <f>SUM(G35:H35)</f>
        <v>0.46123312499999997</v>
      </c>
      <c r="J35" s="4">
        <f>I35*B35</f>
        <v>0.25463338134573282</v>
      </c>
    </row>
    <row r="36" spans="1:13" x14ac:dyDescent="0.35">
      <c r="A36">
        <v>31</v>
      </c>
      <c r="B36">
        <f t="shared" si="0"/>
        <v>0.54124596958814919</v>
      </c>
      <c r="C36" s="2">
        <v>0.5</v>
      </c>
      <c r="D36" s="2">
        <v>1.2775000000000026E-5</v>
      </c>
      <c r="E36" s="2">
        <f>SUM(C36:D36)</f>
        <v>0.50001277499999996</v>
      </c>
      <c r="F36" s="2">
        <f>E36*B36</f>
        <v>0.27062989921133607</v>
      </c>
      <c r="G36" s="4">
        <v>0.34523312499999997</v>
      </c>
      <c r="H36" s="4">
        <v>0.11599999999999999</v>
      </c>
      <c r="I36" s="4">
        <f>SUM(G36:H36)</f>
        <v>0.46123312499999997</v>
      </c>
      <c r="J36" s="4">
        <f>I36*B36</f>
        <v>0.24964056994679701</v>
      </c>
    </row>
    <row r="37" spans="1:13" x14ac:dyDescent="0.35">
      <c r="A37">
        <v>32</v>
      </c>
      <c r="B37">
        <f t="shared" si="0"/>
        <v>0.53063330351779314</v>
      </c>
      <c r="C37" s="2">
        <v>0.5</v>
      </c>
      <c r="D37" s="2">
        <v>1.2775000000000026E-5</v>
      </c>
      <c r="E37" s="2">
        <f>SUM(C37:D37)</f>
        <v>0.50001277499999996</v>
      </c>
      <c r="F37" s="2">
        <f>E37*B37</f>
        <v>0.26532343059934899</v>
      </c>
      <c r="G37" s="4">
        <v>0.34523312499999997</v>
      </c>
      <c r="H37" s="4">
        <v>0.11599999999999999</v>
      </c>
      <c r="I37" s="4">
        <f>SUM(G37:H37)</f>
        <v>0.46123312499999997</v>
      </c>
      <c r="J37" s="4">
        <f>I37*B37</f>
        <v>0.24474565681058522</v>
      </c>
    </row>
    <row r="38" spans="1:13" x14ac:dyDescent="0.35">
      <c r="A38">
        <v>33</v>
      </c>
      <c r="B38">
        <f t="shared" si="0"/>
        <v>0.52022872893901284</v>
      </c>
      <c r="C38" s="2">
        <v>0.5</v>
      </c>
      <c r="D38" s="2">
        <v>1.2775000000000026E-5</v>
      </c>
      <c r="E38" s="2">
        <f>SUM(C38:D38)</f>
        <v>0.50001277499999996</v>
      </c>
      <c r="F38" s="2">
        <f>E38*B38</f>
        <v>0.26012101039151858</v>
      </c>
      <c r="G38" s="4">
        <v>0.34523312499999997</v>
      </c>
      <c r="H38" s="4">
        <v>0.11599999999999999</v>
      </c>
      <c r="I38" s="4">
        <f>SUM(G38:H38)</f>
        <v>0.46123312499999997</v>
      </c>
      <c r="J38" s="4">
        <f>I38*B38</f>
        <v>0.23994672236331882</v>
      </c>
    </row>
    <row r="39" spans="1:13" x14ac:dyDescent="0.35">
      <c r="A39">
        <v>34</v>
      </c>
      <c r="B39">
        <f t="shared" si="0"/>
        <v>0.51002816562648323</v>
      </c>
      <c r="C39" s="2">
        <v>0.5</v>
      </c>
      <c r="D39" s="2">
        <v>1.2775000000000026E-5</v>
      </c>
      <c r="E39" s="2">
        <f>SUM(C39:D39)</f>
        <v>0.50001277499999996</v>
      </c>
      <c r="F39" s="2">
        <f>E39*B39</f>
        <v>0.25502059842305747</v>
      </c>
      <c r="G39" s="4">
        <v>0.34523312499999997</v>
      </c>
      <c r="H39" s="4">
        <v>0.11599999999999999</v>
      </c>
      <c r="I39" s="4">
        <f>SUM(G39:H39)</f>
        <v>0.46123312499999997</v>
      </c>
      <c r="J39" s="4">
        <f>I39*B39</f>
        <v>0.23524188466992044</v>
      </c>
    </row>
    <row r="40" spans="1:13" x14ac:dyDescent="0.35">
      <c r="A40">
        <v>35</v>
      </c>
      <c r="B40">
        <f t="shared" si="0"/>
        <v>0.50002761335929735</v>
      </c>
      <c r="C40" s="2">
        <v>0.5</v>
      </c>
      <c r="D40" s="2">
        <v>1.2775000000000026E-5</v>
      </c>
      <c r="E40" s="2">
        <f>SUM(C40:D40)</f>
        <v>0.50001277499999996</v>
      </c>
      <c r="F40" s="2">
        <f>E40*B40</f>
        <v>0.25002019453240931</v>
      </c>
      <c r="G40" s="4">
        <v>0.34523312499999997</v>
      </c>
      <c r="H40" s="4">
        <v>0.11599999999999999</v>
      </c>
      <c r="I40" s="4">
        <f>SUM(G40:H40)</f>
        <v>0.46123312499999997</v>
      </c>
      <c r="J40" s="4">
        <f>I40*B40</f>
        <v>0.23062929869600046</v>
      </c>
    </row>
    <row r="41" spans="1:13" x14ac:dyDescent="0.35">
      <c r="A41">
        <v>36</v>
      </c>
      <c r="B41">
        <f t="shared" si="0"/>
        <v>0.49022315035225233</v>
      </c>
      <c r="C41" s="2">
        <v>0.5</v>
      </c>
      <c r="D41" s="2">
        <v>1.2775000000000026E-5</v>
      </c>
      <c r="E41" s="2">
        <f>SUM(C41:D41)</f>
        <v>0.50001277499999996</v>
      </c>
      <c r="F41" s="2">
        <f>E41*B41</f>
        <v>0.24511783777687191</v>
      </c>
      <c r="G41" s="4">
        <v>0.34523312499999997</v>
      </c>
      <c r="H41" s="4">
        <v>0.11599999999999999</v>
      </c>
      <c r="I41" s="4">
        <f>SUM(G41:H41)</f>
        <v>0.46123312499999997</v>
      </c>
      <c r="J41" s="4">
        <f>I41*B41</f>
        <v>0.22610715558431418</v>
      </c>
    </row>
    <row r="42" spans="1:13" x14ac:dyDescent="0.35">
      <c r="A42">
        <v>37</v>
      </c>
      <c r="B42">
        <f t="shared" si="0"/>
        <v>0.48061093171789437</v>
      </c>
      <c r="C42" s="2">
        <v>0.5</v>
      </c>
      <c r="D42" s="2">
        <v>1.2775000000000026E-5</v>
      </c>
      <c r="E42" s="2">
        <f>SUM(C42:D42)</f>
        <v>0.50001277499999996</v>
      </c>
      <c r="F42" s="2">
        <f>E42*B42</f>
        <v>0.24031160566359985</v>
      </c>
      <c r="G42" s="4">
        <v>0.34523312499999997</v>
      </c>
      <c r="H42" s="4">
        <v>0.11599999999999999</v>
      </c>
      <c r="I42" s="4">
        <f>SUM(G42:H42)</f>
        <v>0.46123312499999997</v>
      </c>
      <c r="J42" s="4">
        <f>I42*B42</f>
        <v>0.22167368194540601</v>
      </c>
    </row>
    <row r="43" spans="1:13" x14ac:dyDescent="0.35">
      <c r="A43">
        <v>38</v>
      </c>
      <c r="B43">
        <f t="shared" si="0"/>
        <v>0.47118718795871989</v>
      </c>
      <c r="C43" s="2">
        <v>0.5</v>
      </c>
      <c r="D43" s="2">
        <v>1.2775000000000026E-5</v>
      </c>
      <c r="E43" s="2">
        <f>SUM(C43:D43)</f>
        <v>0.50001277499999996</v>
      </c>
      <c r="F43" s="2">
        <f>E43*B43</f>
        <v>0.23559961339568611</v>
      </c>
      <c r="G43" s="4">
        <v>0.34523312499999997</v>
      </c>
      <c r="H43" s="4">
        <v>0.11599999999999999</v>
      </c>
      <c r="I43" s="4">
        <f>SUM(G43:H43)</f>
        <v>0.46123312499999997</v>
      </c>
      <c r="J43" s="4">
        <f>I43*B43</f>
        <v>0.21732713916216273</v>
      </c>
    </row>
    <row r="44" spans="1:13" x14ac:dyDescent="0.35">
      <c r="A44">
        <v>39</v>
      </c>
      <c r="B44">
        <f t="shared" si="0"/>
        <v>0.46194822348894127</v>
      </c>
      <c r="C44" s="2">
        <v>0.5</v>
      </c>
      <c r="D44" s="2">
        <v>1.2775000000000026E-5</v>
      </c>
      <c r="E44" s="2">
        <f>SUM(C44:D44)</f>
        <v>0.50001277499999996</v>
      </c>
      <c r="F44" s="2">
        <f>E44*B44</f>
        <v>0.23098001313302569</v>
      </c>
      <c r="G44" s="4">
        <v>0.34523312499999997</v>
      </c>
      <c r="H44" s="4">
        <v>0.11599999999999999</v>
      </c>
      <c r="I44" s="4">
        <f>SUM(G44:H44)</f>
        <v>0.46123312499999997</v>
      </c>
      <c r="J44" s="4">
        <f>I44*B44</f>
        <v>0.21306582270800276</v>
      </c>
    </row>
    <row r="45" spans="1:13" x14ac:dyDescent="0.35">
      <c r="A45">
        <v>40</v>
      </c>
      <c r="B45">
        <f t="shared" si="0"/>
        <v>0.45289041518523643</v>
      </c>
      <c r="C45" s="2">
        <v>0.5</v>
      </c>
      <c r="D45" s="2">
        <v>1.2775000000000026E-5</v>
      </c>
      <c r="E45" s="2">
        <f>SUM(C45:D45)</f>
        <v>0.50001277499999996</v>
      </c>
      <c r="F45" s="2">
        <f>E45*B45</f>
        <v>0.22645099326767218</v>
      </c>
      <c r="G45" s="4">
        <v>0.34523312499999997</v>
      </c>
      <c r="H45" s="4">
        <v>0.11599999999999999</v>
      </c>
      <c r="I45" s="4">
        <f>SUM(G45:H45)</f>
        <v>0.46123312499999997</v>
      </c>
      <c r="J45" s="4">
        <f>I45*B45</f>
        <v>0.20888806147843403</v>
      </c>
    </row>
    <row r="46" spans="1:13" x14ac:dyDescent="0.35">
      <c r="C46" t="s">
        <v>48</v>
      </c>
      <c r="D46" t="s">
        <v>47</v>
      </c>
      <c r="G46" t="s">
        <v>27</v>
      </c>
      <c r="H46">
        <f>(9.2-H5)/40</f>
        <v>0.11599999999999999</v>
      </c>
    </row>
    <row r="47" spans="1:13" x14ac:dyDescent="0.35">
      <c r="E47" s="5" t="s">
        <v>13</v>
      </c>
      <c r="F47" s="16">
        <f>SUM(F5:F45)</f>
        <v>51.286472086616385</v>
      </c>
      <c r="I47" s="6" t="s">
        <v>14</v>
      </c>
      <c r="J47" s="21">
        <f>SUM(J5:J45)</f>
        <v>17.467928176078299</v>
      </c>
      <c r="L47" s="7" t="s">
        <v>15</v>
      </c>
      <c r="M47" s="12">
        <f>J47-F47</f>
        <v>-33.818543910538082</v>
      </c>
    </row>
    <row r="48" spans="1:13" x14ac:dyDescent="0.35">
      <c r="L48" s="7" t="s">
        <v>49</v>
      </c>
      <c r="M48" s="12">
        <f>J47/F47</f>
        <v>0.34059523818634224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92A32-DB27-4621-A1EA-DECE5B1ED153}">
  <dimension ref="A1:M48"/>
  <sheetViews>
    <sheetView tabSelected="1" topLeftCell="A32" workbookViewId="0">
      <selection activeCell="B41" sqref="B41"/>
    </sheetView>
  </sheetViews>
  <sheetFormatPr defaultRowHeight="14.5" x14ac:dyDescent="0.35"/>
  <cols>
    <col min="1" max="1" width="14.26953125" customWidth="1"/>
    <col min="3" max="3" width="18.36328125" customWidth="1"/>
    <col min="4" max="4" width="17.54296875" customWidth="1"/>
    <col min="5" max="5" width="12.36328125" customWidth="1"/>
    <col min="7" max="7" width="16.6328125" customWidth="1"/>
    <col min="9" max="9" width="12.1796875" customWidth="1"/>
  </cols>
  <sheetData>
    <row r="1" spans="1:10" x14ac:dyDescent="0.35">
      <c r="A1" t="s">
        <v>0</v>
      </c>
      <c r="D1" t="s">
        <v>17</v>
      </c>
    </row>
    <row r="3" spans="1:10" x14ac:dyDescent="0.35">
      <c r="B3">
        <v>0.03</v>
      </c>
      <c r="C3" s="1" t="s">
        <v>5</v>
      </c>
      <c r="G3" s="3" t="s">
        <v>16</v>
      </c>
    </row>
    <row r="4" spans="1:10" x14ac:dyDescent="0.35">
      <c r="A4" t="s">
        <v>2</v>
      </c>
      <c r="B4" t="s">
        <v>3</v>
      </c>
      <c r="C4" s="2" t="s">
        <v>1</v>
      </c>
      <c r="D4" s="2" t="s">
        <v>8</v>
      </c>
      <c r="E4" s="2" t="s">
        <v>4</v>
      </c>
      <c r="F4" s="2" t="s">
        <v>7</v>
      </c>
      <c r="G4" s="4" t="s">
        <v>10</v>
      </c>
      <c r="H4" s="4" t="s">
        <v>9</v>
      </c>
      <c r="I4" s="4" t="s">
        <v>11</v>
      </c>
      <c r="J4" s="4" t="s">
        <v>12</v>
      </c>
    </row>
    <row r="5" spans="1:10" x14ac:dyDescent="0.35">
      <c r="A5">
        <v>0</v>
      </c>
      <c r="B5">
        <f>1/(1+$B$3)^A5</f>
        <v>1</v>
      </c>
      <c r="C5" s="2">
        <v>37.6</v>
      </c>
      <c r="D5" s="2">
        <f>8.383*10^-3</f>
        <v>8.3829999999999998E-3</v>
      </c>
      <c r="E5" s="2">
        <f>SUM(C5:D5)</f>
        <v>37.608383000000003</v>
      </c>
      <c r="F5" s="2">
        <f>E5*B5</f>
        <v>37.608383000000003</v>
      </c>
      <c r="G5" s="4">
        <v>0.29067500000000002</v>
      </c>
      <c r="H5" s="4">
        <v>4.5599999999999996</v>
      </c>
      <c r="I5" s="4">
        <f>SUM(G5:H5)</f>
        <v>4.8506749999999998</v>
      </c>
      <c r="J5" s="4">
        <f>I5*B5</f>
        <v>4.8506749999999998</v>
      </c>
    </row>
    <row r="6" spans="1:10" x14ac:dyDescent="0.35">
      <c r="A6">
        <v>1</v>
      </c>
      <c r="B6">
        <f>1/(1+$B$3)^A6</f>
        <v>0.970873786407767</v>
      </c>
      <c r="C6" s="2">
        <v>0.5</v>
      </c>
      <c r="D6" s="2">
        <v>1.2775000000000026E-5</v>
      </c>
      <c r="E6" s="2">
        <f>SUM(C6:D6)</f>
        <v>0.50001277499999996</v>
      </c>
      <c r="F6" s="2">
        <f>E6*B6</f>
        <v>0.48544929611650484</v>
      </c>
      <c r="G6" s="4">
        <v>0.34523312499999997</v>
      </c>
      <c r="H6" s="4">
        <v>0.11599999999999999</v>
      </c>
      <c r="I6" s="4">
        <f>SUM(G6:H6)</f>
        <v>0.46123312499999997</v>
      </c>
      <c r="J6" s="4">
        <f>I6*B6</f>
        <v>0.44779915048543689</v>
      </c>
    </row>
    <row r="7" spans="1:10" x14ac:dyDescent="0.35">
      <c r="A7">
        <v>2</v>
      </c>
      <c r="B7">
        <f>1/(1+$B$3)^A7</f>
        <v>0.94259590913375435</v>
      </c>
      <c r="C7" s="2">
        <v>0.5</v>
      </c>
      <c r="D7" s="2">
        <v>1.2775000000000026E-5</v>
      </c>
      <c r="E7" s="2">
        <f>SUM(C7:D7)</f>
        <v>0.50001277499999996</v>
      </c>
      <c r="F7" s="2">
        <f>E7*B7</f>
        <v>0.47130999622961633</v>
      </c>
      <c r="G7" s="4">
        <v>0.34523312499999997</v>
      </c>
      <c r="H7" s="4">
        <v>0.11599999999999999</v>
      </c>
      <c r="I7" s="4">
        <f>SUM(G7:H7)</f>
        <v>0.46123312499999997</v>
      </c>
      <c r="J7" s="4">
        <f>I7*B7</f>
        <v>0.43475645678197755</v>
      </c>
    </row>
    <row r="8" spans="1:10" x14ac:dyDescent="0.35">
      <c r="A8">
        <v>3</v>
      </c>
      <c r="B8">
        <f t="shared" ref="B8:B45" si="0">1/(1+$B$3)^A8</f>
        <v>0.91514165935315961</v>
      </c>
      <c r="C8" s="2">
        <v>0.5</v>
      </c>
      <c r="D8" s="2">
        <v>1.2775000000000026E-5</v>
      </c>
      <c r="E8" s="2">
        <f>SUM(C8:D8)</f>
        <v>0.50001277499999996</v>
      </c>
      <c r="F8" s="2">
        <f>E8*B8</f>
        <v>0.45758252061127802</v>
      </c>
      <c r="G8" s="4">
        <v>0.34523312499999997</v>
      </c>
      <c r="H8" s="4">
        <v>0.11599999999999999</v>
      </c>
      <c r="I8" s="4">
        <f>SUM(G8:H8)</f>
        <v>0.46123312499999997</v>
      </c>
      <c r="J8" s="4">
        <f>I8*B8</f>
        <v>0.42209364736114324</v>
      </c>
    </row>
    <row r="9" spans="1:10" x14ac:dyDescent="0.35">
      <c r="A9">
        <v>4</v>
      </c>
      <c r="B9">
        <f t="shared" si="0"/>
        <v>0.888487047915689</v>
      </c>
      <c r="C9" s="2">
        <v>0.5</v>
      </c>
      <c r="D9" s="2">
        <v>1.2775000000000026E-5</v>
      </c>
      <c r="E9" s="2">
        <f>SUM(C9:D9)</f>
        <v>0.50001277499999996</v>
      </c>
      <c r="F9" s="2">
        <f>E9*B9</f>
        <v>0.44425487437988159</v>
      </c>
      <c r="G9" s="4">
        <v>0.34523312499999997</v>
      </c>
      <c r="H9" s="4">
        <v>0.11599999999999999</v>
      </c>
      <c r="I9" s="4">
        <f>SUM(G9:H9)</f>
        <v>0.46123312499999997</v>
      </c>
      <c r="J9" s="4">
        <f>I9*B9</f>
        <v>0.40979965763217796</v>
      </c>
    </row>
    <row r="10" spans="1:10" x14ac:dyDescent="0.35">
      <c r="A10">
        <v>5</v>
      </c>
      <c r="B10">
        <f t="shared" si="0"/>
        <v>0.86260878438416411</v>
      </c>
      <c r="C10" s="2">
        <v>0.5</v>
      </c>
      <c r="D10" s="2">
        <v>1.2775000000000026E-5</v>
      </c>
      <c r="E10" s="2">
        <f>SUM(C10:D10)</f>
        <v>0.50001277499999996</v>
      </c>
      <c r="F10" s="2">
        <f>E10*B10</f>
        <v>0.43131541201930251</v>
      </c>
      <c r="G10" s="4">
        <v>0.34523312499999997</v>
      </c>
      <c r="H10" s="4">
        <v>0.11599999999999999</v>
      </c>
      <c r="I10" s="4">
        <f>SUM(G10:H10)</f>
        <v>0.46123312499999997</v>
      </c>
      <c r="J10" s="4">
        <f>I10*B10</f>
        <v>0.39786374527395918</v>
      </c>
    </row>
    <row r="11" spans="1:10" x14ac:dyDescent="0.35">
      <c r="A11">
        <v>6</v>
      </c>
      <c r="B11">
        <f t="shared" si="0"/>
        <v>0.83748425668365445</v>
      </c>
      <c r="C11" s="2">
        <v>0.5</v>
      </c>
      <c r="D11" s="2">
        <v>1.2775000000000026E-5</v>
      </c>
      <c r="E11" s="2">
        <f>SUM(C11:D11)</f>
        <v>0.50001277499999996</v>
      </c>
      <c r="F11" s="2">
        <f>E11*B11</f>
        <v>0.41875282720320633</v>
      </c>
      <c r="G11" s="4">
        <v>0.34523312499999997</v>
      </c>
      <c r="H11" s="4">
        <v>0.11599999999999999</v>
      </c>
      <c r="I11" s="4">
        <f>SUM(G11:H11)</f>
        <v>0.46123312499999997</v>
      </c>
      <c r="J11" s="4">
        <f>I11*B11</f>
        <v>0.38627548084850405</v>
      </c>
    </row>
    <row r="12" spans="1:10" x14ac:dyDescent="0.35">
      <c r="A12">
        <v>7</v>
      </c>
      <c r="B12">
        <f t="shared" si="0"/>
        <v>0.81309151134335378</v>
      </c>
      <c r="C12" s="2">
        <v>0.5</v>
      </c>
      <c r="D12" s="2">
        <v>1.2775000000000026E-5</v>
      </c>
      <c r="E12" s="2">
        <f>SUM(C12:D12)</f>
        <v>0.50001277499999996</v>
      </c>
      <c r="F12" s="2">
        <f>E12*B12</f>
        <v>0.40655614291573428</v>
      </c>
      <c r="G12" s="4">
        <v>0.34523312499999997</v>
      </c>
      <c r="H12" s="4">
        <v>0.11599999999999999</v>
      </c>
      <c r="I12" s="4">
        <f>SUM(G12:H12)</f>
        <v>0.46123312499999997</v>
      </c>
      <c r="J12" s="4">
        <f>I12*B12</f>
        <v>0.37502473868786801</v>
      </c>
    </row>
    <row r="13" spans="1:10" x14ac:dyDescent="0.35">
      <c r="A13">
        <v>8</v>
      </c>
      <c r="B13">
        <f t="shared" si="0"/>
        <v>0.78940923431393573</v>
      </c>
      <c r="C13" s="2">
        <v>0.5</v>
      </c>
      <c r="D13" s="2">
        <v>1.2775000000000026E-5</v>
      </c>
      <c r="E13" s="2">
        <f>SUM(C13:D13)</f>
        <v>0.50001277499999996</v>
      </c>
      <c r="F13" s="2">
        <f>E13*B13</f>
        <v>0.39471470185993618</v>
      </c>
      <c r="G13" s="4">
        <v>0.34523312499999997</v>
      </c>
      <c r="H13" s="4">
        <v>0.11599999999999999</v>
      </c>
      <c r="I13" s="4">
        <f>SUM(G13:H13)</f>
        <v>0.46123312499999997</v>
      </c>
      <c r="J13" s="4">
        <f>I13*B13</f>
        <v>0.3641016880464738</v>
      </c>
    </row>
    <row r="14" spans="1:10" x14ac:dyDescent="0.35">
      <c r="A14">
        <v>9</v>
      </c>
      <c r="B14">
        <f t="shared" si="0"/>
        <v>0.76641673234362695</v>
      </c>
      <c r="C14" s="2">
        <v>0.5</v>
      </c>
      <c r="D14" s="2">
        <v>1.2775000000000026E-5</v>
      </c>
      <c r="E14" s="2">
        <f>SUM(C14:D14)</f>
        <v>0.50001277499999996</v>
      </c>
      <c r="F14" s="2">
        <f>E14*B14</f>
        <v>0.38321815714556912</v>
      </c>
      <c r="G14" s="4">
        <v>0.34523312499999997</v>
      </c>
      <c r="H14" s="4">
        <v>0.11599999999999999</v>
      </c>
      <c r="I14" s="4">
        <f>SUM(G14:H14)</f>
        <v>0.46123312499999997</v>
      </c>
      <c r="J14" s="4">
        <f>I14*B14</f>
        <v>0.35349678451113958</v>
      </c>
    </row>
    <row r="15" spans="1:10" x14ac:dyDescent="0.35">
      <c r="A15">
        <v>10</v>
      </c>
      <c r="B15">
        <f t="shared" si="0"/>
        <v>0.74409391489672516</v>
      </c>
      <c r="C15" s="2">
        <v>0.5</v>
      </c>
      <c r="D15" s="2">
        <v>1.2775000000000026E-5</v>
      </c>
      <c r="E15" s="2">
        <f>SUM(C15:D15)</f>
        <v>0.50001277499999996</v>
      </c>
      <c r="F15" s="2">
        <f>E15*B15</f>
        <v>0.37205646324812536</v>
      </c>
      <c r="G15" s="4">
        <v>0.34523312499999997</v>
      </c>
      <c r="H15" s="4">
        <v>0.11599999999999999</v>
      </c>
      <c r="I15" s="4">
        <f>SUM(G15:H15)</f>
        <v>0.46123312499999997</v>
      </c>
      <c r="J15" s="4">
        <f>I15*B15</f>
        <v>0.34320076166130059</v>
      </c>
    </row>
    <row r="16" spans="1:10" x14ac:dyDescent="0.35">
      <c r="A16">
        <v>11</v>
      </c>
      <c r="B16">
        <f t="shared" si="0"/>
        <v>0.72242127659876232</v>
      </c>
      <c r="C16" s="2">
        <v>0.5</v>
      </c>
      <c r="D16" s="2">
        <v>1.2775000000000026E-5</v>
      </c>
      <c r="E16" s="2">
        <f>SUM(C16:D16)</f>
        <v>0.50001277499999996</v>
      </c>
      <c r="F16" s="2">
        <f>E16*B16</f>
        <v>0.36121986723118971</v>
      </c>
      <c r="G16" s="4">
        <v>0.34523312499999997</v>
      </c>
      <c r="H16" s="4">
        <v>0.11599999999999999</v>
      </c>
      <c r="I16" s="4">
        <f>SUM(G16:H16)</f>
        <v>0.46123312499999997</v>
      </c>
      <c r="J16" s="4">
        <f>I16*B16</f>
        <v>0.33320462297213649</v>
      </c>
    </row>
    <row r="17" spans="1:10" x14ac:dyDescent="0.35">
      <c r="A17">
        <v>12</v>
      </c>
      <c r="B17">
        <f t="shared" si="0"/>
        <v>0.70137988019297326</v>
      </c>
      <c r="C17" s="2">
        <v>0.5</v>
      </c>
      <c r="D17" s="2">
        <v>1.2775000000000026E-5</v>
      </c>
      <c r="E17" s="2">
        <f>SUM(C17:D17)</f>
        <v>0.50001277499999996</v>
      </c>
      <c r="F17" s="2">
        <f>E17*B17</f>
        <v>0.35069890022445604</v>
      </c>
      <c r="G17" s="4">
        <v>0.34523312499999997</v>
      </c>
      <c r="H17" s="4">
        <v>0.11599999999999999</v>
      </c>
      <c r="I17" s="4">
        <f>SUM(G17:H17)</f>
        <v>0.46123312499999997</v>
      </c>
      <c r="J17" s="4">
        <f>I17*B17</f>
        <v>0.32349963395353065</v>
      </c>
    </row>
    <row r="18" spans="1:10" x14ac:dyDescent="0.35">
      <c r="A18">
        <v>13</v>
      </c>
      <c r="B18">
        <f t="shared" si="0"/>
        <v>0.68095133999317792</v>
      </c>
      <c r="C18" s="2">
        <v>0.5</v>
      </c>
      <c r="D18" s="2">
        <v>1.2775000000000026E-5</v>
      </c>
      <c r="E18" s="2">
        <f>SUM(C18:D18)</f>
        <v>0.50001277499999996</v>
      </c>
      <c r="F18" s="2">
        <f>E18*B18</f>
        <v>0.34048436914995733</v>
      </c>
      <c r="G18" s="4">
        <v>0.34523312499999997</v>
      </c>
      <c r="H18" s="4">
        <v>0.11599999999999999</v>
      </c>
      <c r="I18" s="4">
        <f>SUM(G18:H18)</f>
        <v>0.46123312499999997</v>
      </c>
      <c r="J18" s="4">
        <f>I18*B18</f>
        <v>0.31407731451799092</v>
      </c>
    </row>
    <row r="19" spans="1:10" x14ac:dyDescent="0.35">
      <c r="A19">
        <v>14</v>
      </c>
      <c r="B19">
        <f t="shared" si="0"/>
        <v>0.66111780581861923</v>
      </c>
      <c r="C19" s="2">
        <v>0.5</v>
      </c>
      <c r="D19" s="2">
        <v>1.2775000000000026E-5</v>
      </c>
      <c r="E19" s="2">
        <f>SUM(C19:D19)</f>
        <v>0.50001277499999996</v>
      </c>
      <c r="F19" s="2">
        <f>E19*B19</f>
        <v>0.33056734868927895</v>
      </c>
      <c r="G19" s="4">
        <v>0.34523312499999997</v>
      </c>
      <c r="H19" s="4">
        <v>0.11599999999999999</v>
      </c>
      <c r="I19" s="4">
        <f>SUM(G19:H19)</f>
        <v>0.46123312499999997</v>
      </c>
      <c r="J19" s="4">
        <f>I19*B19</f>
        <v>0.30492943157086488</v>
      </c>
    </row>
    <row r="20" spans="1:10" x14ac:dyDescent="0.35">
      <c r="A20">
        <v>15</v>
      </c>
      <c r="B20">
        <f t="shared" si="0"/>
        <v>0.64186194739671765</v>
      </c>
      <c r="C20" s="2">
        <v>0.5</v>
      </c>
      <c r="D20" s="2">
        <v>1.2775000000000026E-5</v>
      </c>
      <c r="E20" s="2">
        <f>SUM(C20:D20)</f>
        <v>0.50001277499999996</v>
      </c>
      <c r="F20" s="2">
        <f>E20*B20</f>
        <v>0.32093917348473677</v>
      </c>
      <c r="G20" s="4">
        <v>0.34523312499999997</v>
      </c>
      <c r="H20" s="4">
        <v>0.11599999999999999</v>
      </c>
      <c r="I20" s="4">
        <f>SUM(G20:H20)</f>
        <v>0.46123312499999997</v>
      </c>
      <c r="J20" s="4">
        <f>I20*B20</f>
        <v>0.29604799181637365</v>
      </c>
    </row>
    <row r="21" spans="1:10" x14ac:dyDescent="0.35">
      <c r="A21">
        <v>16</v>
      </c>
      <c r="B21">
        <f t="shared" si="0"/>
        <v>0.62316693922011435</v>
      </c>
      <c r="C21" s="2">
        <v>0.5</v>
      </c>
      <c r="D21" s="2">
        <v>1.2775000000000026E-5</v>
      </c>
      <c r="E21" s="2">
        <f>SUM(C21:D21)</f>
        <v>0.50001277499999996</v>
      </c>
      <c r="F21" s="2">
        <f>E21*B21</f>
        <v>0.31159143056770566</v>
      </c>
      <c r="G21" s="4">
        <v>0.34523312499999997</v>
      </c>
      <c r="H21" s="4">
        <v>0.11599999999999999</v>
      </c>
      <c r="I21" s="4">
        <f>SUM(G21:H21)</f>
        <v>0.46123312499999997</v>
      </c>
      <c r="J21" s="4">
        <f>I21*B21</f>
        <v>0.28742523477317838</v>
      </c>
    </row>
    <row r="22" spans="1:10" x14ac:dyDescent="0.35">
      <c r="A22">
        <v>17</v>
      </c>
      <c r="B22">
        <f t="shared" si="0"/>
        <v>0.60501644584477121</v>
      </c>
      <c r="C22" s="2">
        <v>0.5</v>
      </c>
      <c r="D22" s="2">
        <v>1.2775000000000026E-5</v>
      </c>
      <c r="E22" s="2">
        <f>SUM(C22:D22)</f>
        <v>0.50001277499999996</v>
      </c>
      <c r="F22" s="2">
        <f>E22*B22</f>
        <v>0.30251595200748127</v>
      </c>
      <c r="G22" s="4">
        <v>0.34523312499999997</v>
      </c>
      <c r="H22" s="4">
        <v>0.11599999999999999</v>
      </c>
      <c r="I22" s="4">
        <f>SUM(G22:H22)</f>
        <v>0.46123312499999997</v>
      </c>
      <c r="J22" s="4">
        <f>I22*B22</f>
        <v>0.27905362599337707</v>
      </c>
    </row>
    <row r="23" spans="1:10" x14ac:dyDescent="0.35">
      <c r="A23">
        <v>18</v>
      </c>
      <c r="B23">
        <f t="shared" si="0"/>
        <v>0.5873946076162827</v>
      </c>
      <c r="C23" s="2">
        <v>0.5</v>
      </c>
      <c r="D23" s="2">
        <v>1.2775000000000026E-5</v>
      </c>
      <c r="E23" s="2">
        <f>SUM(C23:D23)</f>
        <v>0.50001277499999996</v>
      </c>
      <c r="F23" s="2">
        <f>E23*B23</f>
        <v>0.29370480777425362</v>
      </c>
      <c r="G23" s="4">
        <v>0.34523312499999997</v>
      </c>
      <c r="H23" s="4">
        <v>0.11599999999999999</v>
      </c>
      <c r="I23" s="4">
        <f>SUM(G23:H23)</f>
        <v>0.46123312499999997</v>
      </c>
      <c r="J23" s="4">
        <f>I23*B23</f>
        <v>0.27092585047900686</v>
      </c>
    </row>
    <row r="24" spans="1:10" x14ac:dyDescent="0.35">
      <c r="A24">
        <v>19</v>
      </c>
      <c r="B24">
        <f t="shared" si="0"/>
        <v>0.57028602681192497</v>
      </c>
      <c r="C24" s="2">
        <v>0.5</v>
      </c>
      <c r="D24" s="2">
        <v>1.2775000000000026E-5</v>
      </c>
      <c r="E24" s="2">
        <f>SUM(C24:D24)</f>
        <v>0.50001277499999996</v>
      </c>
      <c r="F24" s="2">
        <f>E24*B24</f>
        <v>0.28515029880995502</v>
      </c>
      <c r="G24" s="4">
        <v>0.34523312499999997</v>
      </c>
      <c r="H24" s="4">
        <v>0.11599999999999999</v>
      </c>
      <c r="I24" s="4">
        <f>SUM(G24:H24)</f>
        <v>0.46123312499999997</v>
      </c>
      <c r="J24" s="4">
        <f>I24*B24</f>
        <v>0.26303480629029791</v>
      </c>
    </row>
    <row r="25" spans="1:10" x14ac:dyDescent="0.35">
      <c r="A25">
        <v>20</v>
      </c>
      <c r="B25">
        <f t="shared" si="0"/>
        <v>0.55367575418633497</v>
      </c>
      <c r="C25" s="2">
        <v>0.5</v>
      </c>
      <c r="D25" s="2">
        <v>1.2775000000000026E-5</v>
      </c>
      <c r="E25" s="2">
        <f>SUM(C25:D25)</f>
        <v>0.50001277499999996</v>
      </c>
      <c r="F25" s="2">
        <f>E25*B25</f>
        <v>0.27684495030092721</v>
      </c>
      <c r="G25" s="4">
        <v>0.34523312499999997</v>
      </c>
      <c r="H25" s="4">
        <v>0.11599999999999999</v>
      </c>
      <c r="I25" s="4">
        <f>SUM(G25:H25)</f>
        <v>0.46123312499999997</v>
      </c>
      <c r="J25" s="4">
        <f>I25*B25</f>
        <v>0.2553735983400951</v>
      </c>
    </row>
    <row r="26" spans="1:10" x14ac:dyDescent="0.35">
      <c r="A26">
        <v>21</v>
      </c>
      <c r="B26">
        <f t="shared" si="0"/>
        <v>0.5375492759090631</v>
      </c>
      <c r="C26" s="2">
        <v>0.5</v>
      </c>
      <c r="D26" s="2">
        <v>1.2775000000000026E-5</v>
      </c>
      <c r="E26" s="2">
        <f>SUM(C26:D26)</f>
        <v>0.50001277499999996</v>
      </c>
      <c r="F26" s="2">
        <f>E26*B26</f>
        <v>0.26878150514653126</v>
      </c>
      <c r="G26" s="4">
        <v>0.34523312499999997</v>
      </c>
      <c r="H26" s="4">
        <v>0.11599999999999999</v>
      </c>
      <c r="I26" s="4">
        <f>SUM(G26:H26)</f>
        <v>0.46123312499999997</v>
      </c>
      <c r="J26" s="4">
        <f>I26*B26</f>
        <v>0.24793553236902438</v>
      </c>
    </row>
    <row r="27" spans="1:10" x14ac:dyDescent="0.35">
      <c r="A27">
        <v>22</v>
      </c>
      <c r="B27">
        <f t="shared" si="0"/>
        <v>0.52189250088258554</v>
      </c>
      <c r="C27" s="2">
        <v>0.5</v>
      </c>
      <c r="D27" s="2">
        <v>1.2775000000000026E-5</v>
      </c>
      <c r="E27" s="2">
        <f>SUM(C27:D27)</f>
        <v>0.50001277499999996</v>
      </c>
      <c r="F27" s="2">
        <f>E27*B27</f>
        <v>0.26095291761799155</v>
      </c>
      <c r="G27" s="4">
        <v>0.34523312499999997</v>
      </c>
      <c r="H27" s="4">
        <v>0.11599999999999999</v>
      </c>
      <c r="I27" s="4">
        <f>SUM(G27:H27)</f>
        <v>0.46123312499999997</v>
      </c>
      <c r="J27" s="4">
        <f>I27*B27</f>
        <v>0.24071410909614016</v>
      </c>
    </row>
    <row r="28" spans="1:10" x14ac:dyDescent="0.35">
      <c r="A28">
        <v>23</v>
      </c>
      <c r="B28">
        <f t="shared" si="0"/>
        <v>0.50669174842969467</v>
      </c>
      <c r="C28" s="2">
        <v>0.5</v>
      </c>
      <c r="D28" s="2">
        <v>1.2775000000000026E-5</v>
      </c>
      <c r="E28" s="2">
        <f>SUM(C28:D28)</f>
        <v>0.50001277499999996</v>
      </c>
      <c r="F28" s="2">
        <f>E28*B28</f>
        <v>0.2533523472019335</v>
      </c>
      <c r="G28" s="4">
        <v>0.34523312499999997</v>
      </c>
      <c r="H28" s="4">
        <v>0.11599999999999999</v>
      </c>
      <c r="I28" s="4">
        <f>SUM(G28:H28)</f>
        <v>0.46123312499999997</v>
      </c>
      <c r="J28" s="4">
        <f>I28*B28</f>
        <v>0.23370301853994191</v>
      </c>
    </row>
    <row r="29" spans="1:10" x14ac:dyDescent="0.35">
      <c r="A29">
        <v>24</v>
      </c>
      <c r="B29">
        <f t="shared" si="0"/>
        <v>0.49193373633950943</v>
      </c>
      <c r="C29" s="2">
        <v>0.5</v>
      </c>
      <c r="D29" s="2">
        <v>1.2775000000000026E-5</v>
      </c>
      <c r="E29" s="2">
        <f>SUM(C29:D29)</f>
        <v>0.50001277499999996</v>
      </c>
      <c r="F29" s="2">
        <f>E29*B29</f>
        <v>0.24597315262323644</v>
      </c>
      <c r="G29" s="4">
        <v>0.34523312499999997</v>
      </c>
      <c r="H29" s="4">
        <v>0.11599999999999999</v>
      </c>
      <c r="I29" s="4">
        <f>SUM(G29:H29)</f>
        <v>0.46123312499999997</v>
      </c>
      <c r="J29" s="4">
        <f>I29*B29</f>
        <v>0.22689613450479798</v>
      </c>
    </row>
    <row r="30" spans="1:10" x14ac:dyDescent="0.35">
      <c r="A30">
        <v>25</v>
      </c>
      <c r="B30">
        <f t="shared" si="0"/>
        <v>0.47760556926165965</v>
      </c>
      <c r="C30" s="2">
        <v>0.5</v>
      </c>
      <c r="D30" s="2">
        <v>1.2775000000000026E-5</v>
      </c>
      <c r="E30" s="2">
        <f>SUM(C30:D30)</f>
        <v>0.50001277499999996</v>
      </c>
      <c r="F30" s="2">
        <f>E30*B30</f>
        <v>0.23880888604197711</v>
      </c>
      <c r="G30" s="4">
        <v>0.34523312499999997</v>
      </c>
      <c r="H30" s="4">
        <v>0.11599999999999999</v>
      </c>
      <c r="I30" s="4">
        <f>SUM(G30:H30)</f>
        <v>0.46123312499999997</v>
      </c>
      <c r="J30" s="4">
        <f>I30*B30</f>
        <v>0.2202875092279592</v>
      </c>
    </row>
    <row r="31" spans="1:10" x14ac:dyDescent="0.35">
      <c r="A31">
        <v>26</v>
      </c>
      <c r="B31">
        <f t="shared" si="0"/>
        <v>0.46369472743850448</v>
      </c>
      <c r="C31" s="2">
        <v>0.5</v>
      </c>
      <c r="D31" s="2">
        <v>1.2775000000000026E-5</v>
      </c>
      <c r="E31" s="2">
        <f>SUM(C31:D31)</f>
        <v>0.50001277499999996</v>
      </c>
      <c r="F31" s="2">
        <f>E31*B31</f>
        <v>0.23185328741939526</v>
      </c>
      <c r="G31" s="4">
        <v>0.34523312499999997</v>
      </c>
      <c r="H31" s="4">
        <v>0.11599999999999999</v>
      </c>
      <c r="I31" s="4">
        <f>SUM(G31:H31)</f>
        <v>0.46123312499999997</v>
      </c>
      <c r="J31" s="4">
        <f>I31*B31</f>
        <v>0.21387136818248464</v>
      </c>
    </row>
    <row r="32" spans="1:10" x14ac:dyDescent="0.35">
      <c r="A32">
        <v>27</v>
      </c>
      <c r="B32">
        <f t="shared" si="0"/>
        <v>0.45018905576553836</v>
      </c>
      <c r="C32" s="2">
        <v>0.5</v>
      </c>
      <c r="D32" s="2">
        <v>1.2775000000000026E-5</v>
      </c>
      <c r="E32" s="2">
        <f>SUM(C32:D32)</f>
        <v>0.50001277499999996</v>
      </c>
      <c r="F32" s="2">
        <f>E32*B32</f>
        <v>0.22510027904795657</v>
      </c>
      <c r="G32" s="4">
        <v>0.34523312499999997</v>
      </c>
      <c r="H32" s="4">
        <v>0.11599999999999999</v>
      </c>
      <c r="I32" s="4">
        <f>SUM(G32:H32)</f>
        <v>0.46123312499999997</v>
      </c>
      <c r="J32" s="4">
        <f>I32*B32</f>
        <v>0.20764210503153852</v>
      </c>
    </row>
    <row r="33" spans="1:13" x14ac:dyDescent="0.35">
      <c r="A33">
        <v>28</v>
      </c>
      <c r="B33">
        <f t="shared" si="0"/>
        <v>0.4370767531704256</v>
      </c>
      <c r="C33" s="2">
        <v>0.5</v>
      </c>
      <c r="D33" s="2">
        <v>1.2775000000000026E-5</v>
      </c>
      <c r="E33" s="2">
        <f>SUM(C33:D33)</f>
        <v>0.50001277499999996</v>
      </c>
      <c r="F33" s="2">
        <f>E33*B33</f>
        <v>0.21854396024073452</v>
      </c>
      <c r="G33" s="4">
        <v>0.34523312499999997</v>
      </c>
      <c r="H33" s="4">
        <v>0.11599999999999999</v>
      </c>
      <c r="I33" s="4">
        <f>SUM(G33:H33)</f>
        <v>0.46123312499999997</v>
      </c>
      <c r="J33" s="4">
        <f>I33*B33</f>
        <v>0.20159427672964905</v>
      </c>
    </row>
    <row r="34" spans="1:13" x14ac:dyDescent="0.35">
      <c r="A34">
        <v>29</v>
      </c>
      <c r="B34">
        <f t="shared" si="0"/>
        <v>0.42434636230138412</v>
      </c>
      <c r="C34" s="2">
        <v>0.5</v>
      </c>
      <c r="D34" s="2">
        <v>1.2775000000000026E-5</v>
      </c>
      <c r="E34" s="2">
        <f>SUM(C34:D34)</f>
        <v>0.50001277499999996</v>
      </c>
      <c r="F34" s="2">
        <f>E34*B34</f>
        <v>0.21217860217547044</v>
      </c>
      <c r="G34" s="4">
        <v>0.34523312499999997</v>
      </c>
      <c r="H34" s="4">
        <v>0.11599999999999999</v>
      </c>
      <c r="I34" s="4">
        <f>SUM(G34:H34)</f>
        <v>0.46123312499999997</v>
      </c>
      <c r="J34" s="4">
        <f>I34*B34</f>
        <v>0.19572259876664957</v>
      </c>
    </row>
    <row r="35" spans="1:13" x14ac:dyDescent="0.35">
      <c r="A35">
        <v>30</v>
      </c>
      <c r="B35">
        <f t="shared" si="0"/>
        <v>0.41198675951590691</v>
      </c>
      <c r="C35" s="2">
        <v>0.5</v>
      </c>
      <c r="D35" s="2">
        <v>1.2775000000000026E-5</v>
      </c>
      <c r="E35" s="2">
        <f>SUM(C35:D35)</f>
        <v>0.50001277499999996</v>
      </c>
      <c r="F35" s="2">
        <f>E35*B35</f>
        <v>0.20599864288880626</v>
      </c>
      <c r="G35" s="4">
        <v>0.34523312499999997</v>
      </c>
      <c r="H35" s="4">
        <v>0.11599999999999999</v>
      </c>
      <c r="I35" s="4">
        <f>SUM(G35:H35)</f>
        <v>0.46123312499999997</v>
      </c>
      <c r="J35" s="4">
        <f>I35*B35</f>
        <v>0.19002194055014521</v>
      </c>
    </row>
    <row r="36" spans="1:13" x14ac:dyDescent="0.35">
      <c r="A36">
        <v>31</v>
      </c>
      <c r="B36">
        <f t="shared" si="0"/>
        <v>0.39998714516107459</v>
      </c>
      <c r="C36" s="2">
        <v>0.5</v>
      </c>
      <c r="D36" s="2">
        <v>1.2775000000000026E-5</v>
      </c>
      <c r="E36" s="2">
        <f>SUM(C36:D36)</f>
        <v>0.50001277499999996</v>
      </c>
      <c r="F36" s="2">
        <f>E36*B36</f>
        <v>0.19999868241631671</v>
      </c>
      <c r="G36" s="4">
        <v>0.34523312499999997</v>
      </c>
      <c r="H36" s="4">
        <v>0.11599999999999999</v>
      </c>
      <c r="I36" s="4">
        <f>SUM(G36:H36)</f>
        <v>0.46123312499999997</v>
      </c>
      <c r="J36" s="4">
        <f>I36*B36</f>
        <v>0.18448732092247105</v>
      </c>
    </row>
    <row r="37" spans="1:13" x14ac:dyDescent="0.35">
      <c r="A37">
        <v>32</v>
      </c>
      <c r="B37">
        <f t="shared" si="0"/>
        <v>0.38833703413696569</v>
      </c>
      <c r="C37" s="2">
        <v>0.5</v>
      </c>
      <c r="D37" s="2">
        <v>1.2775000000000026E-5</v>
      </c>
      <c r="E37" s="2">
        <f>SUM(C37:D37)</f>
        <v>0.50001277499999996</v>
      </c>
      <c r="F37" s="2">
        <f>E37*B37</f>
        <v>0.19417347807409394</v>
      </c>
      <c r="G37" s="4">
        <v>0.34523312499999997</v>
      </c>
      <c r="H37" s="4">
        <v>0.11599999999999999</v>
      </c>
      <c r="I37" s="4">
        <f>SUM(G37:H37)</f>
        <v>0.46123312499999997</v>
      </c>
      <c r="J37" s="4">
        <f>I37*B37</f>
        <v>0.17911390380822434</v>
      </c>
    </row>
    <row r="38" spans="1:13" x14ac:dyDescent="0.35">
      <c r="A38">
        <v>33</v>
      </c>
      <c r="B38">
        <f t="shared" si="0"/>
        <v>0.37702624673491814</v>
      </c>
      <c r="C38" s="2">
        <v>0.5</v>
      </c>
      <c r="D38" s="2">
        <v>1.2775000000000026E-5</v>
      </c>
      <c r="E38" s="2">
        <f>SUM(C38:D38)</f>
        <v>0.50001277499999996</v>
      </c>
      <c r="F38" s="2">
        <f>E38*B38</f>
        <v>0.18851793987776108</v>
      </c>
      <c r="G38" s="4">
        <v>0.34523312499999997</v>
      </c>
      <c r="H38" s="4">
        <v>0.11599999999999999</v>
      </c>
      <c r="I38" s="4">
        <f>SUM(G38:H38)</f>
        <v>0.46123312499999997</v>
      </c>
      <c r="J38" s="4">
        <f>I38*B38</f>
        <v>0.17389699398856734</v>
      </c>
    </row>
    <row r="39" spans="1:13" x14ac:dyDescent="0.35">
      <c r="A39">
        <v>34</v>
      </c>
      <c r="B39">
        <f t="shared" si="0"/>
        <v>0.36604489974263904</v>
      </c>
      <c r="C39" s="2">
        <v>0.5</v>
      </c>
      <c r="D39" s="2">
        <v>1.2775000000000026E-5</v>
      </c>
      <c r="E39" s="2">
        <f>SUM(C39:D39)</f>
        <v>0.50001277499999996</v>
      </c>
      <c r="F39" s="2">
        <f>E39*B39</f>
        <v>0.18302712609491373</v>
      </c>
      <c r="G39" s="4">
        <v>0.34523312499999997</v>
      </c>
      <c r="H39" s="4">
        <v>0.11599999999999999</v>
      </c>
      <c r="I39" s="4">
        <f>SUM(G39:H39)</f>
        <v>0.46123312499999997</v>
      </c>
      <c r="J39" s="4">
        <f>I39*B39</f>
        <v>0.16883203299860908</v>
      </c>
    </row>
    <row r="40" spans="1:13" x14ac:dyDescent="0.35">
      <c r="A40">
        <v>35</v>
      </c>
      <c r="B40">
        <f t="shared" si="0"/>
        <v>0.35538339780838735</v>
      </c>
      <c r="C40" s="2">
        <v>0.5</v>
      </c>
      <c r="D40" s="2">
        <v>1.2775000000000026E-5</v>
      </c>
      <c r="E40" s="2">
        <f>SUM(C40:D40)</f>
        <v>0.50001277499999996</v>
      </c>
      <c r="F40" s="2">
        <f>E40*B40</f>
        <v>0.17769623892710065</v>
      </c>
      <c r="G40" s="4">
        <v>0.34523312499999997</v>
      </c>
      <c r="H40" s="4">
        <v>0.11599999999999999</v>
      </c>
      <c r="I40" s="4">
        <f>SUM(G40:H40)</f>
        <v>0.46123312499999997</v>
      </c>
      <c r="J40" s="4">
        <f>I40*B40</f>
        <v>0.16391459514428064</v>
      </c>
    </row>
    <row r="41" spans="1:13" x14ac:dyDescent="0.35">
      <c r="A41">
        <v>36</v>
      </c>
      <c r="B41">
        <f t="shared" si="0"/>
        <v>0.34503242505668674</v>
      </c>
      <c r="C41" s="2">
        <v>0.5</v>
      </c>
      <c r="D41" s="2">
        <v>1.2775000000000026E-5</v>
      </c>
      <c r="E41" s="2">
        <f>SUM(C41:D41)</f>
        <v>0.50001277499999996</v>
      </c>
      <c r="F41" s="2">
        <f>E41*B41</f>
        <v>0.17252062031757345</v>
      </c>
      <c r="G41" s="4">
        <v>0.34523312499999997</v>
      </c>
      <c r="H41" s="4">
        <v>0.11599999999999999</v>
      </c>
      <c r="I41" s="4">
        <f>SUM(G41:H41)</f>
        <v>0.46123312499999997</v>
      </c>
      <c r="J41" s="4">
        <f>I41*B41</f>
        <v>0.15914038363522393</v>
      </c>
    </row>
    <row r="42" spans="1:13" x14ac:dyDescent="0.35">
      <c r="A42">
        <v>37</v>
      </c>
      <c r="B42">
        <f t="shared" si="0"/>
        <v>0.33498293694823961</v>
      </c>
      <c r="C42" s="2">
        <v>0.5</v>
      </c>
      <c r="D42" s="2">
        <v>1.2775000000000026E-5</v>
      </c>
      <c r="E42" s="2">
        <f>SUM(C42:D42)</f>
        <v>0.50001277499999996</v>
      </c>
      <c r="F42" s="2">
        <f>E42*B42</f>
        <v>0.1674957478811393</v>
      </c>
      <c r="G42" s="4">
        <v>0.34523312499999997</v>
      </c>
      <c r="H42" s="4">
        <v>0.11599999999999999</v>
      </c>
      <c r="I42" s="4">
        <f>SUM(G42:H42)</f>
        <v>0.46123312499999997</v>
      </c>
      <c r="J42" s="4">
        <f>I42*B42</f>
        <v>0.15450522683031451</v>
      </c>
    </row>
    <row r="43" spans="1:13" x14ac:dyDescent="0.35">
      <c r="A43">
        <v>38</v>
      </c>
      <c r="B43">
        <f t="shared" si="0"/>
        <v>0.3252261523769317</v>
      </c>
      <c r="C43" s="2">
        <v>0.5</v>
      </c>
      <c r="D43" s="2">
        <v>1.2775000000000026E-5</v>
      </c>
      <c r="E43" s="2">
        <f>SUM(C43:D43)</f>
        <v>0.50001277499999996</v>
      </c>
      <c r="F43" s="2">
        <f>E43*B43</f>
        <v>0.16261723095256245</v>
      </c>
      <c r="G43" s="4">
        <v>0.34523312499999997</v>
      </c>
      <c r="H43" s="4">
        <v>0.11599999999999999</v>
      </c>
      <c r="I43" s="4">
        <f>SUM(G43:H43)</f>
        <v>0.46123312499999997</v>
      </c>
      <c r="J43" s="4">
        <f>I43*B43</f>
        <v>0.15000507459253837</v>
      </c>
    </row>
    <row r="44" spans="1:13" x14ac:dyDescent="0.35">
      <c r="A44">
        <v>39</v>
      </c>
      <c r="B44">
        <f t="shared" si="0"/>
        <v>0.31575354599702099</v>
      </c>
      <c r="C44" s="2">
        <v>0.5</v>
      </c>
      <c r="D44" s="2">
        <v>1.2775000000000026E-5</v>
      </c>
      <c r="E44" s="2">
        <f>SUM(C44:D44)</f>
        <v>0.50001277499999996</v>
      </c>
      <c r="F44" s="2">
        <f>E44*B44</f>
        <v>0.15788080675006061</v>
      </c>
      <c r="G44" s="4">
        <v>0.34523312499999997</v>
      </c>
      <c r="H44" s="4">
        <v>0.11599999999999999</v>
      </c>
      <c r="I44" s="4">
        <f>SUM(G44:H44)</f>
        <v>0.46123312499999997</v>
      </c>
      <c r="J44" s="4">
        <f>I44*B44</f>
        <v>0.14563599475003722</v>
      </c>
    </row>
    <row r="45" spans="1:13" x14ac:dyDescent="0.35">
      <c r="A45">
        <v>40</v>
      </c>
      <c r="B45">
        <f t="shared" si="0"/>
        <v>0.30655684077380685</v>
      </c>
      <c r="C45" s="2">
        <v>0.5</v>
      </c>
      <c r="D45" s="2">
        <v>1.2775000000000026E-5</v>
      </c>
      <c r="E45" s="2">
        <f>SUM(C45:D45)</f>
        <v>0.50001277499999996</v>
      </c>
      <c r="F45" s="2">
        <f>E45*B45</f>
        <v>0.1532823366505443</v>
      </c>
      <c r="G45" s="4">
        <v>0.34523312499999997</v>
      </c>
      <c r="H45" s="4">
        <v>0.11599999999999999</v>
      </c>
      <c r="I45" s="4">
        <f>SUM(G45:H45)</f>
        <v>0.46123312499999997</v>
      </c>
      <c r="J45" s="4">
        <f>I45*B45</f>
        <v>0.14139416966023033</v>
      </c>
    </row>
    <row r="46" spans="1:13" x14ac:dyDescent="0.35">
      <c r="C46" t="s">
        <v>48</v>
      </c>
      <c r="D46" t="s">
        <v>47</v>
      </c>
      <c r="G46" t="s">
        <v>27</v>
      </c>
      <c r="H46">
        <f>(9.2-H5)/40</f>
        <v>0.11599999999999999</v>
      </c>
    </row>
    <row r="47" spans="1:13" x14ac:dyDescent="0.35">
      <c r="E47" s="5" t="s">
        <v>13</v>
      </c>
      <c r="F47">
        <f>SUM(F5:F45)</f>
        <v>49.16606427831519</v>
      </c>
      <c r="I47" s="6" t="s">
        <v>14</v>
      </c>
      <c r="J47" s="4">
        <f>SUM(J5:J45)</f>
        <v>15.511973511325662</v>
      </c>
      <c r="L47" s="7" t="s">
        <v>15</v>
      </c>
      <c r="M47" s="12">
        <f>J47-F47</f>
        <v>-33.654090766989526</v>
      </c>
    </row>
    <row r="48" spans="1:13" x14ac:dyDescent="0.35">
      <c r="L48" s="7" t="s">
        <v>49</v>
      </c>
      <c r="M48" s="12">
        <f>M47/C5</f>
        <v>-0.8950556055050406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A7763-FB21-460C-A4A3-84C483FA915B}">
  <dimension ref="A1:M48"/>
  <sheetViews>
    <sheetView topLeftCell="A34" workbookViewId="0">
      <selection activeCell="M47" sqref="M47"/>
    </sheetView>
  </sheetViews>
  <sheetFormatPr defaultRowHeight="14.5" x14ac:dyDescent="0.35"/>
  <cols>
    <col min="1" max="1" width="14.26953125" customWidth="1"/>
    <col min="3" max="3" width="18.36328125" customWidth="1"/>
    <col min="4" max="4" width="17.54296875" customWidth="1"/>
    <col min="5" max="5" width="12.36328125" customWidth="1"/>
    <col min="7" max="7" width="16.6328125" customWidth="1"/>
    <col min="9" max="9" width="12.1796875" customWidth="1"/>
  </cols>
  <sheetData>
    <row r="1" spans="1:10" x14ac:dyDescent="0.35">
      <c r="A1" t="s">
        <v>0</v>
      </c>
      <c r="D1" t="s">
        <v>17</v>
      </c>
    </row>
    <row r="3" spans="1:10" x14ac:dyDescent="0.35">
      <c r="B3">
        <v>0</v>
      </c>
      <c r="C3" s="1" t="s">
        <v>5</v>
      </c>
      <c r="G3" s="3" t="s">
        <v>16</v>
      </c>
    </row>
    <row r="4" spans="1:10" x14ac:dyDescent="0.35">
      <c r="A4" t="s">
        <v>2</v>
      </c>
      <c r="B4" t="s">
        <v>3</v>
      </c>
      <c r="C4" s="2" t="s">
        <v>1</v>
      </c>
      <c r="D4" s="2" t="s">
        <v>8</v>
      </c>
      <c r="E4" s="2" t="s">
        <v>4</v>
      </c>
      <c r="F4" s="2" t="s">
        <v>7</v>
      </c>
      <c r="G4" s="4" t="s">
        <v>10</v>
      </c>
      <c r="H4" s="4" t="s">
        <v>9</v>
      </c>
      <c r="I4" s="4" t="s">
        <v>11</v>
      </c>
      <c r="J4" s="4" t="s">
        <v>12</v>
      </c>
    </row>
    <row r="5" spans="1:10" x14ac:dyDescent="0.35">
      <c r="A5">
        <v>0</v>
      </c>
      <c r="B5">
        <f>1/(1+$B$3)^A5</f>
        <v>1</v>
      </c>
      <c r="C5" s="2">
        <v>37.6</v>
      </c>
      <c r="D5" s="2">
        <f>8.383*10^-3</f>
        <v>8.3829999999999998E-3</v>
      </c>
      <c r="E5" s="2">
        <f>SUM(C5:D5)</f>
        <v>37.608383000000003</v>
      </c>
      <c r="F5" s="2">
        <f>E5*B5</f>
        <v>37.608383000000003</v>
      </c>
      <c r="G5" s="4">
        <v>0.29067500000000002</v>
      </c>
      <c r="H5" s="4">
        <v>4.5599999999999996</v>
      </c>
      <c r="I5" s="4">
        <f>SUM(G5:H5)</f>
        <v>4.8506749999999998</v>
      </c>
      <c r="J5" s="4">
        <f>I5*B5</f>
        <v>4.8506749999999998</v>
      </c>
    </row>
    <row r="6" spans="1:10" x14ac:dyDescent="0.35">
      <c r="A6">
        <v>1</v>
      </c>
      <c r="B6">
        <f>1/(1+$B$3)^A6</f>
        <v>1</v>
      </c>
      <c r="C6" s="2">
        <v>0.5</v>
      </c>
      <c r="D6" s="2">
        <v>1.2775000000000026E-5</v>
      </c>
      <c r="E6" s="2">
        <f>SUM(C6:D6)</f>
        <v>0.50001277499999996</v>
      </c>
      <c r="F6" s="2">
        <f>E6*B6</f>
        <v>0.50001277499999996</v>
      </c>
      <c r="G6" s="4">
        <v>0.34523312499999997</v>
      </c>
      <c r="H6" s="4">
        <v>0.11599999999999999</v>
      </c>
      <c r="I6" s="4">
        <f>SUM(G6:H6)</f>
        <v>0.46123312499999997</v>
      </c>
      <c r="J6" s="4">
        <f>I6*B6</f>
        <v>0.46123312499999997</v>
      </c>
    </row>
    <row r="7" spans="1:10" x14ac:dyDescent="0.35">
      <c r="A7">
        <v>2</v>
      </c>
      <c r="B7">
        <f>1/(1+$B$3)^A7</f>
        <v>1</v>
      </c>
      <c r="C7" s="2">
        <v>0.5</v>
      </c>
      <c r="D7" s="2">
        <v>1.2775000000000026E-5</v>
      </c>
      <c r="E7" s="2">
        <f>SUM(C7:D7)</f>
        <v>0.50001277499999996</v>
      </c>
      <c r="F7" s="2">
        <f>E7*B7</f>
        <v>0.50001277499999996</v>
      </c>
      <c r="G7" s="4">
        <v>0.34523312499999997</v>
      </c>
      <c r="H7" s="4">
        <v>0.11599999999999999</v>
      </c>
      <c r="I7" s="4">
        <f>SUM(G7:H7)</f>
        <v>0.46123312499999997</v>
      </c>
      <c r="J7" s="4">
        <f>I7*B7</f>
        <v>0.46123312499999997</v>
      </c>
    </row>
    <row r="8" spans="1:10" x14ac:dyDescent="0.35">
      <c r="A8">
        <v>3</v>
      </c>
      <c r="B8">
        <f t="shared" ref="B8:B45" si="0">1/(1+$B$3)^A8</f>
        <v>1</v>
      </c>
      <c r="C8" s="2">
        <v>0.5</v>
      </c>
      <c r="D8" s="2">
        <v>1.2775000000000026E-5</v>
      </c>
      <c r="E8" s="2">
        <f>SUM(C8:D8)</f>
        <v>0.50001277499999996</v>
      </c>
      <c r="F8" s="2">
        <f>E8*B8</f>
        <v>0.50001277499999996</v>
      </c>
      <c r="G8" s="4">
        <v>0.34523312499999997</v>
      </c>
      <c r="H8" s="4">
        <v>0.11599999999999999</v>
      </c>
      <c r="I8" s="4">
        <f>SUM(G8:H8)</f>
        <v>0.46123312499999997</v>
      </c>
      <c r="J8" s="4">
        <f>I8*B8</f>
        <v>0.46123312499999997</v>
      </c>
    </row>
    <row r="9" spans="1:10" x14ac:dyDescent="0.35">
      <c r="A9">
        <v>4</v>
      </c>
      <c r="B9">
        <f t="shared" si="0"/>
        <v>1</v>
      </c>
      <c r="C9" s="2">
        <v>0.5</v>
      </c>
      <c r="D9" s="2">
        <v>1.2775000000000026E-5</v>
      </c>
      <c r="E9" s="2">
        <f>SUM(C9:D9)</f>
        <v>0.50001277499999996</v>
      </c>
      <c r="F9" s="2">
        <f>E9*B9</f>
        <v>0.50001277499999996</v>
      </c>
      <c r="G9" s="4">
        <v>0.34523312499999997</v>
      </c>
      <c r="H9" s="4">
        <v>0.11599999999999999</v>
      </c>
      <c r="I9" s="4">
        <f>SUM(G9:H9)</f>
        <v>0.46123312499999997</v>
      </c>
      <c r="J9" s="4">
        <f>I9*B9</f>
        <v>0.46123312499999997</v>
      </c>
    </row>
    <row r="10" spans="1:10" x14ac:dyDescent="0.35">
      <c r="A10">
        <v>5</v>
      </c>
      <c r="B10">
        <f t="shared" si="0"/>
        <v>1</v>
      </c>
      <c r="C10" s="2">
        <v>0.5</v>
      </c>
      <c r="D10" s="2">
        <v>1.2775000000000026E-5</v>
      </c>
      <c r="E10" s="2">
        <f>SUM(C10:D10)</f>
        <v>0.50001277499999996</v>
      </c>
      <c r="F10" s="2">
        <f>E10*B10</f>
        <v>0.50001277499999996</v>
      </c>
      <c r="G10" s="4">
        <v>0.34523312499999997</v>
      </c>
      <c r="H10" s="4">
        <v>0.11599999999999999</v>
      </c>
      <c r="I10" s="4">
        <f>SUM(G10:H10)</f>
        <v>0.46123312499999997</v>
      </c>
      <c r="J10" s="4">
        <f>I10*B10</f>
        <v>0.46123312499999997</v>
      </c>
    </row>
    <row r="11" spans="1:10" x14ac:dyDescent="0.35">
      <c r="A11">
        <v>6</v>
      </c>
      <c r="B11">
        <f t="shared" si="0"/>
        <v>1</v>
      </c>
      <c r="C11" s="2">
        <v>0.5</v>
      </c>
      <c r="D11" s="2">
        <v>1.2775000000000026E-5</v>
      </c>
      <c r="E11" s="2">
        <f>SUM(C11:D11)</f>
        <v>0.50001277499999996</v>
      </c>
      <c r="F11" s="2">
        <f>E11*B11</f>
        <v>0.50001277499999996</v>
      </c>
      <c r="G11" s="4">
        <v>0.34523312499999997</v>
      </c>
      <c r="H11" s="4">
        <v>0.11599999999999999</v>
      </c>
      <c r="I11" s="4">
        <f>SUM(G11:H11)</f>
        <v>0.46123312499999997</v>
      </c>
      <c r="J11" s="4">
        <f>I11*B11</f>
        <v>0.46123312499999997</v>
      </c>
    </row>
    <row r="12" spans="1:10" x14ac:dyDescent="0.35">
      <c r="A12">
        <v>7</v>
      </c>
      <c r="B12">
        <f t="shared" si="0"/>
        <v>1</v>
      </c>
      <c r="C12" s="2">
        <v>0.5</v>
      </c>
      <c r="D12" s="2">
        <v>1.2775000000000026E-5</v>
      </c>
      <c r="E12" s="2">
        <f>SUM(C12:D12)</f>
        <v>0.50001277499999996</v>
      </c>
      <c r="F12" s="2">
        <f>E12*B12</f>
        <v>0.50001277499999996</v>
      </c>
      <c r="G12" s="4">
        <v>0.34523312499999997</v>
      </c>
      <c r="H12" s="4">
        <v>0.11599999999999999</v>
      </c>
      <c r="I12" s="4">
        <f>SUM(G12:H12)</f>
        <v>0.46123312499999997</v>
      </c>
      <c r="J12" s="4">
        <f>I12*B12</f>
        <v>0.46123312499999997</v>
      </c>
    </row>
    <row r="13" spans="1:10" x14ac:dyDescent="0.35">
      <c r="A13">
        <v>8</v>
      </c>
      <c r="B13">
        <f t="shared" si="0"/>
        <v>1</v>
      </c>
      <c r="C13" s="2">
        <v>0.5</v>
      </c>
      <c r="D13" s="2">
        <v>1.2775000000000026E-5</v>
      </c>
      <c r="E13" s="2">
        <f>SUM(C13:D13)</f>
        <v>0.50001277499999996</v>
      </c>
      <c r="F13" s="2">
        <f>E13*B13</f>
        <v>0.50001277499999996</v>
      </c>
      <c r="G13" s="4">
        <v>0.34523312499999997</v>
      </c>
      <c r="H13" s="4">
        <v>0.11599999999999999</v>
      </c>
      <c r="I13" s="4">
        <f>SUM(G13:H13)</f>
        <v>0.46123312499999997</v>
      </c>
      <c r="J13" s="4">
        <f>I13*B13</f>
        <v>0.46123312499999997</v>
      </c>
    </row>
    <row r="14" spans="1:10" x14ac:dyDescent="0.35">
      <c r="A14">
        <v>9</v>
      </c>
      <c r="B14">
        <f t="shared" si="0"/>
        <v>1</v>
      </c>
      <c r="C14" s="2">
        <v>0.5</v>
      </c>
      <c r="D14" s="2">
        <v>1.2775000000000026E-5</v>
      </c>
      <c r="E14" s="2">
        <f>SUM(C14:D14)</f>
        <v>0.50001277499999996</v>
      </c>
      <c r="F14" s="2">
        <f>E14*B14</f>
        <v>0.50001277499999996</v>
      </c>
      <c r="G14" s="4">
        <v>0.34523312499999997</v>
      </c>
      <c r="H14" s="4">
        <v>0.11599999999999999</v>
      </c>
      <c r="I14" s="4">
        <f>SUM(G14:H14)</f>
        <v>0.46123312499999997</v>
      </c>
      <c r="J14" s="4">
        <f>I14*B14</f>
        <v>0.46123312499999997</v>
      </c>
    </row>
    <row r="15" spans="1:10" x14ac:dyDescent="0.35">
      <c r="A15">
        <v>10</v>
      </c>
      <c r="B15">
        <f t="shared" si="0"/>
        <v>1</v>
      </c>
      <c r="C15" s="2">
        <v>0.5</v>
      </c>
      <c r="D15" s="2">
        <v>1.2775000000000026E-5</v>
      </c>
      <c r="E15" s="2">
        <f>SUM(C15:D15)</f>
        <v>0.50001277499999996</v>
      </c>
      <c r="F15" s="2">
        <f>E15*B15</f>
        <v>0.50001277499999996</v>
      </c>
      <c r="G15" s="4">
        <v>0.34523312499999997</v>
      </c>
      <c r="H15" s="4">
        <v>0.11599999999999999</v>
      </c>
      <c r="I15" s="4">
        <f>SUM(G15:H15)</f>
        <v>0.46123312499999997</v>
      </c>
      <c r="J15" s="4">
        <f>I15*B15</f>
        <v>0.46123312499999997</v>
      </c>
    </row>
    <row r="16" spans="1:10" x14ac:dyDescent="0.35">
      <c r="A16">
        <v>11</v>
      </c>
      <c r="B16">
        <f t="shared" si="0"/>
        <v>1</v>
      </c>
      <c r="C16" s="2">
        <v>0.5</v>
      </c>
      <c r="D16" s="2">
        <v>1.2775000000000026E-5</v>
      </c>
      <c r="E16" s="2">
        <f>SUM(C16:D16)</f>
        <v>0.50001277499999996</v>
      </c>
      <c r="F16" s="2">
        <f>E16*B16</f>
        <v>0.50001277499999996</v>
      </c>
      <c r="G16" s="4">
        <v>0.34523312499999997</v>
      </c>
      <c r="H16" s="4">
        <v>0.11599999999999999</v>
      </c>
      <c r="I16" s="4">
        <f>SUM(G16:H16)</f>
        <v>0.46123312499999997</v>
      </c>
      <c r="J16" s="4">
        <f>I16*B16</f>
        <v>0.46123312499999997</v>
      </c>
    </row>
    <row r="17" spans="1:10" x14ac:dyDescent="0.35">
      <c r="A17">
        <v>12</v>
      </c>
      <c r="B17">
        <f t="shared" si="0"/>
        <v>1</v>
      </c>
      <c r="C17" s="2">
        <v>0.5</v>
      </c>
      <c r="D17" s="2">
        <v>1.2775000000000026E-5</v>
      </c>
      <c r="E17" s="2">
        <f>SUM(C17:D17)</f>
        <v>0.50001277499999996</v>
      </c>
      <c r="F17" s="2">
        <f>E17*B17</f>
        <v>0.50001277499999996</v>
      </c>
      <c r="G17" s="4">
        <v>0.34523312499999997</v>
      </c>
      <c r="H17" s="4">
        <v>0.11599999999999999</v>
      </c>
      <c r="I17" s="4">
        <f>SUM(G17:H17)</f>
        <v>0.46123312499999997</v>
      </c>
      <c r="J17" s="4">
        <f>I17*B17</f>
        <v>0.46123312499999997</v>
      </c>
    </row>
    <row r="18" spans="1:10" x14ac:dyDescent="0.35">
      <c r="A18">
        <v>13</v>
      </c>
      <c r="B18">
        <f t="shared" si="0"/>
        <v>1</v>
      </c>
      <c r="C18" s="2">
        <v>0.5</v>
      </c>
      <c r="D18" s="2">
        <v>1.2775000000000026E-5</v>
      </c>
      <c r="E18" s="2">
        <f>SUM(C18:D18)</f>
        <v>0.50001277499999996</v>
      </c>
      <c r="F18" s="2">
        <f>E18*B18</f>
        <v>0.50001277499999996</v>
      </c>
      <c r="G18" s="4">
        <v>0.34523312499999997</v>
      </c>
      <c r="H18" s="4">
        <v>0.11599999999999999</v>
      </c>
      <c r="I18" s="4">
        <f>SUM(G18:H18)</f>
        <v>0.46123312499999997</v>
      </c>
      <c r="J18" s="4">
        <f>I18*B18</f>
        <v>0.46123312499999997</v>
      </c>
    </row>
    <row r="19" spans="1:10" x14ac:dyDescent="0.35">
      <c r="A19">
        <v>14</v>
      </c>
      <c r="B19">
        <f t="shared" si="0"/>
        <v>1</v>
      </c>
      <c r="C19" s="2">
        <v>0.5</v>
      </c>
      <c r="D19" s="2">
        <v>1.2775000000000026E-5</v>
      </c>
      <c r="E19" s="2">
        <f>SUM(C19:D19)</f>
        <v>0.50001277499999996</v>
      </c>
      <c r="F19" s="2">
        <f>E19*B19</f>
        <v>0.50001277499999996</v>
      </c>
      <c r="G19" s="4">
        <v>0.34523312499999997</v>
      </c>
      <c r="H19" s="4">
        <v>0.11599999999999999</v>
      </c>
      <c r="I19" s="4">
        <f>SUM(G19:H19)</f>
        <v>0.46123312499999997</v>
      </c>
      <c r="J19" s="4">
        <f>I19*B19</f>
        <v>0.46123312499999997</v>
      </c>
    </row>
    <row r="20" spans="1:10" x14ac:dyDescent="0.35">
      <c r="A20">
        <v>15</v>
      </c>
      <c r="B20">
        <f t="shared" si="0"/>
        <v>1</v>
      </c>
      <c r="C20" s="2">
        <v>0.5</v>
      </c>
      <c r="D20" s="2">
        <v>1.2775000000000026E-5</v>
      </c>
      <c r="E20" s="2">
        <f>SUM(C20:D20)</f>
        <v>0.50001277499999996</v>
      </c>
      <c r="F20" s="2">
        <f>E20*B20</f>
        <v>0.50001277499999996</v>
      </c>
      <c r="G20" s="4">
        <v>0.34523312499999997</v>
      </c>
      <c r="H20" s="4">
        <v>0.11599999999999999</v>
      </c>
      <c r="I20" s="4">
        <f>SUM(G20:H20)</f>
        <v>0.46123312499999997</v>
      </c>
      <c r="J20" s="4">
        <f>I20*B20</f>
        <v>0.46123312499999997</v>
      </c>
    </row>
    <row r="21" spans="1:10" x14ac:dyDescent="0.35">
      <c r="A21">
        <v>16</v>
      </c>
      <c r="B21">
        <f t="shared" si="0"/>
        <v>1</v>
      </c>
      <c r="C21" s="2">
        <v>0.5</v>
      </c>
      <c r="D21" s="2">
        <v>1.2775000000000026E-5</v>
      </c>
      <c r="E21" s="2">
        <f>SUM(C21:D21)</f>
        <v>0.50001277499999996</v>
      </c>
      <c r="F21" s="2">
        <f>E21*B21</f>
        <v>0.50001277499999996</v>
      </c>
      <c r="G21" s="4">
        <v>0.34523312499999997</v>
      </c>
      <c r="H21" s="4">
        <v>0.11599999999999999</v>
      </c>
      <c r="I21" s="4">
        <f>SUM(G21:H21)</f>
        <v>0.46123312499999997</v>
      </c>
      <c r="J21" s="4">
        <f>I21*B21</f>
        <v>0.46123312499999997</v>
      </c>
    </row>
    <row r="22" spans="1:10" x14ac:dyDescent="0.35">
      <c r="A22">
        <v>17</v>
      </c>
      <c r="B22">
        <f t="shared" si="0"/>
        <v>1</v>
      </c>
      <c r="C22" s="2">
        <v>0.5</v>
      </c>
      <c r="D22" s="2">
        <v>1.2775000000000026E-5</v>
      </c>
      <c r="E22" s="2">
        <f>SUM(C22:D22)</f>
        <v>0.50001277499999996</v>
      </c>
      <c r="F22" s="2">
        <f>E22*B22</f>
        <v>0.50001277499999996</v>
      </c>
      <c r="G22" s="4">
        <v>0.34523312499999997</v>
      </c>
      <c r="H22" s="4">
        <v>0.11599999999999999</v>
      </c>
      <c r="I22" s="4">
        <f>SUM(G22:H22)</f>
        <v>0.46123312499999997</v>
      </c>
      <c r="J22" s="4">
        <f>I22*B22</f>
        <v>0.46123312499999997</v>
      </c>
    </row>
    <row r="23" spans="1:10" x14ac:dyDescent="0.35">
      <c r="A23">
        <v>18</v>
      </c>
      <c r="B23">
        <f t="shared" si="0"/>
        <v>1</v>
      </c>
      <c r="C23" s="2">
        <v>0.5</v>
      </c>
      <c r="D23" s="2">
        <v>1.2775000000000026E-5</v>
      </c>
      <c r="E23" s="2">
        <f>SUM(C23:D23)</f>
        <v>0.50001277499999996</v>
      </c>
      <c r="F23" s="2">
        <f>E23*B23</f>
        <v>0.50001277499999996</v>
      </c>
      <c r="G23" s="4">
        <v>0.34523312499999997</v>
      </c>
      <c r="H23" s="4">
        <v>0.11599999999999999</v>
      </c>
      <c r="I23" s="4">
        <f>SUM(G23:H23)</f>
        <v>0.46123312499999997</v>
      </c>
      <c r="J23" s="4">
        <f>I23*B23</f>
        <v>0.46123312499999997</v>
      </c>
    </row>
    <row r="24" spans="1:10" x14ac:dyDescent="0.35">
      <c r="A24">
        <v>19</v>
      </c>
      <c r="B24">
        <f t="shared" si="0"/>
        <v>1</v>
      </c>
      <c r="C24" s="2">
        <v>0.5</v>
      </c>
      <c r="D24" s="2">
        <v>1.2775000000000026E-5</v>
      </c>
      <c r="E24" s="2">
        <f>SUM(C24:D24)</f>
        <v>0.50001277499999996</v>
      </c>
      <c r="F24" s="2">
        <f>E24*B24</f>
        <v>0.50001277499999996</v>
      </c>
      <c r="G24" s="4">
        <v>0.34523312499999997</v>
      </c>
      <c r="H24" s="4">
        <v>0.11599999999999999</v>
      </c>
      <c r="I24" s="4">
        <f>SUM(G24:H24)</f>
        <v>0.46123312499999997</v>
      </c>
      <c r="J24" s="4">
        <f>I24*B24</f>
        <v>0.46123312499999997</v>
      </c>
    </row>
    <row r="25" spans="1:10" x14ac:dyDescent="0.35">
      <c r="A25">
        <v>20</v>
      </c>
      <c r="B25">
        <f t="shared" si="0"/>
        <v>1</v>
      </c>
      <c r="C25" s="2">
        <v>0.5</v>
      </c>
      <c r="D25" s="2">
        <v>1.2775000000000026E-5</v>
      </c>
      <c r="E25" s="2">
        <f>SUM(C25:D25)</f>
        <v>0.50001277499999996</v>
      </c>
      <c r="F25" s="2">
        <f>E25*B25</f>
        <v>0.50001277499999996</v>
      </c>
      <c r="G25" s="4">
        <v>0.34523312499999997</v>
      </c>
      <c r="H25" s="4">
        <v>0.11599999999999999</v>
      </c>
      <c r="I25" s="4">
        <f>SUM(G25:H25)</f>
        <v>0.46123312499999997</v>
      </c>
      <c r="J25" s="4">
        <f>I25*B25</f>
        <v>0.46123312499999997</v>
      </c>
    </row>
    <row r="26" spans="1:10" x14ac:dyDescent="0.35">
      <c r="A26">
        <v>21</v>
      </c>
      <c r="B26">
        <f t="shared" si="0"/>
        <v>1</v>
      </c>
      <c r="C26" s="2">
        <v>0.5</v>
      </c>
      <c r="D26" s="2">
        <v>1.2775000000000026E-5</v>
      </c>
      <c r="E26" s="2">
        <f>SUM(C26:D26)</f>
        <v>0.50001277499999996</v>
      </c>
      <c r="F26" s="2">
        <f>E26*B26</f>
        <v>0.50001277499999996</v>
      </c>
      <c r="G26" s="4">
        <v>0.34523312499999997</v>
      </c>
      <c r="H26" s="4">
        <v>0.11599999999999999</v>
      </c>
      <c r="I26" s="4">
        <f>SUM(G26:H26)</f>
        <v>0.46123312499999997</v>
      </c>
      <c r="J26" s="4">
        <f>I26*B26</f>
        <v>0.46123312499999997</v>
      </c>
    </row>
    <row r="27" spans="1:10" x14ac:dyDescent="0.35">
      <c r="A27">
        <v>22</v>
      </c>
      <c r="B27">
        <f t="shared" si="0"/>
        <v>1</v>
      </c>
      <c r="C27" s="2">
        <v>0.5</v>
      </c>
      <c r="D27" s="2">
        <v>1.2775000000000026E-5</v>
      </c>
      <c r="E27" s="2">
        <f>SUM(C27:D27)</f>
        <v>0.50001277499999996</v>
      </c>
      <c r="F27" s="2">
        <f>E27*B27</f>
        <v>0.50001277499999996</v>
      </c>
      <c r="G27" s="4">
        <v>0.34523312499999997</v>
      </c>
      <c r="H27" s="4">
        <v>0.11599999999999999</v>
      </c>
      <c r="I27" s="4">
        <f>SUM(G27:H27)</f>
        <v>0.46123312499999997</v>
      </c>
      <c r="J27" s="4">
        <f>I27*B27</f>
        <v>0.46123312499999997</v>
      </c>
    </row>
    <row r="28" spans="1:10" x14ac:dyDescent="0.35">
      <c r="A28">
        <v>23</v>
      </c>
      <c r="B28">
        <f t="shared" si="0"/>
        <v>1</v>
      </c>
      <c r="C28" s="2">
        <v>0.5</v>
      </c>
      <c r="D28" s="2">
        <v>1.2775000000000026E-5</v>
      </c>
      <c r="E28" s="2">
        <f>SUM(C28:D28)</f>
        <v>0.50001277499999996</v>
      </c>
      <c r="F28" s="2">
        <f>E28*B28</f>
        <v>0.50001277499999996</v>
      </c>
      <c r="G28" s="4">
        <v>0.34523312499999997</v>
      </c>
      <c r="H28" s="4">
        <v>0.11599999999999999</v>
      </c>
      <c r="I28" s="4">
        <f>SUM(G28:H28)</f>
        <v>0.46123312499999997</v>
      </c>
      <c r="J28" s="4">
        <f>I28*B28</f>
        <v>0.46123312499999997</v>
      </c>
    </row>
    <row r="29" spans="1:10" x14ac:dyDescent="0.35">
      <c r="A29">
        <v>24</v>
      </c>
      <c r="B29">
        <f t="shared" si="0"/>
        <v>1</v>
      </c>
      <c r="C29" s="2">
        <v>0.5</v>
      </c>
      <c r="D29" s="2">
        <v>1.2775000000000026E-5</v>
      </c>
      <c r="E29" s="2">
        <f>SUM(C29:D29)</f>
        <v>0.50001277499999996</v>
      </c>
      <c r="F29" s="2">
        <f>E29*B29</f>
        <v>0.50001277499999996</v>
      </c>
      <c r="G29" s="4">
        <v>0.34523312499999997</v>
      </c>
      <c r="H29" s="4">
        <v>0.11599999999999999</v>
      </c>
      <c r="I29" s="4">
        <f>SUM(G29:H29)</f>
        <v>0.46123312499999997</v>
      </c>
      <c r="J29" s="4">
        <f>I29*B29</f>
        <v>0.46123312499999997</v>
      </c>
    </row>
    <row r="30" spans="1:10" x14ac:dyDescent="0.35">
      <c r="A30">
        <v>25</v>
      </c>
      <c r="B30">
        <f t="shared" si="0"/>
        <v>1</v>
      </c>
      <c r="C30" s="2">
        <v>0.5</v>
      </c>
      <c r="D30" s="2">
        <v>1.2775000000000026E-5</v>
      </c>
      <c r="E30" s="2">
        <f>SUM(C30:D30)</f>
        <v>0.50001277499999996</v>
      </c>
      <c r="F30" s="2">
        <f>E30*B30</f>
        <v>0.50001277499999996</v>
      </c>
      <c r="G30" s="4">
        <v>0.34523312499999997</v>
      </c>
      <c r="H30" s="4">
        <v>0.11599999999999999</v>
      </c>
      <c r="I30" s="4">
        <f>SUM(G30:H30)</f>
        <v>0.46123312499999997</v>
      </c>
      <c r="J30" s="4">
        <f>I30*B30</f>
        <v>0.46123312499999997</v>
      </c>
    </row>
    <row r="31" spans="1:10" x14ac:dyDescent="0.35">
      <c r="A31">
        <v>26</v>
      </c>
      <c r="B31">
        <f t="shared" si="0"/>
        <v>1</v>
      </c>
      <c r="C31" s="2">
        <v>0.5</v>
      </c>
      <c r="D31" s="2">
        <v>1.2775000000000026E-5</v>
      </c>
      <c r="E31" s="2">
        <f>SUM(C31:D31)</f>
        <v>0.50001277499999996</v>
      </c>
      <c r="F31" s="2">
        <f>E31*B31</f>
        <v>0.50001277499999996</v>
      </c>
      <c r="G31" s="4">
        <v>0.34523312499999997</v>
      </c>
      <c r="H31" s="4">
        <v>0.11599999999999999</v>
      </c>
      <c r="I31" s="4">
        <f>SUM(G31:H31)</f>
        <v>0.46123312499999997</v>
      </c>
      <c r="J31" s="4">
        <f>I31*B31</f>
        <v>0.46123312499999997</v>
      </c>
    </row>
    <row r="32" spans="1:10" x14ac:dyDescent="0.35">
      <c r="A32">
        <v>27</v>
      </c>
      <c r="B32">
        <f t="shared" si="0"/>
        <v>1</v>
      </c>
      <c r="C32" s="2">
        <v>0.5</v>
      </c>
      <c r="D32" s="2">
        <v>1.2775000000000026E-5</v>
      </c>
      <c r="E32" s="2">
        <f>SUM(C32:D32)</f>
        <v>0.50001277499999996</v>
      </c>
      <c r="F32" s="2">
        <f>E32*B32</f>
        <v>0.50001277499999996</v>
      </c>
      <c r="G32" s="4">
        <v>0.34523312499999997</v>
      </c>
      <c r="H32" s="4">
        <v>0.11599999999999999</v>
      </c>
      <c r="I32" s="4">
        <f>SUM(G32:H32)</f>
        <v>0.46123312499999997</v>
      </c>
      <c r="J32" s="4">
        <f>I32*B32</f>
        <v>0.46123312499999997</v>
      </c>
    </row>
    <row r="33" spans="1:13" x14ac:dyDescent="0.35">
      <c r="A33">
        <v>28</v>
      </c>
      <c r="B33">
        <f t="shared" si="0"/>
        <v>1</v>
      </c>
      <c r="C33" s="2">
        <v>0.5</v>
      </c>
      <c r="D33" s="2">
        <v>1.2775000000000026E-5</v>
      </c>
      <c r="E33" s="2">
        <f>SUM(C33:D33)</f>
        <v>0.50001277499999996</v>
      </c>
      <c r="F33" s="2">
        <f>E33*B33</f>
        <v>0.50001277499999996</v>
      </c>
      <c r="G33" s="4">
        <v>0.34523312499999997</v>
      </c>
      <c r="H33" s="4">
        <v>0.11599999999999999</v>
      </c>
      <c r="I33" s="4">
        <f>SUM(G33:H33)</f>
        <v>0.46123312499999997</v>
      </c>
      <c r="J33" s="4">
        <f>I33*B33</f>
        <v>0.46123312499999997</v>
      </c>
    </row>
    <row r="34" spans="1:13" x14ac:dyDescent="0.35">
      <c r="A34">
        <v>29</v>
      </c>
      <c r="B34">
        <f t="shared" si="0"/>
        <v>1</v>
      </c>
      <c r="C34" s="2">
        <v>0.5</v>
      </c>
      <c r="D34" s="2">
        <v>1.2775000000000026E-5</v>
      </c>
      <c r="E34" s="2">
        <f>SUM(C34:D34)</f>
        <v>0.50001277499999996</v>
      </c>
      <c r="F34" s="2">
        <f>E34*B34</f>
        <v>0.50001277499999996</v>
      </c>
      <c r="G34" s="4">
        <v>0.34523312499999997</v>
      </c>
      <c r="H34" s="4">
        <v>0.11599999999999999</v>
      </c>
      <c r="I34" s="4">
        <f>SUM(G34:H34)</f>
        <v>0.46123312499999997</v>
      </c>
      <c r="J34" s="4">
        <f>I34*B34</f>
        <v>0.46123312499999997</v>
      </c>
    </row>
    <row r="35" spans="1:13" x14ac:dyDescent="0.35">
      <c r="A35">
        <v>30</v>
      </c>
      <c r="B35">
        <f t="shared" si="0"/>
        <v>1</v>
      </c>
      <c r="C35" s="2">
        <v>0.5</v>
      </c>
      <c r="D35" s="2">
        <v>1.2775000000000026E-5</v>
      </c>
      <c r="E35" s="2">
        <f>SUM(C35:D35)</f>
        <v>0.50001277499999996</v>
      </c>
      <c r="F35" s="2">
        <f>E35*B35</f>
        <v>0.50001277499999996</v>
      </c>
      <c r="G35" s="4">
        <v>0.34523312499999997</v>
      </c>
      <c r="H35" s="4">
        <v>0.11599999999999999</v>
      </c>
      <c r="I35" s="4">
        <f>SUM(G35:H35)</f>
        <v>0.46123312499999997</v>
      </c>
      <c r="J35" s="4">
        <f>I35*B35</f>
        <v>0.46123312499999997</v>
      </c>
    </row>
    <row r="36" spans="1:13" x14ac:dyDescent="0.35">
      <c r="A36">
        <v>31</v>
      </c>
      <c r="B36">
        <f t="shared" si="0"/>
        <v>1</v>
      </c>
      <c r="C36" s="2">
        <v>0.5</v>
      </c>
      <c r="D36" s="2">
        <v>1.2775000000000026E-5</v>
      </c>
      <c r="E36" s="2">
        <f>SUM(C36:D36)</f>
        <v>0.50001277499999996</v>
      </c>
      <c r="F36" s="2">
        <f>E36*B36</f>
        <v>0.50001277499999996</v>
      </c>
      <c r="G36" s="4">
        <v>0.34523312499999997</v>
      </c>
      <c r="H36" s="4">
        <v>0.11599999999999999</v>
      </c>
      <c r="I36" s="4">
        <f>SUM(G36:H36)</f>
        <v>0.46123312499999997</v>
      </c>
      <c r="J36" s="4">
        <f>I36*B36</f>
        <v>0.46123312499999997</v>
      </c>
    </row>
    <row r="37" spans="1:13" x14ac:dyDescent="0.35">
      <c r="A37">
        <v>32</v>
      </c>
      <c r="B37">
        <f t="shared" si="0"/>
        <v>1</v>
      </c>
      <c r="C37" s="2">
        <v>0.5</v>
      </c>
      <c r="D37" s="2">
        <v>1.2775000000000026E-5</v>
      </c>
      <c r="E37" s="2">
        <f>SUM(C37:D37)</f>
        <v>0.50001277499999996</v>
      </c>
      <c r="F37" s="2">
        <f>E37*B37</f>
        <v>0.50001277499999996</v>
      </c>
      <c r="G37" s="4">
        <v>0.34523312499999997</v>
      </c>
      <c r="H37" s="4">
        <v>0.11599999999999999</v>
      </c>
      <c r="I37" s="4">
        <f>SUM(G37:H37)</f>
        <v>0.46123312499999997</v>
      </c>
      <c r="J37" s="4">
        <f>I37*B37</f>
        <v>0.46123312499999997</v>
      </c>
    </row>
    <row r="38" spans="1:13" x14ac:dyDescent="0.35">
      <c r="A38">
        <v>33</v>
      </c>
      <c r="B38">
        <f t="shared" si="0"/>
        <v>1</v>
      </c>
      <c r="C38" s="2">
        <v>0.5</v>
      </c>
      <c r="D38" s="2">
        <v>1.2775000000000026E-5</v>
      </c>
      <c r="E38" s="2">
        <f>SUM(C38:D38)</f>
        <v>0.50001277499999996</v>
      </c>
      <c r="F38" s="2">
        <f>E38*B38</f>
        <v>0.50001277499999996</v>
      </c>
      <c r="G38" s="4">
        <v>0.34523312499999997</v>
      </c>
      <c r="H38" s="4">
        <v>0.11599999999999999</v>
      </c>
      <c r="I38" s="4">
        <f>SUM(G38:H38)</f>
        <v>0.46123312499999997</v>
      </c>
      <c r="J38" s="4">
        <f>I38*B38</f>
        <v>0.46123312499999997</v>
      </c>
    </row>
    <row r="39" spans="1:13" x14ac:dyDescent="0.35">
      <c r="A39">
        <v>34</v>
      </c>
      <c r="B39">
        <f t="shared" si="0"/>
        <v>1</v>
      </c>
      <c r="C39" s="2">
        <v>0.5</v>
      </c>
      <c r="D39" s="2">
        <v>1.2775000000000026E-5</v>
      </c>
      <c r="E39" s="2">
        <f>SUM(C39:D39)</f>
        <v>0.50001277499999996</v>
      </c>
      <c r="F39" s="2">
        <f>E39*B39</f>
        <v>0.50001277499999996</v>
      </c>
      <c r="G39" s="4">
        <v>0.34523312499999997</v>
      </c>
      <c r="H39" s="4">
        <v>0.11599999999999999</v>
      </c>
      <c r="I39" s="4">
        <f>SUM(G39:H39)</f>
        <v>0.46123312499999997</v>
      </c>
      <c r="J39" s="4">
        <f>I39*B39</f>
        <v>0.46123312499999997</v>
      </c>
    </row>
    <row r="40" spans="1:13" x14ac:dyDescent="0.35">
      <c r="A40">
        <v>35</v>
      </c>
      <c r="B40">
        <f t="shared" si="0"/>
        <v>1</v>
      </c>
      <c r="C40" s="2">
        <v>0.5</v>
      </c>
      <c r="D40" s="2">
        <v>1.2775000000000026E-5</v>
      </c>
      <c r="E40" s="2">
        <f>SUM(C40:D40)</f>
        <v>0.50001277499999996</v>
      </c>
      <c r="F40" s="2">
        <f>E40*B40</f>
        <v>0.50001277499999996</v>
      </c>
      <c r="G40" s="4">
        <v>0.34523312499999997</v>
      </c>
      <c r="H40" s="4">
        <v>0.11599999999999999</v>
      </c>
      <c r="I40" s="4">
        <f>SUM(G40:H40)</f>
        <v>0.46123312499999997</v>
      </c>
      <c r="J40" s="4">
        <f>I40*B40</f>
        <v>0.46123312499999997</v>
      </c>
    </row>
    <row r="41" spans="1:13" x14ac:dyDescent="0.35">
      <c r="A41">
        <v>36</v>
      </c>
      <c r="B41">
        <f t="shared" si="0"/>
        <v>1</v>
      </c>
      <c r="C41" s="2">
        <v>0.5</v>
      </c>
      <c r="D41" s="2">
        <v>1.2775000000000026E-5</v>
      </c>
      <c r="E41" s="2">
        <f>SUM(C41:D41)</f>
        <v>0.50001277499999996</v>
      </c>
      <c r="F41" s="2">
        <f>E41*B41</f>
        <v>0.50001277499999996</v>
      </c>
      <c r="G41" s="4">
        <v>0.34523312499999997</v>
      </c>
      <c r="H41" s="4">
        <v>0.11599999999999999</v>
      </c>
      <c r="I41" s="4">
        <f>SUM(G41:H41)</f>
        <v>0.46123312499999997</v>
      </c>
      <c r="J41" s="4">
        <f>I41*B41</f>
        <v>0.46123312499999997</v>
      </c>
    </row>
    <row r="42" spans="1:13" x14ac:dyDescent="0.35">
      <c r="A42">
        <v>37</v>
      </c>
      <c r="B42">
        <f t="shared" si="0"/>
        <v>1</v>
      </c>
      <c r="C42" s="2">
        <v>0.5</v>
      </c>
      <c r="D42" s="2">
        <v>1.2775000000000026E-5</v>
      </c>
      <c r="E42" s="2">
        <f>SUM(C42:D42)</f>
        <v>0.50001277499999996</v>
      </c>
      <c r="F42" s="2">
        <f>E42*B42</f>
        <v>0.50001277499999996</v>
      </c>
      <c r="G42" s="4">
        <v>0.34523312499999997</v>
      </c>
      <c r="H42" s="4">
        <v>0.11599999999999999</v>
      </c>
      <c r="I42" s="4">
        <f>SUM(G42:H42)</f>
        <v>0.46123312499999997</v>
      </c>
      <c r="J42" s="4">
        <f>I42*B42</f>
        <v>0.46123312499999997</v>
      </c>
    </row>
    <row r="43" spans="1:13" x14ac:dyDescent="0.35">
      <c r="A43">
        <v>38</v>
      </c>
      <c r="B43">
        <f t="shared" si="0"/>
        <v>1</v>
      </c>
      <c r="C43" s="2">
        <v>0.5</v>
      </c>
      <c r="D43" s="2">
        <v>1.2775000000000026E-5</v>
      </c>
      <c r="E43" s="2">
        <f>SUM(C43:D43)</f>
        <v>0.50001277499999996</v>
      </c>
      <c r="F43" s="2">
        <f>E43*B43</f>
        <v>0.50001277499999996</v>
      </c>
      <c r="G43" s="4">
        <v>0.34523312499999997</v>
      </c>
      <c r="H43" s="4">
        <v>0.11599999999999999</v>
      </c>
      <c r="I43" s="4">
        <f>SUM(G43:H43)</f>
        <v>0.46123312499999997</v>
      </c>
      <c r="J43" s="4">
        <f>I43*B43</f>
        <v>0.46123312499999997</v>
      </c>
    </row>
    <row r="44" spans="1:13" x14ac:dyDescent="0.35">
      <c r="A44">
        <v>39</v>
      </c>
      <c r="B44">
        <f t="shared" si="0"/>
        <v>1</v>
      </c>
      <c r="C44" s="2">
        <v>0.5</v>
      </c>
      <c r="D44" s="2">
        <v>1.2775000000000026E-5</v>
      </c>
      <c r="E44" s="2">
        <f>SUM(C44:D44)</f>
        <v>0.50001277499999996</v>
      </c>
      <c r="F44" s="2">
        <f>E44*B44</f>
        <v>0.50001277499999996</v>
      </c>
      <c r="G44" s="4">
        <v>0.34523312499999997</v>
      </c>
      <c r="H44" s="4">
        <v>0.11599999999999999</v>
      </c>
      <c r="I44" s="4">
        <f>SUM(G44:H44)</f>
        <v>0.46123312499999997</v>
      </c>
      <c r="J44" s="4">
        <f>I44*B44</f>
        <v>0.46123312499999997</v>
      </c>
    </row>
    <row r="45" spans="1:13" x14ac:dyDescent="0.35">
      <c r="A45">
        <v>40</v>
      </c>
      <c r="B45">
        <f t="shared" si="0"/>
        <v>1</v>
      </c>
      <c r="C45" s="2">
        <v>0.5</v>
      </c>
      <c r="D45" s="2">
        <v>1.2775000000000026E-5</v>
      </c>
      <c r="E45" s="2">
        <f>SUM(C45:D45)</f>
        <v>0.50001277499999996</v>
      </c>
      <c r="F45" s="2">
        <f>E45*B45</f>
        <v>0.50001277499999996</v>
      </c>
      <c r="G45" s="4">
        <v>0.34523312499999997</v>
      </c>
      <c r="H45" s="4">
        <v>0.11599999999999999</v>
      </c>
      <c r="I45" s="4">
        <f>SUM(G45:H45)</f>
        <v>0.46123312499999997</v>
      </c>
      <c r="J45" s="4">
        <f>I45*B45</f>
        <v>0.46123312499999997</v>
      </c>
    </row>
    <row r="46" spans="1:13" x14ac:dyDescent="0.35">
      <c r="C46" t="s">
        <v>48</v>
      </c>
      <c r="D46" t="s">
        <v>47</v>
      </c>
      <c r="G46" t="s">
        <v>27</v>
      </c>
      <c r="H46">
        <f>(9.2-H5)/40</f>
        <v>0.11599999999999999</v>
      </c>
    </row>
    <row r="47" spans="1:13" x14ac:dyDescent="0.35">
      <c r="E47" s="5" t="s">
        <v>13</v>
      </c>
      <c r="F47">
        <f>SUM(F5:F45)</f>
        <v>57.608894000000078</v>
      </c>
      <c r="I47" s="6" t="s">
        <v>14</v>
      </c>
      <c r="J47" s="4">
        <f>SUM(J5:J45)</f>
        <v>23.29999999999999</v>
      </c>
      <c r="L47" s="7" t="s">
        <v>15</v>
      </c>
      <c r="M47" s="12">
        <f>J47-F47</f>
        <v>-34.308894000000087</v>
      </c>
    </row>
    <row r="48" spans="1:13" x14ac:dyDescent="0.35">
      <c r="L48" s="7" t="s">
        <v>49</v>
      </c>
      <c r="M48" s="12">
        <f>M47/C5</f>
        <v>-0.91247058510638523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98FE5-13E7-41AF-88B8-C7D4FFAD39D6}">
  <dimension ref="A1:M48"/>
  <sheetViews>
    <sheetView topLeftCell="A31" workbookViewId="0">
      <selection activeCell="M47" sqref="M47"/>
    </sheetView>
  </sheetViews>
  <sheetFormatPr defaultRowHeight="14.5" x14ac:dyDescent="0.35"/>
  <cols>
    <col min="1" max="1" width="14.26953125" customWidth="1"/>
    <col min="3" max="3" width="18.36328125" customWidth="1"/>
    <col min="4" max="4" width="17.54296875" customWidth="1"/>
    <col min="5" max="5" width="12.36328125" customWidth="1"/>
    <col min="7" max="7" width="16.6328125" customWidth="1"/>
    <col min="9" max="9" width="12.1796875" customWidth="1"/>
  </cols>
  <sheetData>
    <row r="1" spans="1:10" x14ac:dyDescent="0.35">
      <c r="A1" t="s">
        <v>0</v>
      </c>
      <c r="D1" t="s">
        <v>17</v>
      </c>
    </row>
    <row r="3" spans="1:10" x14ac:dyDescent="0.35">
      <c r="B3">
        <v>0.05</v>
      </c>
      <c r="C3" s="1" t="s">
        <v>5</v>
      </c>
      <c r="G3" s="3" t="s">
        <v>16</v>
      </c>
    </row>
    <row r="4" spans="1:10" x14ac:dyDescent="0.35">
      <c r="A4" t="s">
        <v>2</v>
      </c>
      <c r="B4" t="s">
        <v>3</v>
      </c>
      <c r="C4" s="2" t="s">
        <v>1</v>
      </c>
      <c r="D4" s="2" t="s">
        <v>8</v>
      </c>
      <c r="E4" s="2" t="s">
        <v>4</v>
      </c>
      <c r="F4" s="2" t="s">
        <v>7</v>
      </c>
      <c r="G4" s="4" t="s">
        <v>10</v>
      </c>
      <c r="H4" s="4" t="s">
        <v>9</v>
      </c>
      <c r="I4" s="4" t="s">
        <v>11</v>
      </c>
      <c r="J4" s="4" t="s">
        <v>12</v>
      </c>
    </row>
    <row r="5" spans="1:10" x14ac:dyDescent="0.35">
      <c r="A5">
        <v>0</v>
      </c>
      <c r="B5">
        <f>1/(1+$B$3)^A5</f>
        <v>1</v>
      </c>
      <c r="C5" s="2">
        <v>37.6</v>
      </c>
      <c r="D5" s="2">
        <f>8.383*10^-3</f>
        <v>8.3829999999999998E-3</v>
      </c>
      <c r="E5" s="2">
        <f>SUM(C5:D5)</f>
        <v>37.608383000000003</v>
      </c>
      <c r="F5" s="2">
        <f>E5*B5</f>
        <v>37.608383000000003</v>
      </c>
      <c r="G5" s="4">
        <v>0.29067500000000002</v>
      </c>
      <c r="H5" s="4">
        <v>4.5599999999999996</v>
      </c>
      <c r="I5" s="4">
        <f>SUM(G5:H5)</f>
        <v>4.8506749999999998</v>
      </c>
      <c r="J5" s="4">
        <f>I5*B5</f>
        <v>4.8506749999999998</v>
      </c>
    </row>
    <row r="6" spans="1:10" x14ac:dyDescent="0.35">
      <c r="A6">
        <v>1</v>
      </c>
      <c r="B6">
        <f>1/(1+$B$3)^A6</f>
        <v>0.95238095238095233</v>
      </c>
      <c r="C6" s="2">
        <v>0.5</v>
      </c>
      <c r="D6" s="2">
        <v>1.2775000000000026E-5</v>
      </c>
      <c r="E6" s="2">
        <f>SUM(C6:D6)</f>
        <v>0.50001277499999996</v>
      </c>
      <c r="F6" s="2">
        <f>E6*B6</f>
        <v>0.47620264285714281</v>
      </c>
      <c r="G6" s="4">
        <v>0.34523312499999997</v>
      </c>
      <c r="H6" s="4">
        <v>0.11599999999999999</v>
      </c>
      <c r="I6" s="4">
        <f>SUM(G6:H6)</f>
        <v>0.46123312499999997</v>
      </c>
      <c r="J6" s="4">
        <f>I6*B6</f>
        <v>0.43926964285714282</v>
      </c>
    </row>
    <row r="7" spans="1:10" x14ac:dyDescent="0.35">
      <c r="A7">
        <v>2</v>
      </c>
      <c r="B7">
        <f>1/(1+$B$3)^A7</f>
        <v>0.90702947845804982</v>
      </c>
      <c r="C7" s="2">
        <v>0.5</v>
      </c>
      <c r="D7" s="2">
        <v>1.2775000000000026E-5</v>
      </c>
      <c r="E7" s="2">
        <f>SUM(C7:D7)</f>
        <v>0.50001277499999996</v>
      </c>
      <c r="F7" s="2">
        <f>E7*B7</f>
        <v>0.4535263265306122</v>
      </c>
      <c r="G7" s="4">
        <v>0.34523312499999997</v>
      </c>
      <c r="H7" s="4">
        <v>0.11599999999999999</v>
      </c>
      <c r="I7" s="4">
        <f>SUM(G7:H7)</f>
        <v>0.46123312499999997</v>
      </c>
      <c r="J7" s="4">
        <f>I7*B7</f>
        <v>0.41835204081632649</v>
      </c>
    </row>
    <row r="8" spans="1:10" x14ac:dyDescent="0.35">
      <c r="A8">
        <v>3</v>
      </c>
      <c r="B8">
        <f t="shared" ref="B8:B45" si="0">1/(1+$B$3)^A8</f>
        <v>0.86383759853147601</v>
      </c>
      <c r="C8" s="2">
        <v>0.5</v>
      </c>
      <c r="D8" s="2">
        <v>1.2775000000000026E-5</v>
      </c>
      <c r="E8" s="2">
        <f>SUM(C8:D8)</f>
        <v>0.50001277499999996</v>
      </c>
      <c r="F8" s="2">
        <f>E8*B8</f>
        <v>0.43192983479105923</v>
      </c>
      <c r="G8" s="4">
        <v>0.34523312499999997</v>
      </c>
      <c r="H8" s="4">
        <v>0.11599999999999999</v>
      </c>
      <c r="I8" s="4">
        <f>SUM(G8:H8)</f>
        <v>0.46123312499999997</v>
      </c>
      <c r="J8" s="4">
        <f>I8*B8</f>
        <v>0.39843051506316807</v>
      </c>
    </row>
    <row r="9" spans="1:10" x14ac:dyDescent="0.35">
      <c r="A9">
        <v>4</v>
      </c>
      <c r="B9">
        <f t="shared" si="0"/>
        <v>0.82270247479188197</v>
      </c>
      <c r="C9" s="2">
        <v>0.5</v>
      </c>
      <c r="D9" s="2">
        <v>1.2775000000000026E-5</v>
      </c>
      <c r="E9" s="2">
        <f>SUM(C9:D9)</f>
        <v>0.50001277499999996</v>
      </c>
      <c r="F9" s="2">
        <f>E9*B9</f>
        <v>0.41136174742005643</v>
      </c>
      <c r="G9" s="4">
        <v>0.34523312499999997</v>
      </c>
      <c r="H9" s="4">
        <v>0.11599999999999999</v>
      </c>
      <c r="I9" s="4">
        <f>SUM(G9:H9)</f>
        <v>0.46123312499999997</v>
      </c>
      <c r="J9" s="4">
        <f>I9*B9</f>
        <v>0.37945763339349342</v>
      </c>
    </row>
    <row r="10" spans="1:10" x14ac:dyDescent="0.35">
      <c r="A10">
        <v>5</v>
      </c>
      <c r="B10">
        <f t="shared" si="0"/>
        <v>0.78352616646845896</v>
      </c>
      <c r="C10" s="2">
        <v>0.5</v>
      </c>
      <c r="D10" s="2">
        <v>1.2775000000000026E-5</v>
      </c>
      <c r="E10" s="2">
        <f>SUM(C10:D10)</f>
        <v>0.50001277499999996</v>
      </c>
      <c r="F10" s="2">
        <f>E10*B10</f>
        <v>0.39177309278100608</v>
      </c>
      <c r="G10" s="4">
        <v>0.34523312499999997</v>
      </c>
      <c r="H10" s="4">
        <v>0.11599999999999999</v>
      </c>
      <c r="I10" s="4">
        <f>SUM(G10:H10)</f>
        <v>0.46123312499999997</v>
      </c>
      <c r="J10" s="4">
        <f>I10*B10</f>
        <v>0.3613882222795175</v>
      </c>
    </row>
    <row r="11" spans="1:10" x14ac:dyDescent="0.35">
      <c r="A11">
        <v>6</v>
      </c>
      <c r="B11">
        <f t="shared" si="0"/>
        <v>0.74621539663662761</v>
      </c>
      <c r="C11" s="2">
        <v>0.5</v>
      </c>
      <c r="D11" s="2">
        <v>1.2775000000000026E-5</v>
      </c>
      <c r="E11" s="2">
        <f>SUM(C11:D11)</f>
        <v>0.50001277499999996</v>
      </c>
      <c r="F11" s="2">
        <f>E11*B11</f>
        <v>0.37311723122000584</v>
      </c>
      <c r="G11" s="4">
        <v>0.34523312499999997</v>
      </c>
      <c r="H11" s="4">
        <v>0.11599999999999999</v>
      </c>
      <c r="I11" s="4">
        <f>SUM(G11:H11)</f>
        <v>0.46123312499999997</v>
      </c>
      <c r="J11" s="4">
        <f>I11*B11</f>
        <v>0.3441792593138262</v>
      </c>
    </row>
    <row r="12" spans="1:10" x14ac:dyDescent="0.35">
      <c r="A12">
        <v>7</v>
      </c>
      <c r="B12">
        <f t="shared" si="0"/>
        <v>0.71068133013012147</v>
      </c>
      <c r="C12" s="2">
        <v>0.5</v>
      </c>
      <c r="D12" s="2">
        <v>1.2775000000000026E-5</v>
      </c>
      <c r="E12" s="2">
        <f>SUM(C12:D12)</f>
        <v>0.50001277499999996</v>
      </c>
      <c r="F12" s="2">
        <f>E12*B12</f>
        <v>0.35534974401905312</v>
      </c>
      <c r="G12" s="4">
        <v>0.34523312499999997</v>
      </c>
      <c r="H12" s="4">
        <v>0.11599999999999999</v>
      </c>
      <c r="I12" s="4">
        <f>SUM(G12:H12)</f>
        <v>0.46123312499999997</v>
      </c>
      <c r="J12" s="4">
        <f>I12*B12</f>
        <v>0.32778977077507254</v>
      </c>
    </row>
    <row r="13" spans="1:10" x14ac:dyDescent="0.35">
      <c r="A13">
        <v>8</v>
      </c>
      <c r="B13">
        <f t="shared" si="0"/>
        <v>0.67683936202868722</v>
      </c>
      <c r="C13" s="2">
        <v>0.5</v>
      </c>
      <c r="D13" s="2">
        <v>1.2775000000000026E-5</v>
      </c>
      <c r="E13" s="2">
        <f>SUM(C13:D13)</f>
        <v>0.50001277499999996</v>
      </c>
      <c r="F13" s="2">
        <f>E13*B13</f>
        <v>0.33842832763719349</v>
      </c>
      <c r="G13" s="4">
        <v>0.34523312499999997</v>
      </c>
      <c r="H13" s="4">
        <v>0.11599999999999999</v>
      </c>
      <c r="I13" s="4">
        <f>SUM(G13:H13)</f>
        <v>0.46123312499999997</v>
      </c>
      <c r="J13" s="4">
        <f>I13*B13</f>
        <v>0.31218073407149771</v>
      </c>
    </row>
    <row r="14" spans="1:10" x14ac:dyDescent="0.35">
      <c r="A14">
        <v>9</v>
      </c>
      <c r="B14">
        <f t="shared" si="0"/>
        <v>0.64460891621779726</v>
      </c>
      <c r="C14" s="2">
        <v>0.5</v>
      </c>
      <c r="D14" s="2">
        <v>1.2775000000000026E-5</v>
      </c>
      <c r="E14" s="2">
        <f>SUM(C14:D14)</f>
        <v>0.50001277499999996</v>
      </c>
      <c r="F14" s="2">
        <f>E14*B14</f>
        <v>0.3223126929878033</v>
      </c>
      <c r="G14" s="4">
        <v>0.34523312499999997</v>
      </c>
      <c r="H14" s="4">
        <v>0.11599999999999999</v>
      </c>
      <c r="I14" s="4">
        <f>SUM(G14:H14)</f>
        <v>0.46123312499999997</v>
      </c>
      <c r="J14" s="4">
        <f>I14*B14</f>
        <v>0.2973149848299978</v>
      </c>
    </row>
    <row r="15" spans="1:10" x14ac:dyDescent="0.35">
      <c r="A15">
        <v>10</v>
      </c>
      <c r="B15">
        <f t="shared" si="0"/>
        <v>0.61391325354075932</v>
      </c>
      <c r="C15" s="2">
        <v>0.5</v>
      </c>
      <c r="D15" s="2">
        <v>1.2775000000000026E-5</v>
      </c>
      <c r="E15" s="2">
        <f>SUM(C15:D15)</f>
        <v>0.50001277499999996</v>
      </c>
      <c r="F15" s="2">
        <f>E15*B15</f>
        <v>0.30696446951219364</v>
      </c>
      <c r="G15" s="4">
        <v>0.34523312499999997</v>
      </c>
      <c r="H15" s="4">
        <v>0.11599999999999999</v>
      </c>
      <c r="I15" s="4">
        <f>SUM(G15:H15)</f>
        <v>0.46123312499999997</v>
      </c>
      <c r="J15" s="4">
        <f>I15*B15</f>
        <v>0.28315712840952173</v>
      </c>
    </row>
    <row r="16" spans="1:10" x14ac:dyDescent="0.35">
      <c r="A16">
        <v>11</v>
      </c>
      <c r="B16">
        <f t="shared" si="0"/>
        <v>0.5846792890864374</v>
      </c>
      <c r="C16" s="2">
        <v>0.5</v>
      </c>
      <c r="D16" s="2">
        <v>1.2775000000000026E-5</v>
      </c>
      <c r="E16" s="2">
        <f>SUM(C16:D16)</f>
        <v>0.50001277499999996</v>
      </c>
      <c r="F16" s="2">
        <f>E16*B16</f>
        <v>0.29234711382113676</v>
      </c>
      <c r="G16" s="4">
        <v>0.34523312499999997</v>
      </c>
      <c r="H16" s="4">
        <v>0.11599999999999999</v>
      </c>
      <c r="I16" s="4">
        <f>SUM(G16:H16)</f>
        <v>0.46123312499999997</v>
      </c>
      <c r="J16" s="4">
        <f>I16*B16</f>
        <v>0.2696734556281159</v>
      </c>
    </row>
    <row r="17" spans="1:10" x14ac:dyDescent="0.35">
      <c r="A17">
        <v>12</v>
      </c>
      <c r="B17">
        <f t="shared" si="0"/>
        <v>0.5568374181775595</v>
      </c>
      <c r="C17" s="2">
        <v>0.5</v>
      </c>
      <c r="D17" s="2">
        <v>1.2775000000000026E-5</v>
      </c>
      <c r="E17" s="2">
        <f>SUM(C17:D17)</f>
        <v>0.50001277499999996</v>
      </c>
      <c r="F17" s="2">
        <f>E17*B17</f>
        <v>0.27842582268679694</v>
      </c>
      <c r="G17" s="4">
        <v>0.34523312499999997</v>
      </c>
      <c r="H17" s="4">
        <v>0.11599999999999999</v>
      </c>
      <c r="I17" s="4">
        <f>SUM(G17:H17)</f>
        <v>0.46123312499999997</v>
      </c>
      <c r="J17" s="4">
        <f>I17*B17</f>
        <v>0.25683186250296758</v>
      </c>
    </row>
    <row r="18" spans="1:10" x14ac:dyDescent="0.35">
      <c r="A18">
        <v>13</v>
      </c>
      <c r="B18">
        <f t="shared" si="0"/>
        <v>0.53032135064529462</v>
      </c>
      <c r="C18" s="2">
        <v>0.5</v>
      </c>
      <c r="D18" s="2">
        <v>1.2775000000000026E-5</v>
      </c>
      <c r="E18" s="2">
        <f>SUM(C18:D18)</f>
        <v>0.50001277499999996</v>
      </c>
      <c r="F18" s="2">
        <f>E18*B18</f>
        <v>0.26516745017790178</v>
      </c>
      <c r="G18" s="4">
        <v>0.34523312499999997</v>
      </c>
      <c r="H18" s="4">
        <v>0.11599999999999999</v>
      </c>
      <c r="I18" s="4">
        <f>SUM(G18:H18)</f>
        <v>0.46123312499999997</v>
      </c>
      <c r="J18" s="4">
        <f>I18*B18</f>
        <v>0.24460177381234999</v>
      </c>
    </row>
    <row r="19" spans="1:10" x14ac:dyDescent="0.35">
      <c r="A19">
        <v>14</v>
      </c>
      <c r="B19">
        <f t="shared" si="0"/>
        <v>0.50506795299551888</v>
      </c>
      <c r="C19" s="2">
        <v>0.5</v>
      </c>
      <c r="D19" s="2">
        <v>1.2775000000000026E-5</v>
      </c>
      <c r="E19" s="2">
        <f>SUM(C19:D19)</f>
        <v>0.50001277499999996</v>
      </c>
      <c r="F19" s="2">
        <f>E19*B19</f>
        <v>0.25254042874085891</v>
      </c>
      <c r="G19" s="4">
        <v>0.34523312499999997</v>
      </c>
      <c r="H19" s="4">
        <v>0.11599999999999999</v>
      </c>
      <c r="I19" s="4">
        <f>SUM(G19:H19)</f>
        <v>0.46123312499999997</v>
      </c>
      <c r="J19" s="4">
        <f>I19*B19</f>
        <v>0.23295407029747628</v>
      </c>
    </row>
    <row r="20" spans="1:10" x14ac:dyDescent="0.35">
      <c r="A20">
        <v>15</v>
      </c>
      <c r="B20">
        <f t="shared" si="0"/>
        <v>0.48101709809097021</v>
      </c>
      <c r="C20" s="2">
        <v>0.5</v>
      </c>
      <c r="D20" s="2">
        <v>1.2775000000000026E-5</v>
      </c>
      <c r="E20" s="2">
        <f>SUM(C20:D20)</f>
        <v>0.50001277499999996</v>
      </c>
      <c r="F20" s="2">
        <f>E20*B20</f>
        <v>0.24051469403891321</v>
      </c>
      <c r="G20" s="4">
        <v>0.34523312499999997</v>
      </c>
      <c r="H20" s="4">
        <v>0.11599999999999999</v>
      </c>
      <c r="I20" s="4">
        <f>SUM(G20:H20)</f>
        <v>0.46123312499999997</v>
      </c>
      <c r="J20" s="4">
        <f>I20*B20</f>
        <v>0.22186101933092969</v>
      </c>
    </row>
    <row r="21" spans="1:10" x14ac:dyDescent="0.35">
      <c r="A21">
        <v>16</v>
      </c>
      <c r="B21">
        <f t="shared" si="0"/>
        <v>0.45811152199140021</v>
      </c>
      <c r="C21" s="2">
        <v>0.5</v>
      </c>
      <c r="D21" s="2">
        <v>1.2775000000000026E-5</v>
      </c>
      <c r="E21" s="2">
        <f>SUM(C21:D21)</f>
        <v>0.50001277499999996</v>
      </c>
      <c r="F21" s="2">
        <f>E21*B21</f>
        <v>0.22906161337039352</v>
      </c>
      <c r="G21" s="4">
        <v>0.34523312499999997</v>
      </c>
      <c r="H21" s="4">
        <v>0.11599999999999999</v>
      </c>
      <c r="I21" s="4">
        <f>SUM(G21:H21)</f>
        <v>0.46123312499999997</v>
      </c>
      <c r="J21" s="4">
        <f>I21*B21</f>
        <v>0.21129620888659972</v>
      </c>
    </row>
    <row r="22" spans="1:10" x14ac:dyDescent="0.35">
      <c r="A22">
        <v>17</v>
      </c>
      <c r="B22">
        <f t="shared" si="0"/>
        <v>0.43629668761085727</v>
      </c>
      <c r="C22" s="2">
        <v>0.5</v>
      </c>
      <c r="D22" s="2">
        <v>1.2775000000000026E-5</v>
      </c>
      <c r="E22" s="2">
        <f>SUM(C22:D22)</f>
        <v>0.50001277499999996</v>
      </c>
      <c r="F22" s="2">
        <f>E22*B22</f>
        <v>0.21815391749561286</v>
      </c>
      <c r="G22" s="4">
        <v>0.34523312499999997</v>
      </c>
      <c r="H22" s="4">
        <v>0.11599999999999999</v>
      </c>
      <c r="I22" s="4">
        <f>SUM(G22:H22)</f>
        <v>0.46123312499999997</v>
      </c>
      <c r="J22" s="4">
        <f>I22*B22</f>
        <v>0.20123448465390448</v>
      </c>
    </row>
    <row r="23" spans="1:10" x14ac:dyDescent="0.35">
      <c r="A23">
        <v>18</v>
      </c>
      <c r="B23">
        <f t="shared" si="0"/>
        <v>0.41552065486748313</v>
      </c>
      <c r="C23" s="2">
        <v>0.5</v>
      </c>
      <c r="D23" s="2">
        <v>1.2775000000000026E-5</v>
      </c>
      <c r="E23" s="2">
        <f>SUM(C23:D23)</f>
        <v>0.50001277499999996</v>
      </c>
      <c r="F23" s="2">
        <f>E23*B23</f>
        <v>0.20776563571010748</v>
      </c>
      <c r="G23" s="4">
        <v>0.34523312499999997</v>
      </c>
      <c r="H23" s="4">
        <v>0.11599999999999999</v>
      </c>
      <c r="I23" s="4">
        <f>SUM(G23:H23)</f>
        <v>0.46123312499999997</v>
      </c>
      <c r="J23" s="4">
        <f>I23*B23</f>
        <v>0.19165189014657569</v>
      </c>
    </row>
    <row r="24" spans="1:10" x14ac:dyDescent="0.35">
      <c r="A24">
        <v>19</v>
      </c>
      <c r="B24">
        <f t="shared" si="0"/>
        <v>0.39573395701665059</v>
      </c>
      <c r="C24" s="2">
        <v>0.5</v>
      </c>
      <c r="D24" s="2">
        <v>1.2775000000000026E-5</v>
      </c>
      <c r="E24" s="2">
        <f>SUM(C24:D24)</f>
        <v>0.50001277499999996</v>
      </c>
      <c r="F24" s="2">
        <f>E24*B24</f>
        <v>0.19787203400962616</v>
      </c>
      <c r="G24" s="4">
        <v>0.34523312499999997</v>
      </c>
      <c r="H24" s="4">
        <v>0.11599999999999999</v>
      </c>
      <c r="I24" s="4">
        <f>SUM(G24:H24)</f>
        <v>0.46123312499999997</v>
      </c>
      <c r="J24" s="4">
        <f>I24*B24</f>
        <v>0.18252560966340542</v>
      </c>
    </row>
    <row r="25" spans="1:10" x14ac:dyDescent="0.35">
      <c r="A25">
        <v>20</v>
      </c>
      <c r="B25">
        <f t="shared" si="0"/>
        <v>0.37688948287300061</v>
      </c>
      <c r="C25" s="2">
        <v>0.5</v>
      </c>
      <c r="D25" s="2">
        <v>1.2775000000000026E-5</v>
      </c>
      <c r="E25" s="2">
        <f>SUM(C25:D25)</f>
        <v>0.50001277499999996</v>
      </c>
      <c r="F25" s="2">
        <f>E25*B25</f>
        <v>0.18844955619964399</v>
      </c>
      <c r="G25" s="4">
        <v>0.34523312499999997</v>
      </c>
      <c r="H25" s="4">
        <v>0.11599999999999999</v>
      </c>
      <c r="I25" s="4">
        <f>SUM(G25:H25)</f>
        <v>0.46123312499999997</v>
      </c>
      <c r="J25" s="4">
        <f>I25*B25</f>
        <v>0.17383391396514805</v>
      </c>
    </row>
    <row r="26" spans="1:10" x14ac:dyDescent="0.35">
      <c r="A26">
        <v>21</v>
      </c>
      <c r="B26">
        <f t="shared" si="0"/>
        <v>0.35894236464095297</v>
      </c>
      <c r="C26" s="2">
        <v>0.5</v>
      </c>
      <c r="D26" s="2">
        <v>1.2775000000000026E-5</v>
      </c>
      <c r="E26" s="2">
        <f>SUM(C26:D26)</f>
        <v>0.50001277499999996</v>
      </c>
      <c r="F26" s="2">
        <f>E26*B26</f>
        <v>0.17947576780918476</v>
      </c>
      <c r="G26" s="4">
        <v>0.34523312499999997</v>
      </c>
      <c r="H26" s="4">
        <v>0.11599999999999999</v>
      </c>
      <c r="I26" s="4">
        <f>SUM(G26:H26)</f>
        <v>0.46123312499999997</v>
      </c>
      <c r="J26" s="4">
        <f>I26*B26</f>
        <v>0.16555610853823624</v>
      </c>
    </row>
    <row r="27" spans="1:10" x14ac:dyDescent="0.35">
      <c r="A27">
        <v>22</v>
      </c>
      <c r="B27">
        <f t="shared" si="0"/>
        <v>0.3418498710866219</v>
      </c>
      <c r="C27" s="2">
        <v>0.5</v>
      </c>
      <c r="D27" s="2">
        <v>1.2775000000000026E-5</v>
      </c>
      <c r="E27" s="2">
        <f>SUM(C27:D27)</f>
        <v>0.50001277499999996</v>
      </c>
      <c r="F27" s="2">
        <f>E27*B27</f>
        <v>0.17092930267541406</v>
      </c>
      <c r="G27" s="4">
        <v>0.34523312499999997</v>
      </c>
      <c r="H27" s="4">
        <v>0.11599999999999999</v>
      </c>
      <c r="I27" s="4">
        <f>SUM(G27:H27)</f>
        <v>0.46123312499999997</v>
      </c>
      <c r="J27" s="4">
        <f>I27*B27</f>
        <v>0.15767248432212974</v>
      </c>
    </row>
    <row r="28" spans="1:10" x14ac:dyDescent="0.35">
      <c r="A28">
        <v>23</v>
      </c>
      <c r="B28">
        <f t="shared" si="0"/>
        <v>0.32557130579678267</v>
      </c>
      <c r="C28" s="2">
        <v>0.5</v>
      </c>
      <c r="D28" s="2">
        <v>1.2775000000000026E-5</v>
      </c>
      <c r="E28" s="2">
        <f>SUM(C28:D28)</f>
        <v>0.50001277499999996</v>
      </c>
      <c r="F28" s="2">
        <f>E28*B28</f>
        <v>0.16278981207182289</v>
      </c>
      <c r="G28" s="4">
        <v>0.34523312499999997</v>
      </c>
      <c r="H28" s="4">
        <v>0.11599999999999999</v>
      </c>
      <c r="I28" s="4">
        <f>SUM(G28:H28)</f>
        <v>0.46123312499999997</v>
      </c>
      <c r="J28" s="4">
        <f>I28*B28</f>
        <v>0.15016427078298067</v>
      </c>
    </row>
    <row r="29" spans="1:10" x14ac:dyDescent="0.35">
      <c r="A29">
        <v>24</v>
      </c>
      <c r="B29">
        <f t="shared" si="0"/>
        <v>0.31006791028265024</v>
      </c>
      <c r="C29" s="2">
        <v>0.5</v>
      </c>
      <c r="D29" s="2">
        <v>1.2775000000000026E-5</v>
      </c>
      <c r="E29" s="2">
        <f>SUM(C29:D29)</f>
        <v>0.50001277499999996</v>
      </c>
      <c r="F29" s="2">
        <f>E29*B29</f>
        <v>0.15503791625887897</v>
      </c>
      <c r="G29" s="4">
        <v>0.34523312499999997</v>
      </c>
      <c r="H29" s="4">
        <v>0.11599999999999999</v>
      </c>
      <c r="I29" s="4">
        <f>SUM(G29:H29)</f>
        <v>0.46123312499999997</v>
      </c>
      <c r="J29" s="4">
        <f>I29*B29</f>
        <v>0.14301359122188639</v>
      </c>
    </row>
    <row r="30" spans="1:10" x14ac:dyDescent="0.35">
      <c r="A30">
        <v>25</v>
      </c>
      <c r="B30">
        <f t="shared" si="0"/>
        <v>0.29530277169776209</v>
      </c>
      <c r="C30" s="2">
        <v>0.5</v>
      </c>
      <c r="D30" s="2">
        <v>1.2775000000000026E-5</v>
      </c>
      <c r="E30" s="2">
        <f>SUM(C30:D30)</f>
        <v>0.50001277499999996</v>
      </c>
      <c r="F30" s="2">
        <f>E30*B30</f>
        <v>0.14765515834178947</v>
      </c>
      <c r="G30" s="4">
        <v>0.34523312499999997</v>
      </c>
      <c r="H30" s="4">
        <v>0.11599999999999999</v>
      </c>
      <c r="I30" s="4">
        <f>SUM(G30:H30)</f>
        <v>0.46123312499999997</v>
      </c>
      <c r="J30" s="4">
        <f>I30*B30</f>
        <v>0.13620342021132034</v>
      </c>
    </row>
    <row r="31" spans="1:10" x14ac:dyDescent="0.35">
      <c r="A31">
        <v>26</v>
      </c>
      <c r="B31">
        <f t="shared" si="0"/>
        <v>0.28124073495024959</v>
      </c>
      <c r="C31" s="2">
        <v>0.5</v>
      </c>
      <c r="D31" s="2">
        <v>1.2775000000000026E-5</v>
      </c>
      <c r="E31" s="2">
        <f>SUM(C31:D31)</f>
        <v>0.50001277499999996</v>
      </c>
      <c r="F31" s="2">
        <f>E31*B31</f>
        <v>0.14062396032551377</v>
      </c>
      <c r="G31" s="4">
        <v>0.34523312499999997</v>
      </c>
      <c r="H31" s="4">
        <v>0.11599999999999999</v>
      </c>
      <c r="I31" s="4">
        <f>SUM(G31:H31)</f>
        <v>0.46123312499999997</v>
      </c>
      <c r="J31" s="4">
        <f>I31*B31</f>
        <v>0.12971754305840033</v>
      </c>
    </row>
    <row r="32" spans="1:10" x14ac:dyDescent="0.35">
      <c r="A32">
        <v>27</v>
      </c>
      <c r="B32">
        <f t="shared" si="0"/>
        <v>0.2678483190002377</v>
      </c>
      <c r="C32" s="2">
        <v>0.5</v>
      </c>
      <c r="D32" s="2">
        <v>1.2775000000000026E-5</v>
      </c>
      <c r="E32" s="2">
        <f>SUM(C32:D32)</f>
        <v>0.50001277499999996</v>
      </c>
      <c r="F32" s="2">
        <f>E32*B32</f>
        <v>0.13392758126239407</v>
      </c>
      <c r="G32" s="4">
        <v>0.34523312499999997</v>
      </c>
      <c r="H32" s="4">
        <v>0.11599999999999999</v>
      </c>
      <c r="I32" s="4">
        <f>SUM(G32:H32)</f>
        <v>0.46123312499999997</v>
      </c>
      <c r="J32" s="4">
        <f>I32*B32</f>
        <v>0.1235405171984765</v>
      </c>
    </row>
    <row r="33" spans="1:13" x14ac:dyDescent="0.35">
      <c r="A33">
        <v>28</v>
      </c>
      <c r="B33">
        <f t="shared" si="0"/>
        <v>0.25509363714308358</v>
      </c>
      <c r="C33" s="2">
        <v>0.5</v>
      </c>
      <c r="D33" s="2">
        <v>1.2775000000000026E-5</v>
      </c>
      <c r="E33" s="2">
        <f>SUM(C33:D33)</f>
        <v>0.50001277499999996</v>
      </c>
      <c r="F33" s="2">
        <f>E33*B33</f>
        <v>0.12755007739275628</v>
      </c>
      <c r="G33" s="4">
        <v>0.34523312499999997</v>
      </c>
      <c r="H33" s="4">
        <v>0.11599999999999999</v>
      </c>
      <c r="I33" s="4">
        <f>SUM(G33:H33)</f>
        <v>0.46123312499999997</v>
      </c>
      <c r="J33" s="4">
        <f>I33*B33</f>
        <v>0.1176576354271205</v>
      </c>
    </row>
    <row r="34" spans="1:13" x14ac:dyDescent="0.35">
      <c r="A34">
        <v>29</v>
      </c>
      <c r="B34">
        <f t="shared" si="0"/>
        <v>0.24294632108865097</v>
      </c>
      <c r="C34" s="2">
        <v>0.5</v>
      </c>
      <c r="D34" s="2">
        <v>1.2775000000000026E-5</v>
      </c>
      <c r="E34" s="2">
        <f>SUM(C34:D34)</f>
        <v>0.50001277499999996</v>
      </c>
      <c r="F34" s="2">
        <f>E34*B34</f>
        <v>0.12147626418357739</v>
      </c>
      <c r="G34" s="4">
        <v>0.34523312499999997</v>
      </c>
      <c r="H34" s="4">
        <v>0.11599999999999999</v>
      </c>
      <c r="I34" s="4">
        <f>SUM(G34:H34)</f>
        <v>0.46123312499999997</v>
      </c>
      <c r="J34" s="4">
        <f>I34*B34</f>
        <v>0.11205489088297188</v>
      </c>
    </row>
    <row r="35" spans="1:13" x14ac:dyDescent="0.35">
      <c r="A35">
        <v>30</v>
      </c>
      <c r="B35">
        <f t="shared" si="0"/>
        <v>0.23137744865585813</v>
      </c>
      <c r="C35" s="2">
        <v>0.5</v>
      </c>
      <c r="D35" s="2">
        <v>1.2775000000000026E-5</v>
      </c>
      <c r="E35" s="2">
        <f>SUM(C35:D35)</f>
        <v>0.50001277499999996</v>
      </c>
      <c r="F35" s="2">
        <f>E35*B35</f>
        <v>0.11569168017483564</v>
      </c>
      <c r="G35" s="4">
        <v>0.34523312499999997</v>
      </c>
      <c r="H35" s="4">
        <v>0.11599999999999999</v>
      </c>
      <c r="I35" s="4">
        <f>SUM(G35:H35)</f>
        <v>0.46123312499999997</v>
      </c>
      <c r="J35" s="4">
        <f>I35*B35</f>
        <v>0.10671894369806849</v>
      </c>
    </row>
    <row r="36" spans="1:13" x14ac:dyDescent="0.35">
      <c r="A36">
        <v>31</v>
      </c>
      <c r="B36">
        <f t="shared" si="0"/>
        <v>0.220359474910341</v>
      </c>
      <c r="C36" s="2">
        <v>0.5</v>
      </c>
      <c r="D36" s="2">
        <v>1.2775000000000026E-5</v>
      </c>
      <c r="E36" s="2">
        <f>SUM(C36:D36)</f>
        <v>0.50001277499999996</v>
      </c>
      <c r="F36" s="2">
        <f>E36*B36</f>
        <v>0.11018255254746247</v>
      </c>
      <c r="G36" s="4">
        <v>0.34523312499999997</v>
      </c>
      <c r="H36" s="4">
        <v>0.11599999999999999</v>
      </c>
      <c r="I36" s="4">
        <f>SUM(G36:H36)</f>
        <v>0.46123312499999997</v>
      </c>
      <c r="J36" s="4">
        <f>I36*B36</f>
        <v>0.10163708923625567</v>
      </c>
    </row>
    <row r="37" spans="1:13" x14ac:dyDescent="0.35">
      <c r="A37">
        <v>32</v>
      </c>
      <c r="B37">
        <f t="shared" si="0"/>
        <v>0.20986616658127716</v>
      </c>
      <c r="C37" s="2">
        <v>0.5</v>
      </c>
      <c r="D37" s="2">
        <v>1.2775000000000026E-5</v>
      </c>
      <c r="E37" s="2">
        <f>SUM(C37:D37)</f>
        <v>0.50001277499999996</v>
      </c>
      <c r="F37" s="2">
        <f>E37*B37</f>
        <v>0.10493576433091664</v>
      </c>
      <c r="G37" s="4">
        <v>0.34523312499999997</v>
      </c>
      <c r="H37" s="4">
        <v>0.11599999999999999</v>
      </c>
      <c r="I37" s="4">
        <f>SUM(G37:H37)</f>
        <v>0.46123312499999997</v>
      </c>
      <c r="J37" s="4">
        <f>I37*B37</f>
        <v>9.6797227844053021E-2</v>
      </c>
    </row>
    <row r="38" spans="1:13" x14ac:dyDescent="0.35">
      <c r="A38">
        <v>33</v>
      </c>
      <c r="B38">
        <f t="shared" si="0"/>
        <v>0.19987253960121634</v>
      </c>
      <c r="C38" s="2">
        <v>0.5</v>
      </c>
      <c r="D38" s="2">
        <v>1.2775000000000026E-5</v>
      </c>
      <c r="E38" s="2">
        <f>SUM(C38:D38)</f>
        <v>0.50001277499999996</v>
      </c>
      <c r="F38" s="2">
        <f>E38*B38</f>
        <v>9.9938823172301572E-2</v>
      </c>
      <c r="G38" s="4">
        <v>0.34523312499999997</v>
      </c>
      <c r="H38" s="4">
        <v>0.11599999999999999</v>
      </c>
      <c r="I38" s="4">
        <f>SUM(G38:H38)</f>
        <v>0.46123312499999997</v>
      </c>
      <c r="J38" s="4">
        <f>I38*B38</f>
        <v>9.2187836041955254E-2</v>
      </c>
    </row>
    <row r="39" spans="1:13" x14ac:dyDescent="0.35">
      <c r="A39">
        <v>34</v>
      </c>
      <c r="B39">
        <f t="shared" si="0"/>
        <v>0.19035479962020604</v>
      </c>
      <c r="C39" s="2">
        <v>0.5</v>
      </c>
      <c r="D39" s="2">
        <v>1.2775000000000026E-5</v>
      </c>
      <c r="E39" s="2">
        <f>SUM(C39:D39)</f>
        <v>0.50001277499999996</v>
      </c>
      <c r="F39" s="2">
        <f>E39*B39</f>
        <v>9.5179831592668157E-2</v>
      </c>
      <c r="G39" s="4">
        <v>0.34523312499999997</v>
      </c>
      <c r="H39" s="4">
        <v>0.11599999999999999</v>
      </c>
      <c r="I39" s="4">
        <f>SUM(G39:H39)</f>
        <v>0.46123312499999997</v>
      </c>
      <c r="J39" s="4">
        <f>I39*B39</f>
        <v>8.7797939087576438E-2</v>
      </c>
    </row>
    <row r="40" spans="1:13" x14ac:dyDescent="0.35">
      <c r="A40">
        <v>35</v>
      </c>
      <c r="B40">
        <f t="shared" si="0"/>
        <v>0.18129028535257716</v>
      </c>
      <c r="C40" s="2">
        <v>0.5</v>
      </c>
      <c r="D40" s="2">
        <v>1.2775000000000026E-5</v>
      </c>
      <c r="E40" s="2">
        <f>SUM(C40:D40)</f>
        <v>0.50001277499999996</v>
      </c>
      <c r="F40" s="2">
        <f>E40*B40</f>
        <v>9.0647458659683947E-2</v>
      </c>
      <c r="G40" s="4">
        <v>0.34523312499999997</v>
      </c>
      <c r="H40" s="4">
        <v>0.11599999999999999</v>
      </c>
      <c r="I40" s="4">
        <f>SUM(G40:H40)</f>
        <v>0.46123312499999997</v>
      </c>
      <c r="J40" s="4">
        <f>I40*B40</f>
        <v>8.3617084845310885E-2</v>
      </c>
    </row>
    <row r="41" spans="1:13" x14ac:dyDescent="0.35">
      <c r="A41">
        <v>36</v>
      </c>
      <c r="B41">
        <f t="shared" si="0"/>
        <v>0.17265741462150208</v>
      </c>
      <c r="C41" s="2">
        <v>0.5</v>
      </c>
      <c r="D41" s="2">
        <v>1.2775000000000026E-5</v>
      </c>
      <c r="E41" s="2">
        <f>SUM(C41:D41)</f>
        <v>0.50001277499999996</v>
      </c>
      <c r="F41" s="2">
        <f>E41*B41</f>
        <v>8.6330913009222826E-2</v>
      </c>
      <c r="G41" s="4">
        <v>0.34523312499999997</v>
      </c>
      <c r="H41" s="4">
        <v>0.11599999999999999</v>
      </c>
      <c r="I41" s="4">
        <f>SUM(G41:H41)</f>
        <v>0.46123312499999997</v>
      </c>
      <c r="J41" s="4">
        <f>I41*B41</f>
        <v>7.9635318900296084E-2</v>
      </c>
    </row>
    <row r="42" spans="1:13" x14ac:dyDescent="0.35">
      <c r="A42">
        <v>37</v>
      </c>
      <c r="B42">
        <f t="shared" si="0"/>
        <v>0.1644356329728591</v>
      </c>
      <c r="C42" s="2">
        <v>0.5</v>
      </c>
      <c r="D42" s="2">
        <v>1.2775000000000026E-5</v>
      </c>
      <c r="E42" s="2">
        <f>SUM(C42:D42)</f>
        <v>0.50001277499999996</v>
      </c>
      <c r="F42" s="2">
        <f>E42*B42</f>
        <v>8.2219917151640773E-2</v>
      </c>
      <c r="G42" s="4">
        <v>0.34523312499999997</v>
      </c>
      <c r="H42" s="4">
        <v>0.11599999999999999</v>
      </c>
      <c r="I42" s="4">
        <f>SUM(G42:H42)</f>
        <v>0.46123312499999997</v>
      </c>
      <c r="J42" s="4">
        <f>I42*B42</f>
        <v>7.5843160857424832E-2</v>
      </c>
    </row>
    <row r="43" spans="1:13" x14ac:dyDescent="0.35">
      <c r="A43">
        <v>38</v>
      </c>
      <c r="B43">
        <f t="shared" si="0"/>
        <v>0.15660536473605632</v>
      </c>
      <c r="C43" s="2">
        <v>0.5</v>
      </c>
      <c r="D43" s="2">
        <v>1.2775000000000026E-5</v>
      </c>
      <c r="E43" s="2">
        <f>SUM(C43:D43)</f>
        <v>0.50001277499999996</v>
      </c>
      <c r="F43" s="2">
        <f>E43*B43</f>
        <v>7.8304683001562653E-2</v>
      </c>
      <c r="G43" s="4">
        <v>0.34523312499999997</v>
      </c>
      <c r="H43" s="4">
        <v>0.11599999999999999</v>
      </c>
      <c r="I43" s="4">
        <f>SUM(G43:H43)</f>
        <v>0.46123312499999997</v>
      </c>
      <c r="J43" s="4">
        <f>I43*B43</f>
        <v>7.2231581768976053E-2</v>
      </c>
    </row>
    <row r="44" spans="1:13" x14ac:dyDescent="0.35">
      <c r="A44">
        <v>39</v>
      </c>
      <c r="B44">
        <f t="shared" si="0"/>
        <v>0.14914796641529171</v>
      </c>
      <c r="C44" s="2">
        <v>0.5</v>
      </c>
      <c r="D44" s="2">
        <v>1.2775000000000026E-5</v>
      </c>
      <c r="E44" s="2">
        <f>SUM(C44:D44)</f>
        <v>0.50001277499999996</v>
      </c>
      <c r="F44" s="2">
        <f>E44*B44</f>
        <v>7.4575888572916804E-2</v>
      </c>
      <c r="G44" s="4">
        <v>0.34523312499999997</v>
      </c>
      <c r="H44" s="4">
        <v>0.11599999999999999</v>
      </c>
      <c r="I44" s="4">
        <f>SUM(G44:H44)</f>
        <v>0.46123312499999997</v>
      </c>
      <c r="J44" s="4">
        <f>I44*B44</f>
        <v>6.8791982637120039E-2</v>
      </c>
    </row>
    <row r="45" spans="1:13" x14ac:dyDescent="0.35">
      <c r="A45">
        <v>40</v>
      </c>
      <c r="B45">
        <f t="shared" si="0"/>
        <v>0.14204568230027784</v>
      </c>
      <c r="C45" s="2">
        <v>0.5</v>
      </c>
      <c r="D45" s="2">
        <v>1.2775000000000026E-5</v>
      </c>
      <c r="E45" s="2">
        <f>SUM(C45:D45)</f>
        <v>0.50001277499999996</v>
      </c>
      <c r="F45" s="2">
        <f>E45*B45</f>
        <v>7.1024655783730295E-2</v>
      </c>
      <c r="G45" s="4">
        <v>0.34523312499999997</v>
      </c>
      <c r="H45" s="4">
        <v>0.11599999999999999</v>
      </c>
      <c r="I45" s="4">
        <f>SUM(G45:H45)</f>
        <v>0.46123312499999997</v>
      </c>
      <c r="J45" s="4">
        <f>I45*B45</f>
        <v>6.5516173940114331E-2</v>
      </c>
    </row>
    <row r="46" spans="1:13" x14ac:dyDescent="0.35">
      <c r="C46" t="s">
        <v>48</v>
      </c>
      <c r="D46" t="s">
        <v>47</v>
      </c>
      <c r="G46" t="s">
        <v>27</v>
      </c>
      <c r="H46">
        <f>(9.2-H5)/40</f>
        <v>0.11599999999999999</v>
      </c>
    </row>
    <row r="47" spans="1:13" x14ac:dyDescent="0.35">
      <c r="E47" s="5" t="s">
        <v>13</v>
      </c>
      <c r="F47">
        <f>SUM(F5:F45)</f>
        <v>46.188145384325388</v>
      </c>
      <c r="I47" s="6" t="s">
        <v>14</v>
      </c>
      <c r="J47" s="4">
        <f>SUM(J5:J45)</f>
        <v>12.765014021197707</v>
      </c>
      <c r="L47" s="7" t="s">
        <v>15</v>
      </c>
      <c r="M47" s="12">
        <f>J47-F47</f>
        <v>-33.423131363127681</v>
      </c>
    </row>
    <row r="48" spans="1:13" x14ac:dyDescent="0.35">
      <c r="L48" s="7" t="s">
        <v>49</v>
      </c>
      <c r="M48" s="12">
        <f>M47/C5</f>
        <v>-0.8889130681682893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E7FB6-8E78-4F68-AD77-0B46509AE457}">
  <dimension ref="A1:M48"/>
  <sheetViews>
    <sheetView topLeftCell="A31" workbookViewId="0">
      <selection activeCell="M48" sqref="M47:M48"/>
    </sheetView>
  </sheetViews>
  <sheetFormatPr defaultRowHeight="14.5" x14ac:dyDescent="0.35"/>
  <cols>
    <col min="1" max="1" width="14.26953125" customWidth="1"/>
    <col min="3" max="3" width="18.36328125" customWidth="1"/>
    <col min="4" max="4" width="17.54296875" customWidth="1"/>
    <col min="5" max="5" width="12.36328125" customWidth="1"/>
    <col min="6" max="6" width="9.36328125" bestFit="1" customWidth="1"/>
    <col min="7" max="7" width="16.6328125" customWidth="1"/>
    <col min="9" max="9" width="12.1796875" customWidth="1"/>
  </cols>
  <sheetData>
    <row r="1" spans="1:10" x14ac:dyDescent="0.35">
      <c r="A1" t="s">
        <v>0</v>
      </c>
      <c r="D1" t="s">
        <v>17</v>
      </c>
    </row>
    <row r="3" spans="1:10" x14ac:dyDescent="0.35">
      <c r="B3">
        <v>0.02</v>
      </c>
      <c r="C3" s="1" t="s">
        <v>5</v>
      </c>
      <c r="G3" s="3" t="s">
        <v>16</v>
      </c>
    </row>
    <row r="4" spans="1:10" x14ac:dyDescent="0.35">
      <c r="A4" t="s">
        <v>2</v>
      </c>
      <c r="B4" t="s">
        <v>3</v>
      </c>
      <c r="C4" s="2" t="s">
        <v>1</v>
      </c>
      <c r="D4" s="2" t="s">
        <v>8</v>
      </c>
      <c r="E4" s="2" t="s">
        <v>4</v>
      </c>
      <c r="F4" s="2" t="s">
        <v>7</v>
      </c>
      <c r="G4" s="4" t="s">
        <v>10</v>
      </c>
      <c r="H4" s="4" t="s">
        <v>9</v>
      </c>
      <c r="I4" s="4" t="s">
        <v>11</v>
      </c>
      <c r="J4" s="4" t="s">
        <v>12</v>
      </c>
    </row>
    <row r="5" spans="1:10" x14ac:dyDescent="0.35">
      <c r="A5">
        <v>0</v>
      </c>
      <c r="B5">
        <f>1/(1+$B$3)^A5</f>
        <v>1</v>
      </c>
      <c r="C5" s="2">
        <f>37.6*1.1</f>
        <v>41.360000000000007</v>
      </c>
      <c r="D5" s="2">
        <f>8.383*10^-3</f>
        <v>8.3829999999999998E-3</v>
      </c>
      <c r="E5" s="2">
        <f>SUM(C5:D5)</f>
        <v>41.368383000000009</v>
      </c>
      <c r="F5" s="2">
        <f>E5*B5</f>
        <v>41.368383000000009</v>
      </c>
      <c r="G5" s="4">
        <v>0.29067500000000002</v>
      </c>
      <c r="H5" s="4">
        <v>4.5599999999999996</v>
      </c>
      <c r="I5" s="4">
        <f>SUM(G5:H5)</f>
        <v>4.8506749999999998</v>
      </c>
      <c r="J5" s="4">
        <f>I5*B5</f>
        <v>4.8506749999999998</v>
      </c>
    </row>
    <row r="6" spans="1:10" x14ac:dyDescent="0.35">
      <c r="A6">
        <v>1</v>
      </c>
      <c r="B6">
        <f>1/(1+$B$3)^A6</f>
        <v>0.98039215686274506</v>
      </c>
      <c r="C6" s="2">
        <f>0.5*1.1</f>
        <v>0.55000000000000004</v>
      </c>
      <c r="D6" s="2">
        <v>1.2775000000000026E-5</v>
      </c>
      <c r="E6" s="2">
        <f>SUM(C6:D6)</f>
        <v>0.55001277500000001</v>
      </c>
      <c r="F6" s="2">
        <f>E6*B6</f>
        <v>0.53922821078431371</v>
      </c>
      <c r="G6" s="4">
        <v>0.34523312499999997</v>
      </c>
      <c r="H6" s="4">
        <v>0.11599999999999999</v>
      </c>
      <c r="I6" s="4">
        <f>SUM(G6:H6)</f>
        <v>0.46123312499999997</v>
      </c>
      <c r="J6" s="4">
        <f>I6*B6</f>
        <v>0.45218933823529406</v>
      </c>
    </row>
    <row r="7" spans="1:10" x14ac:dyDescent="0.35">
      <c r="A7">
        <v>2</v>
      </c>
      <c r="B7">
        <f>1/(1+$B$3)^A7</f>
        <v>0.96116878123798544</v>
      </c>
      <c r="C7" s="2">
        <f t="shared" ref="C7:C45" si="0">0.5*1.1</f>
        <v>0.55000000000000004</v>
      </c>
      <c r="D7" s="2">
        <v>1.2775000000000026E-5</v>
      </c>
      <c r="E7" s="2">
        <f>SUM(C7:D7)</f>
        <v>0.55001277500000001</v>
      </c>
      <c r="F7" s="2">
        <f>E7*B7</f>
        <v>0.52865510861207232</v>
      </c>
      <c r="G7" s="4">
        <v>0.34523312499999997</v>
      </c>
      <c r="H7" s="4">
        <v>0.11599999999999999</v>
      </c>
      <c r="I7" s="4">
        <f>SUM(G7:H7)</f>
        <v>0.46123312499999997</v>
      </c>
      <c r="J7" s="4">
        <f>I7*B7</f>
        <v>0.44332288062283737</v>
      </c>
    </row>
    <row r="8" spans="1:10" x14ac:dyDescent="0.35">
      <c r="A8">
        <v>3</v>
      </c>
      <c r="B8">
        <f t="shared" ref="B8:B45" si="1">1/(1+$B$3)^A8</f>
        <v>0.94232233454704462</v>
      </c>
      <c r="C8" s="2">
        <f t="shared" si="0"/>
        <v>0.55000000000000004</v>
      </c>
      <c r="D8" s="2">
        <v>1.2775000000000026E-5</v>
      </c>
      <c r="E8" s="2">
        <f>SUM(C8:D8)</f>
        <v>0.55001277500000001</v>
      </c>
      <c r="F8" s="2">
        <f>E8*B8</f>
        <v>0.51828932216869839</v>
      </c>
      <c r="G8" s="4">
        <v>0.34523312499999997</v>
      </c>
      <c r="H8" s="4">
        <v>0.11599999999999999</v>
      </c>
      <c r="I8" s="4">
        <f>SUM(G8:H8)</f>
        <v>0.46123312499999997</v>
      </c>
      <c r="J8" s="4">
        <f>I8*B8</f>
        <v>0.43463027512042879</v>
      </c>
    </row>
    <row r="9" spans="1:10" x14ac:dyDescent="0.35">
      <c r="A9">
        <v>4</v>
      </c>
      <c r="B9">
        <f t="shared" si="1"/>
        <v>0.9238454260265142</v>
      </c>
      <c r="C9" s="2">
        <f t="shared" si="0"/>
        <v>0.55000000000000004</v>
      </c>
      <c r="D9" s="2">
        <v>1.2775000000000026E-5</v>
      </c>
      <c r="E9" s="2">
        <f>SUM(C9:D9)</f>
        <v>0.55001277500000001</v>
      </c>
      <c r="F9" s="2">
        <f>E9*B9</f>
        <v>0.50812678643990028</v>
      </c>
      <c r="G9" s="4">
        <v>0.34523312499999997</v>
      </c>
      <c r="H9" s="4">
        <v>0.11599999999999999</v>
      </c>
      <c r="I9" s="4">
        <f>SUM(G9:H9)</f>
        <v>0.46123312499999997</v>
      </c>
      <c r="J9" s="4">
        <f>I9*B9</f>
        <v>0.42610811286316547</v>
      </c>
    </row>
    <row r="10" spans="1:10" x14ac:dyDescent="0.35">
      <c r="A10">
        <v>5</v>
      </c>
      <c r="B10">
        <f t="shared" si="1"/>
        <v>0.90573080982991594</v>
      </c>
      <c r="C10" s="2">
        <f t="shared" si="0"/>
        <v>0.55000000000000004</v>
      </c>
      <c r="D10" s="2">
        <v>1.2775000000000026E-5</v>
      </c>
      <c r="E10" s="2">
        <f>SUM(C10:D10)</f>
        <v>0.55001277500000001</v>
      </c>
      <c r="F10" s="2">
        <f>E10*B10</f>
        <v>0.49816351611754933</v>
      </c>
      <c r="G10" s="4">
        <v>0.34523312499999997</v>
      </c>
      <c r="H10" s="4">
        <v>0.11599999999999999</v>
      </c>
      <c r="I10" s="4">
        <f>SUM(G10:H10)</f>
        <v>0.46123312499999997</v>
      </c>
      <c r="J10" s="4">
        <f>I10*B10</f>
        <v>0.4177530518266328</v>
      </c>
    </row>
    <row r="11" spans="1:10" x14ac:dyDescent="0.35">
      <c r="A11">
        <v>6</v>
      </c>
      <c r="B11">
        <f t="shared" si="1"/>
        <v>0.88797138218619198</v>
      </c>
      <c r="C11" s="2">
        <f t="shared" si="0"/>
        <v>0.55000000000000004</v>
      </c>
      <c r="D11" s="2">
        <v>1.2775000000000026E-5</v>
      </c>
      <c r="E11" s="2">
        <f>SUM(C11:D11)</f>
        <v>0.55001277500000001</v>
      </c>
      <c r="F11" s="2">
        <f>E11*B11</f>
        <v>0.48839560403681304</v>
      </c>
      <c r="G11" s="4">
        <v>0.34523312499999997</v>
      </c>
      <c r="H11" s="4">
        <v>0.11599999999999999</v>
      </c>
      <c r="I11" s="4">
        <f>SUM(G11:H11)</f>
        <v>0.46123312499999997</v>
      </c>
      <c r="J11" s="4">
        <f>I11*B11</f>
        <v>0.4095618155163066</v>
      </c>
    </row>
    <row r="12" spans="1:10" x14ac:dyDescent="0.35">
      <c r="A12">
        <v>7</v>
      </c>
      <c r="B12">
        <f t="shared" si="1"/>
        <v>0.87056017861391388</v>
      </c>
      <c r="C12" s="2">
        <f t="shared" si="0"/>
        <v>0.55000000000000004</v>
      </c>
      <c r="D12" s="2">
        <v>1.2775000000000026E-5</v>
      </c>
      <c r="E12" s="2">
        <f>SUM(C12:D12)</f>
        <v>0.55001277500000001</v>
      </c>
      <c r="F12" s="2">
        <f>E12*B12</f>
        <v>0.47881921964393442</v>
      </c>
      <c r="G12" s="4">
        <v>0.34523312499999997</v>
      </c>
      <c r="H12" s="4">
        <v>0.11599999999999999</v>
      </c>
      <c r="I12" s="4">
        <f>SUM(G12:H12)</f>
        <v>0.46123312499999997</v>
      </c>
      <c r="J12" s="4">
        <f>I12*B12</f>
        <v>0.40153119168265367</v>
      </c>
    </row>
    <row r="13" spans="1:10" x14ac:dyDescent="0.35">
      <c r="A13">
        <v>8</v>
      </c>
      <c r="B13">
        <f t="shared" si="1"/>
        <v>0.85349037119011162</v>
      </c>
      <c r="C13" s="2">
        <f t="shared" si="0"/>
        <v>0.55000000000000004</v>
      </c>
      <c r="D13" s="2">
        <v>1.2775000000000026E-5</v>
      </c>
      <c r="E13" s="2">
        <f>SUM(C13:D13)</f>
        <v>0.55001277500000001</v>
      </c>
      <c r="F13" s="2">
        <f>E13*B13</f>
        <v>0.46943060749405335</v>
      </c>
      <c r="G13" s="4">
        <v>0.34523312499999997</v>
      </c>
      <c r="H13" s="4">
        <v>0.11599999999999999</v>
      </c>
      <c r="I13" s="4">
        <f>SUM(G13:H13)</f>
        <v>0.46123312499999997</v>
      </c>
      <c r="J13" s="4">
        <f>I13*B13</f>
        <v>0.39365803106142511</v>
      </c>
    </row>
    <row r="14" spans="1:10" x14ac:dyDescent="0.35">
      <c r="A14">
        <v>9</v>
      </c>
      <c r="B14">
        <f t="shared" si="1"/>
        <v>0.83675526587265847</v>
      </c>
      <c r="C14" s="2">
        <f t="shared" si="0"/>
        <v>0.55000000000000004</v>
      </c>
      <c r="D14" s="2">
        <v>1.2775000000000026E-5</v>
      </c>
      <c r="E14" s="2">
        <f>SUM(C14:D14)</f>
        <v>0.55001277500000001</v>
      </c>
      <c r="F14" s="2">
        <f>E14*B14</f>
        <v>0.46022608577848367</v>
      </c>
      <c r="G14" s="4">
        <v>0.34523312499999997</v>
      </c>
      <c r="H14" s="4">
        <v>0.11599999999999999</v>
      </c>
      <c r="I14" s="4">
        <f>SUM(G14:H14)</f>
        <v>0.46123312499999997</v>
      </c>
      <c r="J14" s="4">
        <f>I14*B14</f>
        <v>0.3859392461386521</v>
      </c>
    </row>
    <row r="15" spans="1:10" x14ac:dyDescent="0.35">
      <c r="A15">
        <v>10</v>
      </c>
      <c r="B15">
        <f t="shared" si="1"/>
        <v>0.82034829987515534</v>
      </c>
      <c r="C15" s="2">
        <f t="shared" si="0"/>
        <v>0.55000000000000004</v>
      </c>
      <c r="D15" s="2">
        <v>1.2775000000000026E-5</v>
      </c>
      <c r="E15" s="2">
        <f>SUM(C15:D15)</f>
        <v>0.55001277500000001</v>
      </c>
      <c r="F15" s="2">
        <f>E15*B15</f>
        <v>0.45120204488086635</v>
      </c>
      <c r="G15" s="4">
        <v>0.34523312499999997</v>
      </c>
      <c r="H15" s="4">
        <v>0.11599999999999999</v>
      </c>
      <c r="I15" s="4">
        <f>SUM(G15:H15)</f>
        <v>0.46123312499999997</v>
      </c>
      <c r="J15" s="4">
        <f>I15*B15</f>
        <v>0.37837180993985498</v>
      </c>
    </row>
    <row r="16" spans="1:10" x14ac:dyDescent="0.35">
      <c r="A16">
        <v>11</v>
      </c>
      <c r="B16">
        <f t="shared" si="1"/>
        <v>0.80426303909328967</v>
      </c>
      <c r="C16" s="2">
        <f t="shared" si="0"/>
        <v>0.55000000000000004</v>
      </c>
      <c r="D16" s="2">
        <v>1.2775000000000026E-5</v>
      </c>
      <c r="E16" s="2">
        <f>SUM(C16:D16)</f>
        <v>0.55001277500000001</v>
      </c>
      <c r="F16" s="2">
        <f>E16*B16</f>
        <v>0.44235494596163372</v>
      </c>
      <c r="G16" s="4">
        <v>0.34523312499999997</v>
      </c>
      <c r="H16" s="4">
        <v>0.11599999999999999</v>
      </c>
      <c r="I16" s="4">
        <f>SUM(G16:H16)</f>
        <v>0.46123312499999997</v>
      </c>
      <c r="J16" s="4">
        <f>I16*B16</f>
        <v>0.37095275484299511</v>
      </c>
    </row>
    <row r="17" spans="1:10" x14ac:dyDescent="0.35">
      <c r="A17">
        <v>12</v>
      </c>
      <c r="B17">
        <f t="shared" si="1"/>
        <v>0.78849317558165644</v>
      </c>
      <c r="C17" s="2">
        <f t="shared" si="0"/>
        <v>0.55000000000000004</v>
      </c>
      <c r="D17" s="2">
        <v>1.2775000000000026E-5</v>
      </c>
      <c r="E17" s="2">
        <f>SUM(C17:D17)</f>
        <v>0.55001277500000001</v>
      </c>
      <c r="F17" s="2">
        <f>E17*B17</f>
        <v>0.4336813195702291</v>
      </c>
      <c r="G17" s="4">
        <v>0.34523312499999997</v>
      </c>
      <c r="H17" s="4">
        <v>0.11599999999999999</v>
      </c>
      <c r="I17" s="4">
        <f>SUM(G17:H17)</f>
        <v>0.46123312499999997</v>
      </c>
      <c r="J17" s="4">
        <f>I17*B17</f>
        <v>0.36367917141470107</v>
      </c>
    </row>
    <row r="18" spans="1:10" x14ac:dyDescent="0.35">
      <c r="A18">
        <v>13</v>
      </c>
      <c r="B18">
        <f t="shared" si="1"/>
        <v>0.77303252508005538</v>
      </c>
      <c r="C18" s="2">
        <f t="shared" si="0"/>
        <v>0.55000000000000004</v>
      </c>
      <c r="D18" s="2">
        <v>1.2775000000000026E-5</v>
      </c>
      <c r="E18" s="2">
        <f>SUM(C18:D18)</f>
        <v>0.55001277500000001</v>
      </c>
      <c r="F18" s="2">
        <f>E18*B18</f>
        <v>0.42517776428453835</v>
      </c>
      <c r="G18" s="4">
        <v>0.34523312499999997</v>
      </c>
      <c r="H18" s="4">
        <v>0.11599999999999999</v>
      </c>
      <c r="I18" s="4">
        <f>SUM(G18:H18)</f>
        <v>0.46123312499999997</v>
      </c>
      <c r="J18" s="4">
        <f>I18*B18</f>
        <v>0.3565482072693148</v>
      </c>
    </row>
    <row r="19" spans="1:10" x14ac:dyDescent="0.35">
      <c r="A19">
        <v>14</v>
      </c>
      <c r="B19">
        <f t="shared" si="1"/>
        <v>0.75787502458828948</v>
      </c>
      <c r="C19" s="2">
        <f t="shared" si="0"/>
        <v>0.55000000000000004</v>
      </c>
      <c r="D19" s="2">
        <v>1.2775000000000026E-5</v>
      </c>
      <c r="E19" s="2">
        <f>SUM(C19:D19)</f>
        <v>0.55001277500000001</v>
      </c>
      <c r="F19" s="2">
        <f>E19*B19</f>
        <v>0.41684094537699834</v>
      </c>
      <c r="G19" s="4">
        <v>0.34523312499999997</v>
      </c>
      <c r="H19" s="4">
        <v>0.11599999999999999</v>
      </c>
      <c r="I19" s="4">
        <f>SUM(G19:H19)</f>
        <v>0.46123312499999997</v>
      </c>
      <c r="J19" s="4">
        <f>I19*B19</f>
        <v>0.34955706595030855</v>
      </c>
    </row>
    <row r="20" spans="1:10" x14ac:dyDescent="0.35">
      <c r="A20">
        <v>15</v>
      </c>
      <c r="B20">
        <f t="shared" si="1"/>
        <v>0.74301472998851925</v>
      </c>
      <c r="C20" s="2">
        <f t="shared" si="0"/>
        <v>0.55000000000000004</v>
      </c>
      <c r="D20" s="2">
        <v>1.2775000000000026E-5</v>
      </c>
      <c r="E20" s="2">
        <f>SUM(C20:D20)</f>
        <v>0.55001277500000001</v>
      </c>
      <c r="F20" s="2">
        <f>E20*B20</f>
        <v>0.40866759350686122</v>
      </c>
      <c r="G20" s="4">
        <v>0.34523312499999997</v>
      </c>
      <c r="H20" s="4">
        <v>0.11599999999999999</v>
      </c>
      <c r="I20" s="4">
        <f>SUM(G20:H20)</f>
        <v>0.46123312499999997</v>
      </c>
      <c r="J20" s="4">
        <f>I20*B20</f>
        <v>0.34270300583363594</v>
      </c>
    </row>
    <row r="21" spans="1:10" x14ac:dyDescent="0.35">
      <c r="A21">
        <v>16</v>
      </c>
      <c r="B21">
        <f t="shared" si="1"/>
        <v>0.72844581371423445</v>
      </c>
      <c r="C21" s="2">
        <f t="shared" si="0"/>
        <v>0.55000000000000004</v>
      </c>
      <c r="D21" s="2">
        <v>1.2775000000000026E-5</v>
      </c>
      <c r="E21" s="2">
        <f>SUM(C21:D21)</f>
        <v>0.55001277500000001</v>
      </c>
      <c r="F21" s="2">
        <f>E21*B21</f>
        <v>0.40065450343809916</v>
      </c>
      <c r="G21" s="4">
        <v>0.34523312499999997</v>
      </c>
      <c r="H21" s="4">
        <v>0.11599999999999999</v>
      </c>
      <c r="I21" s="4">
        <f>SUM(G21:H21)</f>
        <v>0.46123312499999997</v>
      </c>
      <c r="J21" s="4">
        <f>I21*B21</f>
        <v>0.33598333905258421</v>
      </c>
    </row>
    <row r="22" spans="1:10" x14ac:dyDescent="0.35">
      <c r="A22">
        <v>17</v>
      </c>
      <c r="B22">
        <f t="shared" si="1"/>
        <v>0.7141625624649357</v>
      </c>
      <c r="C22" s="2">
        <f t="shared" si="0"/>
        <v>0.55000000000000004</v>
      </c>
      <c r="D22" s="2">
        <v>1.2775000000000026E-5</v>
      </c>
      <c r="E22" s="2">
        <f>SUM(C22:D22)</f>
        <v>0.55001277500000001</v>
      </c>
      <c r="F22" s="2">
        <f>E22*B22</f>
        <v>0.39279853278245014</v>
      </c>
      <c r="G22" s="4">
        <v>0.34523312499999997</v>
      </c>
      <c r="H22" s="4">
        <v>0.11599999999999999</v>
      </c>
      <c r="I22" s="4">
        <f>SUM(G22:H22)</f>
        <v>0.46123312499999997</v>
      </c>
      <c r="J22" s="4">
        <f>I22*B22</f>
        <v>0.32939543044370995</v>
      </c>
    </row>
    <row r="23" spans="1:10" x14ac:dyDescent="0.35">
      <c r="A23">
        <v>18</v>
      </c>
      <c r="B23">
        <f t="shared" si="1"/>
        <v>0.7001593749656233</v>
      </c>
      <c r="C23" s="2">
        <f t="shared" si="0"/>
        <v>0.55000000000000004</v>
      </c>
      <c r="D23" s="2">
        <v>1.2775000000000026E-5</v>
      </c>
      <c r="E23" s="2">
        <f>SUM(C23:D23)</f>
        <v>0.55001277500000001</v>
      </c>
      <c r="F23" s="2">
        <f>E23*B23</f>
        <v>0.385096600767108</v>
      </c>
      <c r="G23" s="4">
        <v>0.34523312499999997</v>
      </c>
      <c r="H23" s="4">
        <v>0.11599999999999999</v>
      </c>
      <c r="I23" s="4">
        <f>SUM(G23:H23)</f>
        <v>0.46123312499999997</v>
      </c>
      <c r="J23" s="4">
        <f>I23*B23</f>
        <v>0.3229366965134412</v>
      </c>
    </row>
    <row r="24" spans="1:10" x14ac:dyDescent="0.35">
      <c r="A24">
        <v>19</v>
      </c>
      <c r="B24">
        <f t="shared" si="1"/>
        <v>0.68643075977021895</v>
      </c>
      <c r="C24" s="2">
        <f t="shared" si="0"/>
        <v>0.55000000000000004</v>
      </c>
      <c r="D24" s="2">
        <v>1.2775000000000026E-5</v>
      </c>
      <c r="E24" s="2">
        <f>SUM(C24:D24)</f>
        <v>0.55001277500000001</v>
      </c>
      <c r="F24" s="2">
        <f>E24*B24</f>
        <v>0.37754568702657648</v>
      </c>
      <c r="G24" s="4">
        <v>0.34523312499999997</v>
      </c>
      <c r="H24" s="4">
        <v>0.11599999999999999</v>
      </c>
      <c r="I24" s="4">
        <f>SUM(G24:H24)</f>
        <v>0.46123312499999997</v>
      </c>
      <c r="J24" s="4">
        <f>I24*B24</f>
        <v>0.31660460442494232</v>
      </c>
    </row>
    <row r="25" spans="1:10" x14ac:dyDescent="0.35">
      <c r="A25">
        <v>20</v>
      </c>
      <c r="B25">
        <f t="shared" si="1"/>
        <v>0.67297133310805779</v>
      </c>
      <c r="C25" s="2">
        <f t="shared" si="0"/>
        <v>0.55000000000000004</v>
      </c>
      <c r="D25" s="2">
        <v>1.2775000000000026E-5</v>
      </c>
      <c r="E25" s="2">
        <f>SUM(C25:D25)</f>
        <v>0.55001277500000001</v>
      </c>
      <c r="F25" s="2">
        <f>E25*B25</f>
        <v>0.37014283041821222</v>
      </c>
      <c r="G25" s="4">
        <v>0.34523312499999997</v>
      </c>
      <c r="H25" s="4">
        <v>0.11599999999999999</v>
      </c>
      <c r="I25" s="4">
        <f>SUM(G25:H25)</f>
        <v>0.46123312499999997</v>
      </c>
      <c r="J25" s="4">
        <f>I25*B25</f>
        <v>0.31039667100484541</v>
      </c>
    </row>
    <row r="26" spans="1:10" x14ac:dyDescent="0.35">
      <c r="A26">
        <v>21</v>
      </c>
      <c r="B26">
        <f t="shared" si="1"/>
        <v>0.65977581677260566</v>
      </c>
      <c r="C26" s="2">
        <f t="shared" si="0"/>
        <v>0.55000000000000004</v>
      </c>
      <c r="D26" s="2">
        <v>1.2775000000000026E-5</v>
      </c>
      <c r="E26" s="2">
        <f>SUM(C26:D26)</f>
        <v>0.55001277500000001</v>
      </c>
      <c r="F26" s="2">
        <f>E26*B26</f>
        <v>0.36288512786099236</v>
      </c>
      <c r="G26" s="4">
        <v>0.34523312499999997</v>
      </c>
      <c r="H26" s="4">
        <v>0.11599999999999999</v>
      </c>
      <c r="I26" s="4">
        <f>SUM(G26:H26)</f>
        <v>0.46123312499999997</v>
      </c>
      <c r="J26" s="4">
        <f>I26*B26</f>
        <v>0.30431046176945631</v>
      </c>
    </row>
    <row r="27" spans="1:10" x14ac:dyDescent="0.35">
      <c r="A27">
        <v>22</v>
      </c>
      <c r="B27">
        <f t="shared" si="1"/>
        <v>0.64683903605157411</v>
      </c>
      <c r="C27" s="2">
        <f t="shared" si="0"/>
        <v>0.55000000000000004</v>
      </c>
      <c r="D27" s="2">
        <v>1.2775000000000026E-5</v>
      </c>
      <c r="E27" s="2">
        <f>SUM(C27:D27)</f>
        <v>0.55001277500000001</v>
      </c>
      <c r="F27" s="2">
        <f>E27*B27</f>
        <v>0.35576973319705135</v>
      </c>
      <c r="G27" s="4">
        <v>0.34523312499999997</v>
      </c>
      <c r="H27" s="4">
        <v>0.11599999999999999</v>
      </c>
      <c r="I27" s="4">
        <f>SUM(G27:H27)</f>
        <v>0.46123312499999997</v>
      </c>
      <c r="J27" s="4">
        <f>I27*B27</f>
        <v>0.29834358997005517</v>
      </c>
    </row>
    <row r="28" spans="1:10" x14ac:dyDescent="0.35">
      <c r="A28">
        <v>23</v>
      </c>
      <c r="B28">
        <f t="shared" si="1"/>
        <v>0.63415591769762181</v>
      </c>
      <c r="C28" s="2">
        <f t="shared" si="0"/>
        <v>0.55000000000000004</v>
      </c>
      <c r="D28" s="2">
        <v>1.2775000000000026E-5</v>
      </c>
      <c r="E28" s="2">
        <f>SUM(C28:D28)</f>
        <v>0.55001277500000001</v>
      </c>
      <c r="F28" s="2">
        <f>E28*B28</f>
        <v>0.34879385607554059</v>
      </c>
      <c r="G28" s="4">
        <v>0.34523312499999997</v>
      </c>
      <c r="H28" s="4">
        <v>0.11599999999999999</v>
      </c>
      <c r="I28" s="4">
        <f>SUM(G28:H28)</f>
        <v>0.46123312499999997</v>
      </c>
      <c r="J28" s="4">
        <f>I28*B28</f>
        <v>0.2924937156569169</v>
      </c>
    </row>
    <row r="29" spans="1:10" x14ac:dyDescent="0.35">
      <c r="A29">
        <v>24</v>
      </c>
      <c r="B29">
        <f t="shared" si="1"/>
        <v>0.62172148793884485</v>
      </c>
      <c r="C29" s="2">
        <f t="shared" si="0"/>
        <v>0.55000000000000004</v>
      </c>
      <c r="D29" s="2">
        <v>1.2775000000000026E-5</v>
      </c>
      <c r="E29" s="2">
        <f>SUM(C29:D29)</f>
        <v>0.55001277500000001</v>
      </c>
      <c r="F29" s="2">
        <f>E29*B29</f>
        <v>0.34195476085837312</v>
      </c>
      <c r="G29" s="4">
        <v>0.34523312499999997</v>
      </c>
      <c r="H29" s="4">
        <v>0.11599999999999999</v>
      </c>
      <c r="I29" s="4">
        <f>SUM(G29:H29)</f>
        <v>0.46123312499999997</v>
      </c>
      <c r="J29" s="4">
        <f>I29*B29</f>
        <v>0.28675854476168322</v>
      </c>
    </row>
    <row r="30" spans="1:10" x14ac:dyDescent="0.35">
      <c r="A30">
        <v>25</v>
      </c>
      <c r="B30">
        <f t="shared" si="1"/>
        <v>0.60953087052827937</v>
      </c>
      <c r="C30" s="2">
        <f t="shared" si="0"/>
        <v>0.55000000000000004</v>
      </c>
      <c r="D30" s="2">
        <v>1.2775000000000026E-5</v>
      </c>
      <c r="E30" s="2">
        <f>SUM(C30:D30)</f>
        <v>0.55001277500000001</v>
      </c>
      <c r="F30" s="2">
        <f>E30*B30</f>
        <v>0.33524976554742464</v>
      </c>
      <c r="G30" s="4">
        <v>0.34523312499999997</v>
      </c>
      <c r="H30" s="4">
        <v>0.11599999999999999</v>
      </c>
      <c r="I30" s="4">
        <f>SUM(G30:H30)</f>
        <v>0.46123312499999997</v>
      </c>
      <c r="J30" s="4">
        <f>I30*B30</f>
        <v>0.2811358281977287</v>
      </c>
    </row>
    <row r="31" spans="1:10" x14ac:dyDescent="0.35">
      <c r="A31">
        <v>26</v>
      </c>
      <c r="B31">
        <f t="shared" si="1"/>
        <v>0.59757928483164635</v>
      </c>
      <c r="C31" s="2">
        <f t="shared" si="0"/>
        <v>0.55000000000000004</v>
      </c>
      <c r="D31" s="2">
        <v>1.2775000000000026E-5</v>
      </c>
      <c r="E31" s="2">
        <f>SUM(C31:D31)</f>
        <v>0.55001277500000001</v>
      </c>
      <c r="F31" s="2">
        <f>E31*B31</f>
        <v>0.32867624073276924</v>
      </c>
      <c r="G31" s="4">
        <v>0.34523312499999997</v>
      </c>
      <c r="H31" s="4">
        <v>0.11599999999999999</v>
      </c>
      <c r="I31" s="4">
        <f>SUM(G31:H31)</f>
        <v>0.46123312499999997</v>
      </c>
      <c r="J31" s="4">
        <f>I31*B31</f>
        <v>0.27562336097816531</v>
      </c>
    </row>
    <row r="32" spans="1:10" x14ac:dyDescent="0.35">
      <c r="A32">
        <v>27</v>
      </c>
      <c r="B32">
        <f t="shared" si="1"/>
        <v>0.58586204395259456</v>
      </c>
      <c r="C32" s="2">
        <f t="shared" si="0"/>
        <v>0.55000000000000004</v>
      </c>
      <c r="D32" s="2">
        <v>1.2775000000000026E-5</v>
      </c>
      <c r="E32" s="2">
        <f>SUM(C32:D32)</f>
        <v>0.55001277500000001</v>
      </c>
      <c r="F32" s="2">
        <f>E32*B32</f>
        <v>0.32223160856153849</v>
      </c>
      <c r="G32" s="4">
        <v>0.34523312499999997</v>
      </c>
      <c r="H32" s="4">
        <v>0.11599999999999999</v>
      </c>
      <c r="I32" s="4">
        <f>SUM(G32:H32)</f>
        <v>0.46123312499999997</v>
      </c>
      <c r="J32" s="4">
        <f>I32*B32</f>
        <v>0.27021898135114253</v>
      </c>
    </row>
    <row r="33" spans="1:13" x14ac:dyDescent="0.35">
      <c r="A33">
        <v>28</v>
      </c>
      <c r="B33">
        <f t="shared" si="1"/>
        <v>0.57437455289470041</v>
      </c>
      <c r="C33" s="2">
        <f t="shared" si="0"/>
        <v>0.55000000000000004</v>
      </c>
      <c r="D33" s="2">
        <v>1.2775000000000026E-5</v>
      </c>
      <c r="E33" s="2">
        <f>SUM(C33:D33)</f>
        <v>0.55001277500000001</v>
      </c>
      <c r="F33" s="2">
        <f>E33*B33</f>
        <v>0.31591334172699848</v>
      </c>
      <c r="G33" s="4">
        <v>0.34523312499999997</v>
      </c>
      <c r="H33" s="4">
        <v>0.11599999999999999</v>
      </c>
      <c r="I33" s="4">
        <f>SUM(G33:H33)</f>
        <v>0.46123312499999997</v>
      </c>
      <c r="J33" s="4">
        <f>I33*B33</f>
        <v>0.26492056995210045</v>
      </c>
    </row>
    <row r="34" spans="1:13" x14ac:dyDescent="0.35">
      <c r="A34">
        <v>29</v>
      </c>
      <c r="B34">
        <f t="shared" si="1"/>
        <v>0.56311230675951029</v>
      </c>
      <c r="C34" s="2">
        <f t="shared" si="0"/>
        <v>0.55000000000000004</v>
      </c>
      <c r="D34" s="2">
        <v>1.2775000000000026E-5</v>
      </c>
      <c r="E34" s="2">
        <f>SUM(C34:D34)</f>
        <v>0.55001277500000001</v>
      </c>
      <c r="F34" s="2">
        <f>E34*B34</f>
        <v>0.30971896247744951</v>
      </c>
      <c r="G34" s="4">
        <v>0.34523312499999997</v>
      </c>
      <c r="H34" s="4">
        <v>0.11599999999999999</v>
      </c>
      <c r="I34" s="4">
        <f>SUM(G34:H34)</f>
        <v>0.46123312499999997</v>
      </c>
      <c r="J34" s="4">
        <f>I34*B34</f>
        <v>0.25972604897264756</v>
      </c>
    </row>
    <row r="35" spans="1:13" x14ac:dyDescent="0.35">
      <c r="A35">
        <v>30</v>
      </c>
      <c r="B35">
        <f t="shared" si="1"/>
        <v>0.55207088897991197</v>
      </c>
      <c r="C35" s="2">
        <f t="shared" si="0"/>
        <v>0.55000000000000004</v>
      </c>
      <c r="D35" s="2">
        <v>1.2775000000000026E-5</v>
      </c>
      <c r="E35" s="2">
        <f>SUM(C35:D35)</f>
        <v>0.55001277500000001</v>
      </c>
      <c r="F35" s="2">
        <f>E35*B35</f>
        <v>0.30364604164455833</v>
      </c>
      <c r="G35" s="4">
        <v>0.34523312499999997</v>
      </c>
      <c r="H35" s="4">
        <v>0.11599999999999999</v>
      </c>
      <c r="I35" s="4">
        <f>SUM(G35:H35)</f>
        <v>0.46123312499999997</v>
      </c>
      <c r="J35" s="4">
        <f>I35*B35</f>
        <v>0.25463338134573282</v>
      </c>
    </row>
    <row r="36" spans="1:13" x14ac:dyDescent="0.35">
      <c r="A36">
        <v>31</v>
      </c>
      <c r="B36">
        <f t="shared" si="1"/>
        <v>0.54124596958814919</v>
      </c>
      <c r="C36" s="2">
        <f t="shared" si="0"/>
        <v>0.55000000000000004</v>
      </c>
      <c r="D36" s="2">
        <v>1.2775000000000026E-5</v>
      </c>
      <c r="E36" s="2">
        <f>SUM(C36:D36)</f>
        <v>0.55001277500000001</v>
      </c>
      <c r="F36" s="2">
        <f>E36*B36</f>
        <v>0.29769219769074357</v>
      </c>
      <c r="G36" s="4">
        <v>0.34523312499999997</v>
      </c>
      <c r="H36" s="4">
        <v>0.11599999999999999</v>
      </c>
      <c r="I36" s="4">
        <f>SUM(G36:H36)</f>
        <v>0.46123312499999997</v>
      </c>
      <c r="J36" s="4">
        <f>I36*B36</f>
        <v>0.24964056994679701</v>
      </c>
    </row>
    <row r="37" spans="1:13" x14ac:dyDescent="0.35">
      <c r="A37">
        <v>32</v>
      </c>
      <c r="B37">
        <f t="shared" si="1"/>
        <v>0.53063330351779314</v>
      </c>
      <c r="C37" s="2">
        <f t="shared" si="0"/>
        <v>0.55000000000000004</v>
      </c>
      <c r="D37" s="2">
        <v>1.2775000000000026E-5</v>
      </c>
      <c r="E37" s="2">
        <f>SUM(C37:D37)</f>
        <v>0.55001277500000001</v>
      </c>
      <c r="F37" s="2">
        <f>E37*B37</f>
        <v>0.29185509577523866</v>
      </c>
      <c r="G37" s="4">
        <v>0.34523312499999997</v>
      </c>
      <c r="H37" s="4">
        <v>0.11599999999999999</v>
      </c>
      <c r="I37" s="4">
        <f>SUM(G37:H37)</f>
        <v>0.46123312499999997</v>
      </c>
      <c r="J37" s="4">
        <f>I37*B37</f>
        <v>0.24474565681058522</v>
      </c>
    </row>
    <row r="38" spans="1:13" x14ac:dyDescent="0.35">
      <c r="A38">
        <v>33</v>
      </c>
      <c r="B38">
        <f t="shared" si="1"/>
        <v>0.52022872893901284</v>
      </c>
      <c r="C38" s="2">
        <f t="shared" si="0"/>
        <v>0.55000000000000004</v>
      </c>
      <c r="D38" s="2">
        <v>1.2775000000000026E-5</v>
      </c>
      <c r="E38" s="2">
        <f>SUM(C38:D38)</f>
        <v>0.55001277500000001</v>
      </c>
      <c r="F38" s="2">
        <f>E38*B38</f>
        <v>0.28613244683846928</v>
      </c>
      <c r="G38" s="4">
        <v>0.34523312499999997</v>
      </c>
      <c r="H38" s="4">
        <v>0.11599999999999999</v>
      </c>
      <c r="I38" s="4">
        <f>SUM(G38:H38)</f>
        <v>0.46123312499999997</v>
      </c>
      <c r="J38" s="4">
        <f>I38*B38</f>
        <v>0.23994672236331882</v>
      </c>
    </row>
    <row r="39" spans="1:13" x14ac:dyDescent="0.35">
      <c r="A39">
        <v>34</v>
      </c>
      <c r="B39">
        <f t="shared" si="1"/>
        <v>0.51002816562648323</v>
      </c>
      <c r="C39" s="2">
        <f t="shared" si="0"/>
        <v>0.55000000000000004</v>
      </c>
      <c r="D39" s="2">
        <v>1.2775000000000026E-5</v>
      </c>
      <c r="E39" s="2">
        <f>SUM(C39:D39)</f>
        <v>0.55001277500000001</v>
      </c>
      <c r="F39" s="2">
        <f>E39*B39</f>
        <v>0.28052200670438165</v>
      </c>
      <c r="G39" s="4">
        <v>0.34523312499999997</v>
      </c>
      <c r="H39" s="4">
        <v>0.11599999999999999</v>
      </c>
      <c r="I39" s="4">
        <f>SUM(G39:H39)</f>
        <v>0.46123312499999997</v>
      </c>
      <c r="J39" s="4">
        <f>I39*B39</f>
        <v>0.23524188466992044</v>
      </c>
    </row>
    <row r="40" spans="1:13" x14ac:dyDescent="0.35">
      <c r="A40">
        <v>35</v>
      </c>
      <c r="B40">
        <f t="shared" si="1"/>
        <v>0.50002761335929735</v>
      </c>
      <c r="C40" s="2">
        <f t="shared" si="0"/>
        <v>0.55000000000000004</v>
      </c>
      <c r="D40" s="2">
        <v>1.2775000000000026E-5</v>
      </c>
      <c r="E40" s="2">
        <f>SUM(C40:D40)</f>
        <v>0.55001277500000001</v>
      </c>
      <c r="F40" s="2">
        <f>E40*B40</f>
        <v>0.27502157520037424</v>
      </c>
      <c r="G40" s="4">
        <v>0.34523312499999997</v>
      </c>
      <c r="H40" s="4">
        <v>0.11599999999999999</v>
      </c>
      <c r="I40" s="4">
        <f>SUM(G40:H40)</f>
        <v>0.46123312499999997</v>
      </c>
      <c r="J40" s="4">
        <f>I40*B40</f>
        <v>0.23062929869600046</v>
      </c>
    </row>
    <row r="41" spans="1:13" x14ac:dyDescent="0.35">
      <c r="A41">
        <v>36</v>
      </c>
      <c r="B41">
        <f t="shared" si="1"/>
        <v>0.49022315035225233</v>
      </c>
      <c r="C41" s="2">
        <f t="shared" si="0"/>
        <v>0.55000000000000004</v>
      </c>
      <c r="D41" s="2">
        <v>1.2775000000000026E-5</v>
      </c>
      <c r="E41" s="2">
        <f>SUM(C41:D41)</f>
        <v>0.55001277500000001</v>
      </c>
      <c r="F41" s="2">
        <f>E41*B41</f>
        <v>0.26962899529448453</v>
      </c>
      <c r="G41" s="4">
        <v>0.34523312499999997</v>
      </c>
      <c r="H41" s="4">
        <v>0.11599999999999999</v>
      </c>
      <c r="I41" s="4">
        <f>SUM(G41:H41)</f>
        <v>0.46123312499999997</v>
      </c>
      <c r="J41" s="4">
        <f>I41*B41</f>
        <v>0.22610715558431418</v>
      </c>
    </row>
    <row r="42" spans="1:13" x14ac:dyDescent="0.35">
      <c r="A42">
        <v>37</v>
      </c>
      <c r="B42">
        <f t="shared" si="1"/>
        <v>0.48061093171789437</v>
      </c>
      <c r="C42" s="2">
        <f t="shared" si="0"/>
        <v>0.55000000000000004</v>
      </c>
      <c r="D42" s="2">
        <v>1.2775000000000026E-5</v>
      </c>
      <c r="E42" s="2">
        <f>SUM(C42:D42)</f>
        <v>0.55001277500000001</v>
      </c>
      <c r="F42" s="2">
        <f>E42*B42</f>
        <v>0.26434215224949459</v>
      </c>
      <c r="G42" s="4">
        <v>0.34523312499999997</v>
      </c>
      <c r="H42" s="4">
        <v>0.11599999999999999</v>
      </c>
      <c r="I42" s="4">
        <f>SUM(G42:H42)</f>
        <v>0.46123312499999997</v>
      </c>
      <c r="J42" s="4">
        <f>I42*B42</f>
        <v>0.22167368194540601</v>
      </c>
    </row>
    <row r="43" spans="1:13" x14ac:dyDescent="0.35">
      <c r="A43">
        <v>38</v>
      </c>
      <c r="B43">
        <f t="shared" si="1"/>
        <v>0.47118718795871989</v>
      </c>
      <c r="C43" s="2">
        <f t="shared" si="0"/>
        <v>0.55000000000000004</v>
      </c>
      <c r="D43" s="2">
        <v>1.2775000000000026E-5</v>
      </c>
      <c r="E43" s="2">
        <f>SUM(C43:D43)</f>
        <v>0.55001277500000001</v>
      </c>
      <c r="F43" s="2">
        <f>E43*B43</f>
        <v>0.2591589727936221</v>
      </c>
      <c r="G43" s="4">
        <v>0.34523312499999997</v>
      </c>
      <c r="H43" s="4">
        <v>0.11599999999999999</v>
      </c>
      <c r="I43" s="4">
        <f>SUM(G43:H43)</f>
        <v>0.46123312499999997</v>
      </c>
      <c r="J43" s="4">
        <f>I43*B43</f>
        <v>0.21732713916216273</v>
      </c>
    </row>
    <row r="44" spans="1:13" x14ac:dyDescent="0.35">
      <c r="A44">
        <v>39</v>
      </c>
      <c r="B44">
        <f t="shared" si="1"/>
        <v>0.46194822348894127</v>
      </c>
      <c r="C44" s="2">
        <f t="shared" si="0"/>
        <v>0.55000000000000004</v>
      </c>
      <c r="D44" s="2">
        <v>1.2775000000000026E-5</v>
      </c>
      <c r="E44" s="2">
        <f>SUM(C44:D44)</f>
        <v>0.55001277500000001</v>
      </c>
      <c r="F44" s="2">
        <f>E44*B44</f>
        <v>0.25407742430747277</v>
      </c>
      <c r="G44" s="4">
        <v>0.34523312499999997</v>
      </c>
      <c r="H44" s="4">
        <v>0.11599999999999999</v>
      </c>
      <c r="I44" s="4">
        <f>SUM(G44:H44)</f>
        <v>0.46123312499999997</v>
      </c>
      <c r="J44" s="4">
        <f>I44*B44</f>
        <v>0.21306582270800276</v>
      </c>
    </row>
    <row r="45" spans="1:13" x14ac:dyDescent="0.35">
      <c r="A45">
        <v>40</v>
      </c>
      <c r="B45">
        <f t="shared" si="1"/>
        <v>0.45289041518523643</v>
      </c>
      <c r="C45" s="2">
        <f t="shared" si="0"/>
        <v>0.55000000000000004</v>
      </c>
      <c r="D45" s="2">
        <v>1.2775000000000026E-5</v>
      </c>
      <c r="E45" s="2">
        <f>SUM(C45:D45)</f>
        <v>0.55001277500000001</v>
      </c>
      <c r="F45" s="2">
        <f>E45*B45</f>
        <v>0.24909551402693403</v>
      </c>
      <c r="G45" s="4">
        <v>0.34523312499999997</v>
      </c>
      <c r="H45" s="4">
        <v>0.11599999999999999</v>
      </c>
      <c r="I45" s="4">
        <f>SUM(G45:H45)</f>
        <v>0.46123312499999997</v>
      </c>
      <c r="J45" s="4">
        <f>I45*B45</f>
        <v>0.20888806147843403</v>
      </c>
    </row>
    <row r="46" spans="1:13" x14ac:dyDescent="0.35">
      <c r="C46" t="s">
        <v>48</v>
      </c>
      <c r="D46" t="s">
        <v>47</v>
      </c>
      <c r="G46" t="s">
        <v>27</v>
      </c>
      <c r="H46">
        <f>(9.2-H5)/40</f>
        <v>0.11599999999999999</v>
      </c>
    </row>
    <row r="47" spans="1:13" x14ac:dyDescent="0.35">
      <c r="E47" s="5" t="s">
        <v>13</v>
      </c>
      <c r="F47" s="22">
        <f>SUM(F5:F45)</f>
        <v>56.414246048653297</v>
      </c>
      <c r="I47" s="6" t="s">
        <v>14</v>
      </c>
      <c r="J47" s="4">
        <f>SUM(J5:J45)</f>
        <v>17.467928176078299</v>
      </c>
      <c r="L47" s="7" t="s">
        <v>15</v>
      </c>
      <c r="M47" s="12">
        <f>J47-F47</f>
        <v>-38.946317872574994</v>
      </c>
    </row>
    <row r="48" spans="1:13" x14ac:dyDescent="0.35">
      <c r="L48" s="7" t="s">
        <v>49</v>
      </c>
      <c r="M48" s="12">
        <f>M47/C5</f>
        <v>-0.94164211490751903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03266-0BEE-4FDD-91AE-2DA522D6BD19}">
  <dimension ref="A1:M48"/>
  <sheetViews>
    <sheetView topLeftCell="A31" workbookViewId="0">
      <selection activeCell="M48" sqref="M47:M48"/>
    </sheetView>
  </sheetViews>
  <sheetFormatPr defaultRowHeight="14.5" x14ac:dyDescent="0.35"/>
  <cols>
    <col min="1" max="1" width="14.26953125" customWidth="1"/>
    <col min="3" max="3" width="18.36328125" customWidth="1"/>
    <col min="4" max="4" width="17.54296875" customWidth="1"/>
    <col min="5" max="5" width="12.36328125" customWidth="1"/>
    <col min="7" max="7" width="16.6328125" customWidth="1"/>
    <col min="9" max="9" width="12.1796875" customWidth="1"/>
  </cols>
  <sheetData>
    <row r="1" spans="1:10" x14ac:dyDescent="0.35">
      <c r="A1" t="s">
        <v>0</v>
      </c>
      <c r="D1" t="s">
        <v>17</v>
      </c>
    </row>
    <row r="3" spans="1:10" x14ac:dyDescent="0.35">
      <c r="B3">
        <v>0.02</v>
      </c>
      <c r="C3" s="1" t="s">
        <v>5</v>
      </c>
      <c r="G3" s="3" t="s">
        <v>16</v>
      </c>
    </row>
    <row r="4" spans="1:10" x14ac:dyDescent="0.35">
      <c r="A4" t="s">
        <v>2</v>
      </c>
      <c r="B4" t="s">
        <v>3</v>
      </c>
      <c r="C4" s="2" t="s">
        <v>1</v>
      </c>
      <c r="D4" s="2" t="s">
        <v>8</v>
      </c>
      <c r="E4" s="2" t="s">
        <v>4</v>
      </c>
      <c r="F4" s="2" t="s">
        <v>7</v>
      </c>
      <c r="G4" s="4" t="s">
        <v>10</v>
      </c>
      <c r="H4" s="4" t="s">
        <v>9</v>
      </c>
      <c r="I4" s="4" t="s">
        <v>11</v>
      </c>
      <c r="J4" s="4" t="s">
        <v>12</v>
      </c>
    </row>
    <row r="5" spans="1:10" x14ac:dyDescent="0.35">
      <c r="A5">
        <v>0</v>
      </c>
      <c r="B5">
        <f>1/(1+$B$3)^A5</f>
        <v>1</v>
      </c>
      <c r="C5" s="2">
        <f>37.6*0.9</f>
        <v>33.840000000000003</v>
      </c>
      <c r="D5" s="2">
        <f>8.383*10^-3</f>
        <v>8.3829999999999998E-3</v>
      </c>
      <c r="E5" s="2">
        <f>SUM(C5:D5)</f>
        <v>33.848383000000005</v>
      </c>
      <c r="F5" s="2">
        <f>E5*B5</f>
        <v>33.848383000000005</v>
      </c>
      <c r="G5" s="4">
        <v>0.29067500000000002</v>
      </c>
      <c r="H5" s="4">
        <v>4.5599999999999996</v>
      </c>
      <c r="I5" s="4">
        <f>SUM(G5:H5)</f>
        <v>4.8506749999999998</v>
      </c>
      <c r="J5" s="4">
        <f>I5*B5</f>
        <v>4.8506749999999998</v>
      </c>
    </row>
    <row r="6" spans="1:10" x14ac:dyDescent="0.35">
      <c r="A6">
        <v>1</v>
      </c>
      <c r="B6">
        <f>1/(1+$B$3)^A6</f>
        <v>0.98039215686274506</v>
      </c>
      <c r="C6" s="2">
        <f>0.5*0.9</f>
        <v>0.45</v>
      </c>
      <c r="D6" s="2">
        <v>1.2775000000000026E-5</v>
      </c>
      <c r="E6" s="2">
        <f>SUM(C6:D6)</f>
        <v>0.45001277500000003</v>
      </c>
      <c r="F6" s="2">
        <f>E6*B6</f>
        <v>0.44118899509803922</v>
      </c>
      <c r="G6" s="4">
        <v>0.34523312499999997</v>
      </c>
      <c r="H6" s="4">
        <v>0.11599999999999999</v>
      </c>
      <c r="I6" s="4">
        <f>SUM(G6:H6)</f>
        <v>0.46123312499999997</v>
      </c>
      <c r="J6" s="4">
        <f>I6*B6</f>
        <v>0.45218933823529406</v>
      </c>
    </row>
    <row r="7" spans="1:10" x14ac:dyDescent="0.35">
      <c r="A7">
        <v>2</v>
      </c>
      <c r="B7">
        <f>1/(1+$B$3)^A7</f>
        <v>0.96116878123798544</v>
      </c>
      <c r="C7" s="2">
        <f t="shared" ref="C7:C45" si="0">0.5*0.9</f>
        <v>0.45</v>
      </c>
      <c r="D7" s="2">
        <v>1.2775000000000026E-5</v>
      </c>
      <c r="E7" s="2">
        <f>SUM(C7:D7)</f>
        <v>0.45001277500000003</v>
      </c>
      <c r="F7" s="2">
        <f>E7*B7</f>
        <v>0.43253823048827378</v>
      </c>
      <c r="G7" s="4">
        <v>0.34523312499999997</v>
      </c>
      <c r="H7" s="4">
        <v>0.11599999999999999</v>
      </c>
      <c r="I7" s="4">
        <f>SUM(G7:H7)</f>
        <v>0.46123312499999997</v>
      </c>
      <c r="J7" s="4">
        <f>I7*B7</f>
        <v>0.44332288062283737</v>
      </c>
    </row>
    <row r="8" spans="1:10" x14ac:dyDescent="0.35">
      <c r="A8">
        <v>3</v>
      </c>
      <c r="B8">
        <f t="shared" ref="B8:B45" si="1">1/(1+$B$3)^A8</f>
        <v>0.94232233454704462</v>
      </c>
      <c r="C8" s="2">
        <f t="shared" si="0"/>
        <v>0.45</v>
      </c>
      <c r="D8" s="2">
        <v>1.2775000000000026E-5</v>
      </c>
      <c r="E8" s="2">
        <f>SUM(C8:D8)</f>
        <v>0.45001277500000003</v>
      </c>
      <c r="F8" s="2">
        <f>E8*B8</f>
        <v>0.42405708871399395</v>
      </c>
      <c r="G8" s="4">
        <v>0.34523312499999997</v>
      </c>
      <c r="H8" s="4">
        <v>0.11599999999999999</v>
      </c>
      <c r="I8" s="4">
        <f>SUM(G8:H8)</f>
        <v>0.46123312499999997</v>
      </c>
      <c r="J8" s="4">
        <f>I8*B8</f>
        <v>0.43463027512042879</v>
      </c>
    </row>
    <row r="9" spans="1:10" x14ac:dyDescent="0.35">
      <c r="A9">
        <v>4</v>
      </c>
      <c r="B9">
        <f t="shared" si="1"/>
        <v>0.9238454260265142</v>
      </c>
      <c r="C9" s="2">
        <f t="shared" si="0"/>
        <v>0.45</v>
      </c>
      <c r="D9" s="2">
        <v>1.2775000000000026E-5</v>
      </c>
      <c r="E9" s="2">
        <f>SUM(C9:D9)</f>
        <v>0.45001277500000003</v>
      </c>
      <c r="F9" s="2">
        <f>E9*B9</f>
        <v>0.41574224383724889</v>
      </c>
      <c r="G9" s="4">
        <v>0.34523312499999997</v>
      </c>
      <c r="H9" s="4">
        <v>0.11599999999999999</v>
      </c>
      <c r="I9" s="4">
        <f>SUM(G9:H9)</f>
        <v>0.46123312499999997</v>
      </c>
      <c r="J9" s="4">
        <f>I9*B9</f>
        <v>0.42610811286316547</v>
      </c>
    </row>
    <row r="10" spans="1:10" x14ac:dyDescent="0.35">
      <c r="A10">
        <v>5</v>
      </c>
      <c r="B10">
        <f t="shared" si="1"/>
        <v>0.90573080982991594</v>
      </c>
      <c r="C10" s="2">
        <f t="shared" si="0"/>
        <v>0.45</v>
      </c>
      <c r="D10" s="2">
        <v>1.2775000000000026E-5</v>
      </c>
      <c r="E10" s="2">
        <f>SUM(C10:D10)</f>
        <v>0.45001277500000003</v>
      </c>
      <c r="F10" s="2">
        <f>E10*B10</f>
        <v>0.40759043513455778</v>
      </c>
      <c r="G10" s="4">
        <v>0.34523312499999997</v>
      </c>
      <c r="H10" s="4">
        <v>0.11599999999999999</v>
      </c>
      <c r="I10" s="4">
        <f>SUM(G10:H10)</f>
        <v>0.46123312499999997</v>
      </c>
      <c r="J10" s="4">
        <f>I10*B10</f>
        <v>0.4177530518266328</v>
      </c>
    </row>
    <row r="11" spans="1:10" x14ac:dyDescent="0.35">
      <c r="A11">
        <v>6</v>
      </c>
      <c r="B11">
        <f t="shared" si="1"/>
        <v>0.88797138218619198</v>
      </c>
      <c r="C11" s="2">
        <f t="shared" si="0"/>
        <v>0.45</v>
      </c>
      <c r="D11" s="2">
        <v>1.2775000000000026E-5</v>
      </c>
      <c r="E11" s="2">
        <f>SUM(C11:D11)</f>
        <v>0.45001277500000003</v>
      </c>
      <c r="F11" s="2">
        <f>E11*B11</f>
        <v>0.39959846581819386</v>
      </c>
      <c r="G11" s="4">
        <v>0.34523312499999997</v>
      </c>
      <c r="H11" s="4">
        <v>0.11599999999999999</v>
      </c>
      <c r="I11" s="4">
        <f>SUM(G11:H11)</f>
        <v>0.46123312499999997</v>
      </c>
      <c r="J11" s="4">
        <f>I11*B11</f>
        <v>0.4095618155163066</v>
      </c>
    </row>
    <row r="12" spans="1:10" x14ac:dyDescent="0.35">
      <c r="A12">
        <v>7</v>
      </c>
      <c r="B12">
        <f t="shared" si="1"/>
        <v>0.87056017861391388</v>
      </c>
      <c r="C12" s="2">
        <f t="shared" si="0"/>
        <v>0.45</v>
      </c>
      <c r="D12" s="2">
        <v>1.2775000000000026E-5</v>
      </c>
      <c r="E12" s="2">
        <f>SUM(C12:D12)</f>
        <v>0.45001277500000003</v>
      </c>
      <c r="F12" s="2">
        <f>E12*B12</f>
        <v>0.39176320178254309</v>
      </c>
      <c r="G12" s="4">
        <v>0.34523312499999997</v>
      </c>
      <c r="H12" s="4">
        <v>0.11599999999999999</v>
      </c>
      <c r="I12" s="4">
        <f>SUM(G12:H12)</f>
        <v>0.46123312499999997</v>
      </c>
      <c r="J12" s="4">
        <f>I12*B12</f>
        <v>0.40153119168265367</v>
      </c>
    </row>
    <row r="13" spans="1:10" x14ac:dyDescent="0.35">
      <c r="A13">
        <v>8</v>
      </c>
      <c r="B13">
        <f t="shared" si="1"/>
        <v>0.85349037119011162</v>
      </c>
      <c r="C13" s="2">
        <f t="shared" si="0"/>
        <v>0.45</v>
      </c>
      <c r="D13" s="2">
        <v>1.2775000000000026E-5</v>
      </c>
      <c r="E13" s="2">
        <f>SUM(C13:D13)</f>
        <v>0.45001277500000003</v>
      </c>
      <c r="F13" s="2">
        <f>E13*B13</f>
        <v>0.3840815703750422</v>
      </c>
      <c r="G13" s="4">
        <v>0.34523312499999997</v>
      </c>
      <c r="H13" s="4">
        <v>0.11599999999999999</v>
      </c>
      <c r="I13" s="4">
        <f>SUM(G13:H13)</f>
        <v>0.46123312499999997</v>
      </c>
      <c r="J13" s="4">
        <f>I13*B13</f>
        <v>0.39365803106142511</v>
      </c>
    </row>
    <row r="14" spans="1:10" x14ac:dyDescent="0.35">
      <c r="A14">
        <v>9</v>
      </c>
      <c r="B14">
        <f t="shared" si="1"/>
        <v>0.83675526587265847</v>
      </c>
      <c r="C14" s="2">
        <f t="shared" si="0"/>
        <v>0.45</v>
      </c>
      <c r="D14" s="2">
        <v>1.2775000000000026E-5</v>
      </c>
      <c r="E14" s="2">
        <f>SUM(C14:D14)</f>
        <v>0.45001277500000003</v>
      </c>
      <c r="F14" s="2">
        <f>E14*B14</f>
        <v>0.37655055919121788</v>
      </c>
      <c r="G14" s="4">
        <v>0.34523312499999997</v>
      </c>
      <c r="H14" s="4">
        <v>0.11599999999999999</v>
      </c>
      <c r="I14" s="4">
        <f>SUM(G14:H14)</f>
        <v>0.46123312499999997</v>
      </c>
      <c r="J14" s="4">
        <f>I14*B14</f>
        <v>0.3859392461386521</v>
      </c>
    </row>
    <row r="15" spans="1:10" x14ac:dyDescent="0.35">
      <c r="A15">
        <v>10</v>
      </c>
      <c r="B15">
        <f t="shared" si="1"/>
        <v>0.82034829987515534</v>
      </c>
      <c r="C15" s="2">
        <f t="shared" si="0"/>
        <v>0.45</v>
      </c>
      <c r="D15" s="2">
        <v>1.2775000000000026E-5</v>
      </c>
      <c r="E15" s="2">
        <f>SUM(C15:D15)</f>
        <v>0.45001277500000003</v>
      </c>
      <c r="F15" s="2">
        <f>E15*B15</f>
        <v>0.36916721489335086</v>
      </c>
      <c r="G15" s="4">
        <v>0.34523312499999997</v>
      </c>
      <c r="H15" s="4">
        <v>0.11599999999999999</v>
      </c>
      <c r="I15" s="4">
        <f>SUM(G15:H15)</f>
        <v>0.46123312499999997</v>
      </c>
      <c r="J15" s="4">
        <f>I15*B15</f>
        <v>0.37837180993985498</v>
      </c>
    </row>
    <row r="16" spans="1:10" x14ac:dyDescent="0.35">
      <c r="A16">
        <v>11</v>
      </c>
      <c r="B16">
        <f t="shared" si="1"/>
        <v>0.80426303909328967</v>
      </c>
      <c r="C16" s="2">
        <f t="shared" si="0"/>
        <v>0.45</v>
      </c>
      <c r="D16" s="2">
        <v>1.2775000000000026E-5</v>
      </c>
      <c r="E16" s="2">
        <f>SUM(C16:D16)</f>
        <v>0.45001277500000003</v>
      </c>
      <c r="F16" s="2">
        <f>E16*B16</f>
        <v>0.36192864205230479</v>
      </c>
      <c r="G16" s="4">
        <v>0.34523312499999997</v>
      </c>
      <c r="H16" s="4">
        <v>0.11599999999999999</v>
      </c>
      <c r="I16" s="4">
        <f>SUM(G16:H16)</f>
        <v>0.46123312499999997</v>
      </c>
      <c r="J16" s="4">
        <f>I16*B16</f>
        <v>0.37095275484299511</v>
      </c>
    </row>
    <row r="17" spans="1:10" x14ac:dyDescent="0.35">
      <c r="A17">
        <v>12</v>
      </c>
      <c r="B17">
        <f t="shared" si="1"/>
        <v>0.78849317558165644</v>
      </c>
      <c r="C17" s="2">
        <f t="shared" si="0"/>
        <v>0.45</v>
      </c>
      <c r="D17" s="2">
        <v>1.2775000000000026E-5</v>
      </c>
      <c r="E17" s="2">
        <f>SUM(C17:D17)</f>
        <v>0.45001277500000003</v>
      </c>
      <c r="F17" s="2">
        <f>E17*B17</f>
        <v>0.3548320020120635</v>
      </c>
      <c r="G17" s="4">
        <v>0.34523312499999997</v>
      </c>
      <c r="H17" s="4">
        <v>0.11599999999999999</v>
      </c>
      <c r="I17" s="4">
        <f>SUM(G17:H17)</f>
        <v>0.46123312499999997</v>
      </c>
      <c r="J17" s="4">
        <f>I17*B17</f>
        <v>0.36367917141470107</v>
      </c>
    </row>
    <row r="18" spans="1:10" x14ac:dyDescent="0.35">
      <c r="A18">
        <v>13</v>
      </c>
      <c r="B18">
        <f t="shared" si="1"/>
        <v>0.77303252508005538</v>
      </c>
      <c r="C18" s="2">
        <f t="shared" si="0"/>
        <v>0.45</v>
      </c>
      <c r="D18" s="2">
        <v>1.2775000000000026E-5</v>
      </c>
      <c r="E18" s="2">
        <f>SUM(C18:D18)</f>
        <v>0.45001277500000003</v>
      </c>
      <c r="F18" s="2">
        <f>E18*B18</f>
        <v>0.34787451177653284</v>
      </c>
      <c r="G18" s="4">
        <v>0.34523312499999997</v>
      </c>
      <c r="H18" s="4">
        <v>0.11599999999999999</v>
      </c>
      <c r="I18" s="4">
        <f>SUM(G18:H18)</f>
        <v>0.46123312499999997</v>
      </c>
      <c r="J18" s="4">
        <f>I18*B18</f>
        <v>0.3565482072693148</v>
      </c>
    </row>
    <row r="19" spans="1:10" x14ac:dyDescent="0.35">
      <c r="A19">
        <v>14</v>
      </c>
      <c r="B19">
        <f t="shared" si="1"/>
        <v>0.75787502458828948</v>
      </c>
      <c r="C19" s="2">
        <f t="shared" si="0"/>
        <v>0.45</v>
      </c>
      <c r="D19" s="2">
        <v>1.2775000000000026E-5</v>
      </c>
      <c r="E19" s="2">
        <f>SUM(C19:D19)</f>
        <v>0.45001277500000003</v>
      </c>
      <c r="F19" s="2">
        <f>E19*B19</f>
        <v>0.34105344291816941</v>
      </c>
      <c r="G19" s="4">
        <v>0.34523312499999997</v>
      </c>
      <c r="H19" s="4">
        <v>0.11599999999999999</v>
      </c>
      <c r="I19" s="4">
        <f>SUM(G19:H19)</f>
        <v>0.46123312499999997</v>
      </c>
      <c r="J19" s="4">
        <f>I19*B19</f>
        <v>0.34955706595030855</v>
      </c>
    </row>
    <row r="20" spans="1:10" x14ac:dyDescent="0.35">
      <c r="A20">
        <v>15</v>
      </c>
      <c r="B20">
        <f t="shared" si="1"/>
        <v>0.74301472998851925</v>
      </c>
      <c r="C20" s="2">
        <f t="shared" si="0"/>
        <v>0.45</v>
      </c>
      <c r="D20" s="2">
        <v>1.2775000000000026E-5</v>
      </c>
      <c r="E20" s="2">
        <f>SUM(C20:D20)</f>
        <v>0.45001277500000003</v>
      </c>
      <c r="F20" s="2">
        <f>E20*B20</f>
        <v>0.33436612050800929</v>
      </c>
      <c r="G20" s="4">
        <v>0.34523312499999997</v>
      </c>
      <c r="H20" s="4">
        <v>0.11599999999999999</v>
      </c>
      <c r="I20" s="4">
        <f>SUM(G20:H20)</f>
        <v>0.46123312499999997</v>
      </c>
      <c r="J20" s="4">
        <f>I20*B20</f>
        <v>0.34270300583363594</v>
      </c>
    </row>
    <row r="21" spans="1:10" x14ac:dyDescent="0.35">
      <c r="A21">
        <v>16</v>
      </c>
      <c r="B21">
        <f t="shared" si="1"/>
        <v>0.72844581371423445</v>
      </c>
      <c r="C21" s="2">
        <f t="shared" si="0"/>
        <v>0.45</v>
      </c>
      <c r="D21" s="2">
        <v>1.2775000000000026E-5</v>
      </c>
      <c r="E21" s="2">
        <f>SUM(C21:D21)</f>
        <v>0.45001277500000003</v>
      </c>
      <c r="F21" s="2">
        <f>E21*B21</f>
        <v>0.3278099220666757</v>
      </c>
      <c r="G21" s="4">
        <v>0.34523312499999997</v>
      </c>
      <c r="H21" s="4">
        <v>0.11599999999999999</v>
      </c>
      <c r="I21" s="4">
        <f>SUM(G21:H21)</f>
        <v>0.46123312499999997</v>
      </c>
      <c r="J21" s="4">
        <f>I21*B21</f>
        <v>0.33598333905258421</v>
      </c>
    </row>
    <row r="22" spans="1:10" x14ac:dyDescent="0.35">
      <c r="A22">
        <v>17</v>
      </c>
      <c r="B22">
        <f t="shared" si="1"/>
        <v>0.7141625624649357</v>
      </c>
      <c r="C22" s="2">
        <f t="shared" si="0"/>
        <v>0.45</v>
      </c>
      <c r="D22" s="2">
        <v>1.2775000000000026E-5</v>
      </c>
      <c r="E22" s="2">
        <f>SUM(C22:D22)</f>
        <v>0.45001277500000003</v>
      </c>
      <c r="F22" s="2">
        <f>E22*B22</f>
        <v>0.32138227653595658</v>
      </c>
      <c r="G22" s="4">
        <v>0.34523312499999997</v>
      </c>
      <c r="H22" s="4">
        <v>0.11599999999999999</v>
      </c>
      <c r="I22" s="4">
        <f>SUM(G22:H22)</f>
        <v>0.46123312499999997</v>
      </c>
      <c r="J22" s="4">
        <f>I22*B22</f>
        <v>0.32939543044370995</v>
      </c>
    </row>
    <row r="23" spans="1:10" x14ac:dyDescent="0.35">
      <c r="A23">
        <v>18</v>
      </c>
      <c r="B23">
        <f t="shared" si="1"/>
        <v>0.7001593749656233</v>
      </c>
      <c r="C23" s="2">
        <f t="shared" si="0"/>
        <v>0.45</v>
      </c>
      <c r="D23" s="2">
        <v>1.2775000000000026E-5</v>
      </c>
      <c r="E23" s="2">
        <f>SUM(C23:D23)</f>
        <v>0.45001277500000003</v>
      </c>
      <c r="F23" s="2">
        <f>E23*B23</f>
        <v>0.31508066327054568</v>
      </c>
      <c r="G23" s="4">
        <v>0.34523312499999997</v>
      </c>
      <c r="H23" s="4">
        <v>0.11599999999999999</v>
      </c>
      <c r="I23" s="4">
        <f>SUM(G23:H23)</f>
        <v>0.46123312499999997</v>
      </c>
      <c r="J23" s="4">
        <f>I23*B23</f>
        <v>0.3229366965134412</v>
      </c>
    </row>
    <row r="24" spans="1:10" x14ac:dyDescent="0.35">
      <c r="A24">
        <v>19</v>
      </c>
      <c r="B24">
        <f t="shared" si="1"/>
        <v>0.68643075977021895</v>
      </c>
      <c r="C24" s="2">
        <f t="shared" si="0"/>
        <v>0.45</v>
      </c>
      <c r="D24" s="2">
        <v>1.2775000000000026E-5</v>
      </c>
      <c r="E24" s="2">
        <f>SUM(C24:D24)</f>
        <v>0.45001277500000003</v>
      </c>
      <c r="F24" s="2">
        <f>E24*B24</f>
        <v>0.30890261104955463</v>
      </c>
      <c r="G24" s="4">
        <v>0.34523312499999997</v>
      </c>
      <c r="H24" s="4">
        <v>0.11599999999999999</v>
      </c>
      <c r="I24" s="4">
        <f>SUM(G24:H24)</f>
        <v>0.46123312499999997</v>
      </c>
      <c r="J24" s="4">
        <f>I24*B24</f>
        <v>0.31660460442494232</v>
      </c>
    </row>
    <row r="25" spans="1:10" x14ac:dyDescent="0.35">
      <c r="A25">
        <v>20</v>
      </c>
      <c r="B25">
        <f t="shared" si="1"/>
        <v>0.67297133310805779</v>
      </c>
      <c r="C25" s="2">
        <f t="shared" si="0"/>
        <v>0.45</v>
      </c>
      <c r="D25" s="2">
        <v>1.2775000000000026E-5</v>
      </c>
      <c r="E25" s="2">
        <f>SUM(C25:D25)</f>
        <v>0.45001277500000003</v>
      </c>
      <c r="F25" s="2">
        <f>E25*B25</f>
        <v>0.3028456971074065</v>
      </c>
      <c r="G25" s="4">
        <v>0.34523312499999997</v>
      </c>
      <c r="H25" s="4">
        <v>0.11599999999999999</v>
      </c>
      <c r="I25" s="4">
        <f>SUM(G25:H25)</f>
        <v>0.46123312499999997</v>
      </c>
      <c r="J25" s="4">
        <f>I25*B25</f>
        <v>0.31039667100484541</v>
      </c>
    </row>
    <row r="26" spans="1:10" x14ac:dyDescent="0.35">
      <c r="A26">
        <v>21</v>
      </c>
      <c r="B26">
        <f t="shared" si="1"/>
        <v>0.65977581677260566</v>
      </c>
      <c r="C26" s="2">
        <f t="shared" si="0"/>
        <v>0.45</v>
      </c>
      <c r="D26" s="2">
        <v>1.2775000000000026E-5</v>
      </c>
      <c r="E26" s="2">
        <f>SUM(C26:D26)</f>
        <v>0.45001277500000003</v>
      </c>
      <c r="F26" s="2">
        <f>E26*B26</f>
        <v>0.29690754618373183</v>
      </c>
      <c r="G26" s="4">
        <v>0.34523312499999997</v>
      </c>
      <c r="H26" s="4">
        <v>0.11599999999999999</v>
      </c>
      <c r="I26" s="4">
        <f>SUM(G26:H26)</f>
        <v>0.46123312499999997</v>
      </c>
      <c r="J26" s="4">
        <f>I26*B26</f>
        <v>0.30431046176945631</v>
      </c>
    </row>
    <row r="27" spans="1:10" x14ac:dyDescent="0.35">
      <c r="A27">
        <v>22</v>
      </c>
      <c r="B27">
        <f t="shared" si="1"/>
        <v>0.64683903605157411</v>
      </c>
      <c r="C27" s="2">
        <f t="shared" si="0"/>
        <v>0.45</v>
      </c>
      <c r="D27" s="2">
        <v>1.2775000000000026E-5</v>
      </c>
      <c r="E27" s="2">
        <f>SUM(C27:D27)</f>
        <v>0.45001277500000003</v>
      </c>
      <c r="F27" s="2">
        <f>E27*B27</f>
        <v>0.29108582959189394</v>
      </c>
      <c r="G27" s="4">
        <v>0.34523312499999997</v>
      </c>
      <c r="H27" s="4">
        <v>0.11599999999999999</v>
      </c>
      <c r="I27" s="4">
        <f>SUM(G27:H27)</f>
        <v>0.46123312499999997</v>
      </c>
      <c r="J27" s="4">
        <f>I27*B27</f>
        <v>0.29834358997005517</v>
      </c>
    </row>
    <row r="28" spans="1:10" x14ac:dyDescent="0.35">
      <c r="A28">
        <v>23</v>
      </c>
      <c r="B28">
        <f t="shared" si="1"/>
        <v>0.63415591769762181</v>
      </c>
      <c r="C28" s="2">
        <f t="shared" si="0"/>
        <v>0.45</v>
      </c>
      <c r="D28" s="2">
        <v>1.2775000000000026E-5</v>
      </c>
      <c r="E28" s="2">
        <f>SUM(C28:D28)</f>
        <v>0.45001277500000003</v>
      </c>
      <c r="F28" s="2">
        <f>E28*B28</f>
        <v>0.2853782643057784</v>
      </c>
      <c r="G28" s="4">
        <v>0.34523312499999997</v>
      </c>
      <c r="H28" s="4">
        <v>0.11599999999999999</v>
      </c>
      <c r="I28" s="4">
        <f>SUM(G28:H28)</f>
        <v>0.46123312499999997</v>
      </c>
      <c r="J28" s="4">
        <f>I28*B28</f>
        <v>0.2924937156569169</v>
      </c>
    </row>
    <row r="29" spans="1:10" x14ac:dyDescent="0.35">
      <c r="A29">
        <v>24</v>
      </c>
      <c r="B29">
        <f t="shared" si="1"/>
        <v>0.62172148793884485</v>
      </c>
      <c r="C29" s="2">
        <f t="shared" si="0"/>
        <v>0.45</v>
      </c>
      <c r="D29" s="2">
        <v>1.2775000000000026E-5</v>
      </c>
      <c r="E29" s="2">
        <f>SUM(C29:D29)</f>
        <v>0.45001277500000003</v>
      </c>
      <c r="F29" s="2">
        <f>E29*B29</f>
        <v>0.27978261206448862</v>
      </c>
      <c r="G29" s="4">
        <v>0.34523312499999997</v>
      </c>
      <c r="H29" s="4">
        <v>0.11599999999999999</v>
      </c>
      <c r="I29" s="4">
        <f>SUM(G29:H29)</f>
        <v>0.46123312499999997</v>
      </c>
      <c r="J29" s="4">
        <f>I29*B29</f>
        <v>0.28675854476168322</v>
      </c>
    </row>
    <row r="30" spans="1:10" x14ac:dyDescent="0.35">
      <c r="A30">
        <v>25</v>
      </c>
      <c r="B30">
        <f t="shared" si="1"/>
        <v>0.60953087052827937</v>
      </c>
      <c r="C30" s="2">
        <f t="shared" si="0"/>
        <v>0.45</v>
      </c>
      <c r="D30" s="2">
        <v>1.2775000000000026E-5</v>
      </c>
      <c r="E30" s="2">
        <f>SUM(C30:D30)</f>
        <v>0.45001277500000003</v>
      </c>
      <c r="F30" s="2">
        <f>E30*B30</f>
        <v>0.27429667849459671</v>
      </c>
      <c r="G30" s="4">
        <v>0.34523312499999997</v>
      </c>
      <c r="H30" s="4">
        <v>0.11599999999999999</v>
      </c>
      <c r="I30" s="4">
        <f>SUM(G30:H30)</f>
        <v>0.46123312499999997</v>
      </c>
      <c r="J30" s="4">
        <f>I30*B30</f>
        <v>0.2811358281977287</v>
      </c>
    </row>
    <row r="31" spans="1:10" x14ac:dyDescent="0.35">
      <c r="A31">
        <v>26</v>
      </c>
      <c r="B31">
        <f t="shared" si="1"/>
        <v>0.59757928483164635</v>
      </c>
      <c r="C31" s="2">
        <f t="shared" si="0"/>
        <v>0.45</v>
      </c>
      <c r="D31" s="2">
        <v>1.2775000000000026E-5</v>
      </c>
      <c r="E31" s="2">
        <f>SUM(C31:D31)</f>
        <v>0.45001277500000003</v>
      </c>
      <c r="F31" s="2">
        <f>E31*B31</f>
        <v>0.26891831224960461</v>
      </c>
      <c r="G31" s="4">
        <v>0.34523312499999997</v>
      </c>
      <c r="H31" s="4">
        <v>0.11599999999999999</v>
      </c>
      <c r="I31" s="4">
        <f>SUM(G31:H31)</f>
        <v>0.46123312499999997</v>
      </c>
      <c r="J31" s="4">
        <f>I31*B31</f>
        <v>0.27562336097816531</v>
      </c>
    </row>
    <row r="32" spans="1:10" x14ac:dyDescent="0.35">
      <c r="A32">
        <v>27</v>
      </c>
      <c r="B32">
        <f t="shared" si="1"/>
        <v>0.58586204395259456</v>
      </c>
      <c r="C32" s="2">
        <f t="shared" si="0"/>
        <v>0.45</v>
      </c>
      <c r="D32" s="2">
        <v>1.2775000000000026E-5</v>
      </c>
      <c r="E32" s="2">
        <f>SUM(C32:D32)</f>
        <v>0.45001277500000003</v>
      </c>
      <c r="F32" s="2">
        <f>E32*B32</f>
        <v>0.26364540416627907</v>
      </c>
      <c r="G32" s="4">
        <v>0.34523312499999997</v>
      </c>
      <c r="H32" s="4">
        <v>0.11599999999999999</v>
      </c>
      <c r="I32" s="4">
        <f>SUM(G32:H32)</f>
        <v>0.46123312499999997</v>
      </c>
      <c r="J32" s="4">
        <f>I32*B32</f>
        <v>0.27021898135114253</v>
      </c>
    </row>
    <row r="33" spans="1:13" x14ac:dyDescent="0.35">
      <c r="A33">
        <v>28</v>
      </c>
      <c r="B33">
        <f t="shared" si="1"/>
        <v>0.57437455289470041</v>
      </c>
      <c r="C33" s="2">
        <f t="shared" si="0"/>
        <v>0.45</v>
      </c>
      <c r="D33" s="2">
        <v>1.2775000000000026E-5</v>
      </c>
      <c r="E33" s="2">
        <f>SUM(C33:D33)</f>
        <v>0.45001277500000003</v>
      </c>
      <c r="F33" s="2">
        <f>E33*B33</f>
        <v>0.25847588643752845</v>
      </c>
      <c r="G33" s="4">
        <v>0.34523312499999997</v>
      </c>
      <c r="H33" s="4">
        <v>0.11599999999999999</v>
      </c>
      <c r="I33" s="4">
        <f>SUM(G33:H33)</f>
        <v>0.46123312499999997</v>
      </c>
      <c r="J33" s="4">
        <f>I33*B33</f>
        <v>0.26492056995210045</v>
      </c>
    </row>
    <row r="34" spans="1:13" x14ac:dyDescent="0.35">
      <c r="A34">
        <v>29</v>
      </c>
      <c r="B34">
        <f t="shared" si="1"/>
        <v>0.56311230675951029</v>
      </c>
      <c r="C34" s="2">
        <f t="shared" si="0"/>
        <v>0.45</v>
      </c>
      <c r="D34" s="2">
        <v>1.2775000000000026E-5</v>
      </c>
      <c r="E34" s="2">
        <f>SUM(C34:D34)</f>
        <v>0.45001277500000003</v>
      </c>
      <c r="F34" s="2">
        <f>E34*B34</f>
        <v>0.2534077318014985</v>
      </c>
      <c r="G34" s="4">
        <v>0.34523312499999997</v>
      </c>
      <c r="H34" s="4">
        <v>0.11599999999999999</v>
      </c>
      <c r="I34" s="4">
        <f>SUM(G34:H34)</f>
        <v>0.46123312499999997</v>
      </c>
      <c r="J34" s="4">
        <f>I34*B34</f>
        <v>0.25972604897264756</v>
      </c>
    </row>
    <row r="35" spans="1:13" x14ac:dyDescent="0.35">
      <c r="A35">
        <v>30</v>
      </c>
      <c r="B35">
        <f t="shared" si="1"/>
        <v>0.55207088897991197</v>
      </c>
      <c r="C35" s="2">
        <f t="shared" si="0"/>
        <v>0.45</v>
      </c>
      <c r="D35" s="2">
        <v>1.2775000000000026E-5</v>
      </c>
      <c r="E35" s="2">
        <f>SUM(C35:D35)</f>
        <v>0.45001277500000003</v>
      </c>
      <c r="F35" s="2">
        <f>E35*B35</f>
        <v>0.24843895274656713</v>
      </c>
      <c r="G35" s="4">
        <v>0.34523312499999997</v>
      </c>
      <c r="H35" s="4">
        <v>0.11599999999999999</v>
      </c>
      <c r="I35" s="4">
        <f>SUM(G35:H35)</f>
        <v>0.46123312499999997</v>
      </c>
      <c r="J35" s="4">
        <f>I35*B35</f>
        <v>0.25463338134573282</v>
      </c>
    </row>
    <row r="36" spans="1:13" x14ac:dyDescent="0.35">
      <c r="A36">
        <v>31</v>
      </c>
      <c r="B36">
        <f t="shared" si="1"/>
        <v>0.54124596958814919</v>
      </c>
      <c r="C36" s="2">
        <f t="shared" si="0"/>
        <v>0.45</v>
      </c>
      <c r="D36" s="2">
        <v>1.2775000000000026E-5</v>
      </c>
      <c r="E36" s="2">
        <f>SUM(C36:D36)</f>
        <v>0.45001277500000003</v>
      </c>
      <c r="F36" s="2">
        <f>E36*B36</f>
        <v>0.24356760073192865</v>
      </c>
      <c r="G36" s="4">
        <v>0.34523312499999997</v>
      </c>
      <c r="H36" s="4">
        <v>0.11599999999999999</v>
      </c>
      <c r="I36" s="4">
        <f>SUM(G36:H36)</f>
        <v>0.46123312499999997</v>
      </c>
      <c r="J36" s="4">
        <f>I36*B36</f>
        <v>0.24964056994679701</v>
      </c>
    </row>
    <row r="37" spans="1:13" x14ac:dyDescent="0.35">
      <c r="A37">
        <v>32</v>
      </c>
      <c r="B37">
        <f t="shared" si="1"/>
        <v>0.53063330351779314</v>
      </c>
      <c r="C37" s="2">
        <f t="shared" si="0"/>
        <v>0.45</v>
      </c>
      <c r="D37" s="2">
        <v>1.2775000000000026E-5</v>
      </c>
      <c r="E37" s="2">
        <f>SUM(C37:D37)</f>
        <v>0.45001277500000003</v>
      </c>
      <c r="F37" s="2">
        <f>E37*B37</f>
        <v>0.23879176542345937</v>
      </c>
      <c r="G37" s="4">
        <v>0.34523312499999997</v>
      </c>
      <c r="H37" s="4">
        <v>0.11599999999999999</v>
      </c>
      <c r="I37" s="4">
        <f>SUM(G37:H37)</f>
        <v>0.46123312499999997</v>
      </c>
      <c r="J37" s="4">
        <f>I37*B37</f>
        <v>0.24474565681058522</v>
      </c>
    </row>
    <row r="38" spans="1:13" x14ac:dyDescent="0.35">
      <c r="A38">
        <v>33</v>
      </c>
      <c r="B38">
        <f t="shared" si="1"/>
        <v>0.52022872893901284</v>
      </c>
      <c r="C38" s="2">
        <f t="shared" si="0"/>
        <v>0.45</v>
      </c>
      <c r="D38" s="2">
        <v>1.2775000000000026E-5</v>
      </c>
      <c r="E38" s="2">
        <f>SUM(C38:D38)</f>
        <v>0.45001277500000003</v>
      </c>
      <c r="F38" s="2">
        <f>E38*B38</f>
        <v>0.23410957394456799</v>
      </c>
      <c r="G38" s="4">
        <v>0.34523312499999997</v>
      </c>
      <c r="H38" s="4">
        <v>0.11599999999999999</v>
      </c>
      <c r="I38" s="4">
        <f>SUM(G38:H38)</f>
        <v>0.46123312499999997</v>
      </c>
      <c r="J38" s="4">
        <f>I38*B38</f>
        <v>0.23994672236331882</v>
      </c>
    </row>
    <row r="39" spans="1:13" x14ac:dyDescent="0.35">
      <c r="A39">
        <v>34</v>
      </c>
      <c r="B39">
        <f t="shared" si="1"/>
        <v>0.51002816562648323</v>
      </c>
      <c r="C39" s="2">
        <f t="shared" si="0"/>
        <v>0.45</v>
      </c>
      <c r="D39" s="2">
        <v>1.2775000000000026E-5</v>
      </c>
      <c r="E39" s="2">
        <f>SUM(C39:D39)</f>
        <v>0.45001277500000003</v>
      </c>
      <c r="F39" s="2">
        <f>E39*B39</f>
        <v>0.22951919014173336</v>
      </c>
      <c r="G39" s="4">
        <v>0.34523312499999997</v>
      </c>
      <c r="H39" s="4">
        <v>0.11599999999999999</v>
      </c>
      <c r="I39" s="4">
        <f>SUM(G39:H39)</f>
        <v>0.46123312499999997</v>
      </c>
      <c r="J39" s="4">
        <f>I39*B39</f>
        <v>0.23524188466992044</v>
      </c>
    </row>
    <row r="40" spans="1:13" x14ac:dyDescent="0.35">
      <c r="A40">
        <v>35</v>
      </c>
      <c r="B40">
        <f t="shared" si="1"/>
        <v>0.50002761335929735</v>
      </c>
      <c r="C40" s="2">
        <f t="shared" si="0"/>
        <v>0.45</v>
      </c>
      <c r="D40" s="2">
        <v>1.2775000000000026E-5</v>
      </c>
      <c r="E40" s="2">
        <f>SUM(C40:D40)</f>
        <v>0.45001277500000003</v>
      </c>
      <c r="F40" s="2">
        <f>E40*B40</f>
        <v>0.2250188138644445</v>
      </c>
      <c r="G40" s="4">
        <v>0.34523312499999997</v>
      </c>
      <c r="H40" s="4">
        <v>0.11599999999999999</v>
      </c>
      <c r="I40" s="4">
        <f>SUM(G40:H40)</f>
        <v>0.46123312499999997</v>
      </c>
      <c r="J40" s="4">
        <f>I40*B40</f>
        <v>0.23062929869600046</v>
      </c>
    </row>
    <row r="41" spans="1:13" x14ac:dyDescent="0.35">
      <c r="A41">
        <v>36</v>
      </c>
      <c r="B41">
        <f t="shared" si="1"/>
        <v>0.49022315035225233</v>
      </c>
      <c r="C41" s="2">
        <f t="shared" si="0"/>
        <v>0.45</v>
      </c>
      <c r="D41" s="2">
        <v>1.2775000000000026E-5</v>
      </c>
      <c r="E41" s="2">
        <f>SUM(C41:D41)</f>
        <v>0.45001277500000003</v>
      </c>
      <c r="F41" s="2">
        <f>E41*B41</f>
        <v>0.22060668025925931</v>
      </c>
      <c r="G41" s="4">
        <v>0.34523312499999997</v>
      </c>
      <c r="H41" s="4">
        <v>0.11599999999999999</v>
      </c>
      <c r="I41" s="4">
        <f>SUM(G41:H41)</f>
        <v>0.46123312499999997</v>
      </c>
      <c r="J41" s="4">
        <f>I41*B41</f>
        <v>0.22610715558431418</v>
      </c>
    </row>
    <row r="42" spans="1:13" x14ac:dyDescent="0.35">
      <c r="A42">
        <v>37</v>
      </c>
      <c r="B42">
        <f t="shared" si="1"/>
        <v>0.48061093171789437</v>
      </c>
      <c r="C42" s="2">
        <f t="shared" si="0"/>
        <v>0.45</v>
      </c>
      <c r="D42" s="2">
        <v>1.2775000000000026E-5</v>
      </c>
      <c r="E42" s="2">
        <f>SUM(C42:D42)</f>
        <v>0.45001277500000003</v>
      </c>
      <c r="F42" s="2">
        <f>E42*B42</f>
        <v>0.21628105907770517</v>
      </c>
      <c r="G42" s="4">
        <v>0.34523312499999997</v>
      </c>
      <c r="H42" s="4">
        <v>0.11599999999999999</v>
      </c>
      <c r="I42" s="4">
        <f>SUM(G42:H42)</f>
        <v>0.46123312499999997</v>
      </c>
      <c r="J42" s="4">
        <f>I42*B42</f>
        <v>0.22167368194540601</v>
      </c>
    </row>
    <row r="43" spans="1:13" x14ac:dyDescent="0.35">
      <c r="A43">
        <v>38</v>
      </c>
      <c r="B43">
        <f t="shared" si="1"/>
        <v>0.47118718795871989</v>
      </c>
      <c r="C43" s="2">
        <f t="shared" si="0"/>
        <v>0.45</v>
      </c>
      <c r="D43" s="2">
        <v>1.2775000000000026E-5</v>
      </c>
      <c r="E43" s="2">
        <f>SUM(C43:D43)</f>
        <v>0.45001277500000003</v>
      </c>
      <c r="F43" s="2">
        <f>E43*B43</f>
        <v>0.21204025399775014</v>
      </c>
      <c r="G43" s="4">
        <v>0.34523312499999997</v>
      </c>
      <c r="H43" s="4">
        <v>0.11599999999999999</v>
      </c>
      <c r="I43" s="4">
        <f>SUM(G43:H43)</f>
        <v>0.46123312499999997</v>
      </c>
      <c r="J43" s="4">
        <f>I43*B43</f>
        <v>0.21732713916216273</v>
      </c>
    </row>
    <row r="44" spans="1:13" x14ac:dyDescent="0.35">
      <c r="A44">
        <v>39</v>
      </c>
      <c r="B44">
        <f t="shared" si="1"/>
        <v>0.46194822348894127</v>
      </c>
      <c r="C44" s="2">
        <f t="shared" si="0"/>
        <v>0.45</v>
      </c>
      <c r="D44" s="2">
        <v>1.2775000000000026E-5</v>
      </c>
      <c r="E44" s="2">
        <f>SUM(C44:D44)</f>
        <v>0.45001277500000003</v>
      </c>
      <c r="F44" s="2">
        <f>E44*B44</f>
        <v>0.20788260195857866</v>
      </c>
      <c r="G44" s="4">
        <v>0.34523312499999997</v>
      </c>
      <c r="H44" s="4">
        <v>0.11599999999999999</v>
      </c>
      <c r="I44" s="4">
        <f>SUM(G44:H44)</f>
        <v>0.46123312499999997</v>
      </c>
      <c r="J44" s="4">
        <f>I44*B44</f>
        <v>0.21306582270800276</v>
      </c>
    </row>
    <row r="45" spans="1:13" x14ac:dyDescent="0.35">
      <c r="A45">
        <v>40</v>
      </c>
      <c r="B45">
        <f t="shared" si="1"/>
        <v>0.45289041518523643</v>
      </c>
      <c r="C45" s="2">
        <f t="shared" si="0"/>
        <v>0.45</v>
      </c>
      <c r="D45" s="2">
        <v>1.2775000000000026E-5</v>
      </c>
      <c r="E45" s="2">
        <f>SUM(C45:D45)</f>
        <v>0.45001277500000003</v>
      </c>
      <c r="F45" s="2">
        <f>E45*B45</f>
        <v>0.20380647250841039</v>
      </c>
      <c r="G45" s="4">
        <v>0.34523312499999997</v>
      </c>
      <c r="H45" s="4">
        <v>0.11599999999999999</v>
      </c>
      <c r="I45" s="4">
        <f>SUM(G45:H45)</f>
        <v>0.46123312499999997</v>
      </c>
      <c r="J45" s="4">
        <f>I45*B45</f>
        <v>0.20888806147843403</v>
      </c>
    </row>
    <row r="46" spans="1:13" x14ac:dyDescent="0.35">
      <c r="C46" t="s">
        <v>48</v>
      </c>
      <c r="D46" t="s">
        <v>47</v>
      </c>
      <c r="G46" t="s">
        <v>27</v>
      </c>
      <c r="H46">
        <f>(9.2-H5)/40</f>
        <v>0.11599999999999999</v>
      </c>
    </row>
    <row r="47" spans="1:13" x14ac:dyDescent="0.35">
      <c r="E47" s="5" t="s">
        <v>13</v>
      </c>
      <c r="F47">
        <f>SUM(F5:F45)</f>
        <v>46.158698124579487</v>
      </c>
      <c r="I47" s="6" t="s">
        <v>14</v>
      </c>
      <c r="J47" s="4">
        <f>SUM(J5:J45)</f>
        <v>17.467928176078299</v>
      </c>
      <c r="L47" s="7" t="s">
        <v>15</v>
      </c>
      <c r="M47" s="12">
        <f>J47-F47</f>
        <v>-28.690769948501188</v>
      </c>
    </row>
    <row r="48" spans="1:13" x14ac:dyDescent="0.35">
      <c r="L48" s="7" t="s">
        <v>49</v>
      </c>
      <c r="M48" s="12">
        <f>M47/C5</f>
        <v>-0.84783599138596888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BA1F2-8C17-41D2-83E1-E47847609DEF}">
  <dimension ref="A1:M48"/>
  <sheetViews>
    <sheetView topLeftCell="A37" workbookViewId="0">
      <selection activeCell="D46" sqref="D46"/>
    </sheetView>
  </sheetViews>
  <sheetFormatPr defaultRowHeight="14.5" x14ac:dyDescent="0.35"/>
  <cols>
    <col min="1" max="1" width="14.26953125" customWidth="1"/>
    <col min="3" max="3" width="18.36328125" customWidth="1"/>
    <col min="4" max="4" width="17.54296875" customWidth="1"/>
    <col min="5" max="5" width="12.36328125" customWidth="1"/>
    <col min="7" max="7" width="16.6328125" customWidth="1"/>
    <col min="9" max="9" width="12.1796875" customWidth="1"/>
  </cols>
  <sheetData>
    <row r="1" spans="1:10" x14ac:dyDescent="0.35">
      <c r="A1" t="s">
        <v>0</v>
      </c>
      <c r="D1" t="s">
        <v>17</v>
      </c>
    </row>
    <row r="3" spans="1:10" x14ac:dyDescent="0.35">
      <c r="B3">
        <v>0.02</v>
      </c>
      <c r="C3" s="1" t="s">
        <v>5</v>
      </c>
      <c r="G3" s="3" t="s">
        <v>16</v>
      </c>
    </row>
    <row r="4" spans="1:10" x14ac:dyDescent="0.35">
      <c r="A4" t="s">
        <v>2</v>
      </c>
      <c r="B4" t="s">
        <v>3</v>
      </c>
      <c r="C4" s="2" t="s">
        <v>1</v>
      </c>
      <c r="D4" s="2" t="s">
        <v>8</v>
      </c>
      <c r="E4" s="2" t="s">
        <v>4</v>
      </c>
      <c r="F4" s="2" t="s">
        <v>7</v>
      </c>
      <c r="G4" s="4" t="s">
        <v>10</v>
      </c>
      <c r="H4" s="4" t="s">
        <v>9</v>
      </c>
      <c r="I4" s="4" t="s">
        <v>11</v>
      </c>
      <c r="J4" s="4" t="s">
        <v>12</v>
      </c>
    </row>
    <row r="5" spans="1:10" x14ac:dyDescent="0.35">
      <c r="A5">
        <v>0</v>
      </c>
      <c r="B5">
        <f>1/(1+$B$3)^A5</f>
        <v>1</v>
      </c>
      <c r="C5" s="2">
        <v>37.6</v>
      </c>
      <c r="D5" s="2">
        <v>9.2218737600000007E-3</v>
      </c>
      <c r="E5" s="2">
        <f>SUM(C5:D5)</f>
        <v>37.609221873759999</v>
      </c>
      <c r="F5" s="2">
        <f>E5*B5</f>
        <v>37.609221873759999</v>
      </c>
      <c r="G5" s="4">
        <v>0.29067500000000002</v>
      </c>
      <c r="H5" s="4">
        <v>4.5599999999999996</v>
      </c>
      <c r="I5" s="4">
        <f>SUM(G5:H5)</f>
        <v>4.8506749999999998</v>
      </c>
      <c r="J5" s="4">
        <f>I5*B5</f>
        <v>4.8506749999999998</v>
      </c>
    </row>
    <row r="6" spans="1:10" x14ac:dyDescent="0.35">
      <c r="A6">
        <v>1</v>
      </c>
      <c r="B6">
        <f>1/(1+$B$3)^A6</f>
        <v>0.98039215686274506</v>
      </c>
      <c r="C6" s="2">
        <v>0.5</v>
      </c>
      <c r="D6" s="13">
        <f>14.05191975*10^-6</f>
        <v>1.4051919749999999E-5</v>
      </c>
      <c r="E6" s="2">
        <f>SUM(C6:D6)</f>
        <v>0.50001405191975001</v>
      </c>
      <c r="F6" s="2">
        <f>E6*B6</f>
        <v>0.49020985482328433</v>
      </c>
      <c r="G6" s="4">
        <v>0.34523312499999997</v>
      </c>
      <c r="H6" s="4">
        <v>0.11599999999999999</v>
      </c>
      <c r="I6" s="4">
        <f>SUM(G6:H6)</f>
        <v>0.46123312499999997</v>
      </c>
      <c r="J6" s="4">
        <f>I6*B6</f>
        <v>0.45218933823529406</v>
      </c>
    </row>
    <row r="7" spans="1:10" x14ac:dyDescent="0.35">
      <c r="A7">
        <v>2</v>
      </c>
      <c r="B7">
        <f>1/(1+$B$3)^A7</f>
        <v>0.96116878123798544</v>
      </c>
      <c r="C7" s="2">
        <v>0.5</v>
      </c>
      <c r="D7" s="13">
        <f t="shared" ref="D7:D45" si="0">14.05191975*10^-6</f>
        <v>1.4051919749999999E-5</v>
      </c>
      <c r="E7" s="2">
        <f>SUM(C7:D7)</f>
        <v>0.50001405191975001</v>
      </c>
      <c r="F7" s="2">
        <f>E7*B7</f>
        <v>0.48059789688557292</v>
      </c>
      <c r="G7" s="4">
        <v>0.34523312499999997</v>
      </c>
      <c r="H7" s="4">
        <v>0.11599999999999999</v>
      </c>
      <c r="I7" s="4">
        <f>SUM(G7:H7)</f>
        <v>0.46123312499999997</v>
      </c>
      <c r="J7" s="4">
        <f>I7*B7</f>
        <v>0.44332288062283737</v>
      </c>
    </row>
    <row r="8" spans="1:10" x14ac:dyDescent="0.35">
      <c r="A8">
        <v>3</v>
      </c>
      <c r="B8">
        <f t="shared" ref="B8:B45" si="1">1/(1+$B$3)^A8</f>
        <v>0.94232233454704462</v>
      </c>
      <c r="C8" s="2">
        <v>0.5</v>
      </c>
      <c r="D8" s="13">
        <f t="shared" si="0"/>
        <v>1.4051919749999999E-5</v>
      </c>
      <c r="E8" s="2">
        <f>SUM(C8:D8)</f>
        <v>0.50001405191975001</v>
      </c>
      <c r="F8" s="2">
        <f>E8*B8</f>
        <v>0.47117440871134603</v>
      </c>
      <c r="G8" s="4">
        <v>0.34523312499999997</v>
      </c>
      <c r="H8" s="4">
        <v>0.11599999999999999</v>
      </c>
      <c r="I8" s="4">
        <f>SUM(G8:H8)</f>
        <v>0.46123312499999997</v>
      </c>
      <c r="J8" s="4">
        <f>I8*B8</f>
        <v>0.43463027512042879</v>
      </c>
    </row>
    <row r="9" spans="1:10" x14ac:dyDescent="0.35">
      <c r="A9">
        <v>4</v>
      </c>
      <c r="B9">
        <f t="shared" si="1"/>
        <v>0.9238454260265142</v>
      </c>
      <c r="C9" s="2">
        <v>0.5</v>
      </c>
      <c r="D9" s="13">
        <f t="shared" si="0"/>
        <v>1.4051919749999999E-5</v>
      </c>
      <c r="E9" s="2">
        <f>SUM(C9:D9)</f>
        <v>0.50001405191975001</v>
      </c>
      <c r="F9" s="2">
        <f>E9*B9</f>
        <v>0.46193569481504504</v>
      </c>
      <c r="G9" s="4">
        <v>0.34523312499999997</v>
      </c>
      <c r="H9" s="4">
        <v>0.11599999999999999</v>
      </c>
      <c r="I9" s="4">
        <f>SUM(G9:H9)</f>
        <v>0.46123312499999997</v>
      </c>
      <c r="J9" s="4">
        <f>I9*B9</f>
        <v>0.42610811286316547</v>
      </c>
    </row>
    <row r="10" spans="1:10" x14ac:dyDescent="0.35">
      <c r="A10">
        <v>5</v>
      </c>
      <c r="B10">
        <f t="shared" si="1"/>
        <v>0.90573080982991594</v>
      </c>
      <c r="C10" s="2">
        <v>0.5</v>
      </c>
      <c r="D10" s="13">
        <f t="shared" si="0"/>
        <v>1.4051919749999999E-5</v>
      </c>
      <c r="E10" s="2">
        <f>SUM(C10:D10)</f>
        <v>0.50001405191975001</v>
      </c>
      <c r="F10" s="2">
        <f>E10*B10</f>
        <v>0.45287813217161282</v>
      </c>
      <c r="G10" s="4">
        <v>0.34523312499999997</v>
      </c>
      <c r="H10" s="4">
        <v>0.11599999999999999</v>
      </c>
      <c r="I10" s="4">
        <f>SUM(G10:H10)</f>
        <v>0.46123312499999997</v>
      </c>
      <c r="J10" s="4">
        <f>I10*B10</f>
        <v>0.4177530518266328</v>
      </c>
    </row>
    <row r="11" spans="1:10" x14ac:dyDescent="0.35">
      <c r="A11">
        <v>6</v>
      </c>
      <c r="B11">
        <f t="shared" si="1"/>
        <v>0.88797138218619198</v>
      </c>
      <c r="C11" s="2">
        <v>0.5</v>
      </c>
      <c r="D11" s="13">
        <f t="shared" si="0"/>
        <v>1.4051919749999999E-5</v>
      </c>
      <c r="E11" s="2">
        <f>SUM(C11:D11)</f>
        <v>0.50001405191975001</v>
      </c>
      <c r="F11" s="2">
        <f>E11*B11</f>
        <v>0.44399816879569876</v>
      </c>
      <c r="G11" s="4">
        <v>0.34523312499999997</v>
      </c>
      <c r="H11" s="4">
        <v>0.11599999999999999</v>
      </c>
      <c r="I11" s="4">
        <f>SUM(G11:H11)</f>
        <v>0.46123312499999997</v>
      </c>
      <c r="J11" s="4">
        <f>I11*B11</f>
        <v>0.4095618155163066</v>
      </c>
    </row>
    <row r="12" spans="1:10" x14ac:dyDescent="0.35">
      <c r="A12">
        <v>7</v>
      </c>
      <c r="B12">
        <f t="shared" si="1"/>
        <v>0.87056017861391388</v>
      </c>
      <c r="C12" s="2">
        <v>0.5</v>
      </c>
      <c r="D12" s="13">
        <f t="shared" si="0"/>
        <v>1.4051919749999999E-5</v>
      </c>
      <c r="E12" s="2">
        <f>SUM(C12:D12)</f>
        <v>0.50001405191975001</v>
      </c>
      <c r="F12" s="2">
        <f>E12*B12</f>
        <v>0.43529232234872439</v>
      </c>
      <c r="G12" s="4">
        <v>0.34523312499999997</v>
      </c>
      <c r="H12" s="4">
        <v>0.11599999999999999</v>
      </c>
      <c r="I12" s="4">
        <f>SUM(G12:H12)</f>
        <v>0.46123312499999997</v>
      </c>
      <c r="J12" s="4">
        <f>I12*B12</f>
        <v>0.40153119168265367</v>
      </c>
    </row>
    <row r="13" spans="1:10" x14ac:dyDescent="0.35">
      <c r="A13">
        <v>8</v>
      </c>
      <c r="B13">
        <f t="shared" si="1"/>
        <v>0.85349037119011162</v>
      </c>
      <c r="C13" s="2">
        <v>0.5</v>
      </c>
      <c r="D13" s="13">
        <f t="shared" si="0"/>
        <v>1.4051919749999999E-5</v>
      </c>
      <c r="E13" s="2">
        <f>SUM(C13:D13)</f>
        <v>0.50001405191975001</v>
      </c>
      <c r="F13" s="2">
        <f>E13*B13</f>
        <v>0.42675717877325919</v>
      </c>
      <c r="G13" s="4">
        <v>0.34523312499999997</v>
      </c>
      <c r="H13" s="4">
        <v>0.11599999999999999</v>
      </c>
      <c r="I13" s="4">
        <f>SUM(G13:H13)</f>
        <v>0.46123312499999997</v>
      </c>
      <c r="J13" s="4">
        <f>I13*B13</f>
        <v>0.39365803106142511</v>
      </c>
    </row>
    <row r="14" spans="1:10" x14ac:dyDescent="0.35">
      <c r="A14">
        <v>9</v>
      </c>
      <c r="B14">
        <f t="shared" si="1"/>
        <v>0.83675526587265847</v>
      </c>
      <c r="C14" s="2">
        <v>0.5</v>
      </c>
      <c r="D14" s="13">
        <f t="shared" si="0"/>
        <v>1.4051919749999999E-5</v>
      </c>
      <c r="E14" s="2">
        <f>SUM(C14:D14)</f>
        <v>0.50001405191975001</v>
      </c>
      <c r="F14" s="2">
        <f>E14*B14</f>
        <v>0.41838939095417566</v>
      </c>
      <c r="G14" s="4">
        <v>0.34523312499999997</v>
      </c>
      <c r="H14" s="4">
        <v>0.11599999999999999</v>
      </c>
      <c r="I14" s="4">
        <f>SUM(G14:H14)</f>
        <v>0.46123312499999997</v>
      </c>
      <c r="J14" s="4">
        <f>I14*B14</f>
        <v>0.3859392461386521</v>
      </c>
    </row>
    <row r="15" spans="1:10" x14ac:dyDescent="0.35">
      <c r="A15">
        <v>10</v>
      </c>
      <c r="B15">
        <f t="shared" si="1"/>
        <v>0.82034829987515534</v>
      </c>
      <c r="C15" s="2">
        <v>0.5</v>
      </c>
      <c r="D15" s="13">
        <f t="shared" si="0"/>
        <v>1.4051919749999999E-5</v>
      </c>
      <c r="E15" s="2">
        <f>SUM(C15:D15)</f>
        <v>0.50001405191975001</v>
      </c>
      <c r="F15" s="2">
        <f>E15*B15</f>
        <v>0.41018567740605455</v>
      </c>
      <c r="G15" s="4">
        <v>0.34523312499999997</v>
      </c>
      <c r="H15" s="4">
        <v>0.11599999999999999</v>
      </c>
      <c r="I15" s="4">
        <f>SUM(G15:H15)</f>
        <v>0.46123312499999997</v>
      </c>
      <c r="J15" s="4">
        <f>I15*B15</f>
        <v>0.37837180993985498</v>
      </c>
    </row>
    <row r="16" spans="1:10" x14ac:dyDescent="0.35">
      <c r="A16">
        <v>11</v>
      </c>
      <c r="B16">
        <f t="shared" si="1"/>
        <v>0.80426303909328967</v>
      </c>
      <c r="C16" s="2">
        <v>0.5</v>
      </c>
      <c r="D16" s="13">
        <f t="shared" si="0"/>
        <v>1.4051919749999999E-5</v>
      </c>
      <c r="E16" s="2">
        <f>SUM(C16:D16)</f>
        <v>0.50001405191975001</v>
      </c>
      <c r="F16" s="2">
        <f>E16*B16</f>
        <v>0.40214282098632809</v>
      </c>
      <c r="G16" s="4">
        <v>0.34523312499999997</v>
      </c>
      <c r="H16" s="4">
        <v>0.11599999999999999</v>
      </c>
      <c r="I16" s="4">
        <f>SUM(G16:H16)</f>
        <v>0.46123312499999997</v>
      </c>
      <c r="J16" s="4">
        <f>I16*B16</f>
        <v>0.37095275484299511</v>
      </c>
    </row>
    <row r="17" spans="1:10" x14ac:dyDescent="0.35">
      <c r="A17">
        <v>12</v>
      </c>
      <c r="B17">
        <f t="shared" si="1"/>
        <v>0.78849317558165644</v>
      </c>
      <c r="C17" s="2">
        <v>0.5</v>
      </c>
      <c r="D17" s="13">
        <f t="shared" si="0"/>
        <v>1.4051919749999999E-5</v>
      </c>
      <c r="E17" s="2">
        <f>SUM(C17:D17)</f>
        <v>0.50001405191975001</v>
      </c>
      <c r="F17" s="2">
        <f>E17*B17</f>
        <v>0.39425766763365494</v>
      </c>
      <c r="G17" s="4">
        <v>0.34523312499999997</v>
      </c>
      <c r="H17" s="4">
        <v>0.11599999999999999</v>
      </c>
      <c r="I17" s="4">
        <f>SUM(G17:H17)</f>
        <v>0.46123312499999997</v>
      </c>
      <c r="J17" s="4">
        <f>I17*B17</f>
        <v>0.36367917141470107</v>
      </c>
    </row>
    <row r="18" spans="1:10" x14ac:dyDescent="0.35">
      <c r="A18">
        <v>13</v>
      </c>
      <c r="B18">
        <f t="shared" si="1"/>
        <v>0.77303252508005538</v>
      </c>
      <c r="C18" s="2">
        <v>0.5</v>
      </c>
      <c r="D18" s="13">
        <f t="shared" si="0"/>
        <v>1.4051919749999999E-5</v>
      </c>
      <c r="E18" s="2">
        <f>SUM(C18:D18)</f>
        <v>0.50001405191975001</v>
      </c>
      <c r="F18" s="2">
        <f>E18*B18</f>
        <v>0.38652712513103427</v>
      </c>
      <c r="G18" s="4">
        <v>0.34523312499999997</v>
      </c>
      <c r="H18" s="4">
        <v>0.11599999999999999</v>
      </c>
      <c r="I18" s="4">
        <f>SUM(G18:H18)</f>
        <v>0.46123312499999997</v>
      </c>
      <c r="J18" s="4">
        <f>I18*B18</f>
        <v>0.3565482072693148</v>
      </c>
    </row>
    <row r="19" spans="1:10" x14ac:dyDescent="0.35">
      <c r="A19">
        <v>14</v>
      </c>
      <c r="B19">
        <f t="shared" si="1"/>
        <v>0.75787502458828948</v>
      </c>
      <c r="C19" s="2">
        <v>0.5</v>
      </c>
      <c r="D19" s="13">
        <f t="shared" si="0"/>
        <v>1.4051919749999999E-5</v>
      </c>
      <c r="E19" s="2">
        <f>SUM(C19:D19)</f>
        <v>0.50001405191975001</v>
      </c>
      <c r="F19" s="2">
        <f>E19*B19</f>
        <v>0.37894816189317082</v>
      </c>
      <c r="G19" s="4">
        <v>0.34523312499999997</v>
      </c>
      <c r="H19" s="4">
        <v>0.11599999999999999</v>
      </c>
      <c r="I19" s="4">
        <f>SUM(G19:H19)</f>
        <v>0.46123312499999997</v>
      </c>
      <c r="J19" s="4">
        <f>I19*B19</f>
        <v>0.34955706595030855</v>
      </c>
    </row>
    <row r="20" spans="1:10" x14ac:dyDescent="0.35">
      <c r="A20">
        <v>15</v>
      </c>
      <c r="B20">
        <f t="shared" si="1"/>
        <v>0.74301472998851925</v>
      </c>
      <c r="C20" s="2">
        <v>0.5</v>
      </c>
      <c r="D20" s="13">
        <f t="shared" si="0"/>
        <v>1.4051919749999999E-5</v>
      </c>
      <c r="E20" s="2">
        <f>SUM(C20:D20)</f>
        <v>0.50001405191975001</v>
      </c>
      <c r="F20" s="2">
        <f>E20*B20</f>
        <v>0.3715178057776185</v>
      </c>
      <c r="G20" s="4">
        <v>0.34523312499999997</v>
      </c>
      <c r="H20" s="4">
        <v>0.11599999999999999</v>
      </c>
      <c r="I20" s="4">
        <f>SUM(G20:H20)</f>
        <v>0.46123312499999997</v>
      </c>
      <c r="J20" s="4">
        <f>I20*B20</f>
        <v>0.34270300583363594</v>
      </c>
    </row>
    <row r="21" spans="1:10" x14ac:dyDescent="0.35">
      <c r="A21">
        <v>16</v>
      </c>
      <c r="B21">
        <f t="shared" si="1"/>
        <v>0.72844581371423445</v>
      </c>
      <c r="C21" s="2">
        <v>0.5</v>
      </c>
      <c r="D21" s="13">
        <f t="shared" si="0"/>
        <v>1.4051919749999999E-5</v>
      </c>
      <c r="E21" s="2">
        <f>SUM(C21:D21)</f>
        <v>0.50001405191975001</v>
      </c>
      <c r="F21" s="2">
        <f>E21*B21</f>
        <v>0.36423314291923375</v>
      </c>
      <c r="G21" s="4">
        <v>0.34523312499999997</v>
      </c>
      <c r="H21" s="4">
        <v>0.11599999999999999</v>
      </c>
      <c r="I21" s="4">
        <f>SUM(G21:H21)</f>
        <v>0.46123312499999997</v>
      </c>
      <c r="J21" s="4">
        <f>I21*B21</f>
        <v>0.33598333905258421</v>
      </c>
    </row>
    <row r="22" spans="1:10" x14ac:dyDescent="0.35">
      <c r="A22">
        <v>17</v>
      </c>
      <c r="B22">
        <f t="shared" si="1"/>
        <v>0.7141625624649357</v>
      </c>
      <c r="C22" s="2">
        <v>0.5</v>
      </c>
      <c r="D22" s="13">
        <f t="shared" si="0"/>
        <v>1.4051919749999999E-5</v>
      </c>
      <c r="E22" s="2">
        <f>SUM(C22:D22)</f>
        <v>0.50001405191975001</v>
      </c>
      <c r="F22" s="2">
        <f>E22*B22</f>
        <v>0.35709131658748405</v>
      </c>
      <c r="G22" s="4">
        <v>0.34523312499999997</v>
      </c>
      <c r="H22" s="4">
        <v>0.11599999999999999</v>
      </c>
      <c r="I22" s="4">
        <f>SUM(G22:H22)</f>
        <v>0.46123312499999997</v>
      </c>
      <c r="J22" s="4">
        <f>I22*B22</f>
        <v>0.32939543044370995</v>
      </c>
    </row>
    <row r="23" spans="1:10" x14ac:dyDescent="0.35">
      <c r="A23">
        <v>18</v>
      </c>
      <c r="B23">
        <f t="shared" si="1"/>
        <v>0.7001593749656233</v>
      </c>
      <c r="C23" s="2">
        <v>0.5</v>
      </c>
      <c r="D23" s="13">
        <f t="shared" si="0"/>
        <v>1.4051919749999999E-5</v>
      </c>
      <c r="E23" s="2">
        <f>SUM(C23:D23)</f>
        <v>0.50001405191975001</v>
      </c>
      <c r="F23" s="2">
        <f>E23*B23</f>
        <v>0.35008952606616089</v>
      </c>
      <c r="G23" s="4">
        <v>0.34523312499999997</v>
      </c>
      <c r="H23" s="4">
        <v>0.11599999999999999</v>
      </c>
      <c r="I23" s="4">
        <f>SUM(G23:H23)</f>
        <v>0.46123312499999997</v>
      </c>
      <c r="J23" s="4">
        <f>I23*B23</f>
        <v>0.3229366965134412</v>
      </c>
    </row>
    <row r="24" spans="1:10" x14ac:dyDescent="0.35">
      <c r="A24">
        <v>19</v>
      </c>
      <c r="B24">
        <f t="shared" si="1"/>
        <v>0.68643075977021895</v>
      </c>
      <c r="C24" s="2">
        <v>0.5</v>
      </c>
      <c r="D24" s="13">
        <f t="shared" si="0"/>
        <v>1.4051919749999999E-5</v>
      </c>
      <c r="E24" s="2">
        <f>SUM(C24:D24)</f>
        <v>0.50001405191975001</v>
      </c>
      <c r="F24" s="2">
        <f>E24*B24</f>
        <v>0.34322502555505968</v>
      </c>
      <c r="G24" s="4">
        <v>0.34523312499999997</v>
      </c>
      <c r="H24" s="4">
        <v>0.11599999999999999</v>
      </c>
      <c r="I24" s="4">
        <f>SUM(G24:H24)</f>
        <v>0.46123312499999997</v>
      </c>
      <c r="J24" s="4">
        <f>I24*B24</f>
        <v>0.31660460442494232</v>
      </c>
    </row>
    <row r="25" spans="1:10" x14ac:dyDescent="0.35">
      <c r="A25">
        <v>20</v>
      </c>
      <c r="B25">
        <f t="shared" si="1"/>
        <v>0.67297133310805779</v>
      </c>
      <c r="C25" s="2">
        <v>0.5</v>
      </c>
      <c r="D25" s="13">
        <f t="shared" si="0"/>
        <v>1.4051919749999999E-5</v>
      </c>
      <c r="E25" s="2">
        <f>SUM(C25:D25)</f>
        <v>0.50001405191975001</v>
      </c>
      <c r="F25" s="2">
        <f>E25*B25</f>
        <v>0.33649512309319579</v>
      </c>
      <c r="G25" s="4">
        <v>0.34523312499999997</v>
      </c>
      <c r="H25" s="4">
        <v>0.11599999999999999</v>
      </c>
      <c r="I25" s="4">
        <f>SUM(G25:H25)</f>
        <v>0.46123312499999997</v>
      </c>
      <c r="J25" s="4">
        <f>I25*B25</f>
        <v>0.31039667100484541</v>
      </c>
    </row>
    <row r="26" spans="1:10" x14ac:dyDescent="0.35">
      <c r="A26">
        <v>21</v>
      </c>
      <c r="B26">
        <f t="shared" si="1"/>
        <v>0.65977581677260566</v>
      </c>
      <c r="C26" s="2">
        <v>0.5</v>
      </c>
      <c r="D26" s="13">
        <f t="shared" si="0"/>
        <v>1.4051919749999999E-5</v>
      </c>
      <c r="E26" s="2">
        <f>SUM(C26:D26)</f>
        <v>0.50001405191975001</v>
      </c>
      <c r="F26" s="2">
        <f>E26*B26</f>
        <v>0.32989717950313313</v>
      </c>
      <c r="G26" s="4">
        <v>0.34523312499999997</v>
      </c>
      <c r="H26" s="4">
        <v>0.11599999999999999</v>
      </c>
      <c r="I26" s="4">
        <f>SUM(G26:H26)</f>
        <v>0.46123312499999997</v>
      </c>
      <c r="J26" s="4">
        <f>I26*B26</f>
        <v>0.30431046176945631</v>
      </c>
    </row>
    <row r="27" spans="1:10" x14ac:dyDescent="0.35">
      <c r="A27">
        <v>22</v>
      </c>
      <c r="B27">
        <f t="shared" si="1"/>
        <v>0.64683903605157411</v>
      </c>
      <c r="C27" s="2">
        <v>0.5</v>
      </c>
      <c r="D27" s="13">
        <f t="shared" si="0"/>
        <v>1.4051919749999999E-5</v>
      </c>
      <c r="E27" s="2">
        <f>SUM(C27:D27)</f>
        <v>0.50001405191975001</v>
      </c>
      <c r="F27" s="2">
        <f>E27*B27</f>
        <v>0.32342860735601281</v>
      </c>
      <c r="G27" s="4">
        <v>0.34523312499999997</v>
      </c>
      <c r="H27" s="4">
        <v>0.11599999999999999</v>
      </c>
      <c r="I27" s="4">
        <f>SUM(G27:H27)</f>
        <v>0.46123312499999997</v>
      </c>
      <c r="J27" s="4">
        <f>I27*B27</f>
        <v>0.29834358997005517</v>
      </c>
    </row>
    <row r="28" spans="1:10" x14ac:dyDescent="0.35">
      <c r="A28">
        <v>23</v>
      </c>
      <c r="B28">
        <f t="shared" si="1"/>
        <v>0.63415591769762181</v>
      </c>
      <c r="C28" s="2">
        <v>0.5</v>
      </c>
      <c r="D28" s="13">
        <f t="shared" si="0"/>
        <v>1.4051919749999999E-5</v>
      </c>
      <c r="E28" s="2">
        <f>SUM(C28:D28)</f>
        <v>0.50001405191975001</v>
      </c>
      <c r="F28" s="2">
        <f>E28*B28</f>
        <v>0.31708686995687541</v>
      </c>
      <c r="G28" s="4">
        <v>0.34523312499999997</v>
      </c>
      <c r="H28" s="4">
        <v>0.11599999999999999</v>
      </c>
      <c r="I28" s="4">
        <f>SUM(G28:H28)</f>
        <v>0.46123312499999997</v>
      </c>
      <c r="J28" s="4">
        <f>I28*B28</f>
        <v>0.2924937156569169</v>
      </c>
    </row>
    <row r="29" spans="1:10" x14ac:dyDescent="0.35">
      <c r="A29">
        <v>24</v>
      </c>
      <c r="B29">
        <f t="shared" si="1"/>
        <v>0.62172148793884485</v>
      </c>
      <c r="C29" s="2">
        <v>0.5</v>
      </c>
      <c r="D29" s="13">
        <f t="shared" si="0"/>
        <v>1.4051919749999999E-5</v>
      </c>
      <c r="E29" s="2">
        <f>SUM(C29:D29)</f>
        <v>0.50001405191975001</v>
      </c>
      <c r="F29" s="2">
        <f>E29*B29</f>
        <v>0.31086948034987782</v>
      </c>
      <c r="G29" s="4">
        <v>0.34523312499999997</v>
      </c>
      <c r="H29" s="4">
        <v>0.11599999999999999</v>
      </c>
      <c r="I29" s="4">
        <f>SUM(G29:H29)</f>
        <v>0.46123312499999997</v>
      </c>
      <c r="J29" s="4">
        <f>I29*B29</f>
        <v>0.28675854476168322</v>
      </c>
    </row>
    <row r="30" spans="1:10" x14ac:dyDescent="0.35">
      <c r="A30">
        <v>25</v>
      </c>
      <c r="B30">
        <f t="shared" si="1"/>
        <v>0.60953087052827937</v>
      </c>
      <c r="C30" s="2">
        <v>0.5</v>
      </c>
      <c r="D30" s="13">
        <f t="shared" si="0"/>
        <v>1.4051919749999999E-5</v>
      </c>
      <c r="E30" s="2">
        <f>SUM(C30:D30)</f>
        <v>0.50001405191975001</v>
      </c>
      <c r="F30" s="2">
        <f>E30*B30</f>
        <v>0.30477400034301749</v>
      </c>
      <c r="G30" s="4">
        <v>0.34523312499999997</v>
      </c>
      <c r="H30" s="4">
        <v>0.11599999999999999</v>
      </c>
      <c r="I30" s="4">
        <f>SUM(G30:H30)</f>
        <v>0.46123312499999997</v>
      </c>
      <c r="J30" s="4">
        <f>I30*B30</f>
        <v>0.2811358281977287</v>
      </c>
    </row>
    <row r="31" spans="1:10" x14ac:dyDescent="0.35">
      <c r="A31">
        <v>26</v>
      </c>
      <c r="B31">
        <f t="shared" si="1"/>
        <v>0.59757928483164635</v>
      </c>
      <c r="C31" s="2">
        <v>0.5</v>
      </c>
      <c r="D31" s="13">
        <f t="shared" si="0"/>
        <v>1.4051919749999999E-5</v>
      </c>
      <c r="E31" s="2">
        <f>SUM(C31:D31)</f>
        <v>0.50001405191975001</v>
      </c>
      <c r="F31" s="2">
        <f>E31*B31</f>
        <v>0.29879803955197792</v>
      </c>
      <c r="G31" s="4">
        <v>0.34523312499999997</v>
      </c>
      <c r="H31" s="4">
        <v>0.11599999999999999</v>
      </c>
      <c r="I31" s="4">
        <f>SUM(G31:H31)</f>
        <v>0.46123312499999997</v>
      </c>
      <c r="J31" s="4">
        <f>I31*B31</f>
        <v>0.27562336097816531</v>
      </c>
    </row>
    <row r="32" spans="1:10" x14ac:dyDescent="0.35">
      <c r="A32">
        <v>27</v>
      </c>
      <c r="B32">
        <f t="shared" si="1"/>
        <v>0.58586204395259456</v>
      </c>
      <c r="C32" s="2">
        <v>0.5</v>
      </c>
      <c r="D32" s="13">
        <f t="shared" si="0"/>
        <v>1.4051919749999999E-5</v>
      </c>
      <c r="E32" s="2">
        <f>SUM(C32:D32)</f>
        <v>0.50001405191975001</v>
      </c>
      <c r="F32" s="2">
        <f>E32*B32</f>
        <v>0.29293925446272345</v>
      </c>
      <c r="G32" s="4">
        <v>0.34523312499999997</v>
      </c>
      <c r="H32" s="4">
        <v>0.11599999999999999</v>
      </c>
      <c r="I32" s="4">
        <f>SUM(G32:H32)</f>
        <v>0.46123312499999997</v>
      </c>
      <c r="J32" s="4">
        <f>I32*B32</f>
        <v>0.27021898135114253</v>
      </c>
    </row>
    <row r="33" spans="1:13" x14ac:dyDescent="0.35">
      <c r="A33">
        <v>28</v>
      </c>
      <c r="B33">
        <f t="shared" si="1"/>
        <v>0.57437455289470041</v>
      </c>
      <c r="C33" s="2">
        <v>0.5</v>
      </c>
      <c r="D33" s="13">
        <f t="shared" si="0"/>
        <v>1.4051919749999999E-5</v>
      </c>
      <c r="E33" s="2">
        <f>SUM(C33:D33)</f>
        <v>0.50001405191975001</v>
      </c>
      <c r="F33" s="2">
        <f>E33*B33</f>
        <v>0.28719534751247394</v>
      </c>
      <c r="G33" s="4">
        <v>0.34523312499999997</v>
      </c>
      <c r="H33" s="4">
        <v>0.11599999999999999</v>
      </c>
      <c r="I33" s="4">
        <f>SUM(G33:H33)</f>
        <v>0.46123312499999997</v>
      </c>
      <c r="J33" s="4">
        <f>I33*B33</f>
        <v>0.26492056995210045</v>
      </c>
    </row>
    <row r="34" spans="1:13" x14ac:dyDescent="0.35">
      <c r="A34">
        <v>29</v>
      </c>
      <c r="B34">
        <f t="shared" si="1"/>
        <v>0.56311230675951029</v>
      </c>
      <c r="C34" s="2">
        <v>0.5</v>
      </c>
      <c r="D34" s="13">
        <f t="shared" si="0"/>
        <v>1.4051919749999999E-5</v>
      </c>
      <c r="E34" s="2">
        <f>SUM(C34:D34)</f>
        <v>0.50001405191975001</v>
      </c>
      <c r="F34" s="2">
        <f>E34*B34</f>
        <v>0.2815640661887</v>
      </c>
      <c r="G34" s="4">
        <v>0.34523312499999997</v>
      </c>
      <c r="H34" s="4">
        <v>0.11599999999999999</v>
      </c>
      <c r="I34" s="4">
        <f>SUM(G34:H34)</f>
        <v>0.46123312499999997</v>
      </c>
      <c r="J34" s="4">
        <f>I34*B34</f>
        <v>0.25972604897264756</v>
      </c>
    </row>
    <row r="35" spans="1:13" x14ac:dyDescent="0.35">
      <c r="A35">
        <v>30</v>
      </c>
      <c r="B35">
        <f t="shared" si="1"/>
        <v>0.55207088897991197</v>
      </c>
      <c r="C35" s="2">
        <v>0.5</v>
      </c>
      <c r="D35" s="13">
        <f t="shared" si="0"/>
        <v>1.4051919749999999E-5</v>
      </c>
      <c r="E35" s="2">
        <f>SUM(C35:D35)</f>
        <v>0.50001405191975001</v>
      </c>
      <c r="F35" s="2">
        <f>E35*B35</f>
        <v>0.27604320214578426</v>
      </c>
      <c r="G35" s="4">
        <v>0.34523312499999997</v>
      </c>
      <c r="H35" s="4">
        <v>0.11599999999999999</v>
      </c>
      <c r="I35" s="4">
        <f>SUM(G35:H35)</f>
        <v>0.46123312499999997</v>
      </c>
      <c r="J35" s="4">
        <f>I35*B35</f>
        <v>0.25463338134573282</v>
      </c>
    </row>
    <row r="36" spans="1:13" x14ac:dyDescent="0.35">
      <c r="A36">
        <v>31</v>
      </c>
      <c r="B36">
        <f t="shared" si="1"/>
        <v>0.54124596958814919</v>
      </c>
      <c r="C36" s="2">
        <v>0.5</v>
      </c>
      <c r="D36" s="13">
        <f t="shared" si="0"/>
        <v>1.4051919749999999E-5</v>
      </c>
      <c r="E36" s="2">
        <f>SUM(C36:D36)</f>
        <v>0.50001405191975001</v>
      </c>
      <c r="F36" s="2">
        <f>E36*B36</f>
        <v>0.27063059033900427</v>
      </c>
      <c r="G36" s="4">
        <v>0.34523312499999997</v>
      </c>
      <c r="H36" s="4">
        <v>0.11599999999999999</v>
      </c>
      <c r="I36" s="4">
        <f>SUM(G36:H36)</f>
        <v>0.46123312499999997</v>
      </c>
      <c r="J36" s="4">
        <f>I36*B36</f>
        <v>0.24964056994679701</v>
      </c>
    </row>
    <row r="37" spans="1:13" x14ac:dyDescent="0.35">
      <c r="A37">
        <v>32</v>
      </c>
      <c r="B37">
        <f t="shared" si="1"/>
        <v>0.53063330351779314</v>
      </c>
      <c r="C37" s="2">
        <v>0.5</v>
      </c>
      <c r="D37" s="13">
        <f t="shared" si="0"/>
        <v>1.4051919749999999E-5</v>
      </c>
      <c r="E37" s="2">
        <f>SUM(C37:D37)</f>
        <v>0.50001405191975001</v>
      </c>
      <c r="F37" s="2">
        <f>E37*B37</f>
        <v>0.26532410817549429</v>
      </c>
      <c r="G37" s="4">
        <v>0.34523312499999997</v>
      </c>
      <c r="H37" s="4">
        <v>0.11599999999999999</v>
      </c>
      <c r="I37" s="4">
        <f>SUM(G37:H37)</f>
        <v>0.46123312499999997</v>
      </c>
      <c r="J37" s="4">
        <f>I37*B37</f>
        <v>0.24474565681058522</v>
      </c>
    </row>
    <row r="38" spans="1:13" x14ac:dyDescent="0.35">
      <c r="A38">
        <v>33</v>
      </c>
      <c r="B38">
        <f t="shared" si="1"/>
        <v>0.52022872893901284</v>
      </c>
      <c r="C38" s="2">
        <v>0.5</v>
      </c>
      <c r="D38" s="13">
        <f t="shared" si="0"/>
        <v>1.4051919749999999E-5</v>
      </c>
      <c r="E38" s="2">
        <f>SUM(C38:D38)</f>
        <v>0.50001405191975001</v>
      </c>
      <c r="F38" s="2">
        <f>E38*B38</f>
        <v>0.2601216746818571</v>
      </c>
      <c r="G38" s="4">
        <v>0.34523312499999997</v>
      </c>
      <c r="H38" s="4">
        <v>0.11599999999999999</v>
      </c>
      <c r="I38" s="4">
        <f>SUM(G38:H38)</f>
        <v>0.46123312499999997</v>
      </c>
      <c r="J38" s="4">
        <f>I38*B38</f>
        <v>0.23994672236331882</v>
      </c>
    </row>
    <row r="39" spans="1:13" x14ac:dyDescent="0.35">
      <c r="A39">
        <v>34</v>
      </c>
      <c r="B39">
        <f t="shared" si="1"/>
        <v>0.51002816562648323</v>
      </c>
      <c r="C39" s="2">
        <v>0.5</v>
      </c>
      <c r="D39" s="13">
        <f t="shared" si="0"/>
        <v>1.4051919749999999E-5</v>
      </c>
      <c r="E39" s="2">
        <f>SUM(C39:D39)</f>
        <v>0.50001405191975001</v>
      </c>
      <c r="F39" s="2">
        <f>E39*B39</f>
        <v>0.25502124968809525</v>
      </c>
      <c r="G39" s="4">
        <v>0.34523312499999997</v>
      </c>
      <c r="H39" s="4">
        <v>0.11599999999999999</v>
      </c>
      <c r="I39" s="4">
        <f>SUM(G39:H39)</f>
        <v>0.46123312499999997</v>
      </c>
      <c r="J39" s="4">
        <f>I39*B39</f>
        <v>0.23524188466992044</v>
      </c>
    </row>
    <row r="40" spans="1:13" x14ac:dyDescent="0.35">
      <c r="A40">
        <v>35</v>
      </c>
      <c r="B40">
        <f t="shared" si="1"/>
        <v>0.50002761335929735</v>
      </c>
      <c r="C40" s="2">
        <v>0.5</v>
      </c>
      <c r="D40" s="13">
        <f t="shared" si="0"/>
        <v>1.4051919749999999E-5</v>
      </c>
      <c r="E40" s="2">
        <f>SUM(C40:D40)</f>
        <v>0.50001405191975001</v>
      </c>
      <c r="F40" s="2">
        <f>E40*B40</f>
        <v>0.25002083302754441</v>
      </c>
      <c r="G40" s="4">
        <v>0.34523312499999997</v>
      </c>
      <c r="H40" s="4">
        <v>0.11599999999999999</v>
      </c>
      <c r="I40" s="4">
        <f>SUM(G40:H40)</f>
        <v>0.46123312499999997</v>
      </c>
      <c r="J40" s="4">
        <f>I40*B40</f>
        <v>0.23062929869600046</v>
      </c>
    </row>
    <row r="41" spans="1:13" x14ac:dyDescent="0.35">
      <c r="A41">
        <v>36</v>
      </c>
      <c r="B41">
        <f t="shared" si="1"/>
        <v>0.49022315035225233</v>
      </c>
      <c r="C41" s="2">
        <v>0.5</v>
      </c>
      <c r="D41" s="13">
        <f t="shared" si="0"/>
        <v>1.4051919749999999E-5</v>
      </c>
      <c r="E41" s="2">
        <f>SUM(C41:D41)</f>
        <v>0.50001405191975001</v>
      </c>
      <c r="F41" s="2">
        <f>E41*B41</f>
        <v>0.24511846375249452</v>
      </c>
      <c r="G41" s="4">
        <v>0.34523312499999997</v>
      </c>
      <c r="H41" s="4">
        <v>0.11599999999999999</v>
      </c>
      <c r="I41" s="4">
        <f>SUM(G41:H41)</f>
        <v>0.46123312499999997</v>
      </c>
      <c r="J41" s="4">
        <f>I41*B41</f>
        <v>0.22610715558431418</v>
      </c>
    </row>
    <row r="42" spans="1:13" x14ac:dyDescent="0.35">
      <c r="A42">
        <v>37</v>
      </c>
      <c r="B42">
        <f t="shared" si="1"/>
        <v>0.48061093171789437</v>
      </c>
      <c r="C42" s="2">
        <v>0.5</v>
      </c>
      <c r="D42" s="13">
        <f t="shared" si="0"/>
        <v>1.4051919749999999E-5</v>
      </c>
      <c r="E42" s="2">
        <f>SUM(C42:D42)</f>
        <v>0.50001405191975001</v>
      </c>
      <c r="F42" s="2">
        <f>E42*B42</f>
        <v>0.24031221936519068</v>
      </c>
      <c r="G42" s="4">
        <v>0.34523312499999997</v>
      </c>
      <c r="H42" s="4">
        <v>0.11599999999999999</v>
      </c>
      <c r="I42" s="4">
        <f>SUM(G42:H42)</f>
        <v>0.46123312499999997</v>
      </c>
      <c r="J42" s="4">
        <f>I42*B42</f>
        <v>0.22167368194540601</v>
      </c>
    </row>
    <row r="43" spans="1:13" x14ac:dyDescent="0.35">
      <c r="A43">
        <v>38</v>
      </c>
      <c r="B43">
        <f t="shared" si="1"/>
        <v>0.47118718795871989</v>
      </c>
      <c r="C43" s="2">
        <v>0.5</v>
      </c>
      <c r="D43" s="13">
        <f t="shared" si="0"/>
        <v>1.4051919749999999E-5</v>
      </c>
      <c r="E43" s="2">
        <f>SUM(C43:D43)</f>
        <v>0.50001405191975001</v>
      </c>
      <c r="F43" s="2">
        <f>E43*B43</f>
        <v>0.23560021506391238</v>
      </c>
      <c r="G43" s="4">
        <v>0.34523312499999997</v>
      </c>
      <c r="H43" s="4">
        <v>0.11599999999999999</v>
      </c>
      <c r="I43" s="4">
        <f>SUM(G43:H43)</f>
        <v>0.46123312499999997</v>
      </c>
      <c r="J43" s="4">
        <f>I43*B43</f>
        <v>0.21732713916216273</v>
      </c>
    </row>
    <row r="44" spans="1:13" x14ac:dyDescent="0.35">
      <c r="A44">
        <v>39</v>
      </c>
      <c r="B44">
        <f t="shared" si="1"/>
        <v>0.46194822348894127</v>
      </c>
      <c r="C44" s="2">
        <v>0.5</v>
      </c>
      <c r="D44" s="13">
        <f t="shared" si="0"/>
        <v>1.4051919749999999E-5</v>
      </c>
      <c r="E44" s="2">
        <f>SUM(C44:D44)</f>
        <v>0.50001405191975001</v>
      </c>
      <c r="F44" s="2">
        <f>E44*B44</f>
        <v>0.23098060300383577</v>
      </c>
      <c r="G44" s="4">
        <v>0.34523312499999997</v>
      </c>
      <c r="H44" s="4">
        <v>0.11599999999999999</v>
      </c>
      <c r="I44" s="4">
        <f>SUM(G44:H44)</f>
        <v>0.46123312499999997</v>
      </c>
      <c r="J44" s="4">
        <f>I44*B44</f>
        <v>0.21306582270800276</v>
      </c>
    </row>
    <row r="45" spans="1:13" x14ac:dyDescent="0.35">
      <c r="A45">
        <v>40</v>
      </c>
      <c r="B45">
        <f t="shared" si="1"/>
        <v>0.45289041518523643</v>
      </c>
      <c r="C45" s="2">
        <v>0.5</v>
      </c>
      <c r="D45" s="13">
        <f t="shared" si="0"/>
        <v>1.4051919749999999E-5</v>
      </c>
      <c r="E45" s="2">
        <f>SUM(C45:D45)</f>
        <v>0.50001405191975001</v>
      </c>
      <c r="F45" s="2">
        <f>E45*B45</f>
        <v>0.22645157157238796</v>
      </c>
      <c r="G45" s="4">
        <v>0.34523312499999997</v>
      </c>
      <c r="H45" s="4">
        <v>0.11599999999999999</v>
      </c>
      <c r="I45" s="4">
        <f>SUM(G45:H45)</f>
        <v>0.46123312499999997</v>
      </c>
      <c r="J45" s="4">
        <f>I45*B45</f>
        <v>0.20888806147843403</v>
      </c>
    </row>
    <row r="46" spans="1:13" x14ac:dyDescent="0.35">
      <c r="C46" t="s">
        <v>48</v>
      </c>
      <c r="G46" t="s">
        <v>27</v>
      </c>
      <c r="H46">
        <f>(9.2-H5)/40</f>
        <v>0.11599999999999999</v>
      </c>
    </row>
    <row r="47" spans="1:13" x14ac:dyDescent="0.35">
      <c r="E47" s="5" t="s">
        <v>13</v>
      </c>
      <c r="F47">
        <f>SUM(F5:F45)</f>
        <v>51.287345891128098</v>
      </c>
      <c r="I47" s="6" t="s">
        <v>14</v>
      </c>
      <c r="J47" s="4">
        <f>SUM(J5:J45)</f>
        <v>17.467928176078299</v>
      </c>
      <c r="L47" s="7" t="s">
        <v>15</v>
      </c>
      <c r="M47" s="12">
        <f>J47-F47</f>
        <v>-33.819417715049795</v>
      </c>
    </row>
    <row r="48" spans="1:13" x14ac:dyDescent="0.35">
      <c r="L48" s="7" t="s">
        <v>49</v>
      </c>
      <c r="M48" s="12">
        <f>M47/C5</f>
        <v>-0.89945259880451578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E9620-990A-42B0-85EB-9C09B295307D}">
  <dimension ref="A1:M48"/>
  <sheetViews>
    <sheetView topLeftCell="A31" workbookViewId="0">
      <selection activeCell="D46" sqref="D46"/>
    </sheetView>
  </sheetViews>
  <sheetFormatPr defaultRowHeight="14.5" x14ac:dyDescent="0.35"/>
  <cols>
    <col min="1" max="1" width="14.26953125" customWidth="1"/>
    <col min="3" max="3" width="18.36328125" customWidth="1"/>
    <col min="4" max="4" width="17.54296875" customWidth="1"/>
    <col min="5" max="5" width="12.36328125" customWidth="1"/>
    <col min="7" max="7" width="16.6328125" customWidth="1"/>
    <col min="9" max="9" width="12.1796875" customWidth="1"/>
  </cols>
  <sheetData>
    <row r="1" spans="1:10" x14ac:dyDescent="0.35">
      <c r="A1" t="s">
        <v>0</v>
      </c>
      <c r="D1" t="s">
        <v>17</v>
      </c>
    </row>
    <row r="3" spans="1:10" x14ac:dyDescent="0.35">
      <c r="B3">
        <v>0.02</v>
      </c>
      <c r="C3" s="1" t="s">
        <v>5</v>
      </c>
      <c r="G3" s="3" t="s">
        <v>16</v>
      </c>
    </row>
    <row r="4" spans="1:10" x14ac:dyDescent="0.35">
      <c r="A4" t="s">
        <v>2</v>
      </c>
      <c r="B4" t="s">
        <v>3</v>
      </c>
      <c r="C4" s="2" t="s">
        <v>1</v>
      </c>
      <c r="D4" s="2" t="s">
        <v>8</v>
      </c>
      <c r="E4" s="2" t="s">
        <v>4</v>
      </c>
      <c r="F4" s="2" t="s">
        <v>7</v>
      </c>
      <c r="G4" s="4" t="s">
        <v>10</v>
      </c>
      <c r="H4" s="4" t="s">
        <v>9</v>
      </c>
      <c r="I4" s="4" t="s">
        <v>11</v>
      </c>
      <c r="J4" s="4" t="s">
        <v>12</v>
      </c>
    </row>
    <row r="5" spans="1:10" x14ac:dyDescent="0.35">
      <c r="A5">
        <v>0</v>
      </c>
      <c r="B5">
        <f>1/(1+$B$3)^A5</f>
        <v>1</v>
      </c>
      <c r="C5" s="2">
        <v>37.6</v>
      </c>
      <c r="D5" s="2">
        <v>7.54516944E-3</v>
      </c>
      <c r="E5" s="2">
        <f>SUM(C5:D5)</f>
        <v>37.607545169440002</v>
      </c>
      <c r="F5" s="2">
        <f>E5*B5</f>
        <v>37.607545169440002</v>
      </c>
      <c r="G5" s="4">
        <v>0.29067500000000002</v>
      </c>
      <c r="H5" s="4">
        <v>4.5599999999999996</v>
      </c>
      <c r="I5" s="4">
        <f>SUM(G5:H5)</f>
        <v>4.8506749999999998</v>
      </c>
      <c r="J5" s="4">
        <f>I5*B5</f>
        <v>4.8506749999999998</v>
      </c>
    </row>
    <row r="6" spans="1:10" x14ac:dyDescent="0.35">
      <c r="A6">
        <v>1</v>
      </c>
      <c r="B6">
        <f>1/(1+$B$3)^A6</f>
        <v>0.98039215686274506</v>
      </c>
      <c r="C6" s="2">
        <v>0.5</v>
      </c>
      <c r="D6" s="2">
        <v>1.1497025249999999E-5</v>
      </c>
      <c r="E6" s="2">
        <f>SUM(C6:D6)</f>
        <v>0.50001149702525005</v>
      </c>
      <c r="F6" s="2">
        <f>E6*B6</f>
        <v>0.49020735002475491</v>
      </c>
      <c r="G6" s="4">
        <v>0.34523312499999997</v>
      </c>
      <c r="H6" s="4">
        <v>0.11599999999999999</v>
      </c>
      <c r="I6" s="4">
        <f>SUM(G6:H6)</f>
        <v>0.46123312499999997</v>
      </c>
      <c r="J6" s="4">
        <f>I6*B6</f>
        <v>0.45218933823529406</v>
      </c>
    </row>
    <row r="7" spans="1:10" x14ac:dyDescent="0.35">
      <c r="A7">
        <v>2</v>
      </c>
      <c r="B7">
        <f>1/(1+$B$3)^A7</f>
        <v>0.96116878123798544</v>
      </c>
      <c r="C7" s="2">
        <v>0.5</v>
      </c>
      <c r="D7" s="2">
        <v>1.1497025249999999E-5</v>
      </c>
      <c r="E7" s="2">
        <f>SUM(C7:D7)</f>
        <v>0.50001149702525005</v>
      </c>
      <c r="F7" s="2">
        <f>E7*B7</f>
        <v>0.48059544120074016</v>
      </c>
      <c r="G7" s="4">
        <v>0.34523312499999997</v>
      </c>
      <c r="H7" s="4">
        <v>0.11599999999999999</v>
      </c>
      <c r="I7" s="4">
        <f>SUM(G7:H7)</f>
        <v>0.46123312499999997</v>
      </c>
      <c r="J7" s="4">
        <f>I7*B7</f>
        <v>0.44332288062283737</v>
      </c>
    </row>
    <row r="8" spans="1:10" x14ac:dyDescent="0.35">
      <c r="A8">
        <v>3</v>
      </c>
      <c r="B8">
        <f t="shared" ref="B8:B45" si="0">1/(1+$B$3)^A8</f>
        <v>0.94232233454704462</v>
      </c>
      <c r="C8" s="2">
        <v>0.5</v>
      </c>
      <c r="D8" s="2">
        <v>1.1497025249999999E-5</v>
      </c>
      <c r="E8" s="2">
        <f>SUM(C8:D8)</f>
        <v>0.50001149702525005</v>
      </c>
      <c r="F8" s="2">
        <f>E8*B8</f>
        <v>0.47117200117719626</v>
      </c>
      <c r="G8" s="4">
        <v>0.34523312499999997</v>
      </c>
      <c r="H8" s="4">
        <v>0.11599999999999999</v>
      </c>
      <c r="I8" s="4">
        <f>SUM(G8:H8)</f>
        <v>0.46123312499999997</v>
      </c>
      <c r="J8" s="4">
        <f>I8*B8</f>
        <v>0.43463027512042879</v>
      </c>
    </row>
    <row r="9" spans="1:10" x14ac:dyDescent="0.35">
      <c r="A9">
        <v>4</v>
      </c>
      <c r="B9">
        <f t="shared" si="0"/>
        <v>0.9238454260265142</v>
      </c>
      <c r="C9" s="2">
        <v>0.5</v>
      </c>
      <c r="D9" s="2">
        <v>1.1497025249999999E-5</v>
      </c>
      <c r="E9" s="2">
        <f>SUM(C9:D9)</f>
        <v>0.50001149702525005</v>
      </c>
      <c r="F9" s="2">
        <f>E9*B9</f>
        <v>0.46193333448744728</v>
      </c>
      <c r="G9" s="4">
        <v>0.34523312499999997</v>
      </c>
      <c r="H9" s="4">
        <v>0.11599999999999999</v>
      </c>
      <c r="I9" s="4">
        <f>SUM(G9:H9)</f>
        <v>0.46123312499999997</v>
      </c>
      <c r="J9" s="4">
        <f>I9*B9</f>
        <v>0.42610811286316547</v>
      </c>
    </row>
    <row r="10" spans="1:10" x14ac:dyDescent="0.35">
      <c r="A10">
        <v>5</v>
      </c>
      <c r="B10">
        <f t="shared" si="0"/>
        <v>0.90573080982991594</v>
      </c>
      <c r="C10" s="2">
        <v>0.5</v>
      </c>
      <c r="D10" s="2">
        <v>1.1497025249999999E-5</v>
      </c>
      <c r="E10" s="2">
        <f>SUM(C10:D10)</f>
        <v>0.50001149702525005</v>
      </c>
      <c r="F10" s="2">
        <f>E10*B10</f>
        <v>0.45287581812494832</v>
      </c>
      <c r="G10" s="4">
        <v>0.34523312499999997</v>
      </c>
      <c r="H10" s="4">
        <v>0.11599999999999999</v>
      </c>
      <c r="I10" s="4">
        <f>SUM(G10:H10)</f>
        <v>0.46123312499999997</v>
      </c>
      <c r="J10" s="4">
        <f>I10*B10</f>
        <v>0.4177530518266328</v>
      </c>
    </row>
    <row r="11" spans="1:10" x14ac:dyDescent="0.35">
      <c r="A11">
        <v>6</v>
      </c>
      <c r="B11">
        <f t="shared" si="0"/>
        <v>0.88797138218619198</v>
      </c>
      <c r="C11" s="2">
        <v>0.5</v>
      </c>
      <c r="D11" s="2">
        <v>1.1497025249999999E-5</v>
      </c>
      <c r="E11" s="2">
        <f>SUM(C11:D11)</f>
        <v>0.50001149702525005</v>
      </c>
      <c r="F11" s="2">
        <f>E11*B11</f>
        <v>0.44399590012249829</v>
      </c>
      <c r="G11" s="4">
        <v>0.34523312499999997</v>
      </c>
      <c r="H11" s="4">
        <v>0.11599999999999999</v>
      </c>
      <c r="I11" s="4">
        <f>SUM(G11:H11)</f>
        <v>0.46123312499999997</v>
      </c>
      <c r="J11" s="4">
        <f>I11*B11</f>
        <v>0.4095618155163066</v>
      </c>
    </row>
    <row r="12" spans="1:10" x14ac:dyDescent="0.35">
      <c r="A12">
        <v>7</v>
      </c>
      <c r="B12">
        <f t="shared" si="0"/>
        <v>0.87056017861391388</v>
      </c>
      <c r="C12" s="2">
        <v>0.5</v>
      </c>
      <c r="D12" s="2">
        <v>1.1497025249999999E-5</v>
      </c>
      <c r="E12" s="2">
        <f>SUM(C12:D12)</f>
        <v>0.50001149702525005</v>
      </c>
      <c r="F12" s="2">
        <f>E12*B12</f>
        <v>0.43529009815931213</v>
      </c>
      <c r="G12" s="4">
        <v>0.34523312499999997</v>
      </c>
      <c r="H12" s="4">
        <v>0.11599999999999999</v>
      </c>
      <c r="I12" s="4">
        <f>SUM(G12:H12)</f>
        <v>0.46123312499999997</v>
      </c>
      <c r="J12" s="4">
        <f>I12*B12</f>
        <v>0.40153119168265367</v>
      </c>
    </row>
    <row r="13" spans="1:10" x14ac:dyDescent="0.35">
      <c r="A13">
        <v>8</v>
      </c>
      <c r="B13">
        <f t="shared" si="0"/>
        <v>0.85349037119011162</v>
      </c>
      <c r="C13" s="2">
        <v>0.5</v>
      </c>
      <c r="D13" s="2">
        <v>1.1497025249999999E-5</v>
      </c>
      <c r="E13" s="2">
        <f>SUM(C13:D13)</f>
        <v>0.50001149702525005</v>
      </c>
      <c r="F13" s="2">
        <f>E13*B13</f>
        <v>0.42675499819540408</v>
      </c>
      <c r="G13" s="4">
        <v>0.34523312499999997</v>
      </c>
      <c r="H13" s="4">
        <v>0.11599999999999999</v>
      </c>
      <c r="I13" s="4">
        <f>SUM(G13:H13)</f>
        <v>0.46123312499999997</v>
      </c>
      <c r="J13" s="4">
        <f>I13*B13</f>
        <v>0.39365803106142511</v>
      </c>
    </row>
    <row r="14" spans="1:10" x14ac:dyDescent="0.35">
      <c r="A14">
        <v>9</v>
      </c>
      <c r="B14">
        <f t="shared" si="0"/>
        <v>0.83675526587265847</v>
      </c>
      <c r="C14" s="2">
        <v>0.5</v>
      </c>
      <c r="D14" s="2">
        <v>1.1497025249999999E-5</v>
      </c>
      <c r="E14" s="2">
        <f>SUM(C14:D14)</f>
        <v>0.50001149702525005</v>
      </c>
      <c r="F14" s="2">
        <f>E14*B14</f>
        <v>0.4183872531327491</v>
      </c>
      <c r="G14" s="4">
        <v>0.34523312499999997</v>
      </c>
      <c r="H14" s="4">
        <v>0.11599999999999999</v>
      </c>
      <c r="I14" s="4">
        <f>SUM(G14:H14)</f>
        <v>0.46123312499999997</v>
      </c>
      <c r="J14" s="4">
        <f>I14*B14</f>
        <v>0.3859392461386521</v>
      </c>
    </row>
    <row r="15" spans="1:10" x14ac:dyDescent="0.35">
      <c r="A15">
        <v>10</v>
      </c>
      <c r="B15">
        <f t="shared" si="0"/>
        <v>0.82034829987515534</v>
      </c>
      <c r="C15" s="2">
        <v>0.5</v>
      </c>
      <c r="D15" s="2">
        <v>1.1497025249999999E-5</v>
      </c>
      <c r="E15" s="2">
        <f>SUM(C15:D15)</f>
        <v>0.50001149702525005</v>
      </c>
      <c r="F15" s="2">
        <f>E15*B15</f>
        <v>0.41018358150269518</v>
      </c>
      <c r="G15" s="4">
        <v>0.34523312499999997</v>
      </c>
      <c r="H15" s="4">
        <v>0.11599999999999999</v>
      </c>
      <c r="I15" s="4">
        <f>SUM(G15:H15)</f>
        <v>0.46123312499999997</v>
      </c>
      <c r="J15" s="4">
        <f>I15*B15</f>
        <v>0.37837180993985498</v>
      </c>
    </row>
    <row r="16" spans="1:10" x14ac:dyDescent="0.35">
      <c r="A16">
        <v>11</v>
      </c>
      <c r="B16">
        <f t="shared" si="0"/>
        <v>0.80426303909328967</v>
      </c>
      <c r="C16" s="2">
        <v>0.5</v>
      </c>
      <c r="D16" s="2">
        <v>1.1497025249999999E-5</v>
      </c>
      <c r="E16" s="2">
        <f>SUM(C16:D16)</f>
        <v>0.50001149702525005</v>
      </c>
      <c r="F16" s="2">
        <f>E16*B16</f>
        <v>0.40214076617911299</v>
      </c>
      <c r="G16" s="4">
        <v>0.34523312499999997</v>
      </c>
      <c r="H16" s="4">
        <v>0.11599999999999999</v>
      </c>
      <c r="I16" s="4">
        <f>SUM(G16:H16)</f>
        <v>0.46123312499999997</v>
      </c>
      <c r="J16" s="4">
        <f>I16*B16</f>
        <v>0.37095275484299511</v>
      </c>
    </row>
    <row r="17" spans="1:10" x14ac:dyDescent="0.35">
      <c r="A17">
        <v>12</v>
      </c>
      <c r="B17">
        <f t="shared" si="0"/>
        <v>0.78849317558165644</v>
      </c>
      <c r="C17" s="2">
        <v>0.5</v>
      </c>
      <c r="D17" s="2">
        <v>1.1497025249999999E-5</v>
      </c>
      <c r="E17" s="2">
        <f>SUM(C17:D17)</f>
        <v>0.50001149702525005</v>
      </c>
      <c r="F17" s="2">
        <f>E17*B17</f>
        <v>0.39425565311677735</v>
      </c>
      <c r="G17" s="4">
        <v>0.34523312499999997</v>
      </c>
      <c r="H17" s="4">
        <v>0.11599999999999999</v>
      </c>
      <c r="I17" s="4">
        <f>SUM(G17:H17)</f>
        <v>0.46123312499999997</v>
      </c>
      <c r="J17" s="4">
        <f>I17*B17</f>
        <v>0.36367917141470107</v>
      </c>
    </row>
    <row r="18" spans="1:10" x14ac:dyDescent="0.35">
      <c r="A18">
        <v>13</v>
      </c>
      <c r="B18">
        <f t="shared" si="0"/>
        <v>0.77303252508005538</v>
      </c>
      <c r="C18" s="2">
        <v>0.5</v>
      </c>
      <c r="D18" s="2">
        <v>1.1497025249999999E-5</v>
      </c>
      <c r="E18" s="2">
        <f>SUM(C18:D18)</f>
        <v>0.50001149702525005</v>
      </c>
      <c r="F18" s="2">
        <f>E18*B18</f>
        <v>0.38652515011448763</v>
      </c>
      <c r="G18" s="4">
        <v>0.34523312499999997</v>
      </c>
      <c r="H18" s="4">
        <v>0.11599999999999999</v>
      </c>
      <c r="I18" s="4">
        <f>SUM(G18:H18)</f>
        <v>0.46123312499999997</v>
      </c>
      <c r="J18" s="4">
        <f>I18*B18</f>
        <v>0.3565482072693148</v>
      </c>
    </row>
    <row r="19" spans="1:10" x14ac:dyDescent="0.35">
      <c r="A19">
        <v>14</v>
      </c>
      <c r="B19">
        <f t="shared" si="0"/>
        <v>0.75787502458828948</v>
      </c>
      <c r="C19" s="2">
        <v>0.5</v>
      </c>
      <c r="D19" s="2">
        <v>1.1497025249999999E-5</v>
      </c>
      <c r="E19" s="2">
        <f>SUM(C19:D19)</f>
        <v>0.50001149702525005</v>
      </c>
      <c r="F19" s="2">
        <f>E19*B19</f>
        <v>0.37894622560243879</v>
      </c>
      <c r="G19" s="4">
        <v>0.34523312499999997</v>
      </c>
      <c r="H19" s="4">
        <v>0.11599999999999999</v>
      </c>
      <c r="I19" s="4">
        <f>SUM(G19:H19)</f>
        <v>0.46123312499999997</v>
      </c>
      <c r="J19" s="4">
        <f>I19*B19</f>
        <v>0.34955706595030855</v>
      </c>
    </row>
    <row r="20" spans="1:10" x14ac:dyDescent="0.35">
      <c r="A20">
        <v>15</v>
      </c>
      <c r="B20">
        <f t="shared" si="0"/>
        <v>0.74301472998851925</v>
      </c>
      <c r="C20" s="2">
        <v>0.5</v>
      </c>
      <c r="D20" s="2">
        <v>1.1497025249999999E-5</v>
      </c>
      <c r="E20" s="2">
        <f>SUM(C20:D20)</f>
        <v>0.50001149702525005</v>
      </c>
      <c r="F20" s="2">
        <f>E20*B20</f>
        <v>0.37151590745337149</v>
      </c>
      <c r="G20" s="4">
        <v>0.34523312499999997</v>
      </c>
      <c r="H20" s="4">
        <v>0.11599999999999999</v>
      </c>
      <c r="I20" s="4">
        <f>SUM(G20:H20)</f>
        <v>0.46123312499999997</v>
      </c>
      <c r="J20" s="4">
        <f>I20*B20</f>
        <v>0.34270300583363594</v>
      </c>
    </row>
    <row r="21" spans="1:10" x14ac:dyDescent="0.35">
      <c r="A21">
        <v>16</v>
      </c>
      <c r="B21">
        <f t="shared" si="0"/>
        <v>0.72844581371423445</v>
      </c>
      <c r="C21" s="2">
        <v>0.5</v>
      </c>
      <c r="D21" s="2">
        <v>1.1497025249999999E-5</v>
      </c>
      <c r="E21" s="2">
        <f>SUM(C21:D21)</f>
        <v>0.50001149702525005</v>
      </c>
      <c r="F21" s="2">
        <f>E21*B21</f>
        <v>0.36423128181703079</v>
      </c>
      <c r="G21" s="4">
        <v>0.34523312499999997</v>
      </c>
      <c r="H21" s="4">
        <v>0.11599999999999999</v>
      </c>
      <c r="I21" s="4">
        <f>SUM(G21:H21)</f>
        <v>0.46123312499999997</v>
      </c>
      <c r="J21" s="4">
        <f>I21*B21</f>
        <v>0.33598333905258421</v>
      </c>
    </row>
    <row r="22" spans="1:10" x14ac:dyDescent="0.35">
      <c r="A22">
        <v>17</v>
      </c>
      <c r="B22">
        <f t="shared" si="0"/>
        <v>0.7141625624649357</v>
      </c>
      <c r="C22" s="2">
        <v>0.5</v>
      </c>
      <c r="D22" s="2">
        <v>1.1497025249999999E-5</v>
      </c>
      <c r="E22" s="2">
        <f>SUM(C22:D22)</f>
        <v>0.50001149702525005</v>
      </c>
      <c r="F22" s="2">
        <f>E22*B22</f>
        <v>0.35708949197748113</v>
      </c>
      <c r="G22" s="4">
        <v>0.34523312499999997</v>
      </c>
      <c r="H22" s="4">
        <v>0.11599999999999999</v>
      </c>
      <c r="I22" s="4">
        <f>SUM(G22:H22)</f>
        <v>0.46123312499999997</v>
      </c>
      <c r="J22" s="4">
        <f>I22*B22</f>
        <v>0.32939543044370995</v>
      </c>
    </row>
    <row r="23" spans="1:10" x14ac:dyDescent="0.35">
      <c r="A23">
        <v>18</v>
      </c>
      <c r="B23">
        <f t="shared" si="0"/>
        <v>0.7001593749656233</v>
      </c>
      <c r="C23" s="2">
        <v>0.5</v>
      </c>
      <c r="D23" s="2">
        <v>1.1497025249999999E-5</v>
      </c>
      <c r="E23" s="2">
        <f>SUM(C23:D23)</f>
        <v>0.50001149702525005</v>
      </c>
      <c r="F23" s="2">
        <f>E23*B23</f>
        <v>0.35008773723282471</v>
      </c>
      <c r="G23" s="4">
        <v>0.34523312499999997</v>
      </c>
      <c r="H23" s="4">
        <v>0.11599999999999999</v>
      </c>
      <c r="I23" s="4">
        <f>SUM(G23:H23)</f>
        <v>0.46123312499999997</v>
      </c>
      <c r="J23" s="4">
        <f>I23*B23</f>
        <v>0.3229366965134412</v>
      </c>
    </row>
    <row r="24" spans="1:10" x14ac:dyDescent="0.35">
      <c r="A24">
        <v>19</v>
      </c>
      <c r="B24">
        <f t="shared" si="0"/>
        <v>0.68643075977021895</v>
      </c>
      <c r="C24" s="2">
        <v>0.5</v>
      </c>
      <c r="D24" s="2">
        <v>1.1497025249999999E-5</v>
      </c>
      <c r="E24" s="2">
        <f>SUM(C24:D24)</f>
        <v>0.50001149702525005</v>
      </c>
      <c r="F24" s="2">
        <f>E24*B24</f>
        <v>0.34322327179688694</v>
      </c>
      <c r="G24" s="4">
        <v>0.34523312499999997</v>
      </c>
      <c r="H24" s="4">
        <v>0.11599999999999999</v>
      </c>
      <c r="I24" s="4">
        <f>SUM(G24:H24)</f>
        <v>0.46123312499999997</v>
      </c>
      <c r="J24" s="4">
        <f>I24*B24</f>
        <v>0.31660460442494232</v>
      </c>
    </row>
    <row r="25" spans="1:10" x14ac:dyDescent="0.35">
      <c r="A25">
        <v>20</v>
      </c>
      <c r="B25">
        <f t="shared" si="0"/>
        <v>0.67297133310805779</v>
      </c>
      <c r="C25" s="2">
        <v>0.5</v>
      </c>
      <c r="D25" s="2">
        <v>1.1497025249999999E-5</v>
      </c>
      <c r="E25" s="2">
        <f>SUM(C25:D25)</f>
        <v>0.50001149702525005</v>
      </c>
      <c r="F25" s="2">
        <f>E25*B25</f>
        <v>0.33649340372243819</v>
      </c>
      <c r="G25" s="4">
        <v>0.34523312499999997</v>
      </c>
      <c r="H25" s="4">
        <v>0.11599999999999999</v>
      </c>
      <c r="I25" s="4">
        <f>SUM(G25:H25)</f>
        <v>0.46123312499999997</v>
      </c>
      <c r="J25" s="4">
        <f>I25*B25</f>
        <v>0.31039667100484541</v>
      </c>
    </row>
    <row r="26" spans="1:10" x14ac:dyDescent="0.35">
      <c r="A26">
        <v>21</v>
      </c>
      <c r="B26">
        <f t="shared" si="0"/>
        <v>0.65977581677260566</v>
      </c>
      <c r="C26" s="2">
        <v>0.5</v>
      </c>
      <c r="D26" s="2">
        <v>1.1497025249999999E-5</v>
      </c>
      <c r="E26" s="2">
        <f>SUM(C26:D26)</f>
        <v>0.50001149702525005</v>
      </c>
      <c r="F26" s="2">
        <f>E26*B26</f>
        <v>0.32989549384552763</v>
      </c>
      <c r="G26" s="4">
        <v>0.34523312499999997</v>
      </c>
      <c r="H26" s="4">
        <v>0.11599999999999999</v>
      </c>
      <c r="I26" s="4">
        <f>SUM(G26:H26)</f>
        <v>0.46123312499999997</v>
      </c>
      <c r="J26" s="4">
        <f>I26*B26</f>
        <v>0.30431046176945631</v>
      </c>
    </row>
    <row r="27" spans="1:10" x14ac:dyDescent="0.35">
      <c r="A27">
        <v>22</v>
      </c>
      <c r="B27">
        <f t="shared" si="0"/>
        <v>0.64683903605157411</v>
      </c>
      <c r="C27" s="2">
        <v>0.5</v>
      </c>
      <c r="D27" s="2">
        <v>1.1497025249999999E-5</v>
      </c>
      <c r="E27" s="2">
        <f>SUM(C27:D27)</f>
        <v>0.50001149702525005</v>
      </c>
      <c r="F27" s="2">
        <f>E27*B27</f>
        <v>0.32342695475051725</v>
      </c>
      <c r="G27" s="4">
        <v>0.34523312499999997</v>
      </c>
      <c r="H27" s="4">
        <v>0.11599999999999999</v>
      </c>
      <c r="I27" s="4">
        <f>SUM(G27:H27)</f>
        <v>0.46123312499999997</v>
      </c>
      <c r="J27" s="4">
        <f>I27*B27</f>
        <v>0.29834358997005517</v>
      </c>
    </row>
    <row r="28" spans="1:10" x14ac:dyDescent="0.35">
      <c r="A28">
        <v>23</v>
      </c>
      <c r="B28">
        <f t="shared" si="0"/>
        <v>0.63415591769762181</v>
      </c>
      <c r="C28" s="2">
        <v>0.5</v>
      </c>
      <c r="D28" s="2">
        <v>1.1497025249999999E-5</v>
      </c>
      <c r="E28" s="2">
        <f>SUM(C28:D28)</f>
        <v>0.50001149702525005</v>
      </c>
      <c r="F28" s="2">
        <f>E28*B28</f>
        <v>0.31708524975540914</v>
      </c>
      <c r="G28" s="4">
        <v>0.34523312499999997</v>
      </c>
      <c r="H28" s="4">
        <v>0.11599999999999999</v>
      </c>
      <c r="I28" s="4">
        <f>SUM(G28:H28)</f>
        <v>0.46123312499999997</v>
      </c>
      <c r="J28" s="4">
        <f>I28*B28</f>
        <v>0.2924937156569169</v>
      </c>
    </row>
    <row r="29" spans="1:10" x14ac:dyDescent="0.35">
      <c r="A29">
        <v>24</v>
      </c>
      <c r="B29">
        <f t="shared" si="0"/>
        <v>0.62172148793884485</v>
      </c>
      <c r="C29" s="2">
        <v>0.5</v>
      </c>
      <c r="D29" s="2">
        <v>1.1497025249999999E-5</v>
      </c>
      <c r="E29" s="2">
        <f>SUM(C29:D29)</f>
        <v>0.50001149702525005</v>
      </c>
      <c r="F29" s="2">
        <f>E29*B29</f>
        <v>0.31086789191706776</v>
      </c>
      <c r="G29" s="4">
        <v>0.34523312499999997</v>
      </c>
      <c r="H29" s="4">
        <v>0.11599999999999999</v>
      </c>
      <c r="I29" s="4">
        <f>SUM(G29:H29)</f>
        <v>0.46123312499999997</v>
      </c>
      <c r="J29" s="4">
        <f>I29*B29</f>
        <v>0.28675854476168322</v>
      </c>
    </row>
    <row r="30" spans="1:10" x14ac:dyDescent="0.35">
      <c r="A30">
        <v>25</v>
      </c>
      <c r="B30">
        <f t="shared" si="0"/>
        <v>0.60953087052827937</v>
      </c>
      <c r="C30" s="2">
        <v>0.5</v>
      </c>
      <c r="D30" s="2">
        <v>1.1497025249999999E-5</v>
      </c>
      <c r="E30" s="2">
        <f>SUM(C30:D30)</f>
        <v>0.50001149702525005</v>
      </c>
      <c r="F30" s="2">
        <f>E30*B30</f>
        <v>0.30477244305594886</v>
      </c>
      <c r="G30" s="4">
        <v>0.34523312499999997</v>
      </c>
      <c r="H30" s="4">
        <v>0.11599999999999999</v>
      </c>
      <c r="I30" s="4">
        <f>SUM(G30:H30)</f>
        <v>0.46123312499999997</v>
      </c>
      <c r="J30" s="4">
        <f>I30*B30</f>
        <v>0.2811358281977287</v>
      </c>
    </row>
    <row r="31" spans="1:10" x14ac:dyDescent="0.35">
      <c r="A31">
        <v>26</v>
      </c>
      <c r="B31">
        <f t="shared" si="0"/>
        <v>0.59757928483164635</v>
      </c>
      <c r="C31" s="2">
        <v>0.5</v>
      </c>
      <c r="D31" s="2">
        <v>1.1497025249999999E-5</v>
      </c>
      <c r="E31" s="2">
        <f>SUM(C31:D31)</f>
        <v>0.50001149702525005</v>
      </c>
      <c r="F31" s="2">
        <f>E31*B31</f>
        <v>0.29879651279994979</v>
      </c>
      <c r="G31" s="4">
        <v>0.34523312499999997</v>
      </c>
      <c r="H31" s="4">
        <v>0.11599999999999999</v>
      </c>
      <c r="I31" s="4">
        <f>SUM(G31:H31)</f>
        <v>0.46123312499999997</v>
      </c>
      <c r="J31" s="4">
        <f>I31*B31</f>
        <v>0.27562336097816531</v>
      </c>
    </row>
    <row r="32" spans="1:10" x14ac:dyDescent="0.35">
      <c r="A32">
        <v>27</v>
      </c>
      <c r="B32">
        <f t="shared" si="0"/>
        <v>0.58586204395259456</v>
      </c>
      <c r="C32" s="2">
        <v>0.5</v>
      </c>
      <c r="D32" s="2">
        <v>1.1497025249999999E-5</v>
      </c>
      <c r="E32" s="2">
        <f>SUM(C32:D32)</f>
        <v>0.50001149702525005</v>
      </c>
      <c r="F32" s="2">
        <f>E32*B32</f>
        <v>0.29293775764700963</v>
      </c>
      <c r="G32" s="4">
        <v>0.34523312499999997</v>
      </c>
      <c r="H32" s="4">
        <v>0.11599999999999999</v>
      </c>
      <c r="I32" s="4">
        <f>SUM(G32:H32)</f>
        <v>0.46123312499999997</v>
      </c>
      <c r="J32" s="4">
        <f>I32*B32</f>
        <v>0.27021898135114253</v>
      </c>
    </row>
    <row r="33" spans="1:13" x14ac:dyDescent="0.35">
      <c r="A33">
        <v>28</v>
      </c>
      <c r="B33">
        <f t="shared" si="0"/>
        <v>0.57437455289470041</v>
      </c>
      <c r="C33" s="2">
        <v>0.5</v>
      </c>
      <c r="D33" s="2">
        <v>1.1497025249999999E-5</v>
      </c>
      <c r="E33" s="2">
        <f>SUM(C33:D33)</f>
        <v>0.50001149702525005</v>
      </c>
      <c r="F33" s="2">
        <f>E33*B33</f>
        <v>0.28719388004608781</v>
      </c>
      <c r="G33" s="4">
        <v>0.34523312499999997</v>
      </c>
      <c r="H33" s="4">
        <v>0.11599999999999999</v>
      </c>
      <c r="I33" s="4">
        <f>SUM(G33:H33)</f>
        <v>0.46123312499999997</v>
      </c>
      <c r="J33" s="4">
        <f>I33*B33</f>
        <v>0.26492056995210045</v>
      </c>
    </row>
    <row r="34" spans="1:13" x14ac:dyDescent="0.35">
      <c r="A34">
        <v>29</v>
      </c>
      <c r="B34">
        <f t="shared" si="0"/>
        <v>0.56311230675951029</v>
      </c>
      <c r="C34" s="2">
        <v>0.5</v>
      </c>
      <c r="D34" s="2">
        <v>1.1497025249999999E-5</v>
      </c>
      <c r="E34" s="2">
        <f>SUM(C34:D34)</f>
        <v>0.50001149702525005</v>
      </c>
      <c r="F34" s="2">
        <f>E34*B34</f>
        <v>0.28156262749616456</v>
      </c>
      <c r="G34" s="4">
        <v>0.34523312499999997</v>
      </c>
      <c r="H34" s="4">
        <v>0.11599999999999999</v>
      </c>
      <c r="I34" s="4">
        <f>SUM(G34:H34)</f>
        <v>0.46123312499999997</v>
      </c>
      <c r="J34" s="4">
        <f>I34*B34</f>
        <v>0.25972604897264756</v>
      </c>
    </row>
    <row r="35" spans="1:13" x14ac:dyDescent="0.35">
      <c r="A35">
        <v>30</v>
      </c>
      <c r="B35">
        <f t="shared" si="0"/>
        <v>0.55207088897991197</v>
      </c>
      <c r="C35" s="2">
        <v>0.5</v>
      </c>
      <c r="D35" s="2">
        <v>1.1497025249999999E-5</v>
      </c>
      <c r="E35" s="2">
        <f>SUM(C35:D35)</f>
        <v>0.50001149702525005</v>
      </c>
      <c r="F35" s="2">
        <f>E35*B35</f>
        <v>0.27604179166290638</v>
      </c>
      <c r="G35" s="4">
        <v>0.34523312499999997</v>
      </c>
      <c r="H35" s="4">
        <v>0.11599999999999999</v>
      </c>
      <c r="I35" s="4">
        <f>SUM(G35:H35)</f>
        <v>0.46123312499999997</v>
      </c>
      <c r="J35" s="4">
        <f>I35*B35</f>
        <v>0.25463338134573282</v>
      </c>
    </row>
    <row r="36" spans="1:13" x14ac:dyDescent="0.35">
      <c r="A36">
        <v>31</v>
      </c>
      <c r="B36">
        <f t="shared" si="0"/>
        <v>0.54124596958814919</v>
      </c>
      <c r="C36" s="2">
        <v>0.5</v>
      </c>
      <c r="D36" s="2">
        <v>1.1497025249999999E-5</v>
      </c>
      <c r="E36" s="2">
        <f>SUM(C36:D36)</f>
        <v>0.50001149702525005</v>
      </c>
      <c r="F36" s="2">
        <f>E36*B36</f>
        <v>0.27062920751265346</v>
      </c>
      <c r="G36" s="4">
        <v>0.34523312499999997</v>
      </c>
      <c r="H36" s="4">
        <v>0.11599999999999999</v>
      </c>
      <c r="I36" s="4">
        <f>SUM(G36:H36)</f>
        <v>0.46123312499999997</v>
      </c>
      <c r="J36" s="4">
        <f>I36*B36</f>
        <v>0.24964056994679701</v>
      </c>
    </row>
    <row r="37" spans="1:13" x14ac:dyDescent="0.35">
      <c r="A37">
        <v>32</v>
      </c>
      <c r="B37">
        <f t="shared" si="0"/>
        <v>0.53063330351779314</v>
      </c>
      <c r="C37" s="2">
        <v>0.5</v>
      </c>
      <c r="D37" s="2">
        <v>1.1497025249999999E-5</v>
      </c>
      <c r="E37" s="2">
        <f>SUM(C37:D37)</f>
        <v>0.50001149702525005</v>
      </c>
      <c r="F37" s="2">
        <f>E37*B37</f>
        <v>0.26532275246338566</v>
      </c>
      <c r="G37" s="4">
        <v>0.34523312499999997</v>
      </c>
      <c r="H37" s="4">
        <v>0.11599999999999999</v>
      </c>
      <c r="I37" s="4">
        <f>SUM(G37:H37)</f>
        <v>0.46123312499999997</v>
      </c>
      <c r="J37" s="4">
        <f>I37*B37</f>
        <v>0.24474565681058522</v>
      </c>
    </row>
    <row r="38" spans="1:13" x14ac:dyDescent="0.35">
      <c r="A38">
        <v>33</v>
      </c>
      <c r="B38">
        <f t="shared" si="0"/>
        <v>0.52022872893901284</v>
      </c>
      <c r="C38" s="2">
        <v>0.5</v>
      </c>
      <c r="D38" s="2">
        <v>1.1497025249999999E-5</v>
      </c>
      <c r="E38" s="2">
        <f>SUM(C38:D38)</f>
        <v>0.50001149702525005</v>
      </c>
      <c r="F38" s="2">
        <f>E38*B38</f>
        <v>0.26012034555233882</v>
      </c>
      <c r="G38" s="4">
        <v>0.34523312499999997</v>
      </c>
      <c r="H38" s="4">
        <v>0.11599999999999999</v>
      </c>
      <c r="I38" s="4">
        <f>SUM(G38:H38)</f>
        <v>0.46123312499999997</v>
      </c>
      <c r="J38" s="4">
        <f>I38*B38</f>
        <v>0.23994672236331882</v>
      </c>
    </row>
    <row r="39" spans="1:13" x14ac:dyDescent="0.35">
      <c r="A39">
        <v>34</v>
      </c>
      <c r="B39">
        <f t="shared" si="0"/>
        <v>0.51002816562648323</v>
      </c>
      <c r="C39" s="2">
        <v>0.5</v>
      </c>
      <c r="D39" s="2">
        <v>1.1497025249999999E-5</v>
      </c>
      <c r="E39" s="2">
        <f>SUM(C39:D39)</f>
        <v>0.50001149702525005</v>
      </c>
      <c r="F39" s="2">
        <f>E39*B39</f>
        <v>0.25501994661994004</v>
      </c>
      <c r="G39" s="4">
        <v>0.34523312499999997</v>
      </c>
      <c r="H39" s="4">
        <v>0.11599999999999999</v>
      </c>
      <c r="I39" s="4">
        <f>SUM(G39:H39)</f>
        <v>0.46123312499999997</v>
      </c>
      <c r="J39" s="4">
        <f>I39*B39</f>
        <v>0.23524188466992044</v>
      </c>
    </row>
    <row r="40" spans="1:13" x14ac:dyDescent="0.35">
      <c r="A40">
        <v>35</v>
      </c>
      <c r="B40">
        <f t="shared" si="0"/>
        <v>0.50002761335929735</v>
      </c>
      <c r="C40" s="2">
        <v>0.5</v>
      </c>
      <c r="D40" s="2">
        <v>1.1497025249999999E-5</v>
      </c>
      <c r="E40" s="2">
        <f>SUM(C40:D40)</f>
        <v>0.50001149702525005</v>
      </c>
      <c r="F40" s="2">
        <f>E40*B40</f>
        <v>0.25001955550974519</v>
      </c>
      <c r="G40" s="4">
        <v>0.34523312499999997</v>
      </c>
      <c r="H40" s="4">
        <v>0.11599999999999999</v>
      </c>
      <c r="I40" s="4">
        <f>SUM(G40:H40)</f>
        <v>0.46123312499999997</v>
      </c>
      <c r="J40" s="4">
        <f>I40*B40</f>
        <v>0.23062929869600046</v>
      </c>
    </row>
    <row r="41" spans="1:13" x14ac:dyDescent="0.35">
      <c r="A41">
        <v>36</v>
      </c>
      <c r="B41">
        <f t="shared" si="0"/>
        <v>0.49022315035225233</v>
      </c>
      <c r="C41" s="2">
        <v>0.5</v>
      </c>
      <c r="D41" s="2">
        <v>1.1497025249999999E-5</v>
      </c>
      <c r="E41" s="2">
        <f>SUM(C41:D41)</f>
        <v>0.50001149702525005</v>
      </c>
      <c r="F41" s="2">
        <f>E41*B41</f>
        <v>0.24511721128406394</v>
      </c>
      <c r="G41" s="4">
        <v>0.34523312499999997</v>
      </c>
      <c r="H41" s="4">
        <v>0.11599999999999999</v>
      </c>
      <c r="I41" s="4">
        <f>SUM(G41:H41)</f>
        <v>0.46123312499999997</v>
      </c>
      <c r="J41" s="4">
        <f>I41*B41</f>
        <v>0.22610715558431418</v>
      </c>
    </row>
    <row r="42" spans="1:13" x14ac:dyDescent="0.35">
      <c r="A42">
        <v>37</v>
      </c>
      <c r="B42">
        <f t="shared" si="0"/>
        <v>0.48061093171789437</v>
      </c>
      <c r="C42" s="2">
        <v>0.5</v>
      </c>
      <c r="D42" s="2">
        <v>1.1497025249999999E-5</v>
      </c>
      <c r="E42" s="2">
        <f>SUM(C42:D42)</f>
        <v>0.50001149702525005</v>
      </c>
      <c r="F42" s="2">
        <f>E42*B42</f>
        <v>0.2403109914549646</v>
      </c>
      <c r="G42" s="4">
        <v>0.34523312499999997</v>
      </c>
      <c r="H42" s="4">
        <v>0.11599999999999999</v>
      </c>
      <c r="I42" s="4">
        <f>SUM(G42:H42)</f>
        <v>0.46123312499999997</v>
      </c>
      <c r="J42" s="4">
        <f>I42*B42</f>
        <v>0.22167368194540601</v>
      </c>
    </row>
    <row r="43" spans="1:13" x14ac:dyDescent="0.35">
      <c r="A43">
        <v>38</v>
      </c>
      <c r="B43">
        <f t="shared" si="0"/>
        <v>0.47118718795871989</v>
      </c>
      <c r="C43" s="2">
        <v>0.5</v>
      </c>
      <c r="D43" s="2">
        <v>1.1497025249999999E-5</v>
      </c>
      <c r="E43" s="2">
        <f>SUM(C43:D43)</f>
        <v>0.50001149702525005</v>
      </c>
      <c r="F43" s="2">
        <f>E43*B43</f>
        <v>0.2355990112303574</v>
      </c>
      <c r="G43" s="4">
        <v>0.34523312499999997</v>
      </c>
      <c r="H43" s="4">
        <v>0.11599999999999999</v>
      </c>
      <c r="I43" s="4">
        <f>SUM(G43:H43)</f>
        <v>0.46123312499999997</v>
      </c>
      <c r="J43" s="4">
        <f>I43*B43</f>
        <v>0.21732713916216273</v>
      </c>
    </row>
    <row r="44" spans="1:13" x14ac:dyDescent="0.35">
      <c r="A44">
        <v>39</v>
      </c>
      <c r="B44">
        <f t="shared" si="0"/>
        <v>0.46194822348894127</v>
      </c>
      <c r="C44" s="2">
        <v>0.5</v>
      </c>
      <c r="D44" s="2">
        <v>1.1497025249999999E-5</v>
      </c>
      <c r="E44" s="2">
        <f>SUM(C44:D44)</f>
        <v>0.50001149702525005</v>
      </c>
      <c r="F44" s="2">
        <f>E44*B44</f>
        <v>0.2309794227748603</v>
      </c>
      <c r="G44" s="4">
        <v>0.34523312499999997</v>
      </c>
      <c r="H44" s="4">
        <v>0.11599999999999999</v>
      </c>
      <c r="I44" s="4">
        <f>SUM(G44:H44)</f>
        <v>0.46123312499999997</v>
      </c>
      <c r="J44" s="4">
        <f>I44*B44</f>
        <v>0.21306582270800276</v>
      </c>
    </row>
    <row r="45" spans="1:13" x14ac:dyDescent="0.35">
      <c r="A45">
        <v>40</v>
      </c>
      <c r="B45">
        <f t="shared" si="0"/>
        <v>0.45289041518523643</v>
      </c>
      <c r="C45" s="2">
        <v>0.5</v>
      </c>
      <c r="D45" s="2">
        <v>1.1497025249999999E-5</v>
      </c>
      <c r="E45" s="2">
        <f>SUM(C45:D45)</f>
        <v>0.50001149702525005</v>
      </c>
      <c r="F45" s="2">
        <f>E45*B45</f>
        <v>0.2264504144851571</v>
      </c>
      <c r="G45" s="4">
        <v>0.34523312499999997</v>
      </c>
      <c r="H45" s="4">
        <v>0.11599999999999999</v>
      </c>
      <c r="I45" s="4">
        <f>SUM(G45:H45)</f>
        <v>0.46123312499999997</v>
      </c>
      <c r="J45" s="4">
        <f>I45*B45</f>
        <v>0.20888806147843403</v>
      </c>
    </row>
    <row r="46" spans="1:13" x14ac:dyDescent="0.35">
      <c r="C46" t="s">
        <v>48</v>
      </c>
      <c r="G46" t="s">
        <v>27</v>
      </c>
      <c r="H46">
        <f>(9.2-H5)/40</f>
        <v>0.11599999999999999</v>
      </c>
    </row>
    <row r="47" spans="1:13" x14ac:dyDescent="0.35">
      <c r="E47" s="5" t="s">
        <v>13</v>
      </c>
      <c r="F47">
        <f>SUM(F5:F45)</f>
        <v>51.285599296444651</v>
      </c>
      <c r="I47" s="6" t="s">
        <v>14</v>
      </c>
      <c r="J47" s="4">
        <f>SUM(J5:J45)</f>
        <v>17.467928176078299</v>
      </c>
      <c r="L47" s="7" t="s">
        <v>15</v>
      </c>
      <c r="M47" s="12">
        <f>J47-F47</f>
        <v>-33.817671120366356</v>
      </c>
    </row>
    <row r="48" spans="1:13" x14ac:dyDescent="0.35">
      <c r="L48" s="7" t="s">
        <v>49</v>
      </c>
      <c r="M48" s="12">
        <f>M47/C5</f>
        <v>-0.89940614681825415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54CE5-9B5D-4C84-AD14-2227A1FB3E48}">
  <dimension ref="A1:M44"/>
  <sheetViews>
    <sheetView topLeftCell="A28" workbookViewId="0">
      <selection activeCell="A30" sqref="A30:C44"/>
    </sheetView>
  </sheetViews>
  <sheetFormatPr defaultRowHeight="14.5" x14ac:dyDescent="0.35"/>
  <cols>
    <col min="1" max="1" width="60.1796875" customWidth="1"/>
    <col min="2" max="3" width="16.36328125" customWidth="1"/>
  </cols>
  <sheetData>
    <row r="1" spans="1:4" x14ac:dyDescent="0.35">
      <c r="A1" t="s">
        <v>18</v>
      </c>
      <c r="B1">
        <f>(37.64-28.86)/60</f>
        <v>0.14633333333333334</v>
      </c>
    </row>
    <row r="2" spans="1:4" x14ac:dyDescent="0.35">
      <c r="A2" t="s">
        <v>19</v>
      </c>
      <c r="B2">
        <f>(28.86- 22.05)/60</f>
        <v>0.11349999999999998</v>
      </c>
    </row>
    <row r="4" spans="1:4" x14ac:dyDescent="0.35">
      <c r="A4">
        <f>0.11*1684</f>
        <v>185.24</v>
      </c>
      <c r="B4" t="s">
        <v>20</v>
      </c>
    </row>
    <row r="5" spans="1:4" x14ac:dyDescent="0.35">
      <c r="A5">
        <f>1825*0.15</f>
        <v>273.75</v>
      </c>
    </row>
    <row r="7" spans="1:4" x14ac:dyDescent="0.35">
      <c r="A7">
        <f>3096*0.11</f>
        <v>340.56</v>
      </c>
    </row>
    <row r="8" spans="1:4" x14ac:dyDescent="0.35">
      <c r="A8">
        <f>191.4+185.24</f>
        <v>376.64</v>
      </c>
    </row>
    <row r="9" spans="1:4" x14ac:dyDescent="0.35">
      <c r="A9">
        <f>273.75+340.56</f>
        <v>614.30999999999995</v>
      </c>
    </row>
    <row r="11" spans="1:4" x14ac:dyDescent="0.35">
      <c r="A11">
        <f>1276+2166-(2149+1684)</f>
        <v>-391</v>
      </c>
      <c r="B11">
        <v>2020</v>
      </c>
    </row>
    <row r="12" spans="1:4" x14ac:dyDescent="0.35">
      <c r="A12">
        <f>1825+3096-(3011+5109)</f>
        <v>-3199</v>
      </c>
      <c r="B12">
        <v>2060</v>
      </c>
    </row>
    <row r="13" spans="1:4" x14ac:dyDescent="0.35">
      <c r="A13" t="s">
        <v>21</v>
      </c>
      <c r="B13" t="s">
        <v>22</v>
      </c>
      <c r="C13" t="s">
        <v>23</v>
      </c>
      <c r="D13" t="s">
        <v>24</v>
      </c>
    </row>
    <row r="14" spans="1:4" x14ac:dyDescent="0.35">
      <c r="A14">
        <v>25635</v>
      </c>
      <c r="B14">
        <f>A14*0.9</f>
        <v>23071.5</v>
      </c>
      <c r="C14">
        <f>A14*2.12</f>
        <v>54346.200000000004</v>
      </c>
      <c r="D14">
        <f>0.72*C14</f>
        <v>39129.264000000003</v>
      </c>
    </row>
    <row r="15" spans="1:4" x14ac:dyDescent="0.35">
      <c r="A15" t="s">
        <v>25</v>
      </c>
      <c r="C15" t="s">
        <v>26</v>
      </c>
    </row>
    <row r="16" spans="1:4" x14ac:dyDescent="0.35">
      <c r="A16">
        <f>A14*0.1</f>
        <v>2563.5</v>
      </c>
      <c r="C16">
        <f>C14*0.28</f>
        <v>15216.936000000003</v>
      </c>
    </row>
    <row r="19" spans="1:13" x14ac:dyDescent="0.35">
      <c r="A19" t="s">
        <v>28</v>
      </c>
      <c r="B19" t="s">
        <v>29</v>
      </c>
      <c r="C19" t="s">
        <v>30</v>
      </c>
      <c r="D19" t="s">
        <v>31</v>
      </c>
      <c r="E19" t="s">
        <v>34</v>
      </c>
      <c r="L19" s="8">
        <v>0.1</v>
      </c>
      <c r="M19" s="8">
        <v>-0.1</v>
      </c>
    </row>
    <row r="20" spans="1:13" x14ac:dyDescent="0.35">
      <c r="A20">
        <v>14.43</v>
      </c>
      <c r="B20">
        <v>23.29</v>
      </c>
      <c r="C20">
        <v>147.62</v>
      </c>
      <c r="D20">
        <v>268.5</v>
      </c>
      <c r="E20">
        <f>A20*C20+B20*D20</f>
        <v>8383.5216</v>
      </c>
      <c r="G20">
        <f>A20*1.1</f>
        <v>15.873000000000001</v>
      </c>
      <c r="H20">
        <f>A20*0.9</f>
        <v>12.987</v>
      </c>
      <c r="I20">
        <f>B20*1.1</f>
        <v>25.619</v>
      </c>
      <c r="J20">
        <f>B20*0.9</f>
        <v>20.960999999999999</v>
      </c>
      <c r="L20">
        <f>G20*C20+D20*I20</f>
        <v>9221.8737600000004</v>
      </c>
      <c r="M20">
        <f>H20*C20+D20*J20</f>
        <v>7545.1694399999997</v>
      </c>
    </row>
    <row r="21" spans="1:13" x14ac:dyDescent="0.35">
      <c r="E21" t="s">
        <v>33</v>
      </c>
      <c r="L21">
        <f>G20*C22+D22*I20</f>
        <v>9783.9505500000014</v>
      </c>
      <c r="M21">
        <f>H20*C22+D22*J20</f>
        <v>8005.0504500000006</v>
      </c>
    </row>
    <row r="22" spans="1:13" x14ac:dyDescent="0.35">
      <c r="C22">
        <v>151.80000000000001</v>
      </c>
      <c r="D22">
        <v>287.85000000000002</v>
      </c>
      <c r="E22">
        <f>A20*C22+B20*D22</f>
        <v>8894.5005000000001</v>
      </c>
    </row>
    <row r="23" spans="1:13" x14ac:dyDescent="0.35">
      <c r="A23" t="s">
        <v>36</v>
      </c>
      <c r="B23" t="s">
        <v>39</v>
      </c>
      <c r="L23">
        <f>(L21-L20)/40</f>
        <v>14.051919750000025</v>
      </c>
      <c r="M23">
        <f>(M21-M20)/40</f>
        <v>11.497025250000025</v>
      </c>
    </row>
    <row r="24" spans="1:13" x14ac:dyDescent="0.35">
      <c r="A24">
        <v>3.5270999999999997E-2</v>
      </c>
      <c r="B24">
        <v>1.7130000000000001</v>
      </c>
      <c r="F24" t="s">
        <v>35</v>
      </c>
    </row>
    <row r="25" spans="1:13" x14ac:dyDescent="0.35">
      <c r="A25">
        <v>1.7999999999999999E-2</v>
      </c>
      <c r="B25">
        <v>4.3999999999999997E-2</v>
      </c>
      <c r="F25" t="s">
        <v>37</v>
      </c>
    </row>
    <row r="26" spans="1:13" x14ac:dyDescent="0.35">
      <c r="A26">
        <v>0.02</v>
      </c>
      <c r="B26">
        <f>0.99</f>
        <v>0.99</v>
      </c>
      <c r="F26" t="s">
        <v>38</v>
      </c>
    </row>
    <row r="27" spans="1:13" x14ac:dyDescent="0.35">
      <c r="A27">
        <f>SUM(A24:A26)</f>
        <v>7.3271000000000003E-2</v>
      </c>
      <c r="B27">
        <f>SUM(B24:B26)</f>
        <v>2.7469999999999999</v>
      </c>
      <c r="F27" t="s">
        <v>32</v>
      </c>
    </row>
    <row r="30" spans="1:13" x14ac:dyDescent="0.35">
      <c r="A30" s="11" t="s">
        <v>40</v>
      </c>
      <c r="B30" s="11"/>
      <c r="C30" s="11"/>
    </row>
    <row r="31" spans="1:13" x14ac:dyDescent="0.35">
      <c r="A31" t="s">
        <v>41</v>
      </c>
      <c r="B31" s="10" t="s">
        <v>57</v>
      </c>
      <c r="C31" s="10"/>
    </row>
    <row r="32" spans="1:13" x14ac:dyDescent="0.35">
      <c r="A32" t="s">
        <v>42</v>
      </c>
    </row>
    <row r="33" spans="1:3" x14ac:dyDescent="0.35">
      <c r="A33" t="s">
        <v>43</v>
      </c>
    </row>
    <row r="34" spans="1:3" x14ac:dyDescent="0.35">
      <c r="A34" t="s">
        <v>44</v>
      </c>
      <c r="B34" s="10" t="s">
        <v>45</v>
      </c>
      <c r="C34" s="10"/>
    </row>
    <row r="35" spans="1:3" x14ac:dyDescent="0.35">
      <c r="B35" s="9" t="s">
        <v>5</v>
      </c>
      <c r="C35" s="9" t="s">
        <v>6</v>
      </c>
    </row>
    <row r="36" spans="1:3" x14ac:dyDescent="0.35">
      <c r="A36" s="10" t="s">
        <v>46</v>
      </c>
      <c r="B36" s="10"/>
      <c r="C36" s="10"/>
    </row>
    <row r="37" spans="1:3" x14ac:dyDescent="0.35">
      <c r="A37" s="14" t="s">
        <v>50</v>
      </c>
      <c r="B37" s="14">
        <v>37.6</v>
      </c>
    </row>
    <row r="38" spans="1:3" x14ac:dyDescent="0.35">
      <c r="A38" s="14" t="s">
        <v>51</v>
      </c>
      <c r="B38" s="17">
        <v>13.67808909</v>
      </c>
    </row>
    <row r="39" spans="1:3" x14ac:dyDescent="0.35">
      <c r="A39" s="18" t="s">
        <v>8</v>
      </c>
      <c r="B39" s="15">
        <v>8.6999999999999994E-3</v>
      </c>
    </row>
    <row r="40" spans="1:3" x14ac:dyDescent="0.35">
      <c r="A40" s="18" t="s">
        <v>56</v>
      </c>
      <c r="C40" s="16">
        <v>9.7346925839999994</v>
      </c>
    </row>
    <row r="41" spans="1:3" x14ac:dyDescent="0.35">
      <c r="A41" s="18" t="s">
        <v>52</v>
      </c>
      <c r="C41" s="16">
        <v>7.7332355919999998</v>
      </c>
    </row>
    <row r="42" spans="1:3" x14ac:dyDescent="0.35">
      <c r="A42" s="18" t="s">
        <v>53</v>
      </c>
      <c r="B42" s="16">
        <f>SUM(B37:B39)</f>
        <v>51.286789089999999</v>
      </c>
      <c r="C42" s="16">
        <f>SUM(C40:C41)</f>
        <v>17.467928176000001</v>
      </c>
    </row>
    <row r="43" spans="1:3" x14ac:dyDescent="0.35">
      <c r="A43" s="18" t="s">
        <v>54</v>
      </c>
      <c r="B43" s="19">
        <f>C42-B42</f>
        <v>-33.818860913999998</v>
      </c>
      <c r="C43" s="19"/>
    </row>
    <row r="44" spans="1:3" x14ac:dyDescent="0.35">
      <c r="A44" s="18" t="s">
        <v>55</v>
      </c>
      <c r="B44" s="20">
        <f>C42/B42</f>
        <v>0.34059313296737331</v>
      </c>
      <c r="C44" s="20"/>
    </row>
  </sheetData>
  <mergeCells count="6">
    <mergeCell ref="B43:C43"/>
    <mergeCell ref="B44:C44"/>
    <mergeCell ref="A36:C36"/>
    <mergeCell ref="B34:C34"/>
    <mergeCell ref="B31:C31"/>
    <mergeCell ref="A30:C3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CBA</vt:lpstr>
      <vt:lpstr>r = 3%</vt:lpstr>
      <vt:lpstr>r = 0%</vt:lpstr>
      <vt:lpstr>r = 5%</vt:lpstr>
      <vt:lpstr>CC + 10%</vt:lpstr>
      <vt:lpstr>CC -10%</vt:lpstr>
      <vt:lpstr>TV + 10%</vt:lpstr>
      <vt:lpstr>TV - 10%</vt:lpstr>
      <vt:lpstr>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Tassone</dc:creator>
  <cp:lastModifiedBy>Lucio Tassone</cp:lastModifiedBy>
  <dcterms:created xsi:type="dcterms:W3CDTF">2021-12-18T10:31:59Z</dcterms:created>
  <dcterms:modified xsi:type="dcterms:W3CDTF">2021-12-20T16:01:17Z</dcterms:modified>
</cp:coreProperties>
</file>