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4055" windowHeight="7680"/>
  </bookViews>
  <sheets>
    <sheet name="ESTMACION" sheetId="1" r:id="rId1"/>
    <sheet name="ROLES" sheetId="2" r:id="rId2"/>
    <sheet name="Hoja3" sheetId="3" r:id="rId3"/>
    <sheet name="Hoja1" sheetId="4" r:id="rId4"/>
  </sheets>
  <calcPr calcId="124519"/>
</workbook>
</file>

<file path=xl/calcChain.xml><?xml version="1.0" encoding="utf-8"?>
<calcChain xmlns="http://schemas.openxmlformats.org/spreadsheetml/2006/main">
  <c r="H12" i="1"/>
  <c r="H13"/>
  <c r="H14"/>
  <c r="H15"/>
  <c r="H16"/>
  <c r="H17"/>
  <c r="I14"/>
  <c r="I15"/>
  <c r="I16"/>
  <c r="H14" i="2"/>
  <c r="I14" s="1"/>
  <c r="G14" i="1"/>
  <c r="G15"/>
  <c r="G16"/>
  <c r="G17"/>
  <c r="G18"/>
  <c r="G19"/>
  <c r="G20"/>
  <c r="G21"/>
  <c r="G22"/>
  <c r="G23"/>
  <c r="G24"/>
  <c r="G25"/>
  <c r="G12"/>
  <c r="G13"/>
  <c r="G11"/>
  <c r="H18"/>
  <c r="H19"/>
  <c r="H20"/>
  <c r="H21"/>
  <c r="H22"/>
  <c r="H23"/>
  <c r="H24"/>
  <c r="H25"/>
  <c r="D20" i="3"/>
  <c r="D11" i="4"/>
  <c r="D10"/>
  <c r="D9"/>
  <c r="D8"/>
  <c r="D7"/>
  <c r="D6"/>
  <c r="D5"/>
  <c r="D4"/>
  <c r="D3"/>
  <c r="D5" i="2"/>
  <c r="I18" s="1"/>
  <c r="H17"/>
  <c r="I20"/>
  <c r="G21"/>
  <c r="H9"/>
  <c r="I9" s="1"/>
  <c r="I8" i="1" s="1"/>
  <c r="H10" i="2"/>
  <c r="I10" s="1"/>
  <c r="H11"/>
  <c r="I11" s="1"/>
  <c r="H12"/>
  <c r="I12" s="1"/>
  <c r="H13"/>
  <c r="I13" s="1"/>
  <c r="H15"/>
  <c r="I15" s="1"/>
  <c r="H16"/>
  <c r="I16" s="1"/>
  <c r="I13" i="1" s="1"/>
  <c r="H8" i="2"/>
  <c r="I8" s="1"/>
  <c r="H11" i="1" l="1"/>
  <c r="I11" s="1"/>
  <c r="I12"/>
  <c r="H21" i="2"/>
  <c r="I17"/>
  <c r="I19"/>
  <c r="I4" i="1" l="1"/>
</calcChain>
</file>

<file path=xl/sharedStrings.xml><?xml version="1.0" encoding="utf-8"?>
<sst xmlns="http://schemas.openxmlformats.org/spreadsheetml/2006/main" count="62" uniqueCount="59">
  <si>
    <t>ACTIVIDAD</t>
  </si>
  <si>
    <t>SUBACTIVIDADES</t>
  </si>
  <si>
    <t>ENTREVISTA CON CLIENTE</t>
  </si>
  <si>
    <t>CANT PERS</t>
  </si>
  <si>
    <t>PARTICIPANTES</t>
  </si>
  <si>
    <t xml:space="preserve">EQUIPO DE TRABAJO </t>
  </si>
  <si>
    <t>CARGO</t>
  </si>
  <si>
    <t>PERFIL</t>
  </si>
  <si>
    <t>SALARIO MENSUAL</t>
  </si>
  <si>
    <t xml:space="preserve">GERENTE GENERAL </t>
  </si>
  <si>
    <t>GERENTE DE PROYECTO</t>
  </si>
  <si>
    <t>ANALISTA - DISEÑADOR</t>
  </si>
  <si>
    <t>DESARROLLADOR</t>
  </si>
  <si>
    <t>DBA</t>
  </si>
  <si>
    <t>ARQUITECTO DEL PROYECTO</t>
  </si>
  <si>
    <t>PROBADOR ENCUESTADOR</t>
  </si>
  <si>
    <t>COMPETENCIAS</t>
  </si>
  <si>
    <t>ADMINISTADROR, INGENIERO, ECONOMISTA</t>
  </si>
  <si>
    <t>TODO RELACIONADO CON EL PROYECTO, PARTE TECNICA</t>
  </si>
  <si>
    <t>ASEGURADOR DE LA CALIDAD</t>
  </si>
  <si>
    <t xml:space="preserve">PRFESION </t>
  </si>
  <si>
    <t xml:space="preserve">ESPECIALIZACION </t>
  </si>
  <si>
    <t>CERTIFICACION</t>
  </si>
  <si>
    <t xml:space="preserve">ING. DE SISTEMAS, </t>
  </si>
  <si>
    <t xml:space="preserve">GERENCIA DE PROYECTOS </t>
  </si>
  <si>
    <t>PMP</t>
  </si>
  <si>
    <t>ING. SISTEMAS</t>
  </si>
  <si>
    <t xml:space="preserve">ING. SISTEMAS, </t>
  </si>
  <si>
    <t>ESPECIALISTA EN B.D</t>
  </si>
  <si>
    <t>TECNOLOGO</t>
  </si>
  <si>
    <t>TECNICO</t>
  </si>
  <si>
    <t>FACTOR SALARIAL</t>
  </si>
  <si>
    <t>SALARIO REAL</t>
  </si>
  <si>
    <t>VALOR MES</t>
  </si>
  <si>
    <t>VALOR HORA</t>
  </si>
  <si>
    <t xml:space="preserve">HORA SEMANALES </t>
  </si>
  <si>
    <t>TINTOS</t>
  </si>
  <si>
    <t>LEVANTAMIENTO DE INFORMACION</t>
  </si>
  <si>
    <t xml:space="preserve">EXPLORACION DE MERCADO </t>
  </si>
  <si>
    <t>HORAS</t>
  </si>
  <si>
    <t>NEGOCIACION</t>
  </si>
  <si>
    <t>REQUERIMIENTOS</t>
  </si>
  <si>
    <t>ANALISIS DE LA COMPETENCIA</t>
  </si>
  <si>
    <t>RESPONSABLE</t>
  </si>
  <si>
    <t>VlR/hora</t>
  </si>
  <si>
    <t>Valor Total</t>
  </si>
  <si>
    <t>DSEÑO ENTREVISTAS Y ENCUESTAS</t>
  </si>
  <si>
    <t>APLICACIÓN ENTREVISTAS Y ENCUESTAS</t>
  </si>
  <si>
    <t>TOTAL HORAS</t>
  </si>
  <si>
    <t>TABULACION DE LS DATOS</t>
  </si>
  <si>
    <t>MODELOS DE REQUERIMIENTOS</t>
  </si>
  <si>
    <t>ELABORACION DE PROTOTIPS</t>
  </si>
  <si>
    <t>DISEÑADOR GRAFICO</t>
  </si>
  <si>
    <t>SOCIALIZACION INTERNA DE LOS PROTOTIPOS</t>
  </si>
  <si>
    <t>CORRECCION</t>
  </si>
  <si>
    <t xml:space="preserve">ELABORACION DE PROPUESTA </t>
  </si>
  <si>
    <t>SOCIALIZACION CON EL CLIENTE</t>
  </si>
  <si>
    <t>CORRECCION DE LA SOCIALIZACION</t>
  </si>
  <si>
    <t>CORRECCION DE LA PROPUESTA</t>
  </si>
</sst>
</file>

<file path=xl/styles.xml><?xml version="1.0" encoding="utf-8"?>
<styleSheet xmlns="http://schemas.openxmlformats.org/spreadsheetml/2006/main">
  <numFmts count="1">
    <numFmt numFmtId="164" formatCode="#,##0;[Red]#,##0"/>
  </numFmts>
  <fonts count="4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M25"/>
  <sheetViews>
    <sheetView tabSelected="1" topLeftCell="C1" zoomScale="90" zoomScaleNormal="90" workbookViewId="0">
      <selection activeCell="H17" sqref="H17"/>
    </sheetView>
  </sheetViews>
  <sheetFormatPr baseColWidth="10" defaultRowHeight="15"/>
  <cols>
    <col min="1" max="1" width="17.140625" customWidth="1"/>
    <col min="2" max="2" width="47.42578125" customWidth="1"/>
    <col min="3" max="3" width="42" bestFit="1" customWidth="1"/>
    <col min="4" max="4" width="17.42578125" customWidth="1"/>
    <col min="5" max="5" width="21.28515625" customWidth="1"/>
    <col min="6" max="6" width="13.28515625" customWidth="1"/>
    <col min="7" max="8" width="20.28515625" customWidth="1"/>
    <col min="9" max="9" width="11.85546875" customWidth="1"/>
    <col min="11" max="11" width="8" customWidth="1"/>
    <col min="12" max="12" width="3.7109375" customWidth="1"/>
    <col min="13" max="13" width="28.140625" bestFit="1" customWidth="1"/>
  </cols>
  <sheetData>
    <row r="4" spans="1:13">
      <c r="I4" s="7">
        <f>SUM(I8:I1014)</f>
        <v>4474166.666666666</v>
      </c>
    </row>
    <row r="7" spans="1:13" s="5" customFormat="1" ht="23.25">
      <c r="B7" s="5" t="s">
        <v>0</v>
      </c>
      <c r="C7" s="5" t="s">
        <v>1</v>
      </c>
      <c r="D7" s="5" t="s">
        <v>3</v>
      </c>
      <c r="E7" s="5" t="s">
        <v>43</v>
      </c>
      <c r="F7" s="5" t="s">
        <v>39</v>
      </c>
      <c r="G7" s="5" t="s">
        <v>48</v>
      </c>
      <c r="H7" s="6" t="s">
        <v>44</v>
      </c>
      <c r="I7" s="6" t="s">
        <v>45</v>
      </c>
      <c r="M7" s="5" t="s">
        <v>4</v>
      </c>
    </row>
    <row r="8" spans="1:13" ht="26.25">
      <c r="B8" s="1" t="s">
        <v>2</v>
      </c>
      <c r="D8">
        <v>1</v>
      </c>
      <c r="H8" s="7"/>
      <c r="I8" s="7">
        <f>D8*ROLES!I9</f>
        <v>58333.333333333336</v>
      </c>
    </row>
    <row r="9" spans="1:13">
      <c r="A9" t="s">
        <v>40</v>
      </c>
      <c r="C9" t="s">
        <v>38</v>
      </c>
      <c r="D9">
        <v>2</v>
      </c>
      <c r="H9" s="7"/>
      <c r="I9" s="7"/>
    </row>
    <row r="10" spans="1:13">
      <c r="H10" s="7"/>
      <c r="I10" s="7"/>
    </row>
    <row r="11" spans="1:13">
      <c r="C11" t="s">
        <v>42</v>
      </c>
      <c r="D11">
        <v>1</v>
      </c>
      <c r="E11">
        <v>6</v>
      </c>
      <c r="F11">
        <v>16</v>
      </c>
      <c r="G11">
        <f>F11*D11</f>
        <v>16</v>
      </c>
      <c r="H11" s="7">
        <f>VLOOKUP(E11,ROLES!A8:I17,9,FALSE)</f>
        <v>21875</v>
      </c>
      <c r="I11" s="7">
        <f>F11*H11</f>
        <v>350000</v>
      </c>
    </row>
    <row r="12" spans="1:13">
      <c r="C12" t="s">
        <v>46</v>
      </c>
      <c r="D12">
        <v>1</v>
      </c>
      <c r="E12">
        <v>2</v>
      </c>
      <c r="F12">
        <v>4</v>
      </c>
      <c r="G12">
        <f t="shared" ref="G12:G25" si="0">F12*D12</f>
        <v>4</v>
      </c>
      <c r="H12" s="7">
        <f>VLOOKUP(E12,ROLES!A9:I18,9,FALSE)</f>
        <v>58333.333333333336</v>
      </c>
      <c r="I12" s="7">
        <f>G12*H12</f>
        <v>233333.33333333334</v>
      </c>
    </row>
    <row r="13" spans="1:13" ht="27.75" customHeight="1">
      <c r="A13" t="s">
        <v>41</v>
      </c>
      <c r="B13" s="4" t="s">
        <v>37</v>
      </c>
      <c r="C13" t="s">
        <v>47</v>
      </c>
      <c r="D13">
        <v>3</v>
      </c>
      <c r="E13">
        <v>9</v>
      </c>
      <c r="F13">
        <v>12</v>
      </c>
      <c r="G13">
        <f t="shared" si="0"/>
        <v>36</v>
      </c>
      <c r="H13" s="7">
        <f>VLOOKUP(E13,ROLES!A10:I19,9,FALSE)</f>
        <v>7291.666666666667</v>
      </c>
      <c r="I13" s="7">
        <f t="shared" ref="I13:J25" si="1">G13*H13</f>
        <v>262500</v>
      </c>
    </row>
    <row r="14" spans="1:13">
      <c r="C14" t="s">
        <v>49</v>
      </c>
      <c r="D14">
        <v>1</v>
      </c>
      <c r="E14">
        <v>6</v>
      </c>
      <c r="F14">
        <v>48</v>
      </c>
      <c r="G14">
        <f t="shared" si="0"/>
        <v>48</v>
      </c>
      <c r="H14" s="7">
        <f>VLOOKUP(E14,ROLES!A11:I20,9,FALSE)</f>
        <v>21875</v>
      </c>
      <c r="I14" s="7">
        <f t="shared" si="1"/>
        <v>1050000</v>
      </c>
    </row>
    <row r="15" spans="1:13">
      <c r="C15" t="s">
        <v>50</v>
      </c>
      <c r="D15">
        <v>2</v>
      </c>
      <c r="E15">
        <v>6</v>
      </c>
      <c r="F15">
        <v>48</v>
      </c>
      <c r="G15">
        <f t="shared" si="0"/>
        <v>96</v>
      </c>
      <c r="H15" s="7">
        <f>VLOOKUP(E15,ROLES!A12:I21,9,FALSE)</f>
        <v>21875</v>
      </c>
      <c r="I15" s="7">
        <f t="shared" si="1"/>
        <v>2100000</v>
      </c>
    </row>
    <row r="16" spans="1:13">
      <c r="C16" t="s">
        <v>51</v>
      </c>
      <c r="D16">
        <v>1</v>
      </c>
      <c r="E16">
        <v>7</v>
      </c>
      <c r="F16">
        <v>48</v>
      </c>
      <c r="G16">
        <f t="shared" si="0"/>
        <v>48</v>
      </c>
      <c r="H16" s="7">
        <f>VLOOKUP(E16,ROLES!A13:I22,9,FALSE)</f>
        <v>8750</v>
      </c>
      <c r="I16" s="7">
        <f t="shared" si="1"/>
        <v>420000</v>
      </c>
    </row>
    <row r="17" spans="3:9">
      <c r="C17" t="s">
        <v>53</v>
      </c>
      <c r="D17">
        <v>4</v>
      </c>
      <c r="E17">
        <v>2</v>
      </c>
      <c r="F17">
        <v>16</v>
      </c>
      <c r="G17">
        <f t="shared" si="0"/>
        <v>64</v>
      </c>
      <c r="H17" s="7" t="e">
        <f>VLOOKUP(E17,ROLES!A14:I23,9,FALSE)</f>
        <v>#N/A</v>
      </c>
      <c r="I17" s="7"/>
    </row>
    <row r="18" spans="3:9">
      <c r="C18" t="s">
        <v>54</v>
      </c>
      <c r="D18">
        <v>4</v>
      </c>
      <c r="E18">
        <v>2</v>
      </c>
      <c r="F18">
        <v>4</v>
      </c>
      <c r="G18">
        <f t="shared" si="0"/>
        <v>16</v>
      </c>
      <c r="H18" s="7" t="e">
        <f>VLOOKUP(E18,ROLES!A16:I24,9,FALSE)</f>
        <v>#N/A</v>
      </c>
      <c r="I18" s="7"/>
    </row>
    <row r="19" spans="3:9">
      <c r="C19" t="s">
        <v>55</v>
      </c>
      <c r="D19">
        <v>2</v>
      </c>
      <c r="E19">
        <v>2</v>
      </c>
      <c r="F19">
        <v>3</v>
      </c>
      <c r="G19">
        <f t="shared" si="0"/>
        <v>6</v>
      </c>
      <c r="H19" s="7" t="e">
        <f>VLOOKUP(E19,ROLES!A17:I25,9,FALSE)</f>
        <v>#N/A</v>
      </c>
      <c r="I19" s="7"/>
    </row>
    <row r="20" spans="3:9">
      <c r="C20" t="s">
        <v>56</v>
      </c>
      <c r="D20">
        <v>2</v>
      </c>
      <c r="E20">
        <v>2</v>
      </c>
      <c r="F20">
        <v>4</v>
      </c>
      <c r="G20">
        <f t="shared" si="0"/>
        <v>8</v>
      </c>
      <c r="H20" s="7" t="e">
        <f>VLOOKUP(E20,ROLES!A18:I26,9,FALSE)</f>
        <v>#N/A</v>
      </c>
      <c r="I20" s="7"/>
    </row>
    <row r="21" spans="3:9">
      <c r="C21" t="s">
        <v>57</v>
      </c>
      <c r="D21">
        <v>4</v>
      </c>
      <c r="E21">
        <v>2</v>
      </c>
      <c r="F21">
        <v>4</v>
      </c>
      <c r="G21">
        <f t="shared" si="0"/>
        <v>16</v>
      </c>
      <c r="H21" s="7" t="e">
        <f>VLOOKUP(E21,ROLES!A19:I27,9,FALSE)</f>
        <v>#N/A</v>
      </c>
      <c r="I21" s="7"/>
    </row>
    <row r="22" spans="3:9">
      <c r="C22" t="s">
        <v>58</v>
      </c>
      <c r="D22">
        <v>4</v>
      </c>
      <c r="E22">
        <v>2</v>
      </c>
      <c r="F22">
        <v>4</v>
      </c>
      <c r="G22">
        <f t="shared" si="0"/>
        <v>16</v>
      </c>
      <c r="H22" s="7" t="e">
        <f>VLOOKUP(E22,ROLES!A20:I28,9,FALSE)</f>
        <v>#N/A</v>
      </c>
      <c r="I22" s="7"/>
    </row>
    <row r="23" spans="3:9">
      <c r="C23" t="s">
        <v>56</v>
      </c>
      <c r="D23">
        <v>2</v>
      </c>
      <c r="E23">
        <v>2</v>
      </c>
      <c r="F23">
        <v>2</v>
      </c>
      <c r="G23">
        <f t="shared" si="0"/>
        <v>4</v>
      </c>
      <c r="H23" s="7" t="e">
        <f>VLOOKUP(E23,ROLES!A21:I29,9,FALSE)</f>
        <v>#N/A</v>
      </c>
      <c r="I23" s="7"/>
    </row>
    <row r="24" spans="3:9">
      <c r="G24">
        <f t="shared" si="0"/>
        <v>0</v>
      </c>
      <c r="H24" s="7" t="e">
        <f>VLOOKUP(E24,ROLES!A22:I30,9,FALSE)</f>
        <v>#N/A</v>
      </c>
      <c r="I24" s="7"/>
    </row>
    <row r="25" spans="3:9">
      <c r="G25">
        <f t="shared" si="0"/>
        <v>0</v>
      </c>
      <c r="H25" s="7" t="e">
        <f>VLOOKUP(E25,ROLES!A23:I31,9,FALSE)</f>
        <v>#N/A</v>
      </c>
      <c r="I25" s="7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I21"/>
  <sheetViews>
    <sheetView workbookViewId="0">
      <selection activeCell="A17" sqref="A17"/>
    </sheetView>
  </sheetViews>
  <sheetFormatPr baseColWidth="10" defaultRowHeight="15"/>
  <cols>
    <col min="2" max="2" width="36" bestFit="1" customWidth="1"/>
    <col min="3" max="3" width="51.42578125" bestFit="1" customWidth="1"/>
    <col min="4" max="4" width="24" bestFit="1" customWidth="1"/>
    <col min="5" max="5" width="14.42578125" bestFit="1" customWidth="1"/>
    <col min="6" max="6" width="14.85546875" bestFit="1" customWidth="1"/>
    <col min="7" max="7" width="17.7109375" style="2" bestFit="1" customWidth="1"/>
  </cols>
  <sheetData>
    <row r="4" spans="1:9">
      <c r="C4" t="s">
        <v>31</v>
      </c>
      <c r="D4">
        <v>1.4</v>
      </c>
    </row>
    <row r="5" spans="1:9">
      <c r="C5" t="s">
        <v>35</v>
      </c>
      <c r="D5">
        <f>48*4</f>
        <v>192</v>
      </c>
    </row>
    <row r="6" spans="1:9" ht="26.25">
      <c r="B6" s="1" t="s">
        <v>5</v>
      </c>
      <c r="C6" s="3" t="s">
        <v>7</v>
      </c>
      <c r="D6" s="3"/>
      <c r="E6" s="3"/>
    </row>
    <row r="7" spans="1:9">
      <c r="B7" t="s">
        <v>6</v>
      </c>
      <c r="C7" t="s">
        <v>20</v>
      </c>
      <c r="D7" t="s">
        <v>21</v>
      </c>
      <c r="E7" t="s">
        <v>22</v>
      </c>
      <c r="F7" t="s">
        <v>16</v>
      </c>
      <c r="G7" s="2" t="s">
        <v>8</v>
      </c>
      <c r="H7" t="s">
        <v>32</v>
      </c>
      <c r="I7" t="s">
        <v>34</v>
      </c>
    </row>
    <row r="8" spans="1:9">
      <c r="A8">
        <v>1</v>
      </c>
      <c r="B8" t="s">
        <v>9</v>
      </c>
      <c r="C8" t="s">
        <v>17</v>
      </c>
      <c r="G8" s="2">
        <v>12000000</v>
      </c>
      <c r="H8" s="2">
        <f>G8*$D$4</f>
        <v>16800000</v>
      </c>
      <c r="I8" s="2">
        <f>H8/$D$5</f>
        <v>87500</v>
      </c>
    </row>
    <row r="9" spans="1:9">
      <c r="A9">
        <v>2</v>
      </c>
      <c r="B9" t="s">
        <v>10</v>
      </c>
      <c r="C9" t="s">
        <v>23</v>
      </c>
      <c r="D9" t="s">
        <v>24</v>
      </c>
      <c r="E9" t="s">
        <v>25</v>
      </c>
      <c r="G9" s="2">
        <v>8000000</v>
      </c>
      <c r="H9" s="2">
        <f t="shared" ref="H9:H17" si="0">G9*$D$4</f>
        <v>11200000</v>
      </c>
      <c r="I9" s="2">
        <f t="shared" ref="I9:I20" si="1">H9/$D$5</f>
        <v>58333.333333333336</v>
      </c>
    </row>
    <row r="10" spans="1:9">
      <c r="A10">
        <v>3</v>
      </c>
      <c r="B10" t="s">
        <v>14</v>
      </c>
      <c r="C10" t="s">
        <v>18</v>
      </c>
      <c r="G10" s="2">
        <v>5000000</v>
      </c>
      <c r="H10" s="2">
        <f t="shared" si="0"/>
        <v>7000000</v>
      </c>
      <c r="I10" s="2">
        <f t="shared" si="1"/>
        <v>36458.333333333336</v>
      </c>
    </row>
    <row r="11" spans="1:9">
      <c r="A11">
        <v>4</v>
      </c>
      <c r="B11" t="s">
        <v>19</v>
      </c>
      <c r="C11" t="s">
        <v>26</v>
      </c>
      <c r="G11" s="2">
        <v>3000000</v>
      </c>
      <c r="H11" s="2">
        <f t="shared" si="0"/>
        <v>4200000</v>
      </c>
      <c r="I11" s="2">
        <f t="shared" si="1"/>
        <v>21875</v>
      </c>
    </row>
    <row r="12" spans="1:9">
      <c r="A12">
        <v>5</v>
      </c>
      <c r="B12" t="s">
        <v>13</v>
      </c>
      <c r="C12" t="s">
        <v>27</v>
      </c>
      <c r="D12" t="s">
        <v>28</v>
      </c>
      <c r="G12" s="2">
        <v>3000000</v>
      </c>
      <c r="H12" s="2">
        <f t="shared" si="0"/>
        <v>4200000</v>
      </c>
      <c r="I12" s="2">
        <f t="shared" si="1"/>
        <v>21875</v>
      </c>
    </row>
    <row r="13" spans="1:9">
      <c r="A13">
        <v>6</v>
      </c>
      <c r="B13" t="s">
        <v>11</v>
      </c>
      <c r="C13" t="s">
        <v>26</v>
      </c>
      <c r="G13" s="2">
        <v>3000000</v>
      </c>
      <c r="H13" s="2">
        <f t="shared" si="0"/>
        <v>4200000</v>
      </c>
      <c r="I13" s="2">
        <f t="shared" si="1"/>
        <v>21875</v>
      </c>
    </row>
    <row r="14" spans="1:9">
      <c r="A14">
        <v>7</v>
      </c>
      <c r="B14" t="s">
        <v>52</v>
      </c>
      <c r="C14" t="s">
        <v>52</v>
      </c>
      <c r="G14" s="2">
        <v>1200000</v>
      </c>
      <c r="H14" s="2">
        <f t="shared" si="0"/>
        <v>1680000</v>
      </c>
      <c r="I14" s="2">
        <f t="shared" si="1"/>
        <v>8750</v>
      </c>
    </row>
    <row r="15" spans="1:9">
      <c r="A15">
        <v>8</v>
      </c>
      <c r="B15" t="s">
        <v>12</v>
      </c>
      <c r="C15" t="s">
        <v>29</v>
      </c>
      <c r="G15" s="2">
        <v>1800000</v>
      </c>
      <c r="H15" s="2">
        <f t="shared" si="0"/>
        <v>2520000</v>
      </c>
      <c r="I15" s="2">
        <f t="shared" si="1"/>
        <v>13125</v>
      </c>
    </row>
    <row r="16" spans="1:9">
      <c r="A16">
        <v>9</v>
      </c>
      <c r="B16" t="s">
        <v>15</v>
      </c>
      <c r="C16" t="s">
        <v>30</v>
      </c>
      <c r="G16" s="2">
        <v>1000000</v>
      </c>
      <c r="H16" s="2">
        <f t="shared" si="0"/>
        <v>1400000</v>
      </c>
      <c r="I16" s="2">
        <f t="shared" si="1"/>
        <v>7291.666666666667</v>
      </c>
    </row>
    <row r="17" spans="1:9">
      <c r="A17">
        <v>10</v>
      </c>
      <c r="B17" t="s">
        <v>36</v>
      </c>
      <c r="C17">
        <v>10</v>
      </c>
      <c r="G17" s="2">
        <v>570000</v>
      </c>
      <c r="H17" s="2">
        <f t="shared" si="0"/>
        <v>798000</v>
      </c>
      <c r="I17" s="2">
        <f>H17/$D$5</f>
        <v>4156.25</v>
      </c>
    </row>
    <row r="18" spans="1:9">
      <c r="H18" s="2"/>
      <c r="I18" s="2">
        <f t="shared" si="1"/>
        <v>0</v>
      </c>
    </row>
    <row r="19" spans="1:9">
      <c r="H19" s="2"/>
      <c r="I19" s="2">
        <f t="shared" si="1"/>
        <v>0</v>
      </c>
    </row>
    <row r="20" spans="1:9">
      <c r="H20" s="2"/>
      <c r="I20" s="2">
        <f t="shared" si="1"/>
        <v>0</v>
      </c>
    </row>
    <row r="21" spans="1:9">
      <c r="F21" t="s">
        <v>33</v>
      </c>
      <c r="G21" s="2">
        <f>SUM(G8:G20)</f>
        <v>38570000</v>
      </c>
      <c r="H21" s="2">
        <f>SUM(H8:H20)</f>
        <v>53998000</v>
      </c>
    </row>
  </sheetData>
  <mergeCells count="1">
    <mergeCell ref="C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20:D20"/>
  <sheetViews>
    <sheetView workbookViewId="0">
      <selection activeCell="C21" sqref="C21"/>
    </sheetView>
  </sheetViews>
  <sheetFormatPr baseColWidth="10" defaultRowHeight="15"/>
  <cols>
    <col min="4" max="4" width="11.85546875" bestFit="1" customWidth="1"/>
  </cols>
  <sheetData>
    <row r="20" spans="3:4">
      <c r="C20">
        <v>20</v>
      </c>
      <c r="D20">
        <f>VLOOKUP(C20,Hoja1!C3:D11,2,FALSE)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3:D11"/>
  <sheetViews>
    <sheetView workbookViewId="0">
      <selection activeCell="B3" sqref="B3"/>
    </sheetView>
  </sheetViews>
  <sheetFormatPr baseColWidth="10" defaultRowHeight="15"/>
  <sheetData>
    <row r="3" spans="3:4">
      <c r="C3">
        <v>10</v>
      </c>
      <c r="D3">
        <f>C3*5</f>
        <v>50</v>
      </c>
    </row>
    <row r="4" spans="3:4">
      <c r="C4">
        <v>20</v>
      </c>
      <c r="D4">
        <f t="shared" ref="D4:D11" si="0">C4*5</f>
        <v>100</v>
      </c>
    </row>
    <row r="5" spans="3:4">
      <c r="C5">
        <v>30</v>
      </c>
      <c r="D5">
        <f t="shared" si="0"/>
        <v>150</v>
      </c>
    </row>
    <row r="6" spans="3:4">
      <c r="C6">
        <v>40</v>
      </c>
      <c r="D6">
        <f t="shared" si="0"/>
        <v>200</v>
      </c>
    </row>
    <row r="7" spans="3:4">
      <c r="C7">
        <v>50</v>
      </c>
      <c r="D7">
        <f t="shared" si="0"/>
        <v>250</v>
      </c>
    </row>
    <row r="8" spans="3:4">
      <c r="C8">
        <v>60</v>
      </c>
      <c r="D8">
        <f t="shared" si="0"/>
        <v>300</v>
      </c>
    </row>
    <row r="9" spans="3:4">
      <c r="C9">
        <v>70</v>
      </c>
      <c r="D9">
        <f t="shared" si="0"/>
        <v>350</v>
      </c>
    </row>
    <row r="10" spans="3:4">
      <c r="C10">
        <v>80</v>
      </c>
      <c r="D10">
        <f t="shared" si="0"/>
        <v>400</v>
      </c>
    </row>
    <row r="11" spans="3:4">
      <c r="C11">
        <v>90</v>
      </c>
      <c r="D11">
        <f t="shared" si="0"/>
        <v>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ESTMACION</vt:lpstr>
      <vt:lpstr>ROLES</vt:lpstr>
      <vt:lpstr>Hoja3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Sala9</dc:creator>
  <cp:lastModifiedBy>Sala9</cp:lastModifiedBy>
  <dcterms:created xsi:type="dcterms:W3CDTF">2012-08-13T21:18:54Z</dcterms:created>
  <dcterms:modified xsi:type="dcterms:W3CDTF">2012-08-17T20:46:16Z</dcterms:modified>
</cp:coreProperties>
</file>