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activeTab="1"/>
  </bookViews>
  <sheets>
    <sheet name="代理购电工商业用户电价表（202308）" sheetId="1" r:id="rId1"/>
    <sheet name="代理购电价格表（202308）" sheetId="2" r:id="rId2"/>
    <sheet name="执行1.5倍代理购电工商业用户电价表（202308）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<sst xmlns="http://schemas.openxmlformats.org/spreadsheetml/2006/main" count="129" uniqueCount="63">
  <si>
    <t>表1：国网上海市电力公司代理购电工商业用户电价表</t>
  </si>
  <si>
    <t>（执行时间:2023年8月1日—2023年8月31日）</t>
  </si>
  <si>
    <t>用电分类</t>
  </si>
  <si>
    <t>电压等级</t>
  </si>
  <si>
    <t>非分时电度电价（元/千瓦时）</t>
  </si>
  <si>
    <t>其中</t>
  </si>
  <si>
    <t>分时电度电价（元/千瓦时）</t>
  </si>
  <si>
    <t>容（需）量用电价格</t>
  </si>
  <si>
    <t>代理购电价格</t>
  </si>
  <si>
    <t>上网环节线损电价</t>
  </si>
  <si>
    <t>电度输配电价</t>
  </si>
  <si>
    <t>系统运行费折价</t>
  </si>
  <si>
    <t>政府性基金及附加</t>
  </si>
  <si>
    <t>尖峰时段</t>
  </si>
  <si>
    <t>高峰时段</t>
  </si>
  <si>
    <t>平时段</t>
  </si>
  <si>
    <t>低谷时段</t>
  </si>
  <si>
    <t>最大需量</t>
  </si>
  <si>
    <t>变压器容量</t>
  </si>
  <si>
    <t>（元/千瓦·月）</t>
  </si>
  <si>
    <t>（元/千伏安·月）</t>
  </si>
  <si>
    <t>一般工商业用电</t>
  </si>
  <si>
    <t>单一制</t>
  </si>
  <si>
    <t>不满1千伏</t>
  </si>
  <si>
    <t>/</t>
  </si>
  <si>
    <t>10千伏</t>
  </si>
  <si>
    <t>35千伏</t>
  </si>
  <si>
    <t>两部制</t>
  </si>
  <si>
    <t>110千伏</t>
  </si>
  <si>
    <t>220千伏及以上</t>
  </si>
  <si>
    <t>大工业用电</t>
  </si>
  <si>
    <t>备注：</t>
  </si>
  <si>
    <t>1.上表所列价格包含政府性基金及附加，其中包含国家重大水利工程建设基金0.3915分钱，大中型水库移民后期扶持资金0.62分钱，可再生能源电价附加1.9分钱。</t>
  </si>
  <si>
    <t>2.分时电价时段划分按照《关于进一步完善我市分时电价机制有关事项的通知》（沪发改价管﹝2022﹞50号）文件规定执行：（1）一般工商业单一制未分时用户执行非分时电度价格；一般工商业单一制分时用户：高峰时段（6-22时），低谷时段（22时-次日6时）；（2）两部制分时用户：夏季7-9月：高峰时段（8-15时、18-21时），平时段（6-8时、15-18时、21-22时），低谷时段（22时-次日6时），其中7、8月尖峰时段（12-14时）；其他月份：高峰时段（8-11时、18-21时），平时段（6-8时、11-18时、21-22时），低谷时段（22时-次日6时），其中1、12月尖峰时段（19-21时）；两部制未分时用户按照非分时电度电价标准执行，容（需）量用电价格按照国家规定标准执行。</t>
  </si>
  <si>
    <r>
      <rPr>
        <sz val="9"/>
        <color theme="1"/>
        <rFont val="宋体"/>
        <charset val="134"/>
        <scheme val="minor"/>
      </rPr>
      <t>3.尖峰电价、高峰电价、低谷电价的上下浮动比率按照《关于进一步完善我市分时电价机制有关事项的通知》（沪发改价管</t>
    </r>
    <r>
      <rPr>
        <sz val="9"/>
        <color theme="1"/>
        <rFont val="宋体"/>
        <charset val="134"/>
      </rPr>
      <t>﹝2022﹞50号）文件规定执行。</t>
    </r>
  </si>
  <si>
    <t>4.对于已直接参与市场交易（不含已在电力交易平台注册但未曾参与电力市场交易）在无正当理由情况下改由电网企业代理购电的用户，拥有燃煤发电自备电厂、由电网企业代理购电的用户，暂不能直接参与市场交易由电网企业代理购电的高耗能用户，代理购电价格按上表中的1.5倍执行，其他标准及规则同常规用户。</t>
  </si>
  <si>
    <t>表2：国网上海市电力公司代理购电价格表</t>
  </si>
  <si>
    <t>单位：万千瓦时，元/千瓦时</t>
  </si>
  <si>
    <t>名称</t>
  </si>
  <si>
    <t>序号</t>
  </si>
  <si>
    <t>明细</t>
  </si>
  <si>
    <t>计算关系</t>
  </si>
  <si>
    <t>数值</t>
  </si>
  <si>
    <t>电量</t>
  </si>
  <si>
    <t>工商业代理购电量、居民农业购电量</t>
  </si>
  <si>
    <t>1=2+3</t>
  </si>
  <si>
    <t>优先发电上网电量</t>
  </si>
  <si>
    <t>市场交易采购上网电量</t>
  </si>
  <si>
    <t>电价</t>
  </si>
  <si>
    <t>工商业代理购电价格</t>
  </si>
  <si>
    <t>4=5+6</t>
  </si>
  <si>
    <t>当月平均上网电价</t>
  </si>
  <si>
    <t>历史偏差电费折价</t>
  </si>
  <si>
    <t>系统运行费用折价</t>
  </si>
  <si>
    <t>8=9+10+11+12+13+14</t>
  </si>
  <si>
    <t>其中：电价交叉补贴新增损益折合度电水平</t>
  </si>
  <si>
    <t xml:space="preserve">      辅助服务费用度电水平</t>
  </si>
  <si>
    <t xml:space="preserve">      抽水蓄能容量电费度电水平</t>
  </si>
  <si>
    <t xml:space="preserve">      天然气发电容量电费度电水平</t>
  </si>
  <si>
    <t xml:space="preserve">      上网环节线损代理采购损益度电水平</t>
  </si>
  <si>
    <t xml:space="preserve">      电力保障综合费用度电水平
     （疏导2022年省间高价购电资金）</t>
  </si>
  <si>
    <t>备注：按照国家有关文件规定，市场化交易用户需分摊上网环节线损电价和系统运行费用折价，市场化用户偏差电费折价-0.0142元/千瓦时。</t>
  </si>
  <si>
    <t>表3：国网上海市电力公司执行1.5倍代理购电工商业用户电价表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</si>
</sst>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_ * #,##0.0000_ ;_ * \-#,##0.0000_ ;_ * &quot;-&quot;??.00_ ;_ @_ "/>
    <numFmt numFmtId="177" formatCode="0.000000_ "/>
    <numFmt numFmtId="178" formatCode="0.0000_ "/>
    <numFmt numFmtId="179" formatCode="0.00_ "/>
    <numFmt numFmtId="180" formatCode="_ * #,##0.00000_ ;_ * \-#,##0.00000_ ;_ * &quot;-&quot;??.000_ ;_ @_ "/>
  </numFmts>
  <fonts count="30">
    <font>
      <sz val="11"/>
      <color theme="1"/>
      <name val="宋体"/>
      <charset val="134"/>
      <scheme val="minor"/>
    </font>
    <font>
      <sz val="2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22"/>
      <color theme="1"/>
      <name val="方正小标宋简体"/>
      <charset val="134"/>
    </font>
    <font>
      <b/>
      <sz val="14"/>
      <color theme="1"/>
      <name val="宋体"/>
      <charset val="134"/>
      <scheme val="minor"/>
    </font>
    <font>
      <b/>
      <sz val="14"/>
      <color rgb="FF000000"/>
      <name val="仿宋_GB2312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9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2" fillId="1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5" borderId="13" applyNumberFormat="0" applyFon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0" fillId="4" borderId="11" applyNumberFormat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23" fillId="12" borderId="12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57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178" fontId="4" fillId="0" borderId="3" xfId="0" applyNumberFormat="1" applyFont="1" applyFill="1" applyBorder="1" applyAlignment="1">
      <alignment horizontal="center" vertical="center" wrapText="1"/>
    </xf>
    <xf numFmtId="178" fontId="4" fillId="0" borderId="4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177" fontId="4" fillId="0" borderId="1" xfId="0" applyNumberFormat="1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right" vertical="center"/>
    </xf>
    <xf numFmtId="0" fontId="6" fillId="0" borderId="0" xfId="0" applyFont="1" applyFill="1" applyAlignment="1">
      <alignment horizontal="righ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43" fontId="8" fillId="0" borderId="1" xfId="8" applyFont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43" fontId="9" fillId="0" borderId="1" xfId="8" applyFont="1" applyBorder="1" applyAlignment="1">
      <alignment horizontal="center" vertical="center"/>
    </xf>
    <xf numFmtId="176" fontId="8" fillId="0" borderId="1" xfId="8" applyNumberFormat="1" applyFont="1" applyBorder="1" applyAlignment="1">
      <alignment horizontal="center" vertical="center"/>
    </xf>
    <xf numFmtId="176" fontId="9" fillId="0" borderId="1" xfId="8" applyNumberFormat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180" fontId="9" fillId="0" borderId="1" xfId="8" applyNumberFormat="1" applyFont="1" applyBorder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0" fillId="0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178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3&#24180;8&#26376;&#20195;&#29702;&#36141;&#30005;&#27979;&#31639;&#20844;&#31034;&#34920;&#65288;20230724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代理购电测算（2023年8月）"/>
      <sheetName val="代理购电价格表（202307）"/>
      <sheetName val="代理购电工商业用户电价表（202307）"/>
      <sheetName val="执行1.5倍代理购电工商业用户电价表（202307）"/>
    </sheetNames>
    <sheetDataSet>
      <sheetData sheetId="0">
        <row r="46">
          <cell r="E46">
            <v>0.0202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"/>
  <sheetViews>
    <sheetView workbookViewId="0">
      <selection activeCell="I4" sqref="A$1:O$1048576"/>
    </sheetView>
  </sheetViews>
  <sheetFormatPr defaultColWidth="9" defaultRowHeight="13.5"/>
  <cols>
    <col min="1" max="1" width="10.2583333333333" customWidth="1"/>
    <col min="2" max="2" width="8.89166666666667" customWidth="1"/>
    <col min="3" max="3" width="12.375" customWidth="1"/>
    <col min="4" max="4" width="10.125" customWidth="1"/>
    <col min="5" max="6" width="8.625" customWidth="1"/>
    <col min="7" max="7" width="10.625" customWidth="1"/>
    <col min="8" max="8" width="9.50833333333333" customWidth="1"/>
    <col min="9" max="9" width="10.5083333333333" customWidth="1"/>
    <col min="10" max="15" width="10.625" customWidth="1"/>
  </cols>
  <sheetData>
    <row r="1" ht="27" customHeight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20.25" customHeight="1" spans="1:1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4" t="s">
        <v>2</v>
      </c>
      <c r="B3" s="4"/>
      <c r="C3" s="4" t="s">
        <v>3</v>
      </c>
      <c r="D3" s="5" t="s">
        <v>4</v>
      </c>
      <c r="E3" s="4" t="s">
        <v>5</v>
      </c>
      <c r="F3" s="4"/>
      <c r="G3" s="4"/>
      <c r="H3" s="4"/>
      <c r="I3" s="4"/>
      <c r="J3" s="13" t="s">
        <v>6</v>
      </c>
      <c r="K3" s="14"/>
      <c r="L3" s="14"/>
      <c r="M3" s="15"/>
      <c r="N3" s="4" t="s">
        <v>7</v>
      </c>
      <c r="O3" s="4"/>
    </row>
    <row r="4" spans="1:15">
      <c r="A4" s="4"/>
      <c r="B4" s="4"/>
      <c r="C4" s="4"/>
      <c r="D4" s="6"/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17</v>
      </c>
      <c r="O4" s="4" t="s">
        <v>18</v>
      </c>
    </row>
    <row r="5" ht="22.5" spans="1:15">
      <c r="A5" s="4"/>
      <c r="B5" s="4"/>
      <c r="C5" s="4"/>
      <c r="D5" s="7"/>
      <c r="E5" s="4"/>
      <c r="F5" s="4"/>
      <c r="G5" s="4"/>
      <c r="H5" s="4"/>
      <c r="I5" s="4"/>
      <c r="J5" s="4"/>
      <c r="K5" s="4"/>
      <c r="L5" s="4"/>
      <c r="M5" s="4"/>
      <c r="N5" s="4" t="s">
        <v>19</v>
      </c>
      <c r="O5" s="4" t="s">
        <v>20</v>
      </c>
    </row>
    <row r="6" ht="18" customHeight="1" spans="1:15">
      <c r="A6" s="8" t="s">
        <v>21</v>
      </c>
      <c r="B6" s="8" t="s">
        <v>22</v>
      </c>
      <c r="C6" s="8" t="s">
        <v>23</v>
      </c>
      <c r="D6" s="9">
        <v>0.874585</v>
      </c>
      <c r="E6" s="9">
        <v>0.4704</v>
      </c>
      <c r="F6" s="10">
        <v>0.0202</v>
      </c>
      <c r="G6" s="9">
        <v>0.2756</v>
      </c>
      <c r="H6" s="10">
        <v>0.07927</v>
      </c>
      <c r="I6" s="16">
        <v>0.029115</v>
      </c>
      <c r="J6" s="9" t="s">
        <v>24</v>
      </c>
      <c r="K6" s="9">
        <f t="shared" ref="K6:K8" si="0">(L6-I6)*1.2+I6</f>
        <v>1.043679</v>
      </c>
      <c r="L6" s="9">
        <f t="shared" ref="L6:L18" si="1">$E$6+$F$6+G6+$H$6+I6</f>
        <v>0.874585</v>
      </c>
      <c r="M6" s="9">
        <f t="shared" ref="M6:M8" si="2">(L6-I6)*(1-0.45)+I6</f>
        <v>0.4941235</v>
      </c>
      <c r="N6" s="9" t="s">
        <v>24</v>
      </c>
      <c r="O6" s="9" t="s">
        <v>24</v>
      </c>
    </row>
    <row r="7" ht="18" customHeight="1" spans="1:15">
      <c r="A7" s="8"/>
      <c r="B7" s="8"/>
      <c r="C7" s="8" t="s">
        <v>25</v>
      </c>
      <c r="D7" s="9">
        <v>0.829485</v>
      </c>
      <c r="E7" s="9"/>
      <c r="F7" s="11"/>
      <c r="G7" s="9">
        <v>0.2305</v>
      </c>
      <c r="H7" s="11"/>
      <c r="I7" s="16">
        <v>0.029115</v>
      </c>
      <c r="J7" s="9" t="s">
        <v>24</v>
      </c>
      <c r="K7" s="9">
        <f t="shared" si="0"/>
        <v>0.989559</v>
      </c>
      <c r="L7" s="9">
        <f t="shared" si="1"/>
        <v>0.829485</v>
      </c>
      <c r="M7" s="9">
        <f t="shared" si="2"/>
        <v>0.4693185</v>
      </c>
      <c r="N7" s="9" t="s">
        <v>24</v>
      </c>
      <c r="O7" s="9" t="s">
        <v>24</v>
      </c>
    </row>
    <row r="8" ht="18" customHeight="1" spans="1:15">
      <c r="A8" s="8"/>
      <c r="B8" s="8"/>
      <c r="C8" s="8" t="s">
        <v>26</v>
      </c>
      <c r="D8" s="9">
        <v>0.784885</v>
      </c>
      <c r="E8" s="9"/>
      <c r="F8" s="11"/>
      <c r="G8" s="9">
        <v>0.1859</v>
      </c>
      <c r="H8" s="11"/>
      <c r="I8" s="16">
        <v>0.029115</v>
      </c>
      <c r="J8" s="9" t="s">
        <v>24</v>
      </c>
      <c r="K8" s="9">
        <f t="shared" si="0"/>
        <v>0.936039</v>
      </c>
      <c r="L8" s="9">
        <f t="shared" si="1"/>
        <v>0.784885</v>
      </c>
      <c r="M8" s="9">
        <f t="shared" si="2"/>
        <v>0.4447885</v>
      </c>
      <c r="N8" s="9" t="s">
        <v>24</v>
      </c>
      <c r="O8" s="9" t="s">
        <v>24</v>
      </c>
    </row>
    <row r="9" ht="18" customHeight="1" spans="1:15">
      <c r="A9" s="8"/>
      <c r="B9" s="8" t="s">
        <v>27</v>
      </c>
      <c r="C9" s="8" t="s">
        <v>23</v>
      </c>
      <c r="D9" s="9">
        <v>0.744585</v>
      </c>
      <c r="E9" s="9"/>
      <c r="F9" s="11"/>
      <c r="G9" s="9">
        <v>0.1456</v>
      </c>
      <c r="H9" s="11"/>
      <c r="I9" s="16">
        <v>0.029115</v>
      </c>
      <c r="J9" s="9">
        <f t="shared" ref="J9:J18" si="3">(K9-I9)*1.25+I9</f>
        <v>1.6389225</v>
      </c>
      <c r="K9" s="9">
        <f t="shared" ref="K9:K18" si="4">(L9-I9)*1.8+I9</f>
        <v>1.316961</v>
      </c>
      <c r="L9" s="9">
        <f t="shared" si="1"/>
        <v>0.744585</v>
      </c>
      <c r="M9" s="9">
        <f t="shared" ref="M9:M18" si="5">(L9-I9)*(1-0.6)+I9</f>
        <v>0.315303</v>
      </c>
      <c r="N9" s="17">
        <v>40.8</v>
      </c>
      <c r="O9" s="17">
        <v>25.5</v>
      </c>
    </row>
    <row r="10" ht="18" customHeight="1" spans="1:15">
      <c r="A10" s="8"/>
      <c r="B10" s="8"/>
      <c r="C10" s="8" t="s">
        <v>25</v>
      </c>
      <c r="D10" s="9">
        <v>0.726185</v>
      </c>
      <c r="E10" s="9"/>
      <c r="F10" s="11"/>
      <c r="G10" s="9">
        <v>0.1272</v>
      </c>
      <c r="H10" s="11"/>
      <c r="I10" s="16">
        <v>0.029115</v>
      </c>
      <c r="J10" s="9">
        <f t="shared" si="3"/>
        <v>1.5975225</v>
      </c>
      <c r="K10" s="9">
        <f t="shared" si="4"/>
        <v>1.283841</v>
      </c>
      <c r="L10" s="9">
        <f t="shared" si="1"/>
        <v>0.726185</v>
      </c>
      <c r="M10" s="9">
        <f t="shared" si="5"/>
        <v>0.307943</v>
      </c>
      <c r="N10" s="17">
        <v>40.8</v>
      </c>
      <c r="O10" s="17">
        <v>25.5</v>
      </c>
    </row>
    <row r="11" ht="18" customHeight="1" spans="1:15">
      <c r="A11" s="8"/>
      <c r="B11" s="8"/>
      <c r="C11" s="8" t="s">
        <v>26</v>
      </c>
      <c r="D11" s="9">
        <v>0.694585</v>
      </c>
      <c r="E11" s="9"/>
      <c r="F11" s="11"/>
      <c r="G11" s="9">
        <v>0.0956</v>
      </c>
      <c r="H11" s="11"/>
      <c r="I11" s="16">
        <v>0.029115</v>
      </c>
      <c r="J11" s="9">
        <f t="shared" si="3"/>
        <v>1.5264225</v>
      </c>
      <c r="K11" s="9">
        <f t="shared" si="4"/>
        <v>1.226961</v>
      </c>
      <c r="L11" s="9">
        <f t="shared" si="1"/>
        <v>0.694585</v>
      </c>
      <c r="M11" s="9">
        <f t="shared" si="5"/>
        <v>0.295303</v>
      </c>
      <c r="N11" s="17">
        <v>40.8</v>
      </c>
      <c r="O11" s="17">
        <v>25.5</v>
      </c>
    </row>
    <row r="12" ht="18" customHeight="1" spans="1:15">
      <c r="A12" s="8"/>
      <c r="B12" s="8"/>
      <c r="C12" s="8" t="s">
        <v>28</v>
      </c>
      <c r="D12" s="9">
        <v>0.664185</v>
      </c>
      <c r="E12" s="9"/>
      <c r="F12" s="11"/>
      <c r="G12" s="9">
        <v>0.0652</v>
      </c>
      <c r="H12" s="11"/>
      <c r="I12" s="16">
        <v>0.029115</v>
      </c>
      <c r="J12" s="9">
        <f t="shared" si="3"/>
        <v>1.4580225</v>
      </c>
      <c r="K12" s="9">
        <f t="shared" si="4"/>
        <v>1.172241</v>
      </c>
      <c r="L12" s="9">
        <f t="shared" si="1"/>
        <v>0.664185</v>
      </c>
      <c r="M12" s="9">
        <f t="shared" si="5"/>
        <v>0.283143</v>
      </c>
      <c r="N12" s="17">
        <v>38.4</v>
      </c>
      <c r="O12" s="17">
        <v>24</v>
      </c>
    </row>
    <row r="13" ht="18" customHeight="1" spans="1:15">
      <c r="A13" s="8"/>
      <c r="B13" s="8"/>
      <c r="C13" s="8" t="s">
        <v>29</v>
      </c>
      <c r="D13" s="9">
        <v>0.654085</v>
      </c>
      <c r="E13" s="9"/>
      <c r="F13" s="11"/>
      <c r="G13" s="9">
        <v>0.0551</v>
      </c>
      <c r="H13" s="11"/>
      <c r="I13" s="16">
        <v>0.029115</v>
      </c>
      <c r="J13" s="9">
        <f t="shared" si="3"/>
        <v>1.4352975</v>
      </c>
      <c r="K13" s="9">
        <f t="shared" si="4"/>
        <v>1.154061</v>
      </c>
      <c r="L13" s="9">
        <f t="shared" si="1"/>
        <v>0.654085</v>
      </c>
      <c r="M13" s="9">
        <f t="shared" si="5"/>
        <v>0.279103</v>
      </c>
      <c r="N13" s="17">
        <v>38.4</v>
      </c>
      <c r="O13" s="17">
        <v>24</v>
      </c>
    </row>
    <row r="14" ht="18" customHeight="1" spans="1:15">
      <c r="A14" s="8" t="s">
        <v>30</v>
      </c>
      <c r="B14" s="8" t="s">
        <v>27</v>
      </c>
      <c r="C14" s="8" t="s">
        <v>23</v>
      </c>
      <c r="D14" s="9">
        <v>0.822385</v>
      </c>
      <c r="E14" s="9"/>
      <c r="F14" s="11"/>
      <c r="G14" s="9">
        <v>0.2234</v>
      </c>
      <c r="H14" s="11"/>
      <c r="I14" s="16">
        <v>0.029115</v>
      </c>
      <c r="J14" s="9">
        <f t="shared" si="3"/>
        <v>1.8139725</v>
      </c>
      <c r="K14" s="9">
        <f t="shared" si="4"/>
        <v>1.457001</v>
      </c>
      <c r="L14" s="9">
        <f t="shared" si="1"/>
        <v>0.822385</v>
      </c>
      <c r="M14" s="9">
        <f t="shared" si="5"/>
        <v>0.346423</v>
      </c>
      <c r="N14" s="17">
        <v>40.8</v>
      </c>
      <c r="O14" s="17">
        <v>25.5</v>
      </c>
    </row>
    <row r="15" ht="18" customHeight="1" spans="1:15">
      <c r="A15" s="8"/>
      <c r="B15" s="8"/>
      <c r="C15" s="8" t="s">
        <v>25</v>
      </c>
      <c r="D15" s="9">
        <v>0.802885</v>
      </c>
      <c r="E15" s="9"/>
      <c r="F15" s="11"/>
      <c r="G15" s="9">
        <v>0.2039</v>
      </c>
      <c r="H15" s="11"/>
      <c r="I15" s="16">
        <v>0.029115</v>
      </c>
      <c r="J15" s="9">
        <f t="shared" si="3"/>
        <v>1.7700975</v>
      </c>
      <c r="K15" s="9">
        <f t="shared" si="4"/>
        <v>1.421901</v>
      </c>
      <c r="L15" s="9">
        <f t="shared" si="1"/>
        <v>0.802885</v>
      </c>
      <c r="M15" s="9">
        <f t="shared" si="5"/>
        <v>0.338623</v>
      </c>
      <c r="N15" s="17">
        <v>40.8</v>
      </c>
      <c r="O15" s="17">
        <v>25.5</v>
      </c>
    </row>
    <row r="16" ht="18" customHeight="1" spans="1:15">
      <c r="A16" s="8"/>
      <c r="B16" s="8"/>
      <c r="C16" s="8" t="s">
        <v>26</v>
      </c>
      <c r="D16" s="9">
        <v>0.753685</v>
      </c>
      <c r="E16" s="9"/>
      <c r="F16" s="11"/>
      <c r="G16" s="9">
        <v>0.1547</v>
      </c>
      <c r="H16" s="11"/>
      <c r="I16" s="16">
        <v>0.029115</v>
      </c>
      <c r="J16" s="9">
        <f t="shared" si="3"/>
        <v>1.6593975</v>
      </c>
      <c r="K16" s="9">
        <f t="shared" si="4"/>
        <v>1.333341</v>
      </c>
      <c r="L16" s="9">
        <f t="shared" si="1"/>
        <v>0.753685</v>
      </c>
      <c r="M16" s="9">
        <f t="shared" si="5"/>
        <v>0.318943</v>
      </c>
      <c r="N16" s="17">
        <v>40.8</v>
      </c>
      <c r="O16" s="17">
        <v>25.5</v>
      </c>
    </row>
    <row r="17" ht="18" customHeight="1" spans="1:15">
      <c r="A17" s="8"/>
      <c r="B17" s="8"/>
      <c r="C17" s="8" t="s">
        <v>28</v>
      </c>
      <c r="D17" s="9">
        <v>0.724085</v>
      </c>
      <c r="E17" s="9"/>
      <c r="F17" s="11"/>
      <c r="G17" s="9">
        <v>0.1251</v>
      </c>
      <c r="H17" s="11"/>
      <c r="I17" s="16">
        <v>0.029115</v>
      </c>
      <c r="J17" s="9">
        <f t="shared" si="3"/>
        <v>1.5927975</v>
      </c>
      <c r="K17" s="9">
        <f t="shared" si="4"/>
        <v>1.280061</v>
      </c>
      <c r="L17" s="9">
        <f t="shared" si="1"/>
        <v>0.724085</v>
      </c>
      <c r="M17" s="9">
        <f t="shared" si="5"/>
        <v>0.307103</v>
      </c>
      <c r="N17" s="17">
        <v>38.4</v>
      </c>
      <c r="O17" s="17">
        <v>24</v>
      </c>
    </row>
    <row r="18" ht="18" customHeight="1" spans="1:15">
      <c r="A18" s="8"/>
      <c r="B18" s="8"/>
      <c r="C18" s="8" t="s">
        <v>29</v>
      </c>
      <c r="D18" s="9">
        <v>0.711685</v>
      </c>
      <c r="E18" s="9"/>
      <c r="F18" s="12"/>
      <c r="G18" s="9">
        <v>0.1127</v>
      </c>
      <c r="H18" s="12"/>
      <c r="I18" s="16">
        <v>0.029115</v>
      </c>
      <c r="J18" s="9">
        <f t="shared" si="3"/>
        <v>1.5648975</v>
      </c>
      <c r="K18" s="9">
        <f t="shared" si="4"/>
        <v>1.257741</v>
      </c>
      <c r="L18" s="9">
        <f t="shared" si="1"/>
        <v>0.711685</v>
      </c>
      <c r="M18" s="9">
        <f t="shared" si="5"/>
        <v>0.302143</v>
      </c>
      <c r="N18" s="17">
        <v>38.4</v>
      </c>
      <c r="O18" s="17">
        <v>24</v>
      </c>
    </row>
    <row r="19" spans="1:1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</row>
    <row r="20" spans="1:15">
      <c r="A20" s="37" t="s">
        <v>31</v>
      </c>
      <c r="B20" s="38"/>
      <c r="C20" s="38"/>
      <c r="D20" s="39"/>
      <c r="E20" s="39"/>
      <c r="F20" s="39"/>
      <c r="G20" s="39"/>
      <c r="H20" s="36"/>
      <c r="I20" s="36"/>
      <c r="J20" s="39"/>
      <c r="K20" s="39"/>
      <c r="L20" s="39"/>
      <c r="M20" s="39"/>
      <c r="N20" s="36"/>
      <c r="O20" s="36"/>
    </row>
    <row r="21" ht="19" customHeight="1" spans="1:15">
      <c r="A21" s="40" t="s">
        <v>32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</row>
    <row r="22" ht="54" customHeight="1" spans="1:15">
      <c r="A22" s="40" t="s">
        <v>33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</row>
    <row r="23" ht="19" customHeight="1" spans="1:15">
      <c r="A23" s="40" t="s">
        <v>34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</row>
    <row r="24" ht="29" customHeight="1" spans="1:15">
      <c r="A24" s="40" t="s">
        <v>35</v>
      </c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</row>
  </sheetData>
  <mergeCells count="29">
    <mergeCell ref="A1:O1"/>
    <mergeCell ref="A2:O2"/>
    <mergeCell ref="E3:I3"/>
    <mergeCell ref="J3:M3"/>
    <mergeCell ref="N3:O3"/>
    <mergeCell ref="A21:O21"/>
    <mergeCell ref="A22:O22"/>
    <mergeCell ref="A23:O23"/>
    <mergeCell ref="A24:O24"/>
    <mergeCell ref="A6:A13"/>
    <mergeCell ref="A14:A18"/>
    <mergeCell ref="B6:B8"/>
    <mergeCell ref="B9:B13"/>
    <mergeCell ref="B14:B18"/>
    <mergeCell ref="C3:C5"/>
    <mergeCell ref="D3:D5"/>
    <mergeCell ref="E4:E5"/>
    <mergeCell ref="E6:E18"/>
    <mergeCell ref="F4:F5"/>
    <mergeCell ref="F6:F18"/>
    <mergeCell ref="G4:G5"/>
    <mergeCell ref="H4:H5"/>
    <mergeCell ref="H6:H18"/>
    <mergeCell ref="I4:I5"/>
    <mergeCell ref="J4:J5"/>
    <mergeCell ref="K4:K5"/>
    <mergeCell ref="L4:L5"/>
    <mergeCell ref="M4:M5"/>
    <mergeCell ref="A3:B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tabSelected="1" workbookViewId="0">
      <selection activeCell="G20" sqref="G20"/>
    </sheetView>
  </sheetViews>
  <sheetFormatPr defaultColWidth="9" defaultRowHeight="13.5" outlineLevelCol="4"/>
  <cols>
    <col min="1" max="1" width="18.8833333333333" customWidth="1"/>
    <col min="2" max="2" width="15.375" customWidth="1"/>
    <col min="3" max="3" width="43.7583333333333" customWidth="1"/>
    <col min="4" max="4" width="33.1333333333333" customWidth="1"/>
    <col min="5" max="5" width="37.3833333333333" customWidth="1"/>
  </cols>
  <sheetData>
    <row r="1" ht="27" spans="1:5">
      <c r="A1" s="18" t="s">
        <v>36</v>
      </c>
      <c r="B1" s="18"/>
      <c r="C1" s="19"/>
      <c r="D1" s="19"/>
      <c r="E1" s="18"/>
    </row>
    <row r="2" ht="20.25" spans="1:5">
      <c r="A2" s="3" t="s">
        <v>1</v>
      </c>
      <c r="B2" s="3"/>
      <c r="C2" s="20"/>
      <c r="D2" s="20"/>
      <c r="E2" s="3"/>
    </row>
    <row r="3" ht="18.75" spans="1:5">
      <c r="A3" s="21" t="s">
        <v>37</v>
      </c>
      <c r="B3" s="21"/>
      <c r="C3" s="22"/>
      <c r="D3" s="22"/>
      <c r="E3" s="21"/>
    </row>
    <row r="4" ht="18.75" spans="1:5">
      <c r="A4" s="23" t="s">
        <v>38</v>
      </c>
      <c r="B4" s="23" t="s">
        <v>39</v>
      </c>
      <c r="C4" s="23" t="s">
        <v>40</v>
      </c>
      <c r="D4" s="23" t="s">
        <v>41</v>
      </c>
      <c r="E4" s="23" t="s">
        <v>42</v>
      </c>
    </row>
    <row r="5" ht="40" customHeight="1" spans="1:5">
      <c r="A5" s="24" t="s">
        <v>43</v>
      </c>
      <c r="B5" s="24">
        <v>1</v>
      </c>
      <c r="C5" s="25" t="s">
        <v>44</v>
      </c>
      <c r="D5" s="26" t="s">
        <v>45</v>
      </c>
      <c r="E5" s="27">
        <f>E6+E7</f>
        <v>1662700</v>
      </c>
    </row>
    <row r="6" ht="40" customHeight="1" spans="1:5">
      <c r="A6" s="24"/>
      <c r="B6" s="24">
        <v>2</v>
      </c>
      <c r="C6" s="28" t="s">
        <v>46</v>
      </c>
      <c r="D6" s="26">
        <v>2</v>
      </c>
      <c r="E6" s="29">
        <v>1188100</v>
      </c>
    </row>
    <row r="7" ht="40" customHeight="1" spans="1:5">
      <c r="A7" s="24"/>
      <c r="B7" s="24">
        <v>3</v>
      </c>
      <c r="C7" s="28" t="s">
        <v>47</v>
      </c>
      <c r="D7" s="26">
        <v>3</v>
      </c>
      <c r="E7" s="29">
        <v>474600</v>
      </c>
    </row>
    <row r="8" ht="40" customHeight="1" spans="1:5">
      <c r="A8" s="24" t="s">
        <v>48</v>
      </c>
      <c r="B8" s="24">
        <v>4</v>
      </c>
      <c r="C8" s="25" t="s">
        <v>49</v>
      </c>
      <c r="D8" s="26" t="s">
        <v>50</v>
      </c>
      <c r="E8" s="30">
        <f>E9+E10</f>
        <v>0.4704</v>
      </c>
    </row>
    <row r="9" ht="40" customHeight="1" spans="1:5">
      <c r="A9" s="24"/>
      <c r="B9" s="24">
        <v>5</v>
      </c>
      <c r="C9" s="28" t="s">
        <v>51</v>
      </c>
      <c r="D9" s="26">
        <v>5</v>
      </c>
      <c r="E9" s="31">
        <v>0.489</v>
      </c>
    </row>
    <row r="10" ht="40" customHeight="1" spans="1:5">
      <c r="A10" s="24"/>
      <c r="B10" s="24">
        <v>6</v>
      </c>
      <c r="C10" s="28" t="s">
        <v>52</v>
      </c>
      <c r="D10" s="26">
        <v>6</v>
      </c>
      <c r="E10" s="31">
        <v>-0.0186</v>
      </c>
    </row>
    <row r="11" ht="40" customHeight="1" spans="1:5">
      <c r="A11" s="24"/>
      <c r="B11" s="24">
        <v>7</v>
      </c>
      <c r="C11" s="25" t="s">
        <v>9</v>
      </c>
      <c r="D11" s="26">
        <v>7</v>
      </c>
      <c r="E11" s="30">
        <f>'[1]代理购电测算（2023年8月）'!E46</f>
        <v>0.0202</v>
      </c>
    </row>
    <row r="12" ht="40" customHeight="1" spans="1:5">
      <c r="A12" s="24"/>
      <c r="B12" s="24">
        <v>8</v>
      </c>
      <c r="C12" s="25" t="s">
        <v>53</v>
      </c>
      <c r="D12" s="26" t="s">
        <v>54</v>
      </c>
      <c r="E12" s="30">
        <f>SUM(E13:E18)</f>
        <v>0.07927</v>
      </c>
    </row>
    <row r="13" ht="40" customHeight="1" spans="1:5">
      <c r="A13" s="24"/>
      <c r="B13" s="32">
        <v>9</v>
      </c>
      <c r="C13" s="28" t="s">
        <v>55</v>
      </c>
      <c r="D13" s="33">
        <v>9</v>
      </c>
      <c r="E13" s="31">
        <v>0.015</v>
      </c>
    </row>
    <row r="14" ht="40" customHeight="1" spans="1:5">
      <c r="A14" s="24"/>
      <c r="B14" s="32">
        <v>10</v>
      </c>
      <c r="C14" s="28" t="s">
        <v>56</v>
      </c>
      <c r="D14" s="33">
        <v>10</v>
      </c>
      <c r="E14" s="31">
        <v>0</v>
      </c>
    </row>
    <row r="15" ht="40" customHeight="1" spans="1:5">
      <c r="A15" s="24"/>
      <c r="B15" s="32">
        <v>11</v>
      </c>
      <c r="C15" s="28" t="s">
        <v>57</v>
      </c>
      <c r="D15" s="33">
        <v>11</v>
      </c>
      <c r="E15" s="34">
        <v>0.00987</v>
      </c>
    </row>
    <row r="16" ht="40" customHeight="1" spans="1:5">
      <c r="A16" s="24"/>
      <c r="B16" s="32">
        <v>12</v>
      </c>
      <c r="C16" s="28" t="s">
        <v>58</v>
      </c>
      <c r="D16" s="33">
        <v>12</v>
      </c>
      <c r="E16" s="31">
        <v>0.0289</v>
      </c>
    </row>
    <row r="17" ht="40" customHeight="1" spans="1:5">
      <c r="A17" s="24"/>
      <c r="B17" s="32">
        <v>13</v>
      </c>
      <c r="C17" s="28" t="s">
        <v>59</v>
      </c>
      <c r="D17" s="33">
        <v>13</v>
      </c>
      <c r="E17" s="31">
        <v>0</v>
      </c>
    </row>
    <row r="18" ht="40" customHeight="1" spans="1:5">
      <c r="A18" s="24"/>
      <c r="B18" s="32">
        <v>14</v>
      </c>
      <c r="C18" s="28" t="s">
        <v>60</v>
      </c>
      <c r="D18" s="33">
        <v>14</v>
      </c>
      <c r="E18" s="31">
        <v>0.0255</v>
      </c>
    </row>
    <row r="19" ht="9" customHeight="1"/>
    <row r="20" ht="36" customHeight="1" spans="1:5">
      <c r="A20" s="35" t="s">
        <v>61</v>
      </c>
      <c r="B20" s="35"/>
      <c r="C20" s="35"/>
      <c r="D20" s="35"/>
      <c r="E20" s="35"/>
    </row>
  </sheetData>
  <mergeCells count="6">
    <mergeCell ref="A1:E1"/>
    <mergeCell ref="A2:E2"/>
    <mergeCell ref="A3:E3"/>
    <mergeCell ref="A20:E20"/>
    <mergeCell ref="A5:A7"/>
    <mergeCell ref="A8:A1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"/>
  <sheetViews>
    <sheetView workbookViewId="0">
      <selection activeCell="G21" sqref="G21"/>
    </sheetView>
  </sheetViews>
  <sheetFormatPr defaultColWidth="9" defaultRowHeight="13.5"/>
  <cols>
    <col min="1" max="1" width="10.2583333333333" customWidth="1"/>
    <col min="2" max="2" width="8.89166666666667" customWidth="1"/>
    <col min="3" max="3" width="12.375" customWidth="1"/>
    <col min="4" max="4" width="10.125" customWidth="1"/>
    <col min="5" max="6" width="8.625" customWidth="1"/>
    <col min="7" max="7" width="10.625" customWidth="1"/>
    <col min="8" max="8" width="9.50833333333333" customWidth="1"/>
    <col min="9" max="9" width="10.5083333333333" customWidth="1"/>
    <col min="10" max="15" width="10.625" customWidth="1"/>
  </cols>
  <sheetData>
    <row r="1" ht="27" customHeight="1" spans="1:15">
      <c r="A1" s="1" t="s">
        <v>62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20.25" customHeight="1" spans="1:1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4" t="s">
        <v>2</v>
      </c>
      <c r="B3" s="4"/>
      <c r="C3" s="4" t="s">
        <v>3</v>
      </c>
      <c r="D3" s="5" t="s">
        <v>4</v>
      </c>
      <c r="E3" s="4" t="s">
        <v>5</v>
      </c>
      <c r="F3" s="4"/>
      <c r="G3" s="4"/>
      <c r="H3" s="4"/>
      <c r="I3" s="4"/>
      <c r="J3" s="13" t="s">
        <v>6</v>
      </c>
      <c r="K3" s="14"/>
      <c r="L3" s="14"/>
      <c r="M3" s="15"/>
      <c r="N3" s="4" t="s">
        <v>7</v>
      </c>
      <c r="O3" s="4"/>
    </row>
    <row r="4" spans="1:15">
      <c r="A4" s="4"/>
      <c r="B4" s="4"/>
      <c r="C4" s="4"/>
      <c r="D4" s="6"/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17</v>
      </c>
      <c r="O4" s="4" t="s">
        <v>18</v>
      </c>
    </row>
    <row r="5" ht="22.5" spans="1:15">
      <c r="A5" s="4"/>
      <c r="B5" s="4"/>
      <c r="C5" s="4"/>
      <c r="D5" s="7"/>
      <c r="E5" s="4"/>
      <c r="F5" s="4"/>
      <c r="G5" s="4"/>
      <c r="H5" s="4"/>
      <c r="I5" s="4"/>
      <c r="J5" s="4"/>
      <c r="K5" s="4"/>
      <c r="L5" s="4"/>
      <c r="M5" s="4"/>
      <c r="N5" s="4" t="s">
        <v>19</v>
      </c>
      <c r="O5" s="4" t="s">
        <v>20</v>
      </c>
    </row>
    <row r="6" ht="18" customHeight="1" spans="1:15">
      <c r="A6" s="8" t="s">
        <v>21</v>
      </c>
      <c r="B6" s="8" t="s">
        <v>22</v>
      </c>
      <c r="C6" s="8" t="s">
        <v>23</v>
      </c>
      <c r="D6" s="9">
        <v>1.109785</v>
      </c>
      <c r="E6" s="9">
        <v>0.7056</v>
      </c>
      <c r="F6" s="10">
        <v>0.0202</v>
      </c>
      <c r="G6" s="9">
        <v>0.2756</v>
      </c>
      <c r="H6" s="10">
        <v>0.07927</v>
      </c>
      <c r="I6" s="16">
        <v>0.029115</v>
      </c>
      <c r="J6" s="9" t="s">
        <v>24</v>
      </c>
      <c r="K6" s="9">
        <f t="shared" ref="K6:K8" si="0">(L6-I6)*1.2+I6</f>
        <v>1.325919</v>
      </c>
      <c r="L6" s="9">
        <f t="shared" ref="L6:L18" si="1">$E$6+$F$6+G6+$H$6+I6</f>
        <v>1.109785</v>
      </c>
      <c r="M6" s="9">
        <f t="shared" ref="M6:M8" si="2">(L6-I6)*(1-0.45)+I6</f>
        <v>0.6234835</v>
      </c>
      <c r="N6" s="9" t="s">
        <v>24</v>
      </c>
      <c r="O6" s="9" t="s">
        <v>24</v>
      </c>
    </row>
    <row r="7" ht="18" customHeight="1" spans="1:15">
      <c r="A7" s="8"/>
      <c r="B7" s="8"/>
      <c r="C7" s="8" t="s">
        <v>25</v>
      </c>
      <c r="D7" s="9">
        <v>1.064685</v>
      </c>
      <c r="E7" s="9"/>
      <c r="F7" s="11"/>
      <c r="G7" s="9">
        <v>0.2305</v>
      </c>
      <c r="H7" s="11"/>
      <c r="I7" s="16">
        <v>0.029115</v>
      </c>
      <c r="J7" s="9" t="s">
        <v>24</v>
      </c>
      <c r="K7" s="9">
        <f t="shared" si="0"/>
        <v>1.271799</v>
      </c>
      <c r="L7" s="9">
        <f t="shared" si="1"/>
        <v>1.064685</v>
      </c>
      <c r="M7" s="9">
        <f t="shared" si="2"/>
        <v>0.5986785</v>
      </c>
      <c r="N7" s="9" t="s">
        <v>24</v>
      </c>
      <c r="O7" s="9" t="s">
        <v>24</v>
      </c>
    </row>
    <row r="8" ht="18" customHeight="1" spans="1:15">
      <c r="A8" s="8"/>
      <c r="B8" s="8"/>
      <c r="C8" s="8" t="s">
        <v>26</v>
      </c>
      <c r="D8" s="9">
        <v>1.020085</v>
      </c>
      <c r="E8" s="9"/>
      <c r="F8" s="11"/>
      <c r="G8" s="9">
        <v>0.1859</v>
      </c>
      <c r="H8" s="11"/>
      <c r="I8" s="16">
        <v>0.029115</v>
      </c>
      <c r="J8" s="9" t="s">
        <v>24</v>
      </c>
      <c r="K8" s="9">
        <f t="shared" si="0"/>
        <v>1.218279</v>
      </c>
      <c r="L8" s="9">
        <f t="shared" si="1"/>
        <v>1.020085</v>
      </c>
      <c r="M8" s="9">
        <f t="shared" si="2"/>
        <v>0.5741485</v>
      </c>
      <c r="N8" s="9" t="s">
        <v>24</v>
      </c>
      <c r="O8" s="9" t="s">
        <v>24</v>
      </c>
    </row>
    <row r="9" ht="18" customHeight="1" spans="1:15">
      <c r="A9" s="8"/>
      <c r="B9" s="8" t="s">
        <v>27</v>
      </c>
      <c r="C9" s="8" t="s">
        <v>23</v>
      </c>
      <c r="D9" s="9">
        <v>0.979785</v>
      </c>
      <c r="E9" s="9"/>
      <c r="F9" s="11"/>
      <c r="G9" s="9">
        <v>0.1456</v>
      </c>
      <c r="H9" s="11"/>
      <c r="I9" s="16">
        <v>0.029115</v>
      </c>
      <c r="J9" s="9">
        <f t="shared" ref="J9:J18" si="3">(K9-I9)*1.25+I9</f>
        <v>2.1681225</v>
      </c>
      <c r="K9" s="9">
        <f t="shared" ref="K9:K18" si="4">(L9-I9)*1.8+I9</f>
        <v>1.740321</v>
      </c>
      <c r="L9" s="9">
        <f t="shared" si="1"/>
        <v>0.979785</v>
      </c>
      <c r="M9" s="9">
        <f t="shared" ref="M9:M18" si="5">(L9-I9)*(1-0.6)+I9</f>
        <v>0.409383</v>
      </c>
      <c r="N9" s="17">
        <v>40.8</v>
      </c>
      <c r="O9" s="17">
        <v>25.5</v>
      </c>
    </row>
    <row r="10" ht="18" customHeight="1" spans="1:15">
      <c r="A10" s="8"/>
      <c r="B10" s="8"/>
      <c r="C10" s="8" t="s">
        <v>25</v>
      </c>
      <c r="D10" s="9">
        <v>0.961385</v>
      </c>
      <c r="E10" s="9"/>
      <c r="F10" s="11"/>
      <c r="G10" s="9">
        <v>0.1272</v>
      </c>
      <c r="H10" s="11"/>
      <c r="I10" s="16">
        <v>0.029115</v>
      </c>
      <c r="J10" s="9">
        <f t="shared" si="3"/>
        <v>2.1267225</v>
      </c>
      <c r="K10" s="9">
        <f t="shared" si="4"/>
        <v>1.707201</v>
      </c>
      <c r="L10" s="9">
        <f t="shared" si="1"/>
        <v>0.961385</v>
      </c>
      <c r="M10" s="9">
        <f t="shared" si="5"/>
        <v>0.402023</v>
      </c>
      <c r="N10" s="17">
        <v>40.8</v>
      </c>
      <c r="O10" s="17">
        <v>25.5</v>
      </c>
    </row>
    <row r="11" ht="18" customHeight="1" spans="1:15">
      <c r="A11" s="8"/>
      <c r="B11" s="8"/>
      <c r="C11" s="8" t="s">
        <v>26</v>
      </c>
      <c r="D11" s="9">
        <v>0.929785</v>
      </c>
      <c r="E11" s="9"/>
      <c r="F11" s="11"/>
      <c r="G11" s="9">
        <v>0.0956</v>
      </c>
      <c r="H11" s="11"/>
      <c r="I11" s="16">
        <v>0.029115</v>
      </c>
      <c r="J11" s="9">
        <f t="shared" si="3"/>
        <v>2.0556225</v>
      </c>
      <c r="K11" s="9">
        <f t="shared" si="4"/>
        <v>1.650321</v>
      </c>
      <c r="L11" s="9">
        <f t="shared" si="1"/>
        <v>0.929785</v>
      </c>
      <c r="M11" s="9">
        <f t="shared" si="5"/>
        <v>0.389383</v>
      </c>
      <c r="N11" s="17">
        <v>40.8</v>
      </c>
      <c r="O11" s="17">
        <v>25.5</v>
      </c>
    </row>
    <row r="12" ht="18" customHeight="1" spans="1:15">
      <c r="A12" s="8"/>
      <c r="B12" s="8"/>
      <c r="C12" s="8" t="s">
        <v>28</v>
      </c>
      <c r="D12" s="9">
        <v>0.899385</v>
      </c>
      <c r="E12" s="9"/>
      <c r="F12" s="11"/>
      <c r="G12" s="9">
        <v>0.0652</v>
      </c>
      <c r="H12" s="11"/>
      <c r="I12" s="16">
        <v>0.029115</v>
      </c>
      <c r="J12" s="9">
        <f t="shared" si="3"/>
        <v>1.9872225</v>
      </c>
      <c r="K12" s="9">
        <f t="shared" si="4"/>
        <v>1.595601</v>
      </c>
      <c r="L12" s="9">
        <f t="shared" si="1"/>
        <v>0.899385</v>
      </c>
      <c r="M12" s="9">
        <f t="shared" si="5"/>
        <v>0.377223</v>
      </c>
      <c r="N12" s="17">
        <v>38.4</v>
      </c>
      <c r="O12" s="17">
        <v>24</v>
      </c>
    </row>
    <row r="13" ht="18" customHeight="1" spans="1:15">
      <c r="A13" s="8"/>
      <c r="B13" s="8"/>
      <c r="C13" s="8" t="s">
        <v>29</v>
      </c>
      <c r="D13" s="9">
        <v>0.889285</v>
      </c>
      <c r="E13" s="9"/>
      <c r="F13" s="11"/>
      <c r="G13" s="9">
        <v>0.0551</v>
      </c>
      <c r="H13" s="11"/>
      <c r="I13" s="16">
        <v>0.029115</v>
      </c>
      <c r="J13" s="9">
        <f t="shared" si="3"/>
        <v>1.9644975</v>
      </c>
      <c r="K13" s="9">
        <f t="shared" si="4"/>
        <v>1.577421</v>
      </c>
      <c r="L13" s="9">
        <f t="shared" si="1"/>
        <v>0.889285</v>
      </c>
      <c r="M13" s="9">
        <f t="shared" si="5"/>
        <v>0.373183</v>
      </c>
      <c r="N13" s="17">
        <v>38.4</v>
      </c>
      <c r="O13" s="17">
        <v>24</v>
      </c>
    </row>
    <row r="14" ht="18" customHeight="1" spans="1:15">
      <c r="A14" s="8" t="s">
        <v>30</v>
      </c>
      <c r="B14" s="8" t="s">
        <v>27</v>
      </c>
      <c r="C14" s="8" t="s">
        <v>23</v>
      </c>
      <c r="D14" s="9">
        <v>1.057585</v>
      </c>
      <c r="E14" s="9"/>
      <c r="F14" s="11"/>
      <c r="G14" s="9">
        <v>0.2234</v>
      </c>
      <c r="H14" s="11"/>
      <c r="I14" s="16">
        <v>0.029115</v>
      </c>
      <c r="J14" s="9">
        <f t="shared" si="3"/>
        <v>2.3431725</v>
      </c>
      <c r="K14" s="9">
        <f t="shared" si="4"/>
        <v>1.880361</v>
      </c>
      <c r="L14" s="9">
        <f t="shared" si="1"/>
        <v>1.057585</v>
      </c>
      <c r="M14" s="9">
        <f t="shared" si="5"/>
        <v>0.440503</v>
      </c>
      <c r="N14" s="17">
        <v>40.8</v>
      </c>
      <c r="O14" s="17">
        <v>25.5</v>
      </c>
    </row>
    <row r="15" ht="18" customHeight="1" spans="1:15">
      <c r="A15" s="8"/>
      <c r="B15" s="8"/>
      <c r="C15" s="8" t="s">
        <v>25</v>
      </c>
      <c r="D15" s="9">
        <v>1.038085</v>
      </c>
      <c r="E15" s="9"/>
      <c r="F15" s="11"/>
      <c r="G15" s="9">
        <v>0.2039</v>
      </c>
      <c r="H15" s="11"/>
      <c r="I15" s="16">
        <v>0.029115</v>
      </c>
      <c r="J15" s="9">
        <f t="shared" si="3"/>
        <v>2.2992975</v>
      </c>
      <c r="K15" s="9">
        <f t="shared" si="4"/>
        <v>1.845261</v>
      </c>
      <c r="L15" s="9">
        <f t="shared" si="1"/>
        <v>1.038085</v>
      </c>
      <c r="M15" s="9">
        <f t="shared" si="5"/>
        <v>0.432703</v>
      </c>
      <c r="N15" s="17">
        <v>40.8</v>
      </c>
      <c r="O15" s="17">
        <v>25.5</v>
      </c>
    </row>
    <row r="16" ht="18" customHeight="1" spans="1:15">
      <c r="A16" s="8"/>
      <c r="B16" s="8"/>
      <c r="C16" s="8" t="s">
        <v>26</v>
      </c>
      <c r="D16" s="9">
        <v>0.988885</v>
      </c>
      <c r="E16" s="9"/>
      <c r="F16" s="11"/>
      <c r="G16" s="9">
        <v>0.1547</v>
      </c>
      <c r="H16" s="11"/>
      <c r="I16" s="16">
        <v>0.029115</v>
      </c>
      <c r="J16" s="9">
        <f t="shared" si="3"/>
        <v>2.1885975</v>
      </c>
      <c r="K16" s="9">
        <f t="shared" si="4"/>
        <v>1.756701</v>
      </c>
      <c r="L16" s="9">
        <f t="shared" si="1"/>
        <v>0.988885</v>
      </c>
      <c r="M16" s="9">
        <f t="shared" si="5"/>
        <v>0.413023</v>
      </c>
      <c r="N16" s="17">
        <v>40.8</v>
      </c>
      <c r="O16" s="17">
        <v>25.5</v>
      </c>
    </row>
    <row r="17" ht="18" customHeight="1" spans="1:15">
      <c r="A17" s="8"/>
      <c r="B17" s="8"/>
      <c r="C17" s="8" t="s">
        <v>28</v>
      </c>
      <c r="D17" s="9">
        <v>0.959285</v>
      </c>
      <c r="E17" s="9"/>
      <c r="F17" s="11"/>
      <c r="G17" s="9">
        <v>0.1251</v>
      </c>
      <c r="H17" s="11"/>
      <c r="I17" s="16">
        <v>0.029115</v>
      </c>
      <c r="J17" s="9">
        <f t="shared" si="3"/>
        <v>2.1219975</v>
      </c>
      <c r="K17" s="9">
        <f t="shared" si="4"/>
        <v>1.703421</v>
      </c>
      <c r="L17" s="9">
        <f t="shared" si="1"/>
        <v>0.959285</v>
      </c>
      <c r="M17" s="9">
        <f t="shared" si="5"/>
        <v>0.401183</v>
      </c>
      <c r="N17" s="17">
        <v>38.4</v>
      </c>
      <c r="O17" s="17">
        <v>24</v>
      </c>
    </row>
    <row r="18" ht="18" customHeight="1" spans="1:15">
      <c r="A18" s="8"/>
      <c r="B18" s="8"/>
      <c r="C18" s="8" t="s">
        <v>29</v>
      </c>
      <c r="D18" s="9">
        <v>0.946885</v>
      </c>
      <c r="E18" s="9"/>
      <c r="F18" s="12"/>
      <c r="G18" s="9">
        <v>0.1127</v>
      </c>
      <c r="H18" s="12"/>
      <c r="I18" s="16">
        <v>0.029115</v>
      </c>
      <c r="J18" s="9">
        <f t="shared" si="3"/>
        <v>2.0940975</v>
      </c>
      <c r="K18" s="9">
        <f t="shared" si="4"/>
        <v>1.681101</v>
      </c>
      <c r="L18" s="9">
        <f t="shared" si="1"/>
        <v>0.946885</v>
      </c>
      <c r="M18" s="9">
        <f t="shared" si="5"/>
        <v>0.396223</v>
      </c>
      <c r="N18" s="17">
        <v>38.4</v>
      </c>
      <c r="O18" s="17">
        <v>24</v>
      </c>
    </row>
  </sheetData>
  <mergeCells count="25">
    <mergeCell ref="A1:O1"/>
    <mergeCell ref="A2:O2"/>
    <mergeCell ref="E3:I3"/>
    <mergeCell ref="J3:M3"/>
    <mergeCell ref="N3:O3"/>
    <mergeCell ref="A6:A13"/>
    <mergeCell ref="A14:A18"/>
    <mergeCell ref="B6:B8"/>
    <mergeCell ref="B9:B13"/>
    <mergeCell ref="B14:B18"/>
    <mergeCell ref="C3:C5"/>
    <mergeCell ref="D3:D5"/>
    <mergeCell ref="E4:E5"/>
    <mergeCell ref="E6:E18"/>
    <mergeCell ref="F4:F5"/>
    <mergeCell ref="F6:F18"/>
    <mergeCell ref="G4:G5"/>
    <mergeCell ref="H4:H5"/>
    <mergeCell ref="H6:H18"/>
    <mergeCell ref="I4:I5"/>
    <mergeCell ref="J4:J5"/>
    <mergeCell ref="K4:K5"/>
    <mergeCell ref="L4:L5"/>
    <mergeCell ref="M4:M5"/>
    <mergeCell ref="A3:B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代理购电工商业用户电价表（202308）</vt:lpstr>
      <vt:lpstr>代理购电价格表（202308）</vt:lpstr>
      <vt:lpstr>执行1.5倍代理购电工商业用户电价表（202308）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SHDL</dc:creator>
  <cp:lastModifiedBy>SHDL</cp:lastModifiedBy>
  <dcterms:created xsi:type="dcterms:W3CDTF">2023-07-27T06:33:00Z</dcterms:created>
  <dcterms:modified xsi:type="dcterms:W3CDTF">2023-07-27T07:08:45Z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2052-10.8.2.6726</vt:lpwstr>
  </property>
</Properties>
</file>