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E97AEDD-AF4A-4D65-BF6D-8FBD97C2DE9F}" xr6:coauthVersionLast="47" xr6:coauthVersionMax="47" xr10:uidLastSave="{00000000-0000-0000-0000-000000000000}"/>
  <bookViews>
    <workbookView xWindow="-110" yWindow="-110" windowWidth="19420" windowHeight="11020" xr2:uid="{13E94AF9-5B55-4126-B739-9D0F43F2A533}"/>
  </bookViews>
  <sheets>
    <sheet name="EXT_ETALONNAGE" sheetId="1" r:id="rId1"/>
    <sheet name="pro" sheetId="2" r:id="rId2"/>
    <sheet name="ind" sheetId="3" r:id="rId3"/>
    <sheet name="VA" sheetId="4" r:id="rId4"/>
    <sheet name="conso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[2]export!#REF!</definedName>
    <definedName name="__123Graph_ACAFCAC" hidden="1">[2]export!#REF!</definedName>
    <definedName name="__123Graph_AEVOL" hidden="1">[2]export!#REF!</definedName>
    <definedName name="__123Graph_ATOTX" hidden="1">[2]export!#REF!</definedName>
    <definedName name="__123Graph_ATOTXVOL" hidden="1">[2]export!#REF!</definedName>
    <definedName name="__123Graph_AXM" hidden="1">[2]export!#REF!</definedName>
    <definedName name="__123Graph_B" hidden="1">[2]export!#REF!</definedName>
    <definedName name="__123Graph_BCAFCAC" hidden="1">[2]export!#REF!</definedName>
    <definedName name="__123Graph_BCURRENT" hidden="1">#REF!</definedName>
    <definedName name="__123Graph_BEVOL" hidden="1">[2]export!#REF!</definedName>
    <definedName name="__123Graph_BTOTX" hidden="1">[2]export!#REF!</definedName>
    <definedName name="__123Graph_BTOTXVOL" hidden="1">[2]export!#REF!</definedName>
    <definedName name="__123Graph_BXM" hidden="1">[2]export!#REF!</definedName>
    <definedName name="__123Graph_C" hidden="1">[2]export!#REF!</definedName>
    <definedName name="__123Graph_CCURRENT" hidden="1">#REF!</definedName>
    <definedName name="__123Graph_CEVOL" hidden="1">[2]export!#REF!</definedName>
    <definedName name="__123Graph_CTOTX" hidden="1">[2]export!#REF!</definedName>
    <definedName name="__123Graph_CTOTXVOL" hidden="1">[2]export!#REF!</definedName>
    <definedName name="__123Graph_CXM" hidden="1">[2]export!#REF!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[2]export!#REF!</definedName>
    <definedName name="__123Graph_XCAFCAC" hidden="1">[2]export!#REF!</definedName>
    <definedName name="__123Graph_XEVOL" hidden="1">[2]export!#REF!</definedName>
    <definedName name="__123Graph_XTOTX" hidden="1">[2]export!#REF!</definedName>
    <definedName name="__123Graph_XTOTXVOL" hidden="1">[2]export!#REF!</definedName>
    <definedName name="__123Graph_XXM" hidden="1">[2]export!#REF!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[2]export!#REF!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29" i="1"/>
  <c r="D29" i="1" s="1"/>
  <c r="F29" i="1" s="1"/>
  <c r="C28" i="1"/>
  <c r="D28" i="1" s="1"/>
  <c r="C27" i="1"/>
  <c r="D27" i="1" s="1"/>
  <c r="E26" i="1"/>
  <c r="C26" i="1"/>
  <c r="B26" i="1"/>
  <c r="E25" i="1"/>
  <c r="C25" i="1"/>
  <c r="D25" i="1" s="1"/>
  <c r="B25" i="1"/>
  <c r="E24" i="1"/>
  <c r="C24" i="1"/>
  <c r="D24" i="1" s="1"/>
  <c r="F24" i="1" s="1"/>
  <c r="B24" i="1"/>
  <c r="B27" i="1" s="1"/>
  <c r="E27" i="1" s="1"/>
  <c r="E23" i="1"/>
  <c r="C23" i="1"/>
  <c r="D23" i="1" s="1"/>
  <c r="B23" i="1"/>
  <c r="E22" i="1"/>
  <c r="C22" i="1"/>
  <c r="D22" i="1" s="1"/>
  <c r="B22" i="1"/>
  <c r="E21" i="1"/>
  <c r="C21" i="1"/>
  <c r="D21" i="1" s="1"/>
  <c r="F21" i="1" s="1"/>
  <c r="B21" i="1"/>
  <c r="E20" i="1"/>
  <c r="C20" i="1"/>
  <c r="D20" i="1" s="1"/>
  <c r="F20" i="1" s="1"/>
  <c r="B20" i="1"/>
  <c r="E19" i="1"/>
  <c r="C19" i="1"/>
  <c r="D19" i="1" s="1"/>
  <c r="B19" i="1"/>
  <c r="E18" i="1"/>
  <c r="C18" i="1"/>
  <c r="D18" i="1" s="1"/>
  <c r="B18" i="1"/>
  <c r="E17" i="1"/>
  <c r="C17" i="1"/>
  <c r="B17" i="1"/>
  <c r="E16" i="1"/>
  <c r="C16" i="1"/>
  <c r="D16" i="1" s="1"/>
  <c r="B16" i="1"/>
  <c r="E15" i="1"/>
  <c r="C15" i="1"/>
  <c r="B15" i="1"/>
  <c r="E14" i="1"/>
  <c r="C14" i="1"/>
  <c r="B14" i="1"/>
  <c r="E13" i="1"/>
  <c r="C13" i="1"/>
  <c r="D13" i="1" s="1"/>
  <c r="B13" i="1"/>
  <c r="E12" i="1"/>
  <c r="C12" i="1"/>
  <c r="D12" i="1" s="1"/>
  <c r="B12" i="1"/>
  <c r="E11" i="1"/>
  <c r="C11" i="1"/>
  <c r="B11" i="1"/>
  <c r="E10" i="1"/>
  <c r="C10" i="1"/>
  <c r="B10" i="1"/>
  <c r="E9" i="1"/>
  <c r="C9" i="1"/>
  <c r="D9" i="1" s="1"/>
  <c r="B9" i="1"/>
  <c r="E8" i="1"/>
  <c r="C8" i="1"/>
  <c r="D8" i="1" s="1"/>
  <c r="F8" i="1" s="1"/>
  <c r="B8" i="1"/>
  <c r="E7" i="1"/>
  <c r="C7" i="1"/>
  <c r="D7" i="1" s="1"/>
  <c r="B7" i="1"/>
  <c r="E6" i="1"/>
  <c r="C6" i="1"/>
  <c r="B6" i="1"/>
  <c r="E5" i="1"/>
  <c r="C5" i="1"/>
  <c r="B5" i="1"/>
  <c r="E4" i="1"/>
  <c r="C4" i="1"/>
  <c r="B4" i="1"/>
  <c r="C3" i="1"/>
  <c r="D3" i="1" s="1"/>
  <c r="B3" i="1"/>
  <c r="C2" i="1"/>
  <c r="D2" i="1" s="1"/>
  <c r="B2" i="1"/>
  <c r="E3" i="1" s="1"/>
  <c r="D17" i="1" l="1"/>
  <c r="F17" i="1" s="1"/>
  <c r="G17" i="1"/>
  <c r="G21" i="1"/>
  <c r="G8" i="1"/>
  <c r="F19" i="1"/>
  <c r="G20" i="1"/>
  <c r="F23" i="1"/>
  <c r="G24" i="1"/>
  <c r="F28" i="1"/>
  <c r="D10" i="1"/>
  <c r="F9" i="1"/>
  <c r="G9" i="1" s="1"/>
  <c r="D14" i="1"/>
  <c r="F13" i="1"/>
  <c r="G13" i="1" s="1"/>
  <c r="D4" i="1"/>
  <c r="F3" i="1"/>
  <c r="G3" i="1" s="1"/>
  <c r="F18" i="1"/>
  <c r="G18" i="1" s="1"/>
  <c r="G19" i="1"/>
  <c r="F22" i="1"/>
  <c r="G22" i="1" s="1"/>
  <c r="G23" i="1"/>
  <c r="B28" i="1"/>
  <c r="E28" i="1" s="1"/>
  <c r="G28" i="1" s="1"/>
  <c r="D26" i="1"/>
  <c r="F26" i="1" s="1"/>
  <c r="G26" i="1" s="1"/>
  <c r="F25" i="1"/>
  <c r="G25" i="1" s="1"/>
  <c r="D5" i="1" l="1"/>
  <c r="F4" i="1"/>
  <c r="G4" i="1" s="1"/>
  <c r="D15" i="1"/>
  <c r="F14" i="1"/>
  <c r="G14" i="1" s="1"/>
  <c r="F27" i="1"/>
  <c r="G27" i="1" s="1"/>
  <c r="D11" i="1"/>
  <c r="F10" i="1"/>
  <c r="G10" i="1" s="1"/>
  <c r="B29" i="1"/>
  <c r="E29" i="1" s="1"/>
  <c r="G29" i="1" s="1"/>
  <c r="F11" i="1" l="1"/>
  <c r="G11" i="1" s="1"/>
  <c r="F12" i="1"/>
  <c r="G12" i="1" s="1"/>
  <c r="F15" i="1"/>
  <c r="G15" i="1" s="1"/>
  <c r="F16" i="1"/>
  <c r="G16" i="1" s="1"/>
  <c r="D6" i="1"/>
  <c r="F5" i="1"/>
  <c r="G5" i="1" s="1"/>
  <c r="F6" i="1" l="1"/>
  <c r="G6" i="1" s="1"/>
  <c r="F7" i="1"/>
  <c r="G7" i="1" s="1"/>
  <c r="K1" i="1"/>
</calcChain>
</file>

<file path=xl/sharedStrings.xml><?xml version="1.0" encoding="utf-8"?>
<sst xmlns="http://schemas.openxmlformats.org/spreadsheetml/2006/main" count="16" uniqueCount="13">
  <si>
    <t>ANNEE</t>
  </si>
  <si>
    <t>PROD CST</t>
  </si>
  <si>
    <t>IND EXTRACT
BASE 2015</t>
  </si>
  <si>
    <t>IND EXTRACT
BASE 2015 CORR</t>
  </si>
  <si>
    <t>EVOL
PROD CST</t>
  </si>
  <si>
    <t>EVOL IND EXTRACT
BASE 2015</t>
  </si>
  <si>
    <t>DECISION</t>
  </si>
  <si>
    <t>CORRELATION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</si>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</sst>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€_-;\-* #,##0\ _€_-;_-* &quot;-&quot;\ _€_-;_-@_-"/>
    <numFmt numFmtId="165" formatCode="_-* #,##0.00\ _C_F_A_-;\-* #,##0.00\ _C_F_A_-;_-* &quot;-&quot;\ _C_F_A_-;_-@_-"/>
    <numFmt numFmtId="166" formatCode="_-* #,##0.000\ _C_F_A_-;\-* #,##0.000\ _C_F_A_-;_-* &quot;-&quot;\ _C_F_A_-;_-@_-"/>
    <numFmt numFmtId="167" formatCode="_-* #,##0\ _C_F_A_-;\-* #,##0\ _C_F_A_-;_-* &quot;-&quot;\ _C_F_A_-;_-@_-"/>
  </numFmts>
  <fonts count="6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1" applyFont="1" applyFill="1" applyAlignment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/>
    </xf>
    <xf numFmtId="165" fontId="3" fillId="3" borderId="1" xfId="2" applyNumberFormat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2" fillId="0" borderId="0" xfId="1"/>
    <xf numFmtId="0" fontId="3" fillId="2" borderId="0" xfId="1" applyFont="1" applyFill="1"/>
    <xf numFmtId="166" fontId="3" fillId="3" borderId="1" xfId="2" applyNumberFormat="1" applyFont="1" applyFill="1" applyBorder="1"/>
    <xf numFmtId="0" fontId="4" fillId="0" borderId="1" xfId="1" applyFont="1" applyBorder="1" applyAlignment="1">
      <alignment horizontal="center" vertical="center"/>
    </xf>
    <xf numFmtId="167" fontId="5" fillId="0" borderId="1" xfId="2" applyNumberFormat="1" applyFont="1" applyBorder="1"/>
    <xf numFmtId="165" fontId="5" fillId="0" borderId="1" xfId="2" applyNumberFormat="1" applyFont="1" applyBorder="1"/>
    <xf numFmtId="165" fontId="5" fillId="0" borderId="0" xfId="2" applyNumberFormat="1" applyFont="1" applyBorder="1"/>
    <xf numFmtId="10" fontId="5" fillId="0" borderId="0" xfId="3" applyNumberFormat="1" applyFont="1" applyBorder="1"/>
    <xf numFmtId="165" fontId="5" fillId="4" borderId="1" xfId="2" applyNumberFormat="1" applyFont="1" applyFill="1" applyBorder="1"/>
    <xf numFmtId="167" fontId="5" fillId="5" borderId="1" xfId="2" applyNumberFormat="1" applyFont="1" applyFill="1" applyBorder="1"/>
    <xf numFmtId="165" fontId="5" fillId="5" borderId="1" xfId="2" applyNumberFormat="1" applyFont="1" applyFill="1" applyBorder="1"/>
    <xf numFmtId="10" fontId="5" fillId="5" borderId="0" xfId="3" applyNumberFormat="1" applyFont="1" applyFill="1" applyBorder="1"/>
    <xf numFmtId="0" fontId="2" fillId="5" borderId="0" xfId="1" applyFill="1"/>
    <xf numFmtId="0" fontId="5" fillId="0" borderId="0" xfId="1" applyFont="1"/>
    <xf numFmtId="14" fontId="0" fillId="0" borderId="0" xfId="0" applyNumberFormat="1"/>
  </cellXfs>
  <cellStyles count="4">
    <cellStyle name="Milliers [0] 2 2" xfId="2" xr:uid="{059C5D88-F9D3-4DC8-A715-12AE0D4E568C}"/>
    <cellStyle name="Normal" xfId="0" builtinId="0"/>
    <cellStyle name="Normal 2 2" xfId="1" xr:uid="{D7A4CDE0-1DA9-4082-B76D-7A12BC5C3364}"/>
    <cellStyle name="Pourcentage 2 2" xfId="3" xr:uid="{20D1BA93-AFEC-4C18-A42F-B82945C71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EXT_ETALONNAGE!$B$1</c:f>
              <c:strCache>
                <c:ptCount val="1"/>
                <c:pt idx="0">
                  <c:v> PROD CST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EXT_ETALONNAGE!$A$2:$A$23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EXT_ETALONNAGE!$B$2:$B$23</c:f>
              <c:numCache>
                <c:formatCode>_-* #\ ##0\ _C_F_A_-;\-* #\ ##0\ _C_F_A_-;_-* "-"\ _C_F_A_-;_-@_-</c:formatCode>
                <c:ptCount val="22"/>
                <c:pt idx="0">
                  <c:v>230285.18018438428</c:v>
                </c:pt>
                <c:pt idx="1">
                  <c:v>243105.34926081621</c:v>
                </c:pt>
                <c:pt idx="2">
                  <c:v>269045.19725635648</c:v>
                </c:pt>
                <c:pt idx="3">
                  <c:v>290551.3556639037</c:v>
                </c:pt>
                <c:pt idx="4">
                  <c:v>384109.7515358394</c:v>
                </c:pt>
                <c:pt idx="5">
                  <c:v>342229.28824120818</c:v>
                </c:pt>
                <c:pt idx="6">
                  <c:v>527699.08220858057</c:v>
                </c:pt>
                <c:pt idx="7">
                  <c:v>792979.12212810118</c:v>
                </c:pt>
                <c:pt idx="8">
                  <c:v>849533.74511089642</c:v>
                </c:pt>
                <c:pt idx="9">
                  <c:v>831172.90464198252</c:v>
                </c:pt>
                <c:pt idx="10">
                  <c:v>1044730.8054856182</c:v>
                </c:pt>
                <c:pt idx="11">
                  <c:v>795888.03894007369</c:v>
                </c:pt>
                <c:pt idx="12">
                  <c:v>1015507.236872803</c:v>
                </c:pt>
                <c:pt idx="13">
                  <c:v>1216789.9373589694</c:v>
                </c:pt>
                <c:pt idx="14">
                  <c:v>1179714.3724307641</c:v>
                </c:pt>
                <c:pt idx="15">
                  <c:v>1273809.0181742609</c:v>
                </c:pt>
                <c:pt idx="16">
                  <c:v>1020593.4926467577</c:v>
                </c:pt>
                <c:pt idx="17">
                  <c:v>1173499.7431788021</c:v>
                </c:pt>
                <c:pt idx="18">
                  <c:v>1134886.3423636954</c:v>
                </c:pt>
                <c:pt idx="19">
                  <c:v>1366409</c:v>
                </c:pt>
                <c:pt idx="20">
                  <c:v>1716615</c:v>
                </c:pt>
                <c:pt idx="21">
                  <c:v>1503976.9918504788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8-417F-B2FD-700419FC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8054976"/>
        <c:axId val="-528068576"/>
      </c:lineChart>
      <c:lineChart>
        <c:grouping val="standard"/>
        <c:varyColors val="0"/>
        <c:ser>
          <c:idx val="1"/>
          <c:order val="1"/>
          <c:tx>
            <c:strRef>
              <c:f>EXT_ETALONNAGE!$D$1</c:f>
              <c:strCache>
                <c:ptCount val="1"/>
                <c:pt idx="0">
                  <c:v> IND EXTRACT
BASE 2015 CORR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EXT_ETALONNAGE!$A$2:$A$23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EXT_ETALONNAGE!$D$2:$D$23</c:f>
              <c:numCache>
                <c:formatCode>_-* #\ ##0.00\ _C_F_A_-;\-* #\ ##0.00\ _C_F_A_-;_-* "-"\ _C_F_A_-;_-@_-</c:formatCode>
                <c:ptCount val="22"/>
                <c:pt idx="0">
                  <c:v>16.479408628420252</c:v>
                </c:pt>
                <c:pt idx="1">
                  <c:v>18.961198399176808</c:v>
                </c:pt>
                <c:pt idx="2">
                  <c:v>20.984397830137269</c:v>
                </c:pt>
                <c:pt idx="3">
                  <c:v>22.661788054620303</c:v>
                </c:pt>
                <c:pt idx="4">
                  <c:v>29.95895083376293</c:v>
                </c:pt>
                <c:pt idx="5">
                  <c:v>32.533260115463058</c:v>
                </c:pt>
                <c:pt idx="6">
                  <c:v>48.473008042292143</c:v>
                </c:pt>
                <c:pt idx="7">
                  <c:v>80.325295834129363</c:v>
                </c:pt>
                <c:pt idx="8">
                  <c:v>86.054030292723112</c:v>
                </c:pt>
                <c:pt idx="9">
                  <c:v>84.194157943914263</c:v>
                </c:pt>
                <c:pt idx="10">
                  <c:v>91.799218253060275</c:v>
                </c:pt>
                <c:pt idx="11">
                  <c:v>71.60550192339214</c:v>
                </c:pt>
                <c:pt idx="12">
                  <c:v>91.36449078937504</c:v>
                </c:pt>
                <c:pt idx="13">
                  <c:v>109.47375753498694</c:v>
                </c:pt>
                <c:pt idx="14">
                  <c:v>88.777037969127761</c:v>
                </c:pt>
                <c:pt idx="15">
                  <c:v>95.857941731154526</c:v>
                </c:pt>
                <c:pt idx="16">
                  <c:v>78.97508490328876</c:v>
                </c:pt>
                <c:pt idx="17">
                  <c:v>81.64827837899854</c:v>
                </c:pt>
                <c:pt idx="18">
                  <c:v>78.229936958908723</c:v>
                </c:pt>
                <c:pt idx="19">
                  <c:v>100</c:v>
                </c:pt>
                <c:pt idx="20">
                  <c:v>125.36512079615743</c:v>
                </c:pt>
                <c:pt idx="21">
                  <c:v>110.9633420520659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8-417F-B2FD-700419FC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8064224"/>
        <c:axId val="-529620784"/>
      </c:lineChart>
      <c:catAx>
        <c:axId val="-5280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-528068576"/>
        <c:crosses val="autoZero"/>
        <c:auto val="1"/>
        <c:lblAlgn val="ctr"/>
        <c:lblOffset val="100"/>
        <c:noMultiLvlLbl val="0"/>
      </c:catAx>
      <c:valAx>
        <c:axId val="-5280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C_F_A_-;\-* #\ ##0\ _C_F_A_-;_-* &quot;-&quot;\ _C_F_A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-528054976"/>
        <c:crosses val="autoZero"/>
        <c:crossBetween val="between"/>
      </c:valAx>
      <c:catAx>
        <c:axId val="-5280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29620784"/>
        <c:crosses val="autoZero"/>
        <c:auto val="1"/>
        <c:lblAlgn val="ctr"/>
        <c:lblOffset val="100"/>
        <c:noMultiLvlLbl val="0"/>
      </c:catAx>
      <c:valAx>
        <c:axId val="-529620784"/>
        <c:scaling>
          <c:orientation val="minMax"/>
        </c:scaling>
        <c:delete val="0"/>
        <c:axPos val="r"/>
        <c:numFmt formatCode="_-* #\ ##0.00\ _C_F_A_-;\-* #\ ##0.00\ _C_F_A_-;_-* &quot;-&quot;\ _C_F_A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-52806422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9525</xdr:rowOff>
    </xdr:from>
    <xdr:to>
      <xdr:col>15</xdr:col>
      <xdr:colOff>28575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3C2D66-ABF3-4219-88AA-59846CC0A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pro"/>
      <sheetName val="ind"/>
      <sheetName val="VA"/>
      <sheetName val="conso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230285.18018438428</v>
          </cell>
        </row>
        <row r="3">
          <cell r="B3">
            <v>243105.34926081621</v>
          </cell>
        </row>
        <row r="4">
          <cell r="B4">
            <v>269045.19725635648</v>
          </cell>
        </row>
        <row r="5">
          <cell r="B5">
            <v>290551.3556639037</v>
          </cell>
        </row>
        <row r="6">
          <cell r="B6">
            <v>384109.7515358394</v>
          </cell>
        </row>
        <row r="7">
          <cell r="B7">
            <v>342229.28824120818</v>
          </cell>
        </row>
        <row r="8">
          <cell r="B8">
            <v>527699.08220858057</v>
          </cell>
        </row>
        <row r="9">
          <cell r="B9">
            <v>792979.12212810118</v>
          </cell>
        </row>
        <row r="10">
          <cell r="B10">
            <v>849533.74511089642</v>
          </cell>
        </row>
        <row r="11">
          <cell r="B11">
            <v>831172.90464198252</v>
          </cell>
        </row>
        <row r="12">
          <cell r="B12">
            <v>1044730.8054856182</v>
          </cell>
        </row>
        <row r="13">
          <cell r="B13">
            <v>795888.03894007369</v>
          </cell>
        </row>
        <row r="14">
          <cell r="B14">
            <v>1015507.236872803</v>
          </cell>
        </row>
        <row r="15">
          <cell r="B15">
            <v>1216789.9373589694</v>
          </cell>
        </row>
        <row r="16">
          <cell r="B16">
            <v>1179714.3724307641</v>
          </cell>
        </row>
        <row r="17">
          <cell r="B17">
            <v>1273809.0181742609</v>
          </cell>
        </row>
        <row r="18">
          <cell r="B18">
            <v>1020593.4926467577</v>
          </cell>
        </row>
        <row r="19">
          <cell r="B19">
            <v>1173499.7431788021</v>
          </cell>
        </row>
        <row r="20">
          <cell r="B20">
            <v>1134886.3423636954</v>
          </cell>
        </row>
        <row r="21">
          <cell r="B21">
            <v>1366409</v>
          </cell>
        </row>
        <row r="22">
          <cell r="B22">
            <v>1716615</v>
          </cell>
        </row>
        <row r="23">
          <cell r="B23">
            <v>1503976.9918504788</v>
          </cell>
        </row>
        <row r="24">
          <cell r="B24">
            <v>1140812.064978573</v>
          </cell>
        </row>
        <row r="25">
          <cell r="B25">
            <v>1340787.9104184182</v>
          </cell>
        </row>
        <row r="26">
          <cell r="B26">
            <v>1424414.0250892381</v>
          </cell>
        </row>
      </sheetData>
      <sheetData sheetId="31">
        <row r="1">
          <cell r="A1" t="str">
            <v>ANNEE</v>
          </cell>
          <cell r="F1" t="str">
            <v>Ind_Extract
base 2015</v>
          </cell>
        </row>
        <row r="2">
          <cell r="A2">
            <v>1996</v>
          </cell>
          <cell r="F2">
            <v>16.632857726478356</v>
          </cell>
        </row>
        <row r="3">
          <cell r="A3">
            <v>1996</v>
          </cell>
          <cell r="F3">
            <v>16.895847163671931</v>
          </cell>
        </row>
        <row r="4">
          <cell r="A4">
            <v>1996</v>
          </cell>
          <cell r="F4">
            <v>15.657719099843776</v>
          </cell>
        </row>
        <row r="5">
          <cell r="A5">
            <v>1996</v>
          </cell>
          <cell r="F5">
            <v>16.731210523686951</v>
          </cell>
        </row>
        <row r="6">
          <cell r="A6">
            <v>1997</v>
          </cell>
          <cell r="F6">
            <v>19.706813516971874</v>
          </cell>
        </row>
        <row r="7">
          <cell r="A7">
            <v>1997</v>
          </cell>
          <cell r="F7">
            <v>19.10647738783948</v>
          </cell>
        </row>
        <row r="8">
          <cell r="A8">
            <v>1997</v>
          </cell>
          <cell r="F8">
            <v>19.23173748266068</v>
          </cell>
        </row>
        <row r="9">
          <cell r="A9">
            <v>1997</v>
          </cell>
          <cell r="F9">
            <v>17.799765209235204</v>
          </cell>
        </row>
        <row r="10">
          <cell r="A10">
            <v>1998</v>
          </cell>
          <cell r="F10">
            <v>21.522360162288518</v>
          </cell>
        </row>
        <row r="11">
          <cell r="A11">
            <v>1998</v>
          </cell>
          <cell r="F11">
            <v>21.77256009118398</v>
          </cell>
        </row>
        <row r="12">
          <cell r="A12">
            <v>1998</v>
          </cell>
          <cell r="F12">
            <v>22.333791475216223</v>
          </cell>
        </row>
        <row r="13">
          <cell r="A13">
            <v>1998</v>
          </cell>
          <cell r="F13">
            <v>21.368369257052013</v>
          </cell>
        </row>
        <row r="14">
          <cell r="A14">
            <v>1999</v>
          </cell>
          <cell r="F14">
            <v>22.829873760641888</v>
          </cell>
        </row>
        <row r="15">
          <cell r="A15">
            <v>1999</v>
          </cell>
          <cell r="F15">
            <v>23.345949921612494</v>
          </cell>
        </row>
        <row r="16">
          <cell r="A16">
            <v>1999</v>
          </cell>
          <cell r="F16">
            <v>24.322179092768664</v>
          </cell>
        </row>
        <row r="17">
          <cell r="A17">
            <v>1999</v>
          </cell>
          <cell r="F17">
            <v>24.201336531892885</v>
          </cell>
        </row>
        <row r="18">
          <cell r="A18">
            <v>2000</v>
          </cell>
          <cell r="F18">
            <v>38.15808031370269</v>
          </cell>
        </row>
        <row r="19">
          <cell r="A19">
            <v>2000</v>
          </cell>
          <cell r="F19">
            <v>39.142378845852775</v>
          </cell>
        </row>
        <row r="20">
          <cell r="A20">
            <v>2000</v>
          </cell>
          <cell r="F20">
            <v>33.14178121155372</v>
          </cell>
        </row>
        <row r="21">
          <cell r="A21">
            <v>2000</v>
          </cell>
          <cell r="F21">
            <v>33.239457274263806</v>
          </cell>
        </row>
        <row r="22">
          <cell r="A22">
            <v>2001</v>
          </cell>
          <cell r="F22">
            <v>33.27430842463064</v>
          </cell>
        </row>
        <row r="23">
          <cell r="A23">
            <v>2001</v>
          </cell>
          <cell r="F23">
            <v>33.673692991293237</v>
          </cell>
        </row>
        <row r="24">
          <cell r="A24">
            <v>2001</v>
          </cell>
          <cell r="F24">
            <v>31.740452514169188</v>
          </cell>
        </row>
        <row r="25">
          <cell r="A25">
            <v>2001</v>
          </cell>
          <cell r="F25">
            <v>31.444586531759164</v>
          </cell>
        </row>
        <row r="26">
          <cell r="A26">
            <v>2002</v>
          </cell>
          <cell r="F26">
            <v>43.170369012409211</v>
          </cell>
        </row>
        <row r="27">
          <cell r="A27">
            <v>2002</v>
          </cell>
          <cell r="F27">
            <v>50.390565064551375</v>
          </cell>
        </row>
        <row r="28">
          <cell r="A28">
            <v>2002</v>
          </cell>
          <cell r="F28">
            <v>50.884157665945644</v>
          </cell>
        </row>
        <row r="29">
          <cell r="A29">
            <v>2002</v>
          </cell>
          <cell r="F29">
            <v>49.44694042626233</v>
          </cell>
        </row>
        <row r="30">
          <cell r="A30">
            <v>2003</v>
          </cell>
          <cell r="F30">
            <v>71.59985845350954</v>
          </cell>
        </row>
        <row r="31">
          <cell r="A31">
            <v>2003</v>
          </cell>
          <cell r="F31">
            <v>76.251606815691275</v>
          </cell>
        </row>
        <row r="32">
          <cell r="A32">
            <v>2003</v>
          </cell>
          <cell r="F32">
            <v>84.038614614581888</v>
          </cell>
        </row>
        <row r="33">
          <cell r="A33">
            <v>2003</v>
          </cell>
          <cell r="F33">
            <v>89.41110345273475</v>
          </cell>
        </row>
        <row r="34">
          <cell r="A34">
            <v>2004</v>
          </cell>
          <cell r="F34">
            <v>72.941688245989425</v>
          </cell>
        </row>
        <row r="35">
          <cell r="A35">
            <v>2004</v>
          </cell>
          <cell r="F35">
            <v>67.10892046335222</v>
          </cell>
        </row>
        <row r="36">
          <cell r="A36">
            <v>2004</v>
          </cell>
          <cell r="F36">
            <v>68.749590115295263</v>
          </cell>
        </row>
        <row r="37">
          <cell r="A37">
            <v>2004</v>
          </cell>
          <cell r="F37">
            <v>68.719193470357325</v>
          </cell>
        </row>
        <row r="38">
          <cell r="A38">
            <v>2005</v>
          </cell>
          <cell r="F38">
            <v>34.499139597544051</v>
          </cell>
        </row>
        <row r="39">
          <cell r="A39">
            <v>2005</v>
          </cell>
          <cell r="F39">
            <v>40.656357771777927</v>
          </cell>
        </row>
        <row r="40">
          <cell r="A40">
            <v>2005</v>
          </cell>
          <cell r="F40">
            <v>87.910179248890259</v>
          </cell>
        </row>
        <row r="41">
          <cell r="A41">
            <v>2005</v>
          </cell>
          <cell r="F41">
            <v>119.13010834014669</v>
          </cell>
        </row>
        <row r="42">
          <cell r="A42">
            <v>2006</v>
          </cell>
          <cell r="F42">
            <v>97.66281429297868</v>
          </cell>
        </row>
        <row r="43">
          <cell r="A43">
            <v>2006</v>
          </cell>
          <cell r="F43">
            <v>99.148468582994084</v>
          </cell>
        </row>
        <row r="44">
          <cell r="A44">
            <v>2006</v>
          </cell>
          <cell r="F44">
            <v>86.917697575134483</v>
          </cell>
        </row>
        <row r="45">
          <cell r="A45">
            <v>2006</v>
          </cell>
          <cell r="F45">
            <v>83.46789256113388</v>
          </cell>
        </row>
        <row r="46">
          <cell r="A46">
            <v>2007</v>
          </cell>
          <cell r="F46">
            <v>70.329705840903102</v>
          </cell>
        </row>
        <row r="47">
          <cell r="A47">
            <v>2007</v>
          </cell>
          <cell r="F47">
            <v>73.799433792889218</v>
          </cell>
        </row>
        <row r="48">
          <cell r="A48">
            <v>2007</v>
          </cell>
          <cell r="F48">
            <v>73.133361448438848</v>
          </cell>
        </row>
        <row r="49">
          <cell r="A49">
            <v>2007</v>
          </cell>
          <cell r="F49">
            <v>69.159506611337392</v>
          </cell>
        </row>
        <row r="50">
          <cell r="A50">
            <v>2008</v>
          </cell>
          <cell r="F50">
            <v>93.367414744325842</v>
          </cell>
        </row>
        <row r="51">
          <cell r="A51">
            <v>2008</v>
          </cell>
          <cell r="F51">
            <v>91.351016821611069</v>
          </cell>
        </row>
        <row r="52">
          <cell r="A52">
            <v>2008</v>
          </cell>
          <cell r="F52">
            <v>81.622979715527833</v>
          </cell>
        </row>
        <row r="53">
          <cell r="A53">
            <v>2008</v>
          </cell>
          <cell r="F53">
            <v>85.600390982179704</v>
          </cell>
        </row>
        <row r="54">
          <cell r="A54">
            <v>2009</v>
          </cell>
          <cell r="F54">
            <v>88.361142563841952</v>
          </cell>
        </row>
        <row r="55">
          <cell r="A55">
            <v>2009</v>
          </cell>
          <cell r="F55">
            <v>93.157881119312506</v>
          </cell>
        </row>
        <row r="56">
          <cell r="A56">
            <v>2009</v>
          </cell>
          <cell r="F56">
            <v>94.65833672882313</v>
          </cell>
        </row>
        <row r="57">
          <cell r="A57">
            <v>2009</v>
          </cell>
          <cell r="F57">
            <v>87.011044737792503</v>
          </cell>
        </row>
        <row r="58">
          <cell r="A58">
            <v>2010</v>
          </cell>
          <cell r="F58">
            <v>92.56634114976336</v>
          </cell>
        </row>
        <row r="59">
          <cell r="A59">
            <v>2010</v>
          </cell>
          <cell r="F59">
            <v>80.762475201429481</v>
          </cell>
        </row>
        <row r="60">
          <cell r="A60">
            <v>2010</v>
          </cell>
          <cell r="F60">
            <v>93.599531271427836</v>
          </cell>
        </row>
        <row r="61">
          <cell r="A61">
            <v>2010</v>
          </cell>
          <cell r="F61">
            <v>88.179804253890367</v>
          </cell>
        </row>
        <row r="62">
          <cell r="A62">
            <v>2011</v>
          </cell>
          <cell r="F62">
            <v>85.953271590235531</v>
          </cell>
        </row>
        <row r="63">
          <cell r="A63">
            <v>2011</v>
          </cell>
          <cell r="F63">
            <v>86.768352395231034</v>
          </cell>
        </row>
        <row r="64">
          <cell r="A64">
            <v>2011</v>
          </cell>
          <cell r="F64">
            <v>89.926551364473198</v>
          </cell>
        </row>
        <row r="65">
          <cell r="A65">
            <v>2011</v>
          </cell>
          <cell r="F65">
            <v>89.651115186949355</v>
          </cell>
        </row>
        <row r="66">
          <cell r="A66">
            <v>2012</v>
          </cell>
          <cell r="F66">
            <v>76.266060248059134</v>
          </cell>
        </row>
        <row r="67">
          <cell r="A67">
            <v>2012</v>
          </cell>
          <cell r="F67">
            <v>80.008397334366236</v>
          </cell>
        </row>
        <row r="68">
          <cell r="A68">
            <v>2012</v>
          </cell>
          <cell r="F68">
            <v>79.472638091355961</v>
          </cell>
        </row>
        <row r="69">
          <cell r="A69">
            <v>2012</v>
          </cell>
          <cell r="F69">
            <v>80.153243939373667</v>
          </cell>
        </row>
        <row r="70">
          <cell r="A70">
            <v>2013</v>
          </cell>
          <cell r="F70">
            <v>81.468023768489658</v>
          </cell>
        </row>
        <row r="71">
          <cell r="A71">
            <v>2013</v>
          </cell>
          <cell r="F71">
            <v>81.361779908025156</v>
          </cell>
        </row>
        <row r="72">
          <cell r="A72">
            <v>2013</v>
          </cell>
          <cell r="F72">
            <v>76.955815449567964</v>
          </cell>
        </row>
        <row r="73">
          <cell r="A73">
            <v>2013</v>
          </cell>
          <cell r="F73">
            <v>86.807494389911369</v>
          </cell>
        </row>
        <row r="74">
          <cell r="A74">
            <v>2014</v>
          </cell>
          <cell r="F74">
            <v>74.078170109290156</v>
          </cell>
        </row>
        <row r="75">
          <cell r="A75">
            <v>2014</v>
          </cell>
          <cell r="F75">
            <v>80.092639157363621</v>
          </cell>
        </row>
        <row r="76">
          <cell r="A76">
            <v>2014</v>
          </cell>
          <cell r="F76">
            <v>79.893385702462737</v>
          </cell>
        </row>
        <row r="77">
          <cell r="A77">
            <v>2014</v>
          </cell>
          <cell r="F77">
            <v>78.855552866518394</v>
          </cell>
        </row>
        <row r="78">
          <cell r="A78">
            <v>2015</v>
          </cell>
          <cell r="F78">
            <v>87.073531156660138</v>
          </cell>
        </row>
        <row r="79">
          <cell r="A79">
            <v>2015</v>
          </cell>
          <cell r="F79">
            <v>99.314492171686709</v>
          </cell>
        </row>
        <row r="80">
          <cell r="A80">
            <v>2015</v>
          </cell>
          <cell r="F80">
            <v>106.68353108253686</v>
          </cell>
        </row>
        <row r="81">
          <cell r="A81">
            <v>2015</v>
          </cell>
          <cell r="F81">
            <v>106.92844558911631</v>
          </cell>
        </row>
        <row r="82">
          <cell r="A82">
            <v>2016</v>
          </cell>
          <cell r="F82">
            <v>119.83579407118567</v>
          </cell>
        </row>
        <row r="83">
          <cell r="A83">
            <v>2016</v>
          </cell>
          <cell r="F83">
            <v>134.6232314313732</v>
          </cell>
        </row>
        <row r="84">
          <cell r="A84">
            <v>2016</v>
          </cell>
          <cell r="F84">
            <v>127.28050061946477</v>
          </cell>
        </row>
        <row r="85">
          <cell r="A85">
            <v>2016</v>
          </cell>
          <cell r="F85">
            <v>119.72095706260609</v>
          </cell>
        </row>
        <row r="86">
          <cell r="A86">
            <v>2017</v>
          </cell>
          <cell r="F86">
            <v>116.34822012820749</v>
          </cell>
        </row>
        <row r="87">
          <cell r="A87">
            <v>2017</v>
          </cell>
          <cell r="F87">
            <v>113.41649304447975</v>
          </cell>
        </row>
        <row r="88">
          <cell r="A88">
            <v>2017</v>
          </cell>
          <cell r="F88">
            <v>103.79873760054156</v>
          </cell>
        </row>
        <row r="89">
          <cell r="A89">
            <v>2017</v>
          </cell>
          <cell r="F89">
            <v>110.28991743503481</v>
          </cell>
        </row>
        <row r="90">
          <cell r="A90">
            <v>2018</v>
          </cell>
          <cell r="F90">
            <v>105.77610678480674</v>
          </cell>
        </row>
        <row r="91">
          <cell r="A91">
            <v>2018</v>
          </cell>
          <cell r="F91">
            <v>107.84029816591988</v>
          </cell>
        </row>
        <row r="92">
          <cell r="A92">
            <v>2018</v>
          </cell>
          <cell r="F92">
            <v>92.210916551277649</v>
          </cell>
        </row>
        <row r="93">
          <cell r="A93">
            <v>2018</v>
          </cell>
          <cell r="F93">
            <v>116.83385135999319</v>
          </cell>
        </row>
        <row r="94">
          <cell r="A94">
            <v>2019</v>
          </cell>
          <cell r="F94">
            <v>114.29298017307346</v>
          </cell>
        </row>
        <row r="95">
          <cell r="A95">
            <v>2019</v>
          </cell>
          <cell r="F95">
            <v>130.80572027030593</v>
          </cell>
        </row>
        <row r="96">
          <cell r="A96">
            <v>2019</v>
          </cell>
          <cell r="F96">
            <v>131.4166929736387</v>
          </cell>
        </row>
        <row r="97">
          <cell r="A97">
            <v>2019</v>
          </cell>
          <cell r="F97">
            <v>123.56925066854933</v>
          </cell>
        </row>
        <row r="98">
          <cell r="A98">
            <v>2020</v>
          </cell>
          <cell r="F98">
            <v>119.69603088472853</v>
          </cell>
        </row>
        <row r="99">
          <cell r="A99">
            <v>2020</v>
          </cell>
          <cell r="F99">
            <v>122.0634991864047</v>
          </cell>
        </row>
        <row r="100">
          <cell r="A100">
            <v>2020</v>
          </cell>
          <cell r="F100">
            <v>122.43828936686023</v>
          </cell>
        </row>
        <row r="101">
          <cell r="A101">
            <v>2020</v>
          </cell>
          <cell r="F101">
            <v>126.65755767640803</v>
          </cell>
        </row>
        <row r="102">
          <cell r="A102">
            <v>2021</v>
          </cell>
          <cell r="F102">
            <v>109.19327748462122</v>
          </cell>
        </row>
        <row r="103">
          <cell r="A103">
            <v>2021</v>
          </cell>
          <cell r="F103">
            <v>126.93451845680073</v>
          </cell>
        </row>
        <row r="104">
          <cell r="A104">
            <v>2021</v>
          </cell>
          <cell r="F104">
            <v>127.95723737367362</v>
          </cell>
        </row>
        <row r="105">
          <cell r="A105">
            <v>2021</v>
          </cell>
          <cell r="F105">
            <v>128.97995629054688</v>
          </cell>
        </row>
        <row r="106">
          <cell r="A106">
            <v>2022</v>
          </cell>
          <cell r="F106">
            <v>128.80289933099999</v>
          </cell>
        </row>
        <row r="107">
          <cell r="A107">
            <v>2022</v>
          </cell>
          <cell r="F107">
            <v>128.83343402700001</v>
          </cell>
        </row>
        <row r="108">
          <cell r="A108">
            <v>2022</v>
          </cell>
          <cell r="F108">
            <v>128.828164598</v>
          </cell>
        </row>
        <row r="109">
          <cell r="A109">
            <v>2022</v>
          </cell>
          <cell r="F109">
            <v>128.829073849</v>
          </cell>
        </row>
        <row r="110">
          <cell r="A110">
            <v>2023</v>
          </cell>
          <cell r="F110">
            <v>128.82891689499999</v>
          </cell>
        </row>
        <row r="111">
          <cell r="A111">
            <v>2023</v>
          </cell>
          <cell r="F111">
            <v>128.82894398799999</v>
          </cell>
        </row>
        <row r="112">
          <cell r="A112">
            <v>2023</v>
          </cell>
          <cell r="F112">
            <v>128.828939311</v>
          </cell>
        </row>
        <row r="113">
          <cell r="A113">
            <v>2023</v>
          </cell>
          <cell r="F113">
            <v>128.82894011900001</v>
          </cell>
        </row>
      </sheetData>
      <sheetData sheetId="32">
        <row r="1">
          <cell r="B1" t="str">
            <v>PROD CST</v>
          </cell>
          <cell r="D1" t="str">
            <v>IND EXTRACT
BASE 2015 CORR</v>
          </cell>
        </row>
        <row r="2">
          <cell r="A2">
            <v>1996</v>
          </cell>
          <cell r="B2">
            <v>230285.18018438428</v>
          </cell>
          <cell r="D2">
            <v>16.479408628420252</v>
          </cell>
        </row>
        <row r="3">
          <cell r="A3">
            <v>1997</v>
          </cell>
          <cell r="B3">
            <v>243105.34926081621</v>
          </cell>
          <cell r="D3">
            <v>18.961198399176808</v>
          </cell>
        </row>
        <row r="4">
          <cell r="A4">
            <v>1998</v>
          </cell>
          <cell r="B4">
            <v>269045.19725635648</v>
          </cell>
          <cell r="D4">
            <v>20.984397830137269</v>
          </cell>
        </row>
        <row r="5">
          <cell r="A5">
            <v>1999</v>
          </cell>
          <cell r="B5">
            <v>290551.3556639037</v>
          </cell>
          <cell r="D5">
            <v>22.661788054620303</v>
          </cell>
        </row>
        <row r="6">
          <cell r="A6">
            <v>2000</v>
          </cell>
          <cell r="B6">
            <v>384109.7515358394</v>
          </cell>
          <cell r="D6">
            <v>29.95895083376293</v>
          </cell>
        </row>
        <row r="7">
          <cell r="A7">
            <v>2001</v>
          </cell>
          <cell r="B7">
            <v>342229.28824120818</v>
          </cell>
          <cell r="D7">
            <v>32.533260115463058</v>
          </cell>
        </row>
        <row r="8">
          <cell r="A8">
            <v>2002</v>
          </cell>
          <cell r="B8">
            <v>527699.08220858057</v>
          </cell>
          <cell r="D8">
            <v>48.473008042292143</v>
          </cell>
        </row>
        <row r="9">
          <cell r="A9">
            <v>2003</v>
          </cell>
          <cell r="B9">
            <v>792979.12212810118</v>
          </cell>
          <cell r="D9">
            <v>80.325295834129363</v>
          </cell>
        </row>
        <row r="10">
          <cell r="A10">
            <v>2004</v>
          </cell>
          <cell r="B10">
            <v>849533.74511089642</v>
          </cell>
          <cell r="D10">
            <v>86.054030292723112</v>
          </cell>
        </row>
        <row r="11">
          <cell r="A11">
            <v>2005</v>
          </cell>
          <cell r="B11">
            <v>831172.90464198252</v>
          </cell>
          <cell r="D11">
            <v>84.194157943914263</v>
          </cell>
        </row>
        <row r="12">
          <cell r="A12">
            <v>2006</v>
          </cell>
          <cell r="B12">
            <v>1044730.8054856182</v>
          </cell>
          <cell r="D12">
            <v>91.799218253060275</v>
          </cell>
        </row>
        <row r="13">
          <cell r="A13">
            <v>2007</v>
          </cell>
          <cell r="B13">
            <v>795888.03894007369</v>
          </cell>
          <cell r="D13">
            <v>71.60550192339214</v>
          </cell>
        </row>
        <row r="14">
          <cell r="A14">
            <v>2008</v>
          </cell>
          <cell r="B14">
            <v>1015507.236872803</v>
          </cell>
          <cell r="D14">
            <v>91.36449078937504</v>
          </cell>
        </row>
        <row r="15">
          <cell r="A15">
            <v>2009</v>
          </cell>
          <cell r="B15">
            <v>1216789.9373589694</v>
          </cell>
          <cell r="D15">
            <v>109.47375753498694</v>
          </cell>
        </row>
        <row r="16">
          <cell r="A16">
            <v>2010</v>
          </cell>
          <cell r="B16">
            <v>1179714.3724307641</v>
          </cell>
          <cell r="D16">
            <v>88.777037969127761</v>
          </cell>
        </row>
        <row r="17">
          <cell r="A17">
            <v>2011</v>
          </cell>
          <cell r="B17">
            <v>1273809.0181742609</v>
          </cell>
          <cell r="D17">
            <v>95.857941731154526</v>
          </cell>
        </row>
        <row r="18">
          <cell r="A18">
            <v>2012</v>
          </cell>
          <cell r="B18">
            <v>1020593.4926467577</v>
          </cell>
          <cell r="D18">
            <v>78.97508490328876</v>
          </cell>
        </row>
        <row r="19">
          <cell r="A19">
            <v>2013</v>
          </cell>
          <cell r="B19">
            <v>1173499.7431788021</v>
          </cell>
          <cell r="D19">
            <v>81.64827837899854</v>
          </cell>
        </row>
        <row r="20">
          <cell r="A20">
            <v>2014</v>
          </cell>
          <cell r="B20">
            <v>1134886.3423636954</v>
          </cell>
          <cell r="D20">
            <v>78.229936958908723</v>
          </cell>
        </row>
        <row r="21">
          <cell r="A21">
            <v>2015</v>
          </cell>
          <cell r="B21">
            <v>1366409</v>
          </cell>
          <cell r="D21">
            <v>100</v>
          </cell>
        </row>
        <row r="22">
          <cell r="A22">
            <v>2016</v>
          </cell>
          <cell r="B22">
            <v>1716615</v>
          </cell>
          <cell r="D22">
            <v>125.36512079615743</v>
          </cell>
        </row>
        <row r="23">
          <cell r="A23">
            <v>2017</v>
          </cell>
          <cell r="B23">
            <v>1503976.9918504788</v>
          </cell>
          <cell r="D23">
            <v>110.9633420520659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B3B6-70BE-4D87-ABC2-A86ED8B02729}">
  <sheetPr>
    <tabColor rgb="FFFFC000"/>
  </sheetPr>
  <dimension ref="A1:K29"/>
  <sheetViews>
    <sheetView tabSelected="1" workbookViewId="0">
      <pane xSplit="1" ySplit="1" topLeftCell="B6" activePane="bottomRight" state="frozen"/>
      <selection activeCell="B28" sqref="B28:B29"/>
      <selection pane="topRight" activeCell="B28" sqref="B28:B29"/>
      <selection pane="bottomLeft" activeCell="B28" sqref="B28:B29"/>
      <selection pane="bottomRight" activeCell="B28" sqref="B28:B29"/>
    </sheetView>
  </sheetViews>
  <sheetFormatPr baseColWidth="10" defaultRowHeight="14.5" x14ac:dyDescent="0.35"/>
  <cols>
    <col min="1" max="1" width="10.1796875" style="18" customWidth="1"/>
    <col min="2" max="2" width="15.81640625" style="18" customWidth="1"/>
    <col min="3" max="4" width="17.453125" style="5" customWidth="1"/>
    <col min="5" max="5" width="12.26953125" style="5" customWidth="1"/>
    <col min="6" max="6" width="14.26953125" style="5" customWidth="1"/>
    <col min="7" max="7" width="12.453125" style="5" customWidth="1"/>
    <col min="8" max="9" width="10.90625" style="5"/>
    <col min="10" max="10" width="18" style="5" customWidth="1"/>
    <col min="11" max="11" width="12.54296875" style="5" customWidth="1"/>
    <col min="12" max="256" width="10.90625" style="5"/>
    <col min="257" max="257" width="10.1796875" style="5" bestFit="1" customWidth="1"/>
    <col min="258" max="258" width="15.81640625" style="5" bestFit="1" customWidth="1"/>
    <col min="259" max="260" width="15.26953125" style="5" bestFit="1" customWidth="1"/>
    <col min="261" max="261" width="12.26953125" style="5" bestFit="1" customWidth="1"/>
    <col min="262" max="262" width="14.26953125" style="5" customWidth="1"/>
    <col min="263" max="263" width="12.453125" style="5" customWidth="1"/>
    <col min="264" max="265" width="10.90625" style="5"/>
    <col min="266" max="266" width="18" style="5" bestFit="1" customWidth="1"/>
    <col min="267" max="267" width="12.54296875" style="5" bestFit="1" customWidth="1"/>
    <col min="268" max="512" width="10.90625" style="5"/>
    <col min="513" max="513" width="10.1796875" style="5" bestFit="1" customWidth="1"/>
    <col min="514" max="514" width="15.81640625" style="5" bestFit="1" customWidth="1"/>
    <col min="515" max="516" width="15.26953125" style="5" bestFit="1" customWidth="1"/>
    <col min="517" max="517" width="12.26953125" style="5" bestFit="1" customWidth="1"/>
    <col min="518" max="518" width="14.26953125" style="5" customWidth="1"/>
    <col min="519" max="519" width="12.453125" style="5" customWidth="1"/>
    <col min="520" max="521" width="10.90625" style="5"/>
    <col min="522" max="522" width="18" style="5" bestFit="1" customWidth="1"/>
    <col min="523" max="523" width="12.54296875" style="5" bestFit="1" customWidth="1"/>
    <col min="524" max="768" width="10.90625" style="5"/>
    <col min="769" max="769" width="10.1796875" style="5" bestFit="1" customWidth="1"/>
    <col min="770" max="770" width="15.81640625" style="5" bestFit="1" customWidth="1"/>
    <col min="771" max="772" width="15.26953125" style="5" bestFit="1" customWidth="1"/>
    <col min="773" max="773" width="12.26953125" style="5" bestFit="1" customWidth="1"/>
    <col min="774" max="774" width="14.26953125" style="5" customWidth="1"/>
    <col min="775" max="775" width="12.453125" style="5" customWidth="1"/>
    <col min="776" max="777" width="10.90625" style="5"/>
    <col min="778" max="778" width="18" style="5" bestFit="1" customWidth="1"/>
    <col min="779" max="779" width="12.54296875" style="5" bestFit="1" customWidth="1"/>
    <col min="780" max="1024" width="10.90625" style="5"/>
    <col min="1025" max="1025" width="10.1796875" style="5" bestFit="1" customWidth="1"/>
    <col min="1026" max="1026" width="15.81640625" style="5" bestFit="1" customWidth="1"/>
    <col min="1027" max="1028" width="15.26953125" style="5" bestFit="1" customWidth="1"/>
    <col min="1029" max="1029" width="12.26953125" style="5" bestFit="1" customWidth="1"/>
    <col min="1030" max="1030" width="14.26953125" style="5" customWidth="1"/>
    <col min="1031" max="1031" width="12.453125" style="5" customWidth="1"/>
    <col min="1032" max="1033" width="10.90625" style="5"/>
    <col min="1034" max="1034" width="18" style="5" bestFit="1" customWidth="1"/>
    <col min="1035" max="1035" width="12.54296875" style="5" bestFit="1" customWidth="1"/>
    <col min="1036" max="1280" width="10.90625" style="5"/>
    <col min="1281" max="1281" width="10.1796875" style="5" bestFit="1" customWidth="1"/>
    <col min="1282" max="1282" width="15.81640625" style="5" bestFit="1" customWidth="1"/>
    <col min="1283" max="1284" width="15.26953125" style="5" bestFit="1" customWidth="1"/>
    <col min="1285" max="1285" width="12.26953125" style="5" bestFit="1" customWidth="1"/>
    <col min="1286" max="1286" width="14.26953125" style="5" customWidth="1"/>
    <col min="1287" max="1287" width="12.453125" style="5" customWidth="1"/>
    <col min="1288" max="1289" width="10.90625" style="5"/>
    <col min="1290" max="1290" width="18" style="5" bestFit="1" customWidth="1"/>
    <col min="1291" max="1291" width="12.54296875" style="5" bestFit="1" customWidth="1"/>
    <col min="1292" max="1536" width="10.90625" style="5"/>
    <col min="1537" max="1537" width="10.1796875" style="5" bestFit="1" customWidth="1"/>
    <col min="1538" max="1538" width="15.81640625" style="5" bestFit="1" customWidth="1"/>
    <col min="1539" max="1540" width="15.26953125" style="5" bestFit="1" customWidth="1"/>
    <col min="1541" max="1541" width="12.26953125" style="5" bestFit="1" customWidth="1"/>
    <col min="1542" max="1542" width="14.26953125" style="5" customWidth="1"/>
    <col min="1543" max="1543" width="12.453125" style="5" customWidth="1"/>
    <col min="1544" max="1545" width="10.90625" style="5"/>
    <col min="1546" max="1546" width="18" style="5" bestFit="1" customWidth="1"/>
    <col min="1547" max="1547" width="12.54296875" style="5" bestFit="1" customWidth="1"/>
    <col min="1548" max="1792" width="10.90625" style="5"/>
    <col min="1793" max="1793" width="10.1796875" style="5" bestFit="1" customWidth="1"/>
    <col min="1794" max="1794" width="15.81640625" style="5" bestFit="1" customWidth="1"/>
    <col min="1795" max="1796" width="15.26953125" style="5" bestFit="1" customWidth="1"/>
    <col min="1797" max="1797" width="12.26953125" style="5" bestFit="1" customWidth="1"/>
    <col min="1798" max="1798" width="14.26953125" style="5" customWidth="1"/>
    <col min="1799" max="1799" width="12.453125" style="5" customWidth="1"/>
    <col min="1800" max="1801" width="10.90625" style="5"/>
    <col min="1802" max="1802" width="18" style="5" bestFit="1" customWidth="1"/>
    <col min="1803" max="1803" width="12.54296875" style="5" bestFit="1" customWidth="1"/>
    <col min="1804" max="2048" width="10.90625" style="5"/>
    <col min="2049" max="2049" width="10.1796875" style="5" bestFit="1" customWidth="1"/>
    <col min="2050" max="2050" width="15.81640625" style="5" bestFit="1" customWidth="1"/>
    <col min="2051" max="2052" width="15.26953125" style="5" bestFit="1" customWidth="1"/>
    <col min="2053" max="2053" width="12.26953125" style="5" bestFit="1" customWidth="1"/>
    <col min="2054" max="2054" width="14.26953125" style="5" customWidth="1"/>
    <col min="2055" max="2055" width="12.453125" style="5" customWidth="1"/>
    <col min="2056" max="2057" width="10.90625" style="5"/>
    <col min="2058" max="2058" width="18" style="5" bestFit="1" customWidth="1"/>
    <col min="2059" max="2059" width="12.54296875" style="5" bestFit="1" customWidth="1"/>
    <col min="2060" max="2304" width="10.90625" style="5"/>
    <col min="2305" max="2305" width="10.1796875" style="5" bestFit="1" customWidth="1"/>
    <col min="2306" max="2306" width="15.81640625" style="5" bestFit="1" customWidth="1"/>
    <col min="2307" max="2308" width="15.26953125" style="5" bestFit="1" customWidth="1"/>
    <col min="2309" max="2309" width="12.26953125" style="5" bestFit="1" customWidth="1"/>
    <col min="2310" max="2310" width="14.26953125" style="5" customWidth="1"/>
    <col min="2311" max="2311" width="12.453125" style="5" customWidth="1"/>
    <col min="2312" max="2313" width="10.90625" style="5"/>
    <col min="2314" max="2314" width="18" style="5" bestFit="1" customWidth="1"/>
    <col min="2315" max="2315" width="12.54296875" style="5" bestFit="1" customWidth="1"/>
    <col min="2316" max="2560" width="10.90625" style="5"/>
    <col min="2561" max="2561" width="10.1796875" style="5" bestFit="1" customWidth="1"/>
    <col min="2562" max="2562" width="15.81640625" style="5" bestFit="1" customWidth="1"/>
    <col min="2563" max="2564" width="15.26953125" style="5" bestFit="1" customWidth="1"/>
    <col min="2565" max="2565" width="12.26953125" style="5" bestFit="1" customWidth="1"/>
    <col min="2566" max="2566" width="14.26953125" style="5" customWidth="1"/>
    <col min="2567" max="2567" width="12.453125" style="5" customWidth="1"/>
    <col min="2568" max="2569" width="10.90625" style="5"/>
    <col min="2570" max="2570" width="18" style="5" bestFit="1" customWidth="1"/>
    <col min="2571" max="2571" width="12.54296875" style="5" bestFit="1" customWidth="1"/>
    <col min="2572" max="2816" width="10.90625" style="5"/>
    <col min="2817" max="2817" width="10.1796875" style="5" bestFit="1" customWidth="1"/>
    <col min="2818" max="2818" width="15.81640625" style="5" bestFit="1" customWidth="1"/>
    <col min="2819" max="2820" width="15.26953125" style="5" bestFit="1" customWidth="1"/>
    <col min="2821" max="2821" width="12.26953125" style="5" bestFit="1" customWidth="1"/>
    <col min="2822" max="2822" width="14.26953125" style="5" customWidth="1"/>
    <col min="2823" max="2823" width="12.453125" style="5" customWidth="1"/>
    <col min="2824" max="2825" width="10.90625" style="5"/>
    <col min="2826" max="2826" width="18" style="5" bestFit="1" customWidth="1"/>
    <col min="2827" max="2827" width="12.54296875" style="5" bestFit="1" customWidth="1"/>
    <col min="2828" max="3072" width="10.90625" style="5"/>
    <col min="3073" max="3073" width="10.1796875" style="5" bestFit="1" customWidth="1"/>
    <col min="3074" max="3074" width="15.81640625" style="5" bestFit="1" customWidth="1"/>
    <col min="3075" max="3076" width="15.26953125" style="5" bestFit="1" customWidth="1"/>
    <col min="3077" max="3077" width="12.26953125" style="5" bestFit="1" customWidth="1"/>
    <col min="3078" max="3078" width="14.26953125" style="5" customWidth="1"/>
    <col min="3079" max="3079" width="12.453125" style="5" customWidth="1"/>
    <col min="3080" max="3081" width="10.90625" style="5"/>
    <col min="3082" max="3082" width="18" style="5" bestFit="1" customWidth="1"/>
    <col min="3083" max="3083" width="12.54296875" style="5" bestFit="1" customWidth="1"/>
    <col min="3084" max="3328" width="10.90625" style="5"/>
    <col min="3329" max="3329" width="10.1796875" style="5" bestFit="1" customWidth="1"/>
    <col min="3330" max="3330" width="15.81640625" style="5" bestFit="1" customWidth="1"/>
    <col min="3331" max="3332" width="15.26953125" style="5" bestFit="1" customWidth="1"/>
    <col min="3333" max="3333" width="12.26953125" style="5" bestFit="1" customWidth="1"/>
    <col min="3334" max="3334" width="14.26953125" style="5" customWidth="1"/>
    <col min="3335" max="3335" width="12.453125" style="5" customWidth="1"/>
    <col min="3336" max="3337" width="10.90625" style="5"/>
    <col min="3338" max="3338" width="18" style="5" bestFit="1" customWidth="1"/>
    <col min="3339" max="3339" width="12.54296875" style="5" bestFit="1" customWidth="1"/>
    <col min="3340" max="3584" width="10.90625" style="5"/>
    <col min="3585" max="3585" width="10.1796875" style="5" bestFit="1" customWidth="1"/>
    <col min="3586" max="3586" width="15.81640625" style="5" bestFit="1" customWidth="1"/>
    <col min="3587" max="3588" width="15.26953125" style="5" bestFit="1" customWidth="1"/>
    <col min="3589" max="3589" width="12.26953125" style="5" bestFit="1" customWidth="1"/>
    <col min="3590" max="3590" width="14.26953125" style="5" customWidth="1"/>
    <col min="3591" max="3591" width="12.453125" style="5" customWidth="1"/>
    <col min="3592" max="3593" width="10.90625" style="5"/>
    <col min="3594" max="3594" width="18" style="5" bestFit="1" customWidth="1"/>
    <col min="3595" max="3595" width="12.54296875" style="5" bestFit="1" customWidth="1"/>
    <col min="3596" max="3840" width="10.90625" style="5"/>
    <col min="3841" max="3841" width="10.1796875" style="5" bestFit="1" customWidth="1"/>
    <col min="3842" max="3842" width="15.81640625" style="5" bestFit="1" customWidth="1"/>
    <col min="3843" max="3844" width="15.26953125" style="5" bestFit="1" customWidth="1"/>
    <col min="3845" max="3845" width="12.26953125" style="5" bestFit="1" customWidth="1"/>
    <col min="3846" max="3846" width="14.26953125" style="5" customWidth="1"/>
    <col min="3847" max="3847" width="12.453125" style="5" customWidth="1"/>
    <col min="3848" max="3849" width="10.90625" style="5"/>
    <col min="3850" max="3850" width="18" style="5" bestFit="1" customWidth="1"/>
    <col min="3851" max="3851" width="12.54296875" style="5" bestFit="1" customWidth="1"/>
    <col min="3852" max="4096" width="10.90625" style="5"/>
    <col min="4097" max="4097" width="10.1796875" style="5" bestFit="1" customWidth="1"/>
    <col min="4098" max="4098" width="15.81640625" style="5" bestFit="1" customWidth="1"/>
    <col min="4099" max="4100" width="15.26953125" style="5" bestFit="1" customWidth="1"/>
    <col min="4101" max="4101" width="12.26953125" style="5" bestFit="1" customWidth="1"/>
    <col min="4102" max="4102" width="14.26953125" style="5" customWidth="1"/>
    <col min="4103" max="4103" width="12.453125" style="5" customWidth="1"/>
    <col min="4104" max="4105" width="10.90625" style="5"/>
    <col min="4106" max="4106" width="18" style="5" bestFit="1" customWidth="1"/>
    <col min="4107" max="4107" width="12.54296875" style="5" bestFit="1" customWidth="1"/>
    <col min="4108" max="4352" width="10.90625" style="5"/>
    <col min="4353" max="4353" width="10.1796875" style="5" bestFit="1" customWidth="1"/>
    <col min="4354" max="4354" width="15.81640625" style="5" bestFit="1" customWidth="1"/>
    <col min="4355" max="4356" width="15.26953125" style="5" bestFit="1" customWidth="1"/>
    <col min="4357" max="4357" width="12.26953125" style="5" bestFit="1" customWidth="1"/>
    <col min="4358" max="4358" width="14.26953125" style="5" customWidth="1"/>
    <col min="4359" max="4359" width="12.453125" style="5" customWidth="1"/>
    <col min="4360" max="4361" width="10.90625" style="5"/>
    <col min="4362" max="4362" width="18" style="5" bestFit="1" customWidth="1"/>
    <col min="4363" max="4363" width="12.54296875" style="5" bestFit="1" customWidth="1"/>
    <col min="4364" max="4608" width="10.90625" style="5"/>
    <col min="4609" max="4609" width="10.1796875" style="5" bestFit="1" customWidth="1"/>
    <col min="4610" max="4610" width="15.81640625" style="5" bestFit="1" customWidth="1"/>
    <col min="4611" max="4612" width="15.26953125" style="5" bestFit="1" customWidth="1"/>
    <col min="4613" max="4613" width="12.26953125" style="5" bestFit="1" customWidth="1"/>
    <col min="4614" max="4614" width="14.26953125" style="5" customWidth="1"/>
    <col min="4615" max="4615" width="12.453125" style="5" customWidth="1"/>
    <col min="4616" max="4617" width="10.90625" style="5"/>
    <col min="4618" max="4618" width="18" style="5" bestFit="1" customWidth="1"/>
    <col min="4619" max="4619" width="12.54296875" style="5" bestFit="1" customWidth="1"/>
    <col min="4620" max="4864" width="10.90625" style="5"/>
    <col min="4865" max="4865" width="10.1796875" style="5" bestFit="1" customWidth="1"/>
    <col min="4866" max="4866" width="15.81640625" style="5" bestFit="1" customWidth="1"/>
    <col min="4867" max="4868" width="15.26953125" style="5" bestFit="1" customWidth="1"/>
    <col min="4869" max="4869" width="12.26953125" style="5" bestFit="1" customWidth="1"/>
    <col min="4870" max="4870" width="14.26953125" style="5" customWidth="1"/>
    <col min="4871" max="4871" width="12.453125" style="5" customWidth="1"/>
    <col min="4872" max="4873" width="10.90625" style="5"/>
    <col min="4874" max="4874" width="18" style="5" bestFit="1" customWidth="1"/>
    <col min="4875" max="4875" width="12.54296875" style="5" bestFit="1" customWidth="1"/>
    <col min="4876" max="5120" width="10.90625" style="5"/>
    <col min="5121" max="5121" width="10.1796875" style="5" bestFit="1" customWidth="1"/>
    <col min="5122" max="5122" width="15.81640625" style="5" bestFit="1" customWidth="1"/>
    <col min="5123" max="5124" width="15.26953125" style="5" bestFit="1" customWidth="1"/>
    <col min="5125" max="5125" width="12.26953125" style="5" bestFit="1" customWidth="1"/>
    <col min="5126" max="5126" width="14.26953125" style="5" customWidth="1"/>
    <col min="5127" max="5127" width="12.453125" style="5" customWidth="1"/>
    <col min="5128" max="5129" width="10.90625" style="5"/>
    <col min="5130" max="5130" width="18" style="5" bestFit="1" customWidth="1"/>
    <col min="5131" max="5131" width="12.54296875" style="5" bestFit="1" customWidth="1"/>
    <col min="5132" max="5376" width="10.90625" style="5"/>
    <col min="5377" max="5377" width="10.1796875" style="5" bestFit="1" customWidth="1"/>
    <col min="5378" max="5378" width="15.81640625" style="5" bestFit="1" customWidth="1"/>
    <col min="5379" max="5380" width="15.26953125" style="5" bestFit="1" customWidth="1"/>
    <col min="5381" max="5381" width="12.26953125" style="5" bestFit="1" customWidth="1"/>
    <col min="5382" max="5382" width="14.26953125" style="5" customWidth="1"/>
    <col min="5383" max="5383" width="12.453125" style="5" customWidth="1"/>
    <col min="5384" max="5385" width="10.90625" style="5"/>
    <col min="5386" max="5386" width="18" style="5" bestFit="1" customWidth="1"/>
    <col min="5387" max="5387" width="12.54296875" style="5" bestFit="1" customWidth="1"/>
    <col min="5388" max="5632" width="10.90625" style="5"/>
    <col min="5633" max="5633" width="10.1796875" style="5" bestFit="1" customWidth="1"/>
    <col min="5634" max="5634" width="15.81640625" style="5" bestFit="1" customWidth="1"/>
    <col min="5635" max="5636" width="15.26953125" style="5" bestFit="1" customWidth="1"/>
    <col min="5637" max="5637" width="12.26953125" style="5" bestFit="1" customWidth="1"/>
    <col min="5638" max="5638" width="14.26953125" style="5" customWidth="1"/>
    <col min="5639" max="5639" width="12.453125" style="5" customWidth="1"/>
    <col min="5640" max="5641" width="10.90625" style="5"/>
    <col min="5642" max="5642" width="18" style="5" bestFit="1" customWidth="1"/>
    <col min="5643" max="5643" width="12.54296875" style="5" bestFit="1" customWidth="1"/>
    <col min="5644" max="5888" width="10.90625" style="5"/>
    <col min="5889" max="5889" width="10.1796875" style="5" bestFit="1" customWidth="1"/>
    <col min="5890" max="5890" width="15.81640625" style="5" bestFit="1" customWidth="1"/>
    <col min="5891" max="5892" width="15.26953125" style="5" bestFit="1" customWidth="1"/>
    <col min="5893" max="5893" width="12.26953125" style="5" bestFit="1" customWidth="1"/>
    <col min="5894" max="5894" width="14.26953125" style="5" customWidth="1"/>
    <col min="5895" max="5895" width="12.453125" style="5" customWidth="1"/>
    <col min="5896" max="5897" width="10.90625" style="5"/>
    <col min="5898" max="5898" width="18" style="5" bestFit="1" customWidth="1"/>
    <col min="5899" max="5899" width="12.54296875" style="5" bestFit="1" customWidth="1"/>
    <col min="5900" max="6144" width="10.90625" style="5"/>
    <col min="6145" max="6145" width="10.1796875" style="5" bestFit="1" customWidth="1"/>
    <col min="6146" max="6146" width="15.81640625" style="5" bestFit="1" customWidth="1"/>
    <col min="6147" max="6148" width="15.26953125" style="5" bestFit="1" customWidth="1"/>
    <col min="6149" max="6149" width="12.26953125" style="5" bestFit="1" customWidth="1"/>
    <col min="6150" max="6150" width="14.26953125" style="5" customWidth="1"/>
    <col min="6151" max="6151" width="12.453125" style="5" customWidth="1"/>
    <col min="6152" max="6153" width="10.90625" style="5"/>
    <col min="6154" max="6154" width="18" style="5" bestFit="1" customWidth="1"/>
    <col min="6155" max="6155" width="12.54296875" style="5" bestFit="1" customWidth="1"/>
    <col min="6156" max="6400" width="10.90625" style="5"/>
    <col min="6401" max="6401" width="10.1796875" style="5" bestFit="1" customWidth="1"/>
    <col min="6402" max="6402" width="15.81640625" style="5" bestFit="1" customWidth="1"/>
    <col min="6403" max="6404" width="15.26953125" style="5" bestFit="1" customWidth="1"/>
    <col min="6405" max="6405" width="12.26953125" style="5" bestFit="1" customWidth="1"/>
    <col min="6406" max="6406" width="14.26953125" style="5" customWidth="1"/>
    <col min="6407" max="6407" width="12.453125" style="5" customWidth="1"/>
    <col min="6408" max="6409" width="10.90625" style="5"/>
    <col min="6410" max="6410" width="18" style="5" bestFit="1" customWidth="1"/>
    <col min="6411" max="6411" width="12.54296875" style="5" bestFit="1" customWidth="1"/>
    <col min="6412" max="6656" width="10.90625" style="5"/>
    <col min="6657" max="6657" width="10.1796875" style="5" bestFit="1" customWidth="1"/>
    <col min="6658" max="6658" width="15.81640625" style="5" bestFit="1" customWidth="1"/>
    <col min="6659" max="6660" width="15.26953125" style="5" bestFit="1" customWidth="1"/>
    <col min="6661" max="6661" width="12.26953125" style="5" bestFit="1" customWidth="1"/>
    <col min="6662" max="6662" width="14.26953125" style="5" customWidth="1"/>
    <col min="6663" max="6663" width="12.453125" style="5" customWidth="1"/>
    <col min="6664" max="6665" width="10.90625" style="5"/>
    <col min="6666" max="6666" width="18" style="5" bestFit="1" customWidth="1"/>
    <col min="6667" max="6667" width="12.54296875" style="5" bestFit="1" customWidth="1"/>
    <col min="6668" max="6912" width="10.90625" style="5"/>
    <col min="6913" max="6913" width="10.1796875" style="5" bestFit="1" customWidth="1"/>
    <col min="6914" max="6914" width="15.81640625" style="5" bestFit="1" customWidth="1"/>
    <col min="6915" max="6916" width="15.26953125" style="5" bestFit="1" customWidth="1"/>
    <col min="6917" max="6917" width="12.26953125" style="5" bestFit="1" customWidth="1"/>
    <col min="6918" max="6918" width="14.26953125" style="5" customWidth="1"/>
    <col min="6919" max="6919" width="12.453125" style="5" customWidth="1"/>
    <col min="6920" max="6921" width="10.90625" style="5"/>
    <col min="6922" max="6922" width="18" style="5" bestFit="1" customWidth="1"/>
    <col min="6923" max="6923" width="12.54296875" style="5" bestFit="1" customWidth="1"/>
    <col min="6924" max="7168" width="10.90625" style="5"/>
    <col min="7169" max="7169" width="10.1796875" style="5" bestFit="1" customWidth="1"/>
    <col min="7170" max="7170" width="15.81640625" style="5" bestFit="1" customWidth="1"/>
    <col min="7171" max="7172" width="15.26953125" style="5" bestFit="1" customWidth="1"/>
    <col min="7173" max="7173" width="12.26953125" style="5" bestFit="1" customWidth="1"/>
    <col min="7174" max="7174" width="14.26953125" style="5" customWidth="1"/>
    <col min="7175" max="7175" width="12.453125" style="5" customWidth="1"/>
    <col min="7176" max="7177" width="10.90625" style="5"/>
    <col min="7178" max="7178" width="18" style="5" bestFit="1" customWidth="1"/>
    <col min="7179" max="7179" width="12.54296875" style="5" bestFit="1" customWidth="1"/>
    <col min="7180" max="7424" width="10.90625" style="5"/>
    <col min="7425" max="7425" width="10.1796875" style="5" bestFit="1" customWidth="1"/>
    <col min="7426" max="7426" width="15.81640625" style="5" bestFit="1" customWidth="1"/>
    <col min="7427" max="7428" width="15.26953125" style="5" bestFit="1" customWidth="1"/>
    <col min="7429" max="7429" width="12.26953125" style="5" bestFit="1" customWidth="1"/>
    <col min="7430" max="7430" width="14.26953125" style="5" customWidth="1"/>
    <col min="7431" max="7431" width="12.453125" style="5" customWidth="1"/>
    <col min="7432" max="7433" width="10.90625" style="5"/>
    <col min="7434" max="7434" width="18" style="5" bestFit="1" customWidth="1"/>
    <col min="7435" max="7435" width="12.54296875" style="5" bestFit="1" customWidth="1"/>
    <col min="7436" max="7680" width="10.90625" style="5"/>
    <col min="7681" max="7681" width="10.1796875" style="5" bestFit="1" customWidth="1"/>
    <col min="7682" max="7682" width="15.81640625" style="5" bestFit="1" customWidth="1"/>
    <col min="7683" max="7684" width="15.26953125" style="5" bestFit="1" customWidth="1"/>
    <col min="7685" max="7685" width="12.26953125" style="5" bestFit="1" customWidth="1"/>
    <col min="7686" max="7686" width="14.26953125" style="5" customWidth="1"/>
    <col min="7687" max="7687" width="12.453125" style="5" customWidth="1"/>
    <col min="7688" max="7689" width="10.90625" style="5"/>
    <col min="7690" max="7690" width="18" style="5" bestFit="1" customWidth="1"/>
    <col min="7691" max="7691" width="12.54296875" style="5" bestFit="1" customWidth="1"/>
    <col min="7692" max="7936" width="10.90625" style="5"/>
    <col min="7937" max="7937" width="10.1796875" style="5" bestFit="1" customWidth="1"/>
    <col min="7938" max="7938" width="15.81640625" style="5" bestFit="1" customWidth="1"/>
    <col min="7939" max="7940" width="15.26953125" style="5" bestFit="1" customWidth="1"/>
    <col min="7941" max="7941" width="12.26953125" style="5" bestFit="1" customWidth="1"/>
    <col min="7942" max="7942" width="14.26953125" style="5" customWidth="1"/>
    <col min="7943" max="7943" width="12.453125" style="5" customWidth="1"/>
    <col min="7944" max="7945" width="10.90625" style="5"/>
    <col min="7946" max="7946" width="18" style="5" bestFit="1" customWidth="1"/>
    <col min="7947" max="7947" width="12.54296875" style="5" bestFit="1" customWidth="1"/>
    <col min="7948" max="8192" width="10.90625" style="5"/>
    <col min="8193" max="8193" width="10.1796875" style="5" bestFit="1" customWidth="1"/>
    <col min="8194" max="8194" width="15.81640625" style="5" bestFit="1" customWidth="1"/>
    <col min="8195" max="8196" width="15.26953125" style="5" bestFit="1" customWidth="1"/>
    <col min="8197" max="8197" width="12.26953125" style="5" bestFit="1" customWidth="1"/>
    <col min="8198" max="8198" width="14.26953125" style="5" customWidth="1"/>
    <col min="8199" max="8199" width="12.453125" style="5" customWidth="1"/>
    <col min="8200" max="8201" width="10.90625" style="5"/>
    <col min="8202" max="8202" width="18" style="5" bestFit="1" customWidth="1"/>
    <col min="8203" max="8203" width="12.54296875" style="5" bestFit="1" customWidth="1"/>
    <col min="8204" max="8448" width="10.90625" style="5"/>
    <col min="8449" max="8449" width="10.1796875" style="5" bestFit="1" customWidth="1"/>
    <col min="8450" max="8450" width="15.81640625" style="5" bestFit="1" customWidth="1"/>
    <col min="8451" max="8452" width="15.26953125" style="5" bestFit="1" customWidth="1"/>
    <col min="8453" max="8453" width="12.26953125" style="5" bestFit="1" customWidth="1"/>
    <col min="8454" max="8454" width="14.26953125" style="5" customWidth="1"/>
    <col min="8455" max="8455" width="12.453125" style="5" customWidth="1"/>
    <col min="8456" max="8457" width="10.90625" style="5"/>
    <col min="8458" max="8458" width="18" style="5" bestFit="1" customWidth="1"/>
    <col min="8459" max="8459" width="12.54296875" style="5" bestFit="1" customWidth="1"/>
    <col min="8460" max="8704" width="10.90625" style="5"/>
    <col min="8705" max="8705" width="10.1796875" style="5" bestFit="1" customWidth="1"/>
    <col min="8706" max="8706" width="15.81640625" style="5" bestFit="1" customWidth="1"/>
    <col min="8707" max="8708" width="15.26953125" style="5" bestFit="1" customWidth="1"/>
    <col min="8709" max="8709" width="12.26953125" style="5" bestFit="1" customWidth="1"/>
    <col min="8710" max="8710" width="14.26953125" style="5" customWidth="1"/>
    <col min="8711" max="8711" width="12.453125" style="5" customWidth="1"/>
    <col min="8712" max="8713" width="10.90625" style="5"/>
    <col min="8714" max="8714" width="18" style="5" bestFit="1" customWidth="1"/>
    <col min="8715" max="8715" width="12.54296875" style="5" bestFit="1" customWidth="1"/>
    <col min="8716" max="8960" width="10.90625" style="5"/>
    <col min="8961" max="8961" width="10.1796875" style="5" bestFit="1" customWidth="1"/>
    <col min="8962" max="8962" width="15.81640625" style="5" bestFit="1" customWidth="1"/>
    <col min="8963" max="8964" width="15.26953125" style="5" bestFit="1" customWidth="1"/>
    <col min="8965" max="8965" width="12.26953125" style="5" bestFit="1" customWidth="1"/>
    <col min="8966" max="8966" width="14.26953125" style="5" customWidth="1"/>
    <col min="8967" max="8967" width="12.453125" style="5" customWidth="1"/>
    <col min="8968" max="8969" width="10.90625" style="5"/>
    <col min="8970" max="8970" width="18" style="5" bestFit="1" customWidth="1"/>
    <col min="8971" max="8971" width="12.54296875" style="5" bestFit="1" customWidth="1"/>
    <col min="8972" max="9216" width="10.90625" style="5"/>
    <col min="9217" max="9217" width="10.1796875" style="5" bestFit="1" customWidth="1"/>
    <col min="9218" max="9218" width="15.81640625" style="5" bestFit="1" customWidth="1"/>
    <col min="9219" max="9220" width="15.26953125" style="5" bestFit="1" customWidth="1"/>
    <col min="9221" max="9221" width="12.26953125" style="5" bestFit="1" customWidth="1"/>
    <col min="9222" max="9222" width="14.26953125" style="5" customWidth="1"/>
    <col min="9223" max="9223" width="12.453125" style="5" customWidth="1"/>
    <col min="9224" max="9225" width="10.90625" style="5"/>
    <col min="9226" max="9226" width="18" style="5" bestFit="1" customWidth="1"/>
    <col min="9227" max="9227" width="12.54296875" style="5" bestFit="1" customWidth="1"/>
    <col min="9228" max="9472" width="10.90625" style="5"/>
    <col min="9473" max="9473" width="10.1796875" style="5" bestFit="1" customWidth="1"/>
    <col min="9474" max="9474" width="15.81640625" style="5" bestFit="1" customWidth="1"/>
    <col min="9475" max="9476" width="15.26953125" style="5" bestFit="1" customWidth="1"/>
    <col min="9477" max="9477" width="12.26953125" style="5" bestFit="1" customWidth="1"/>
    <col min="9478" max="9478" width="14.26953125" style="5" customWidth="1"/>
    <col min="9479" max="9479" width="12.453125" style="5" customWidth="1"/>
    <col min="9480" max="9481" width="10.90625" style="5"/>
    <col min="9482" max="9482" width="18" style="5" bestFit="1" customWidth="1"/>
    <col min="9483" max="9483" width="12.54296875" style="5" bestFit="1" customWidth="1"/>
    <col min="9484" max="9728" width="10.90625" style="5"/>
    <col min="9729" max="9729" width="10.1796875" style="5" bestFit="1" customWidth="1"/>
    <col min="9730" max="9730" width="15.81640625" style="5" bestFit="1" customWidth="1"/>
    <col min="9731" max="9732" width="15.26953125" style="5" bestFit="1" customWidth="1"/>
    <col min="9733" max="9733" width="12.26953125" style="5" bestFit="1" customWidth="1"/>
    <col min="9734" max="9734" width="14.26953125" style="5" customWidth="1"/>
    <col min="9735" max="9735" width="12.453125" style="5" customWidth="1"/>
    <col min="9736" max="9737" width="10.90625" style="5"/>
    <col min="9738" max="9738" width="18" style="5" bestFit="1" customWidth="1"/>
    <col min="9739" max="9739" width="12.54296875" style="5" bestFit="1" customWidth="1"/>
    <col min="9740" max="9984" width="10.90625" style="5"/>
    <col min="9985" max="9985" width="10.1796875" style="5" bestFit="1" customWidth="1"/>
    <col min="9986" max="9986" width="15.81640625" style="5" bestFit="1" customWidth="1"/>
    <col min="9987" max="9988" width="15.26953125" style="5" bestFit="1" customWidth="1"/>
    <col min="9989" max="9989" width="12.26953125" style="5" bestFit="1" customWidth="1"/>
    <col min="9990" max="9990" width="14.26953125" style="5" customWidth="1"/>
    <col min="9991" max="9991" width="12.453125" style="5" customWidth="1"/>
    <col min="9992" max="9993" width="10.90625" style="5"/>
    <col min="9994" max="9994" width="18" style="5" bestFit="1" customWidth="1"/>
    <col min="9995" max="9995" width="12.54296875" style="5" bestFit="1" customWidth="1"/>
    <col min="9996" max="10240" width="10.90625" style="5"/>
    <col min="10241" max="10241" width="10.1796875" style="5" bestFit="1" customWidth="1"/>
    <col min="10242" max="10242" width="15.81640625" style="5" bestFit="1" customWidth="1"/>
    <col min="10243" max="10244" width="15.26953125" style="5" bestFit="1" customWidth="1"/>
    <col min="10245" max="10245" width="12.26953125" style="5" bestFit="1" customWidth="1"/>
    <col min="10246" max="10246" width="14.26953125" style="5" customWidth="1"/>
    <col min="10247" max="10247" width="12.453125" style="5" customWidth="1"/>
    <col min="10248" max="10249" width="10.90625" style="5"/>
    <col min="10250" max="10250" width="18" style="5" bestFit="1" customWidth="1"/>
    <col min="10251" max="10251" width="12.54296875" style="5" bestFit="1" customWidth="1"/>
    <col min="10252" max="10496" width="10.90625" style="5"/>
    <col min="10497" max="10497" width="10.1796875" style="5" bestFit="1" customWidth="1"/>
    <col min="10498" max="10498" width="15.81640625" style="5" bestFit="1" customWidth="1"/>
    <col min="10499" max="10500" width="15.26953125" style="5" bestFit="1" customWidth="1"/>
    <col min="10501" max="10501" width="12.26953125" style="5" bestFit="1" customWidth="1"/>
    <col min="10502" max="10502" width="14.26953125" style="5" customWidth="1"/>
    <col min="10503" max="10503" width="12.453125" style="5" customWidth="1"/>
    <col min="10504" max="10505" width="10.90625" style="5"/>
    <col min="10506" max="10506" width="18" style="5" bestFit="1" customWidth="1"/>
    <col min="10507" max="10507" width="12.54296875" style="5" bestFit="1" customWidth="1"/>
    <col min="10508" max="10752" width="10.90625" style="5"/>
    <col min="10753" max="10753" width="10.1796875" style="5" bestFit="1" customWidth="1"/>
    <col min="10754" max="10754" width="15.81640625" style="5" bestFit="1" customWidth="1"/>
    <col min="10755" max="10756" width="15.26953125" style="5" bestFit="1" customWidth="1"/>
    <col min="10757" max="10757" width="12.26953125" style="5" bestFit="1" customWidth="1"/>
    <col min="10758" max="10758" width="14.26953125" style="5" customWidth="1"/>
    <col min="10759" max="10759" width="12.453125" style="5" customWidth="1"/>
    <col min="10760" max="10761" width="10.90625" style="5"/>
    <col min="10762" max="10762" width="18" style="5" bestFit="1" customWidth="1"/>
    <col min="10763" max="10763" width="12.54296875" style="5" bestFit="1" customWidth="1"/>
    <col min="10764" max="11008" width="10.90625" style="5"/>
    <col min="11009" max="11009" width="10.1796875" style="5" bestFit="1" customWidth="1"/>
    <col min="11010" max="11010" width="15.81640625" style="5" bestFit="1" customWidth="1"/>
    <col min="11011" max="11012" width="15.26953125" style="5" bestFit="1" customWidth="1"/>
    <col min="11013" max="11013" width="12.26953125" style="5" bestFit="1" customWidth="1"/>
    <col min="11014" max="11014" width="14.26953125" style="5" customWidth="1"/>
    <col min="11015" max="11015" width="12.453125" style="5" customWidth="1"/>
    <col min="11016" max="11017" width="10.90625" style="5"/>
    <col min="11018" max="11018" width="18" style="5" bestFit="1" customWidth="1"/>
    <col min="11019" max="11019" width="12.54296875" style="5" bestFit="1" customWidth="1"/>
    <col min="11020" max="11264" width="10.90625" style="5"/>
    <col min="11265" max="11265" width="10.1796875" style="5" bestFit="1" customWidth="1"/>
    <col min="11266" max="11266" width="15.81640625" style="5" bestFit="1" customWidth="1"/>
    <col min="11267" max="11268" width="15.26953125" style="5" bestFit="1" customWidth="1"/>
    <col min="11269" max="11269" width="12.26953125" style="5" bestFit="1" customWidth="1"/>
    <col min="11270" max="11270" width="14.26953125" style="5" customWidth="1"/>
    <col min="11271" max="11271" width="12.453125" style="5" customWidth="1"/>
    <col min="11272" max="11273" width="10.90625" style="5"/>
    <col min="11274" max="11274" width="18" style="5" bestFit="1" customWidth="1"/>
    <col min="11275" max="11275" width="12.54296875" style="5" bestFit="1" customWidth="1"/>
    <col min="11276" max="11520" width="10.90625" style="5"/>
    <col min="11521" max="11521" width="10.1796875" style="5" bestFit="1" customWidth="1"/>
    <col min="11522" max="11522" width="15.81640625" style="5" bestFit="1" customWidth="1"/>
    <col min="11523" max="11524" width="15.26953125" style="5" bestFit="1" customWidth="1"/>
    <col min="11525" max="11525" width="12.26953125" style="5" bestFit="1" customWidth="1"/>
    <col min="11526" max="11526" width="14.26953125" style="5" customWidth="1"/>
    <col min="11527" max="11527" width="12.453125" style="5" customWidth="1"/>
    <col min="11528" max="11529" width="10.90625" style="5"/>
    <col min="11530" max="11530" width="18" style="5" bestFit="1" customWidth="1"/>
    <col min="11531" max="11531" width="12.54296875" style="5" bestFit="1" customWidth="1"/>
    <col min="11532" max="11776" width="10.90625" style="5"/>
    <col min="11777" max="11777" width="10.1796875" style="5" bestFit="1" customWidth="1"/>
    <col min="11778" max="11778" width="15.81640625" style="5" bestFit="1" customWidth="1"/>
    <col min="11779" max="11780" width="15.26953125" style="5" bestFit="1" customWidth="1"/>
    <col min="11781" max="11781" width="12.26953125" style="5" bestFit="1" customWidth="1"/>
    <col min="11782" max="11782" width="14.26953125" style="5" customWidth="1"/>
    <col min="11783" max="11783" width="12.453125" style="5" customWidth="1"/>
    <col min="11784" max="11785" width="10.90625" style="5"/>
    <col min="11786" max="11786" width="18" style="5" bestFit="1" customWidth="1"/>
    <col min="11787" max="11787" width="12.54296875" style="5" bestFit="1" customWidth="1"/>
    <col min="11788" max="12032" width="10.90625" style="5"/>
    <col min="12033" max="12033" width="10.1796875" style="5" bestFit="1" customWidth="1"/>
    <col min="12034" max="12034" width="15.81640625" style="5" bestFit="1" customWidth="1"/>
    <col min="12035" max="12036" width="15.26953125" style="5" bestFit="1" customWidth="1"/>
    <col min="12037" max="12037" width="12.26953125" style="5" bestFit="1" customWidth="1"/>
    <col min="12038" max="12038" width="14.26953125" style="5" customWidth="1"/>
    <col min="12039" max="12039" width="12.453125" style="5" customWidth="1"/>
    <col min="12040" max="12041" width="10.90625" style="5"/>
    <col min="12042" max="12042" width="18" style="5" bestFit="1" customWidth="1"/>
    <col min="12043" max="12043" width="12.54296875" style="5" bestFit="1" customWidth="1"/>
    <col min="12044" max="12288" width="10.90625" style="5"/>
    <col min="12289" max="12289" width="10.1796875" style="5" bestFit="1" customWidth="1"/>
    <col min="12290" max="12290" width="15.81640625" style="5" bestFit="1" customWidth="1"/>
    <col min="12291" max="12292" width="15.26953125" style="5" bestFit="1" customWidth="1"/>
    <col min="12293" max="12293" width="12.26953125" style="5" bestFit="1" customWidth="1"/>
    <col min="12294" max="12294" width="14.26953125" style="5" customWidth="1"/>
    <col min="12295" max="12295" width="12.453125" style="5" customWidth="1"/>
    <col min="12296" max="12297" width="10.90625" style="5"/>
    <col min="12298" max="12298" width="18" style="5" bestFit="1" customWidth="1"/>
    <col min="12299" max="12299" width="12.54296875" style="5" bestFit="1" customWidth="1"/>
    <col min="12300" max="12544" width="10.90625" style="5"/>
    <col min="12545" max="12545" width="10.1796875" style="5" bestFit="1" customWidth="1"/>
    <col min="12546" max="12546" width="15.81640625" style="5" bestFit="1" customWidth="1"/>
    <col min="12547" max="12548" width="15.26953125" style="5" bestFit="1" customWidth="1"/>
    <col min="12549" max="12549" width="12.26953125" style="5" bestFit="1" customWidth="1"/>
    <col min="12550" max="12550" width="14.26953125" style="5" customWidth="1"/>
    <col min="12551" max="12551" width="12.453125" style="5" customWidth="1"/>
    <col min="12552" max="12553" width="10.90625" style="5"/>
    <col min="12554" max="12554" width="18" style="5" bestFit="1" customWidth="1"/>
    <col min="12555" max="12555" width="12.54296875" style="5" bestFit="1" customWidth="1"/>
    <col min="12556" max="12800" width="10.90625" style="5"/>
    <col min="12801" max="12801" width="10.1796875" style="5" bestFit="1" customWidth="1"/>
    <col min="12802" max="12802" width="15.81640625" style="5" bestFit="1" customWidth="1"/>
    <col min="12803" max="12804" width="15.26953125" style="5" bestFit="1" customWidth="1"/>
    <col min="12805" max="12805" width="12.26953125" style="5" bestFit="1" customWidth="1"/>
    <col min="12806" max="12806" width="14.26953125" style="5" customWidth="1"/>
    <col min="12807" max="12807" width="12.453125" style="5" customWidth="1"/>
    <col min="12808" max="12809" width="10.90625" style="5"/>
    <col min="12810" max="12810" width="18" style="5" bestFit="1" customWidth="1"/>
    <col min="12811" max="12811" width="12.54296875" style="5" bestFit="1" customWidth="1"/>
    <col min="12812" max="13056" width="10.90625" style="5"/>
    <col min="13057" max="13057" width="10.1796875" style="5" bestFit="1" customWidth="1"/>
    <col min="13058" max="13058" width="15.81640625" style="5" bestFit="1" customWidth="1"/>
    <col min="13059" max="13060" width="15.26953125" style="5" bestFit="1" customWidth="1"/>
    <col min="13061" max="13061" width="12.26953125" style="5" bestFit="1" customWidth="1"/>
    <col min="13062" max="13062" width="14.26953125" style="5" customWidth="1"/>
    <col min="13063" max="13063" width="12.453125" style="5" customWidth="1"/>
    <col min="13064" max="13065" width="10.90625" style="5"/>
    <col min="13066" max="13066" width="18" style="5" bestFit="1" customWidth="1"/>
    <col min="13067" max="13067" width="12.54296875" style="5" bestFit="1" customWidth="1"/>
    <col min="13068" max="13312" width="10.90625" style="5"/>
    <col min="13313" max="13313" width="10.1796875" style="5" bestFit="1" customWidth="1"/>
    <col min="13314" max="13314" width="15.81640625" style="5" bestFit="1" customWidth="1"/>
    <col min="13315" max="13316" width="15.26953125" style="5" bestFit="1" customWidth="1"/>
    <col min="13317" max="13317" width="12.26953125" style="5" bestFit="1" customWidth="1"/>
    <col min="13318" max="13318" width="14.26953125" style="5" customWidth="1"/>
    <col min="13319" max="13319" width="12.453125" style="5" customWidth="1"/>
    <col min="13320" max="13321" width="10.90625" style="5"/>
    <col min="13322" max="13322" width="18" style="5" bestFit="1" customWidth="1"/>
    <col min="13323" max="13323" width="12.54296875" style="5" bestFit="1" customWidth="1"/>
    <col min="13324" max="13568" width="10.90625" style="5"/>
    <col min="13569" max="13569" width="10.1796875" style="5" bestFit="1" customWidth="1"/>
    <col min="13570" max="13570" width="15.81640625" style="5" bestFit="1" customWidth="1"/>
    <col min="13571" max="13572" width="15.26953125" style="5" bestFit="1" customWidth="1"/>
    <col min="13573" max="13573" width="12.26953125" style="5" bestFit="1" customWidth="1"/>
    <col min="13574" max="13574" width="14.26953125" style="5" customWidth="1"/>
    <col min="13575" max="13575" width="12.453125" style="5" customWidth="1"/>
    <col min="13576" max="13577" width="10.90625" style="5"/>
    <col min="13578" max="13578" width="18" style="5" bestFit="1" customWidth="1"/>
    <col min="13579" max="13579" width="12.54296875" style="5" bestFit="1" customWidth="1"/>
    <col min="13580" max="13824" width="10.90625" style="5"/>
    <col min="13825" max="13825" width="10.1796875" style="5" bestFit="1" customWidth="1"/>
    <col min="13826" max="13826" width="15.81640625" style="5" bestFit="1" customWidth="1"/>
    <col min="13827" max="13828" width="15.26953125" style="5" bestFit="1" customWidth="1"/>
    <col min="13829" max="13829" width="12.26953125" style="5" bestFit="1" customWidth="1"/>
    <col min="13830" max="13830" width="14.26953125" style="5" customWidth="1"/>
    <col min="13831" max="13831" width="12.453125" style="5" customWidth="1"/>
    <col min="13832" max="13833" width="10.90625" style="5"/>
    <col min="13834" max="13834" width="18" style="5" bestFit="1" customWidth="1"/>
    <col min="13835" max="13835" width="12.54296875" style="5" bestFit="1" customWidth="1"/>
    <col min="13836" max="14080" width="10.90625" style="5"/>
    <col min="14081" max="14081" width="10.1796875" style="5" bestFit="1" customWidth="1"/>
    <col min="14082" max="14082" width="15.81640625" style="5" bestFit="1" customWidth="1"/>
    <col min="14083" max="14084" width="15.26953125" style="5" bestFit="1" customWidth="1"/>
    <col min="14085" max="14085" width="12.26953125" style="5" bestFit="1" customWidth="1"/>
    <col min="14086" max="14086" width="14.26953125" style="5" customWidth="1"/>
    <col min="14087" max="14087" width="12.453125" style="5" customWidth="1"/>
    <col min="14088" max="14089" width="10.90625" style="5"/>
    <col min="14090" max="14090" width="18" style="5" bestFit="1" customWidth="1"/>
    <col min="14091" max="14091" width="12.54296875" style="5" bestFit="1" customWidth="1"/>
    <col min="14092" max="14336" width="10.90625" style="5"/>
    <col min="14337" max="14337" width="10.1796875" style="5" bestFit="1" customWidth="1"/>
    <col min="14338" max="14338" width="15.81640625" style="5" bestFit="1" customWidth="1"/>
    <col min="14339" max="14340" width="15.26953125" style="5" bestFit="1" customWidth="1"/>
    <col min="14341" max="14341" width="12.26953125" style="5" bestFit="1" customWidth="1"/>
    <col min="14342" max="14342" width="14.26953125" style="5" customWidth="1"/>
    <col min="14343" max="14343" width="12.453125" style="5" customWidth="1"/>
    <col min="14344" max="14345" width="10.90625" style="5"/>
    <col min="14346" max="14346" width="18" style="5" bestFit="1" customWidth="1"/>
    <col min="14347" max="14347" width="12.54296875" style="5" bestFit="1" customWidth="1"/>
    <col min="14348" max="14592" width="10.90625" style="5"/>
    <col min="14593" max="14593" width="10.1796875" style="5" bestFit="1" customWidth="1"/>
    <col min="14594" max="14594" width="15.81640625" style="5" bestFit="1" customWidth="1"/>
    <col min="14595" max="14596" width="15.26953125" style="5" bestFit="1" customWidth="1"/>
    <col min="14597" max="14597" width="12.26953125" style="5" bestFit="1" customWidth="1"/>
    <col min="14598" max="14598" width="14.26953125" style="5" customWidth="1"/>
    <col min="14599" max="14599" width="12.453125" style="5" customWidth="1"/>
    <col min="14600" max="14601" width="10.90625" style="5"/>
    <col min="14602" max="14602" width="18" style="5" bestFit="1" customWidth="1"/>
    <col min="14603" max="14603" width="12.54296875" style="5" bestFit="1" customWidth="1"/>
    <col min="14604" max="14848" width="10.90625" style="5"/>
    <col min="14849" max="14849" width="10.1796875" style="5" bestFit="1" customWidth="1"/>
    <col min="14850" max="14850" width="15.81640625" style="5" bestFit="1" customWidth="1"/>
    <col min="14851" max="14852" width="15.26953125" style="5" bestFit="1" customWidth="1"/>
    <col min="14853" max="14853" width="12.26953125" style="5" bestFit="1" customWidth="1"/>
    <col min="14854" max="14854" width="14.26953125" style="5" customWidth="1"/>
    <col min="14855" max="14855" width="12.453125" style="5" customWidth="1"/>
    <col min="14856" max="14857" width="10.90625" style="5"/>
    <col min="14858" max="14858" width="18" style="5" bestFit="1" customWidth="1"/>
    <col min="14859" max="14859" width="12.54296875" style="5" bestFit="1" customWidth="1"/>
    <col min="14860" max="15104" width="10.90625" style="5"/>
    <col min="15105" max="15105" width="10.1796875" style="5" bestFit="1" customWidth="1"/>
    <col min="15106" max="15106" width="15.81640625" style="5" bestFit="1" customWidth="1"/>
    <col min="15107" max="15108" width="15.26953125" style="5" bestFit="1" customWidth="1"/>
    <col min="15109" max="15109" width="12.26953125" style="5" bestFit="1" customWidth="1"/>
    <col min="15110" max="15110" width="14.26953125" style="5" customWidth="1"/>
    <col min="15111" max="15111" width="12.453125" style="5" customWidth="1"/>
    <col min="15112" max="15113" width="10.90625" style="5"/>
    <col min="15114" max="15114" width="18" style="5" bestFit="1" customWidth="1"/>
    <col min="15115" max="15115" width="12.54296875" style="5" bestFit="1" customWidth="1"/>
    <col min="15116" max="15360" width="10.90625" style="5"/>
    <col min="15361" max="15361" width="10.1796875" style="5" bestFit="1" customWidth="1"/>
    <col min="15362" max="15362" width="15.81640625" style="5" bestFit="1" customWidth="1"/>
    <col min="15363" max="15364" width="15.26953125" style="5" bestFit="1" customWidth="1"/>
    <col min="15365" max="15365" width="12.26953125" style="5" bestFit="1" customWidth="1"/>
    <col min="15366" max="15366" width="14.26953125" style="5" customWidth="1"/>
    <col min="15367" max="15367" width="12.453125" style="5" customWidth="1"/>
    <col min="15368" max="15369" width="10.90625" style="5"/>
    <col min="15370" max="15370" width="18" style="5" bestFit="1" customWidth="1"/>
    <col min="15371" max="15371" width="12.54296875" style="5" bestFit="1" customWidth="1"/>
    <col min="15372" max="15616" width="10.90625" style="5"/>
    <col min="15617" max="15617" width="10.1796875" style="5" bestFit="1" customWidth="1"/>
    <col min="15618" max="15618" width="15.81640625" style="5" bestFit="1" customWidth="1"/>
    <col min="15619" max="15620" width="15.26953125" style="5" bestFit="1" customWidth="1"/>
    <col min="15621" max="15621" width="12.26953125" style="5" bestFit="1" customWidth="1"/>
    <col min="15622" max="15622" width="14.26953125" style="5" customWidth="1"/>
    <col min="15623" max="15623" width="12.453125" style="5" customWidth="1"/>
    <col min="15624" max="15625" width="10.90625" style="5"/>
    <col min="15626" max="15626" width="18" style="5" bestFit="1" customWidth="1"/>
    <col min="15627" max="15627" width="12.54296875" style="5" bestFit="1" customWidth="1"/>
    <col min="15628" max="15872" width="10.90625" style="5"/>
    <col min="15873" max="15873" width="10.1796875" style="5" bestFit="1" customWidth="1"/>
    <col min="15874" max="15874" width="15.81640625" style="5" bestFit="1" customWidth="1"/>
    <col min="15875" max="15876" width="15.26953125" style="5" bestFit="1" customWidth="1"/>
    <col min="15877" max="15877" width="12.26953125" style="5" bestFit="1" customWidth="1"/>
    <col min="15878" max="15878" width="14.26953125" style="5" customWidth="1"/>
    <col min="15879" max="15879" width="12.453125" style="5" customWidth="1"/>
    <col min="15880" max="15881" width="10.90625" style="5"/>
    <col min="15882" max="15882" width="18" style="5" bestFit="1" customWidth="1"/>
    <col min="15883" max="15883" width="12.54296875" style="5" bestFit="1" customWidth="1"/>
    <col min="15884" max="16128" width="10.90625" style="5"/>
    <col min="16129" max="16129" width="10.1796875" style="5" bestFit="1" customWidth="1"/>
    <col min="16130" max="16130" width="15.81640625" style="5" bestFit="1" customWidth="1"/>
    <col min="16131" max="16132" width="15.26953125" style="5" bestFit="1" customWidth="1"/>
    <col min="16133" max="16133" width="12.26953125" style="5" bestFit="1" customWidth="1"/>
    <col min="16134" max="16134" width="14.26953125" style="5" customWidth="1"/>
    <col min="16135" max="16135" width="12.453125" style="5" customWidth="1"/>
    <col min="16136" max="16137" width="10.90625" style="5"/>
    <col min="16138" max="16138" width="18" style="5" bestFit="1" customWidth="1"/>
    <col min="16139" max="16139" width="12.54296875" style="5" bestFit="1" customWidth="1"/>
    <col min="16140" max="16384" width="10.90625" style="5"/>
  </cols>
  <sheetData>
    <row r="1" spans="1:11" ht="45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J1" s="6" t="s">
        <v>7</v>
      </c>
      <c r="K1" s="7">
        <f>CORREL(B2:B23,D2:D23)</f>
        <v>0.96072160807546791</v>
      </c>
    </row>
    <row r="2" spans="1:11" x14ac:dyDescent="0.35">
      <c r="A2" s="8">
        <v>1996</v>
      </c>
      <c r="B2" s="9">
        <f>[1]EXT_CNA!B2</f>
        <v>230285.18018438428</v>
      </c>
      <c r="C2" s="10">
        <f>AVERAGEIF([1]EXT_IND!A:A,EXT_ETALONNAGE!A2,[1]EXT_IND!$F:$F)</f>
        <v>16.479408628420252</v>
      </c>
      <c r="D2" s="10">
        <f>C2</f>
        <v>16.479408628420252</v>
      </c>
      <c r="E2" s="11"/>
    </row>
    <row r="3" spans="1:11" x14ac:dyDescent="0.35">
      <c r="A3" s="8">
        <v>1997</v>
      </c>
      <c r="B3" s="9">
        <f>[1]EXT_CNA!B3</f>
        <v>243105.34926081621</v>
      </c>
      <c r="C3" s="10">
        <f>AVERAGEIF([1]EXT_IND!A:A,EXT_ETALONNAGE!A3,[1]EXT_IND!$F:$F)</f>
        <v>18.961198399176808</v>
      </c>
      <c r="D3" s="10">
        <f t="shared" ref="D3:D29" si="0">C3</f>
        <v>18.961198399176808</v>
      </c>
      <c r="E3" s="12">
        <f>B3/B2-1</f>
        <v>5.5670838506268971E-2</v>
      </c>
      <c r="F3" s="12">
        <f>D3/D2-1</f>
        <v>0.1505994436278788</v>
      </c>
      <c r="G3" s="5" t="str">
        <f>IF(SIGN(E3)=SIGN(F3),"Acceptable","A corriger")</f>
        <v>Acceptable</v>
      </c>
    </row>
    <row r="4" spans="1:11" x14ac:dyDescent="0.35">
      <c r="A4" s="8">
        <v>1998</v>
      </c>
      <c r="B4" s="9">
        <f>[1]EXT_CNA!B4</f>
        <v>269045.19725635648</v>
      </c>
      <c r="C4" s="10">
        <f>AVERAGEIF([1]EXT_IND!A:A,EXT_ETALONNAGE!A4,[1]EXT_IND!$F:$F)</f>
        <v>21.749270246435184</v>
      </c>
      <c r="D4" s="13">
        <f>D3*B4/B3</f>
        <v>20.984397830137269</v>
      </c>
      <c r="E4" s="12">
        <f>B4/B3-1</f>
        <v>0.1067020864592767</v>
      </c>
      <c r="F4" s="12">
        <f>D4/D3-1</f>
        <v>0.10670208645927648</v>
      </c>
      <c r="G4" s="5" t="str">
        <f t="shared" ref="G4:G29" si="1">IF(SIGN(E4)=SIGN(F4),"Acceptable","A corriger")</f>
        <v>Acceptable</v>
      </c>
    </row>
    <row r="5" spans="1:11" x14ac:dyDescent="0.35">
      <c r="A5" s="8">
        <v>1999</v>
      </c>
      <c r="B5" s="9">
        <f>[1]EXT_CNA!B5</f>
        <v>290551.3556639037</v>
      </c>
      <c r="C5" s="10">
        <f>AVERAGEIF([1]EXT_IND!A:A,EXT_ETALONNAGE!A5,[1]EXT_IND!$F:$F)</f>
        <v>23.674834826728983</v>
      </c>
      <c r="D5" s="13">
        <f>D4*B5/B4</f>
        <v>22.661788054620303</v>
      </c>
      <c r="E5" s="12">
        <f t="shared" ref="E5:E26" si="2">B5/B4-1</f>
        <v>7.9935113604928443E-2</v>
      </c>
      <c r="F5" s="12">
        <f t="shared" ref="F5:F29" si="3">D5/D4-1</f>
        <v>7.9935113604928221E-2</v>
      </c>
      <c r="G5" s="5" t="str">
        <f t="shared" si="1"/>
        <v>Acceptable</v>
      </c>
    </row>
    <row r="6" spans="1:11" x14ac:dyDescent="0.35">
      <c r="A6" s="8">
        <v>2000</v>
      </c>
      <c r="B6" s="9">
        <f>[1]EXT_CNA!B6</f>
        <v>384109.7515358394</v>
      </c>
      <c r="C6" s="10">
        <f>AVERAGEIF([1]EXT_IND!A:A,EXT_ETALONNAGE!A6,[1]EXT_IND!$F:$F)</f>
        <v>35.920424411343248</v>
      </c>
      <c r="D6" s="13">
        <f>D5*B6/B5</f>
        <v>29.95895083376293</v>
      </c>
      <c r="E6" s="12">
        <f t="shared" si="2"/>
        <v>0.32200295764635745</v>
      </c>
      <c r="F6" s="12">
        <f t="shared" si="3"/>
        <v>0.32200295764635745</v>
      </c>
      <c r="G6" s="5" t="str">
        <f t="shared" si="1"/>
        <v>Acceptable</v>
      </c>
    </row>
    <row r="7" spans="1:11" x14ac:dyDescent="0.35">
      <c r="A7" s="8">
        <v>2001</v>
      </c>
      <c r="B7" s="9">
        <f>[1]EXT_CNA!B7</f>
        <v>342229.28824120818</v>
      </c>
      <c r="C7" s="10">
        <f>AVERAGEIF([1]EXT_IND!A:A,EXT_ETALONNAGE!A7,[1]EXT_IND!$F:$F)</f>
        <v>32.533260115463058</v>
      </c>
      <c r="D7" s="10">
        <f t="shared" si="0"/>
        <v>32.533260115463058</v>
      </c>
      <c r="E7" s="12">
        <f t="shared" si="2"/>
        <v>-0.10903254376431404</v>
      </c>
      <c r="F7" s="12">
        <f t="shared" si="3"/>
        <v>8.5927884991184422E-2</v>
      </c>
      <c r="G7" s="5" t="str">
        <f t="shared" si="1"/>
        <v>A corriger</v>
      </c>
    </row>
    <row r="8" spans="1:11" x14ac:dyDescent="0.35">
      <c r="A8" s="8">
        <v>2002</v>
      </c>
      <c r="B8" s="9">
        <f>[1]EXT_CNA!B8</f>
        <v>527699.08220858057</v>
      </c>
      <c r="C8" s="10">
        <f>AVERAGEIF([1]EXT_IND!A:A,EXT_ETALONNAGE!A8,[1]EXT_IND!$F:$F)</f>
        <v>48.473008042292143</v>
      </c>
      <c r="D8" s="10">
        <f t="shared" si="0"/>
        <v>48.473008042292143</v>
      </c>
      <c r="E8" s="12">
        <f t="shared" si="2"/>
        <v>0.54194600035707818</v>
      </c>
      <c r="F8" s="12">
        <f t="shared" si="3"/>
        <v>0.48995237090465826</v>
      </c>
      <c r="G8" s="5" t="str">
        <f t="shared" si="1"/>
        <v>Acceptable</v>
      </c>
    </row>
    <row r="9" spans="1:11" x14ac:dyDescent="0.35">
      <c r="A9" s="8">
        <v>2003</v>
      </c>
      <c r="B9" s="9">
        <f>[1]EXT_CNA!B9</f>
        <v>792979.12212810118</v>
      </c>
      <c r="C9" s="10">
        <f>AVERAGEIF([1]EXT_IND!A:A,EXT_ETALONNAGE!A9,[1]EXT_IND!$F:$F)</f>
        <v>80.325295834129363</v>
      </c>
      <c r="D9" s="10">
        <f t="shared" si="0"/>
        <v>80.325295834129363</v>
      </c>
      <c r="E9" s="12">
        <f t="shared" si="2"/>
        <v>0.50271082301156045</v>
      </c>
      <c r="F9" s="12">
        <f t="shared" si="3"/>
        <v>0.65711390892115595</v>
      </c>
      <c r="G9" s="5" t="str">
        <f t="shared" si="1"/>
        <v>Acceptable</v>
      </c>
    </row>
    <row r="10" spans="1:11" x14ac:dyDescent="0.35">
      <c r="A10" s="8">
        <v>2004</v>
      </c>
      <c r="B10" s="9">
        <f>[1]EXT_CNA!B10</f>
        <v>849533.74511089642</v>
      </c>
      <c r="C10" s="10">
        <f>AVERAGEIF([1]EXT_IND!A:A,EXT_ETALONNAGE!A10,[1]EXT_IND!$F:$F)</f>
        <v>69.379848073748562</v>
      </c>
      <c r="D10" s="13">
        <f>D9*B10/B9</f>
        <v>86.054030292723112</v>
      </c>
      <c r="E10" s="12">
        <f t="shared" si="2"/>
        <v>7.1319182819114868E-2</v>
      </c>
      <c r="F10" s="12">
        <f t="shared" si="3"/>
        <v>7.1319182819114646E-2</v>
      </c>
      <c r="G10" s="5" t="str">
        <f t="shared" si="1"/>
        <v>Acceptable</v>
      </c>
    </row>
    <row r="11" spans="1:11" x14ac:dyDescent="0.35">
      <c r="A11" s="8">
        <v>2005</v>
      </c>
      <c r="B11" s="9">
        <f>[1]EXT_CNA!B11</f>
        <v>831172.90464198252</v>
      </c>
      <c r="C11" s="10">
        <f>AVERAGEIF([1]EXT_IND!A:A,EXT_ETALONNAGE!A11,[1]EXT_IND!$F:$F)</f>
        <v>70.548946239589739</v>
      </c>
      <c r="D11" s="13">
        <f>D10*B11/B10</f>
        <v>84.194157943914263</v>
      </c>
      <c r="E11" s="12">
        <f t="shared" si="2"/>
        <v>-2.1612844191983394E-2</v>
      </c>
      <c r="F11" s="12">
        <f t="shared" si="3"/>
        <v>-2.1612844191983505E-2</v>
      </c>
      <c r="G11" s="5" t="str">
        <f t="shared" si="1"/>
        <v>Acceptable</v>
      </c>
    </row>
    <row r="12" spans="1:11" x14ac:dyDescent="0.35">
      <c r="A12" s="8">
        <v>2006</v>
      </c>
      <c r="B12" s="9">
        <f>[1]EXT_CNA!B12</f>
        <v>1044730.8054856182</v>
      </c>
      <c r="C12" s="10">
        <f>AVERAGEIF([1]EXT_IND!A:A,EXT_ETALONNAGE!A12,[1]EXT_IND!$F:$F)</f>
        <v>91.799218253060275</v>
      </c>
      <c r="D12" s="10">
        <f t="shared" si="0"/>
        <v>91.799218253060275</v>
      </c>
      <c r="E12" s="12">
        <f t="shared" si="2"/>
        <v>0.25693559023753676</v>
      </c>
      <c r="F12" s="12">
        <f t="shared" si="3"/>
        <v>9.0327648555047046E-2</v>
      </c>
      <c r="G12" s="5" t="str">
        <f t="shared" si="1"/>
        <v>Acceptable</v>
      </c>
    </row>
    <row r="13" spans="1:11" x14ac:dyDescent="0.35">
      <c r="A13" s="8">
        <v>2007</v>
      </c>
      <c r="B13" s="9">
        <f>[1]EXT_CNA!B13</f>
        <v>795888.03894007369</v>
      </c>
      <c r="C13" s="10">
        <f>AVERAGEIF([1]EXT_IND!A:A,EXT_ETALONNAGE!A13,[1]EXT_IND!$F:$F)</f>
        <v>71.60550192339214</v>
      </c>
      <c r="D13" s="10">
        <f t="shared" si="0"/>
        <v>71.60550192339214</v>
      </c>
      <c r="E13" s="12">
        <f t="shared" si="2"/>
        <v>-0.23818840723268986</v>
      </c>
      <c r="F13" s="12">
        <f t="shared" si="3"/>
        <v>-0.21997699668858506</v>
      </c>
      <c r="G13" s="5" t="str">
        <f t="shared" si="1"/>
        <v>Acceptable</v>
      </c>
    </row>
    <row r="14" spans="1:11" x14ac:dyDescent="0.35">
      <c r="A14" s="8">
        <v>2008</v>
      </c>
      <c r="B14" s="9">
        <f>[1]EXT_CNA!B14</f>
        <v>1015507.236872803</v>
      </c>
      <c r="C14" s="10">
        <f>AVERAGEIF([1]EXT_IND!A:A,EXT_ETALONNAGE!A14,[1]EXT_IND!$F:$F)</f>
        <v>87.985450565911108</v>
      </c>
      <c r="D14" s="13">
        <f>D13*B14/B13</f>
        <v>91.36449078937504</v>
      </c>
      <c r="E14" s="12">
        <f t="shared" si="2"/>
        <v>0.27594232754798997</v>
      </c>
      <c r="F14" s="12">
        <f t="shared" si="3"/>
        <v>0.27594232754798997</v>
      </c>
      <c r="G14" s="5" t="str">
        <f t="shared" si="1"/>
        <v>Acceptable</v>
      </c>
    </row>
    <row r="15" spans="1:11" x14ac:dyDescent="0.35">
      <c r="A15" s="8">
        <v>2009</v>
      </c>
      <c r="B15" s="9">
        <f>[1]EXT_CNA!B15</f>
        <v>1216789.9373589694</v>
      </c>
      <c r="C15" s="10">
        <f>AVERAGEIF([1]EXT_IND!A:A,EXT_ETALONNAGE!A15,[1]EXT_IND!$F:$F)</f>
        <v>90.79710128744253</v>
      </c>
      <c r="D15" s="13">
        <f>D14*B15/B14</f>
        <v>109.47375753498694</v>
      </c>
      <c r="E15" s="12">
        <f t="shared" si="2"/>
        <v>0.19820902616706615</v>
      </c>
      <c r="F15" s="12">
        <f t="shared" si="3"/>
        <v>0.19820902616706615</v>
      </c>
      <c r="G15" s="5" t="str">
        <f t="shared" si="1"/>
        <v>Acceptable</v>
      </c>
    </row>
    <row r="16" spans="1:11" x14ac:dyDescent="0.35">
      <c r="A16" s="8">
        <v>2010</v>
      </c>
      <c r="B16" s="9">
        <f>[1]EXT_CNA!B16</f>
        <v>1179714.3724307641</v>
      </c>
      <c r="C16" s="10">
        <f>AVERAGEIF([1]EXT_IND!A:A,EXT_ETALONNAGE!A16,[1]EXT_IND!$F:$F)</f>
        <v>88.777037969127761</v>
      </c>
      <c r="D16" s="10">
        <f t="shared" si="0"/>
        <v>88.777037969127761</v>
      </c>
      <c r="E16" s="12">
        <f t="shared" si="2"/>
        <v>-3.0469979895360932E-2</v>
      </c>
      <c r="F16" s="12">
        <f t="shared" si="3"/>
        <v>-0.18905644632910934</v>
      </c>
      <c r="G16" s="5" t="str">
        <f t="shared" si="1"/>
        <v>Acceptable</v>
      </c>
    </row>
    <row r="17" spans="1:7" x14ac:dyDescent="0.35">
      <c r="A17" s="8">
        <v>2011</v>
      </c>
      <c r="B17" s="9">
        <f>[1]EXT_CNA!B17</f>
        <v>1273809.0181742609</v>
      </c>
      <c r="C17" s="10">
        <f>AVERAGEIF([1]EXT_IND!A:A,EXT_ETALONNAGE!A17,[1]EXT_IND!$F:$F)</f>
        <v>88.074822634222286</v>
      </c>
      <c r="D17" s="13">
        <f>D16*B17/B16</f>
        <v>95.857941731154526</v>
      </c>
      <c r="E17" s="12">
        <f t="shared" si="2"/>
        <v>7.9760531822306913E-2</v>
      </c>
      <c r="F17" s="12">
        <f t="shared" si="3"/>
        <v>7.9760531822306913E-2</v>
      </c>
      <c r="G17" s="5" t="str">
        <f t="shared" si="1"/>
        <v>Acceptable</v>
      </c>
    </row>
    <row r="18" spans="1:7" x14ac:dyDescent="0.35">
      <c r="A18" s="8">
        <v>2012</v>
      </c>
      <c r="B18" s="9">
        <f>[1]EXT_CNA!B18</f>
        <v>1020593.4926467577</v>
      </c>
      <c r="C18" s="10">
        <f>AVERAGEIF([1]EXT_IND!A:A,EXT_ETALONNAGE!A18,[1]EXT_IND!$F:$F)</f>
        <v>78.97508490328876</v>
      </c>
      <c r="D18" s="10">
        <f t="shared" si="0"/>
        <v>78.97508490328876</v>
      </c>
      <c r="E18" s="12">
        <f t="shared" si="2"/>
        <v>-0.1987860989478899</v>
      </c>
      <c r="F18" s="12">
        <f t="shared" si="3"/>
        <v>-0.17612371518695691</v>
      </c>
      <c r="G18" s="5" t="str">
        <f t="shared" si="1"/>
        <v>Acceptable</v>
      </c>
    </row>
    <row r="19" spans="1:7" x14ac:dyDescent="0.35">
      <c r="A19" s="8">
        <v>2013</v>
      </c>
      <c r="B19" s="9">
        <f>[1]EXT_CNA!B19</f>
        <v>1173499.7431788021</v>
      </c>
      <c r="C19" s="10">
        <f>AVERAGEIF([1]EXT_IND!A:A,EXT_ETALONNAGE!A19,[1]EXT_IND!$F:$F)</f>
        <v>81.64827837899854</v>
      </c>
      <c r="D19" s="10">
        <f t="shared" si="0"/>
        <v>81.64827837899854</v>
      </c>
      <c r="E19" s="12">
        <f t="shared" si="2"/>
        <v>0.14982091462831559</v>
      </c>
      <c r="F19" s="12">
        <f t="shared" si="3"/>
        <v>3.3848567291612452E-2</v>
      </c>
      <c r="G19" s="5" t="str">
        <f t="shared" si="1"/>
        <v>Acceptable</v>
      </c>
    </row>
    <row r="20" spans="1:7" x14ac:dyDescent="0.35">
      <c r="A20" s="8">
        <v>2014</v>
      </c>
      <c r="B20" s="9">
        <f>[1]EXT_CNA!B20</f>
        <v>1134886.3423636954</v>
      </c>
      <c r="C20" s="10">
        <f>AVERAGEIF([1]EXT_IND!A:A,EXT_ETALONNAGE!A20,[1]EXT_IND!$F:$F)</f>
        <v>78.229936958908723</v>
      </c>
      <c r="D20" s="10">
        <f t="shared" si="0"/>
        <v>78.229936958908723</v>
      </c>
      <c r="E20" s="12">
        <f t="shared" si="2"/>
        <v>-3.2904481692096366E-2</v>
      </c>
      <c r="F20" s="12">
        <f t="shared" si="3"/>
        <v>-4.1866668691070363E-2</v>
      </c>
      <c r="G20" s="5" t="str">
        <f t="shared" si="1"/>
        <v>Acceptable</v>
      </c>
    </row>
    <row r="21" spans="1:7" x14ac:dyDescent="0.35">
      <c r="A21" s="8">
        <v>2015</v>
      </c>
      <c r="B21" s="9">
        <f>[1]EXT_CNA!B21</f>
        <v>1366409</v>
      </c>
      <c r="C21" s="10">
        <f>AVERAGEIF([1]EXT_IND!A:A,EXT_ETALONNAGE!A21,[1]EXT_IND!$F:$F)</f>
        <v>100</v>
      </c>
      <c r="D21" s="10">
        <f t="shared" si="0"/>
        <v>100</v>
      </c>
      <c r="E21" s="12">
        <f t="shared" si="2"/>
        <v>0.20400514923291668</v>
      </c>
      <c r="F21" s="12">
        <f t="shared" si="3"/>
        <v>0.27828301910208975</v>
      </c>
      <c r="G21" s="5" t="str">
        <f t="shared" si="1"/>
        <v>Acceptable</v>
      </c>
    </row>
    <row r="22" spans="1:7" x14ac:dyDescent="0.35">
      <c r="A22" s="8">
        <v>2016</v>
      </c>
      <c r="B22" s="9">
        <f>[1]EXT_CNA!B22</f>
        <v>1716615</v>
      </c>
      <c r="C22" s="10">
        <f>AVERAGEIF([1]EXT_IND!A:A,EXT_ETALONNAGE!A22,[1]EXT_IND!$F:$F)</f>
        <v>125.36512079615743</v>
      </c>
      <c r="D22" s="10">
        <f t="shared" si="0"/>
        <v>125.36512079615743</v>
      </c>
      <c r="E22" s="12">
        <f t="shared" si="2"/>
        <v>0.25629661397136583</v>
      </c>
      <c r="F22" s="12">
        <f t="shared" si="3"/>
        <v>0.25365120796157425</v>
      </c>
      <c r="G22" s="5" t="str">
        <f t="shared" si="1"/>
        <v>Acceptable</v>
      </c>
    </row>
    <row r="23" spans="1:7" x14ac:dyDescent="0.35">
      <c r="A23" s="8">
        <v>2017</v>
      </c>
      <c r="B23" s="9">
        <f>[1]EXT_CNA!B23</f>
        <v>1503976.9918504788</v>
      </c>
      <c r="C23" s="10">
        <f>AVERAGEIF([1]EXT_IND!A:A,EXT_ETALONNAGE!A23,[1]EXT_IND!$F:$F)</f>
        <v>110.9633420520659</v>
      </c>
      <c r="D23" s="10">
        <f t="shared" si="0"/>
        <v>110.9633420520659</v>
      </c>
      <c r="E23" s="12">
        <f t="shared" si="2"/>
        <v>-0.12387052900593387</v>
      </c>
      <c r="F23" s="12">
        <f t="shared" si="3"/>
        <v>-0.11487867321173562</v>
      </c>
      <c r="G23" s="5" t="str">
        <f t="shared" si="1"/>
        <v>Acceptable</v>
      </c>
    </row>
    <row r="24" spans="1:7" x14ac:dyDescent="0.35">
      <c r="A24" s="8">
        <v>2018</v>
      </c>
      <c r="B24" s="9">
        <f>[1]EXT_CNA!B24</f>
        <v>1140812.064978573</v>
      </c>
      <c r="C24" s="10">
        <f>AVERAGEIF([1]EXT_IND!A:A,EXT_ETALONNAGE!A24,[1]EXT_IND!$F:$F)</f>
        <v>105.66529321549936</v>
      </c>
      <c r="D24" s="10">
        <f t="shared" si="0"/>
        <v>105.66529321549936</v>
      </c>
      <c r="E24" s="12">
        <f t="shared" si="2"/>
        <v>-0.24146973580032705</v>
      </c>
      <c r="F24" s="12">
        <f t="shared" si="3"/>
        <v>-4.774593787992254E-2</v>
      </c>
      <c r="G24" s="5" t="str">
        <f t="shared" si="1"/>
        <v>Acceptable</v>
      </c>
    </row>
    <row r="25" spans="1:7" x14ac:dyDescent="0.35">
      <c r="A25" s="8">
        <v>2019</v>
      </c>
      <c r="B25" s="9">
        <f>[1]EXT_CNA!B25</f>
        <v>1340787.9104184182</v>
      </c>
      <c r="C25" s="10">
        <f>AVERAGEIF([1]EXT_IND!A:A,EXT_ETALONNAGE!A25,[1]EXT_IND!$F:$F)</f>
        <v>125.02116102139186</v>
      </c>
      <c r="D25" s="10">
        <f t="shared" si="0"/>
        <v>125.02116102139186</v>
      </c>
      <c r="E25" s="12">
        <f t="shared" si="2"/>
        <v>0.17529254079514067</v>
      </c>
      <c r="F25" s="12">
        <f t="shared" si="3"/>
        <v>0.18318094065586066</v>
      </c>
      <c r="G25" s="5" t="str">
        <f t="shared" si="1"/>
        <v>Acceptable</v>
      </c>
    </row>
    <row r="26" spans="1:7" x14ac:dyDescent="0.35">
      <c r="A26" s="8">
        <v>2020</v>
      </c>
      <c r="B26" s="9">
        <f>[1]EXT_CNA!B26</f>
        <v>1424414.0250892381</v>
      </c>
      <c r="C26" s="10">
        <f>AVERAGEIF([1]EXT_IND!A:A,EXT_ETALONNAGE!A26,[1]EXT_IND!$F:$F)</f>
        <v>122.71384427860036</v>
      </c>
      <c r="D26" s="13">
        <f>D25*B26/B25</f>
        <v>132.81884018199173</v>
      </c>
      <c r="E26" s="12">
        <f t="shared" si="2"/>
        <v>6.2370874633500106E-2</v>
      </c>
      <c r="F26" s="12">
        <f t="shared" si="3"/>
        <v>6.2370874633500106E-2</v>
      </c>
      <c r="G26" s="5" t="str">
        <f t="shared" si="1"/>
        <v>Acceptable</v>
      </c>
    </row>
    <row r="27" spans="1:7" x14ac:dyDescent="0.35">
      <c r="A27" s="8">
        <v>2021</v>
      </c>
      <c r="B27" s="9">
        <f>GEOMEAN(B24:B26)</f>
        <v>1296393.3980384907</v>
      </c>
      <c r="C27" s="10">
        <f>AVERAGEIF([1]EXT_IND!A:A,EXT_ETALONNAGE!A27,[1]EXT_IND!$F:$F)</f>
        <v>123.2662474014106</v>
      </c>
      <c r="D27" s="10">
        <f t="shared" si="0"/>
        <v>123.2662474014106</v>
      </c>
      <c r="E27" s="12">
        <f>B27/B26-1</f>
        <v>-8.9875994476203647E-2</v>
      </c>
      <c r="F27" s="12">
        <f t="shared" si="3"/>
        <v>-7.192197106594167E-2</v>
      </c>
      <c r="G27" s="5" t="str">
        <f t="shared" si="1"/>
        <v>Acceptable</v>
      </c>
    </row>
    <row r="28" spans="1:7" x14ac:dyDescent="0.35">
      <c r="A28" s="8">
        <v>2022</v>
      </c>
      <c r="B28" s="14">
        <f t="shared" ref="B28:B29" si="4">GEOMEAN(B25:B27)</f>
        <v>1352833.5934309177</v>
      </c>
      <c r="C28" s="15">
        <f>AVERAGEIF([1]EXT_IND!A:A,EXT_ETALONNAGE!A28,[1]EXT_IND!$F:$F)</f>
        <v>128.82339295125001</v>
      </c>
      <c r="D28" s="15">
        <f t="shared" si="0"/>
        <v>128.82339295125001</v>
      </c>
      <c r="E28" s="16">
        <f t="shared" ref="E28:E29" si="5">B28/B27-1</f>
        <v>4.3536318125211082E-2</v>
      </c>
      <c r="F28" s="16">
        <f t="shared" si="3"/>
        <v>4.5082459042846024E-2</v>
      </c>
      <c r="G28" s="17" t="str">
        <f t="shared" si="1"/>
        <v>Acceptable</v>
      </c>
    </row>
    <row r="29" spans="1:7" x14ac:dyDescent="0.35">
      <c r="A29" s="8">
        <v>2023</v>
      </c>
      <c r="B29" s="14">
        <f t="shared" si="4"/>
        <v>1356872.8218943202</v>
      </c>
      <c r="C29" s="15">
        <f>AVERAGEIF([1]EXT_IND!A:A,EXT_ETALONNAGE!A29,[1]EXT_IND!$F:$F)</f>
        <v>128.82893507825</v>
      </c>
      <c r="D29" s="15">
        <f t="shared" si="0"/>
        <v>128.82893507825</v>
      </c>
      <c r="E29" s="16">
        <f t="shared" si="5"/>
        <v>2.9857541112345842E-3</v>
      </c>
      <c r="F29" s="16">
        <f t="shared" si="3"/>
        <v>4.3021122740238837E-5</v>
      </c>
      <c r="G29" s="17" t="str">
        <f t="shared" si="1"/>
        <v>Acceptable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8F24-2692-4BE1-BE0C-A50907B40A20}">
  <sheetPr>
    <tabColor rgb="FFFF0000"/>
  </sheetPr>
  <dimension ref="A1:B26"/>
  <sheetViews>
    <sheetView workbookViewId="0">
      <selection activeCell="B28" sqref="B28:B29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8</v>
      </c>
    </row>
    <row r="2" spans="1:2" ht="14" x14ac:dyDescent="0.3">
      <c r="A2">
        <v>1996</v>
      </c>
      <c r="B2" s="9">
        <v>230285.18018438428</v>
      </c>
    </row>
    <row r="3" spans="1:2" ht="14" x14ac:dyDescent="0.3">
      <c r="A3">
        <v>1997</v>
      </c>
      <c r="B3" s="9">
        <v>243105.34926081621</v>
      </c>
    </row>
    <row r="4" spans="1:2" ht="14" x14ac:dyDescent="0.3">
      <c r="A4">
        <v>1998</v>
      </c>
      <c r="B4" s="9">
        <v>269045.19725635648</v>
      </c>
    </row>
    <row r="5" spans="1:2" ht="14" x14ac:dyDescent="0.3">
      <c r="A5">
        <v>1999</v>
      </c>
      <c r="B5" s="9">
        <v>290551.3556639037</v>
      </c>
    </row>
    <row r="6" spans="1:2" ht="14" x14ac:dyDescent="0.3">
      <c r="A6">
        <v>2000</v>
      </c>
      <c r="B6" s="9">
        <v>384109.7515358394</v>
      </c>
    </row>
    <row r="7" spans="1:2" ht="14" x14ac:dyDescent="0.3">
      <c r="A7">
        <v>2001</v>
      </c>
      <c r="B7" s="9">
        <v>342229.28824120818</v>
      </c>
    </row>
    <row r="8" spans="1:2" ht="14" x14ac:dyDescent="0.3">
      <c r="A8">
        <v>2002</v>
      </c>
      <c r="B8" s="9">
        <v>527699.08220858057</v>
      </c>
    </row>
    <row r="9" spans="1:2" ht="14" x14ac:dyDescent="0.3">
      <c r="A9">
        <v>2003</v>
      </c>
      <c r="B9" s="9">
        <v>792979.12212810118</v>
      </c>
    </row>
    <row r="10" spans="1:2" ht="14" x14ac:dyDescent="0.3">
      <c r="A10">
        <v>2004</v>
      </c>
      <c r="B10" s="9">
        <v>849533.74511089642</v>
      </c>
    </row>
    <row r="11" spans="1:2" ht="14" x14ac:dyDescent="0.3">
      <c r="A11">
        <v>2005</v>
      </c>
      <c r="B11" s="9">
        <v>831172.90464198252</v>
      </c>
    </row>
    <row r="12" spans="1:2" ht="14" x14ac:dyDescent="0.3">
      <c r="A12">
        <v>2006</v>
      </c>
      <c r="B12" s="9">
        <v>1044730.8054856182</v>
      </c>
    </row>
    <row r="13" spans="1:2" ht="14" x14ac:dyDescent="0.3">
      <c r="A13">
        <v>2007</v>
      </c>
      <c r="B13" s="9">
        <v>795888.03894007369</v>
      </c>
    </row>
    <row r="14" spans="1:2" ht="14" x14ac:dyDescent="0.3">
      <c r="A14">
        <v>2008</v>
      </c>
      <c r="B14" s="9">
        <v>1015507.236872803</v>
      </c>
    </row>
    <row r="15" spans="1:2" ht="14" x14ac:dyDescent="0.3">
      <c r="A15">
        <v>2009</v>
      </c>
      <c r="B15" s="9">
        <v>1216789.9373589694</v>
      </c>
    </row>
    <row r="16" spans="1:2" ht="14" x14ac:dyDescent="0.3">
      <c r="A16">
        <v>2010</v>
      </c>
      <c r="B16" s="9">
        <v>1179714.3724307641</v>
      </c>
    </row>
    <row r="17" spans="1:2" ht="14" x14ac:dyDescent="0.3">
      <c r="A17">
        <v>2011</v>
      </c>
      <c r="B17" s="9">
        <v>1273809.0181742609</v>
      </c>
    </row>
    <row r="18" spans="1:2" ht="14" x14ac:dyDescent="0.3">
      <c r="A18">
        <v>2012</v>
      </c>
      <c r="B18" s="9">
        <v>1020593.4926467577</v>
      </c>
    </row>
    <row r="19" spans="1:2" ht="14" x14ac:dyDescent="0.3">
      <c r="A19">
        <v>2013</v>
      </c>
      <c r="B19" s="9">
        <v>1173499.7431788021</v>
      </c>
    </row>
    <row r="20" spans="1:2" ht="14" x14ac:dyDescent="0.3">
      <c r="A20">
        <v>2014</v>
      </c>
      <c r="B20" s="9">
        <v>1134886.3423636954</v>
      </c>
    </row>
    <row r="21" spans="1:2" ht="14" x14ac:dyDescent="0.3">
      <c r="A21">
        <v>2015</v>
      </c>
      <c r="B21" s="9">
        <v>1366409</v>
      </c>
    </row>
    <row r="22" spans="1:2" ht="14" x14ac:dyDescent="0.3">
      <c r="A22">
        <v>2016</v>
      </c>
      <c r="B22" s="9">
        <v>1716615</v>
      </c>
    </row>
    <row r="23" spans="1:2" ht="14" x14ac:dyDescent="0.3">
      <c r="A23">
        <v>2017</v>
      </c>
      <c r="B23" s="9">
        <v>1503976.9918504788</v>
      </c>
    </row>
    <row r="24" spans="1:2" ht="14" x14ac:dyDescent="0.3">
      <c r="A24">
        <v>2018</v>
      </c>
      <c r="B24" s="9">
        <v>1140812.064978573</v>
      </c>
    </row>
    <row r="25" spans="1:2" ht="14" x14ac:dyDescent="0.3">
      <c r="A25">
        <v>2019</v>
      </c>
      <c r="B25" s="9">
        <v>1340787.9104184182</v>
      </c>
    </row>
    <row r="26" spans="1:2" ht="14" x14ac:dyDescent="0.3">
      <c r="A26">
        <v>2020</v>
      </c>
      <c r="B26" s="9">
        <v>1424414.0250892381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FE12-68E6-4D95-A0F9-8CF8F9DAFE63}">
  <sheetPr>
    <tabColor rgb="FFFF0000"/>
  </sheetPr>
  <dimension ref="A1:B101"/>
  <sheetViews>
    <sheetView workbookViewId="0">
      <selection activeCell="B28" sqref="B28:B29"/>
    </sheetView>
  </sheetViews>
  <sheetFormatPr baseColWidth="10" defaultRowHeight="12.5" x14ac:dyDescent="0.25"/>
  <sheetData>
    <row r="1" spans="1:2" x14ac:dyDescent="0.25">
      <c r="A1" s="19" t="s">
        <v>9</v>
      </c>
      <c r="B1" t="s">
        <v>10</v>
      </c>
    </row>
    <row r="2" spans="1:2" x14ac:dyDescent="0.25">
      <c r="A2" s="19">
        <v>35065</v>
      </c>
      <c r="B2">
        <v>166328.57726478355</v>
      </c>
    </row>
    <row r="3" spans="1:2" x14ac:dyDescent="0.25">
      <c r="A3" s="19">
        <v>35156</v>
      </c>
      <c r="B3">
        <v>168958.4716367193</v>
      </c>
    </row>
    <row r="4" spans="1:2" x14ac:dyDescent="0.25">
      <c r="A4" s="19">
        <v>35247</v>
      </c>
      <c r="B4">
        <v>156577.19099843776</v>
      </c>
    </row>
    <row r="5" spans="1:2" x14ac:dyDescent="0.25">
      <c r="A5" s="19">
        <v>35339</v>
      </c>
      <c r="B5">
        <v>167312.10523686951</v>
      </c>
    </row>
    <row r="6" spans="1:2" x14ac:dyDescent="0.25">
      <c r="A6" s="19">
        <v>35431</v>
      </c>
      <c r="B6">
        <v>197068.13516971876</v>
      </c>
    </row>
    <row r="7" spans="1:2" x14ac:dyDescent="0.25">
      <c r="A7" s="19">
        <v>35521</v>
      </c>
      <c r="B7">
        <v>191064.77387839483</v>
      </c>
    </row>
    <row r="8" spans="1:2" x14ac:dyDescent="0.25">
      <c r="A8" s="19">
        <v>35612</v>
      </c>
      <c r="B8">
        <v>192317.37482660683</v>
      </c>
    </row>
    <row r="9" spans="1:2" x14ac:dyDescent="0.25">
      <c r="A9" s="19">
        <v>35704</v>
      </c>
      <c r="B9">
        <v>177997.65209235201</v>
      </c>
    </row>
    <row r="10" spans="1:2" x14ac:dyDescent="0.25">
      <c r="A10" s="19">
        <v>35796</v>
      </c>
      <c r="B10">
        <v>215223.60162288518</v>
      </c>
    </row>
    <row r="11" spans="1:2" x14ac:dyDescent="0.25">
      <c r="A11" s="19">
        <v>35886</v>
      </c>
      <c r="B11">
        <v>217725.60091183981</v>
      </c>
    </row>
    <row r="12" spans="1:2" x14ac:dyDescent="0.25">
      <c r="A12" s="19">
        <v>35977</v>
      </c>
      <c r="B12">
        <v>223337.91475216227</v>
      </c>
    </row>
    <row r="13" spans="1:2" x14ac:dyDescent="0.25">
      <c r="A13" s="19">
        <v>36069</v>
      </c>
      <c r="B13">
        <v>213683.69257052013</v>
      </c>
    </row>
    <row r="14" spans="1:2" x14ac:dyDescent="0.25">
      <c r="A14" s="19">
        <v>36161</v>
      </c>
      <c r="B14">
        <v>228298.73760641887</v>
      </c>
    </row>
    <row r="15" spans="1:2" x14ac:dyDescent="0.25">
      <c r="A15" s="19">
        <v>36251</v>
      </c>
      <c r="B15">
        <v>233459.49921612494</v>
      </c>
    </row>
    <row r="16" spans="1:2" x14ac:dyDescent="0.25">
      <c r="A16" s="19">
        <v>36342</v>
      </c>
      <c r="B16">
        <v>243221.79092768664</v>
      </c>
    </row>
    <row r="17" spans="1:2" x14ac:dyDescent="0.25">
      <c r="A17" s="19">
        <v>36434</v>
      </c>
      <c r="B17">
        <v>242013.36531892885</v>
      </c>
    </row>
    <row r="18" spans="1:2" x14ac:dyDescent="0.25">
      <c r="A18" s="19">
        <v>36526</v>
      </c>
      <c r="B18">
        <v>381580.80313702684</v>
      </c>
    </row>
    <row r="19" spans="1:2" x14ac:dyDescent="0.25">
      <c r="A19" s="19">
        <v>36617</v>
      </c>
      <c r="B19">
        <v>391423.78845852776</v>
      </c>
    </row>
    <row r="20" spans="1:2" x14ac:dyDescent="0.25">
      <c r="A20" s="19">
        <v>36708</v>
      </c>
      <c r="B20">
        <v>331417.81211553718</v>
      </c>
    </row>
    <row r="21" spans="1:2" x14ac:dyDescent="0.25">
      <c r="A21" s="19">
        <v>36800</v>
      </c>
      <c r="B21">
        <v>332394.57274263806</v>
      </c>
    </row>
    <row r="22" spans="1:2" x14ac:dyDescent="0.25">
      <c r="A22" s="19">
        <v>36892</v>
      </c>
      <c r="B22">
        <v>332743.08424630639</v>
      </c>
    </row>
    <row r="23" spans="1:2" x14ac:dyDescent="0.25">
      <c r="A23" s="19">
        <v>36982</v>
      </c>
      <c r="B23">
        <v>336736.92991293239</v>
      </c>
    </row>
    <row r="24" spans="1:2" x14ac:dyDescent="0.25">
      <c r="A24" s="19">
        <v>37073</v>
      </c>
      <c r="B24">
        <v>317404.52514169191</v>
      </c>
    </row>
    <row r="25" spans="1:2" x14ac:dyDescent="0.25">
      <c r="A25" s="19">
        <v>37165</v>
      </c>
      <c r="B25">
        <v>314445.86531759164</v>
      </c>
    </row>
    <row r="26" spans="1:2" x14ac:dyDescent="0.25">
      <c r="A26" s="19">
        <v>37257</v>
      </c>
      <c r="B26">
        <v>431703.6901240921</v>
      </c>
    </row>
    <row r="27" spans="1:2" x14ac:dyDescent="0.25">
      <c r="A27" s="19">
        <v>37347</v>
      </c>
      <c r="B27">
        <v>503905.65064551373</v>
      </c>
    </row>
    <row r="28" spans="1:2" x14ac:dyDescent="0.25">
      <c r="A28" s="19">
        <v>37438</v>
      </c>
      <c r="B28">
        <v>508841.57665945642</v>
      </c>
    </row>
    <row r="29" spans="1:2" x14ac:dyDescent="0.25">
      <c r="A29" s="19">
        <v>37530</v>
      </c>
      <c r="B29">
        <v>494469.40426262328</v>
      </c>
    </row>
    <row r="30" spans="1:2" x14ac:dyDescent="0.25">
      <c r="A30" s="19">
        <v>37622</v>
      </c>
      <c r="B30">
        <v>715998.58453509538</v>
      </c>
    </row>
    <row r="31" spans="1:2" x14ac:dyDescent="0.25">
      <c r="A31" s="19">
        <v>37712</v>
      </c>
      <c r="B31">
        <v>762516.06815691281</v>
      </c>
    </row>
    <row r="32" spans="1:2" x14ac:dyDescent="0.25">
      <c r="A32" s="19">
        <v>37803</v>
      </c>
      <c r="B32">
        <v>840386.14614581876</v>
      </c>
    </row>
    <row r="33" spans="1:2" x14ac:dyDescent="0.25">
      <c r="A33" s="19">
        <v>37895</v>
      </c>
      <c r="B33">
        <v>894111.03452734754</v>
      </c>
    </row>
    <row r="34" spans="1:2" x14ac:dyDescent="0.25">
      <c r="A34" s="19">
        <v>37987</v>
      </c>
      <c r="B34">
        <v>729416.88245989429</v>
      </c>
    </row>
    <row r="35" spans="1:2" x14ac:dyDescent="0.25">
      <c r="A35" s="19">
        <v>38078</v>
      </c>
      <c r="B35">
        <v>671089.2046335222</v>
      </c>
    </row>
    <row r="36" spans="1:2" x14ac:dyDescent="0.25">
      <c r="A36" s="19">
        <v>38169</v>
      </c>
      <c r="B36">
        <v>687495.90115295257</v>
      </c>
    </row>
    <row r="37" spans="1:2" x14ac:dyDescent="0.25">
      <c r="A37" s="19">
        <v>38261</v>
      </c>
      <c r="B37">
        <v>687191.93470357324</v>
      </c>
    </row>
    <row r="38" spans="1:2" x14ac:dyDescent="0.25">
      <c r="A38" s="19">
        <v>38353</v>
      </c>
      <c r="B38">
        <v>344991.39597544051</v>
      </c>
    </row>
    <row r="39" spans="1:2" x14ac:dyDescent="0.25">
      <c r="A39" s="19">
        <v>38443</v>
      </c>
      <c r="B39">
        <v>406563.57771777926</v>
      </c>
    </row>
    <row r="40" spans="1:2" x14ac:dyDescent="0.25">
      <c r="A40" s="19">
        <v>38534</v>
      </c>
      <c r="B40">
        <v>879101.79248890269</v>
      </c>
    </row>
    <row r="41" spans="1:2" x14ac:dyDescent="0.25">
      <c r="A41" s="19">
        <v>38626</v>
      </c>
      <c r="B41">
        <v>1191301.083401467</v>
      </c>
    </row>
    <row r="42" spans="1:2" x14ac:dyDescent="0.25">
      <c r="A42" s="19">
        <v>38718</v>
      </c>
      <c r="B42">
        <v>976628.1429297867</v>
      </c>
    </row>
    <row r="43" spans="1:2" x14ac:dyDescent="0.25">
      <c r="A43" s="19">
        <v>38808</v>
      </c>
      <c r="B43">
        <v>991484.68582994095</v>
      </c>
    </row>
    <row r="44" spans="1:2" x14ac:dyDescent="0.25">
      <c r="A44" s="19">
        <v>38899</v>
      </c>
      <c r="B44">
        <v>869176.97575134493</v>
      </c>
    </row>
    <row r="45" spans="1:2" x14ac:dyDescent="0.25">
      <c r="A45" s="19">
        <v>38991</v>
      </c>
      <c r="B45">
        <v>834678.92561133881</v>
      </c>
    </row>
    <row r="46" spans="1:2" x14ac:dyDescent="0.25">
      <c r="A46" s="19">
        <v>39083</v>
      </c>
      <c r="B46">
        <v>703297.05840903101</v>
      </c>
    </row>
    <row r="47" spans="1:2" x14ac:dyDescent="0.25">
      <c r="A47" s="19">
        <v>39173</v>
      </c>
      <c r="B47">
        <v>737994.33792889223</v>
      </c>
    </row>
    <row r="48" spans="1:2" x14ac:dyDescent="0.25">
      <c r="A48" s="19">
        <v>39264</v>
      </c>
      <c r="B48">
        <v>731333.6144843885</v>
      </c>
    </row>
    <row r="49" spans="1:2" x14ac:dyDescent="0.25">
      <c r="A49" s="19">
        <v>39356</v>
      </c>
      <c r="B49">
        <v>691595.06611337396</v>
      </c>
    </row>
    <row r="50" spans="1:2" x14ac:dyDescent="0.25">
      <c r="A50" s="19">
        <v>39448</v>
      </c>
      <c r="B50">
        <v>933674.14744325844</v>
      </c>
    </row>
    <row r="51" spans="1:2" x14ac:dyDescent="0.25">
      <c r="A51" s="19">
        <v>39539</v>
      </c>
      <c r="B51">
        <v>913510.16821611056</v>
      </c>
    </row>
    <row r="52" spans="1:2" x14ac:dyDescent="0.25">
      <c r="A52" s="19">
        <v>39630</v>
      </c>
      <c r="B52">
        <v>816229.79715527839</v>
      </c>
    </row>
    <row r="53" spans="1:2" x14ac:dyDescent="0.25">
      <c r="A53" s="19">
        <v>39722</v>
      </c>
      <c r="B53">
        <v>856003.90982179705</v>
      </c>
    </row>
    <row r="54" spans="1:2" x14ac:dyDescent="0.25">
      <c r="A54" s="19">
        <v>39814</v>
      </c>
      <c r="B54">
        <v>883611.42563841958</v>
      </c>
    </row>
    <row r="55" spans="1:2" x14ac:dyDescent="0.25">
      <c r="A55" s="19">
        <v>39904</v>
      </c>
      <c r="B55">
        <v>931578.81119312509</v>
      </c>
    </row>
    <row r="56" spans="1:2" x14ac:dyDescent="0.25">
      <c r="A56" s="19">
        <v>39995</v>
      </c>
      <c r="B56">
        <v>946583.36728823127</v>
      </c>
    </row>
    <row r="57" spans="1:2" x14ac:dyDescent="0.25">
      <c r="A57" s="19">
        <v>40087</v>
      </c>
      <c r="B57">
        <v>870110.44737792504</v>
      </c>
    </row>
    <row r="58" spans="1:2" x14ac:dyDescent="0.25">
      <c r="A58" s="19">
        <v>40179</v>
      </c>
      <c r="B58">
        <v>925663.41149763355</v>
      </c>
    </row>
    <row r="59" spans="1:2" x14ac:dyDescent="0.25">
      <c r="A59" s="19">
        <v>40269</v>
      </c>
      <c r="B59">
        <v>807624.75201429485</v>
      </c>
    </row>
    <row r="60" spans="1:2" x14ac:dyDescent="0.25">
      <c r="A60" s="19">
        <v>40360</v>
      </c>
      <c r="B60">
        <v>935995.31271427847</v>
      </c>
    </row>
    <row r="61" spans="1:2" x14ac:dyDescent="0.25">
      <c r="A61" s="19">
        <v>40452</v>
      </c>
      <c r="B61">
        <v>881798.04253890365</v>
      </c>
    </row>
    <row r="62" spans="1:2" x14ac:dyDescent="0.25">
      <c r="A62" s="19">
        <v>40544</v>
      </c>
      <c r="B62">
        <v>859532.71590235527</v>
      </c>
    </row>
    <row r="63" spans="1:2" x14ac:dyDescent="0.25">
      <c r="A63" s="19">
        <v>40634</v>
      </c>
      <c r="B63">
        <v>867683.52395231032</v>
      </c>
    </row>
    <row r="64" spans="1:2" x14ac:dyDescent="0.25">
      <c r="A64" s="19">
        <v>40725</v>
      </c>
      <c r="B64">
        <v>899265.51364473195</v>
      </c>
    </row>
    <row r="65" spans="1:2" x14ac:dyDescent="0.25">
      <c r="A65" s="19">
        <v>40817</v>
      </c>
      <c r="B65">
        <v>896511.15186949354</v>
      </c>
    </row>
    <row r="66" spans="1:2" x14ac:dyDescent="0.25">
      <c r="A66" s="19">
        <v>40909</v>
      </c>
      <c r="B66">
        <v>762660.60248059139</v>
      </c>
    </row>
    <row r="67" spans="1:2" x14ac:dyDescent="0.25">
      <c r="A67" s="19">
        <v>41000</v>
      </c>
      <c r="B67">
        <v>800083.97334366234</v>
      </c>
    </row>
    <row r="68" spans="1:2" x14ac:dyDescent="0.25">
      <c r="A68" s="19">
        <v>41091</v>
      </c>
      <c r="B68">
        <v>794726.3809135597</v>
      </c>
    </row>
    <row r="69" spans="1:2" x14ac:dyDescent="0.25">
      <c r="A69" s="19">
        <v>41183</v>
      </c>
      <c r="B69">
        <v>801532.43939373677</v>
      </c>
    </row>
    <row r="70" spans="1:2" x14ac:dyDescent="0.25">
      <c r="A70" s="19">
        <v>41275</v>
      </c>
      <c r="B70">
        <v>814680.23768489657</v>
      </c>
    </row>
    <row r="71" spans="1:2" x14ac:dyDescent="0.25">
      <c r="A71" s="19">
        <v>41365</v>
      </c>
      <c r="B71">
        <v>813617.7990802516</v>
      </c>
    </row>
    <row r="72" spans="1:2" x14ac:dyDescent="0.25">
      <c r="A72" s="19">
        <v>41456</v>
      </c>
      <c r="B72">
        <v>769558.15449567954</v>
      </c>
    </row>
    <row r="73" spans="1:2" x14ac:dyDescent="0.25">
      <c r="A73" s="19">
        <v>41548</v>
      </c>
      <c r="B73">
        <v>868074.94389911368</v>
      </c>
    </row>
    <row r="74" spans="1:2" x14ac:dyDescent="0.25">
      <c r="A74" s="19">
        <v>41640</v>
      </c>
      <c r="B74">
        <v>740781.70109290152</v>
      </c>
    </row>
    <row r="75" spans="1:2" x14ac:dyDescent="0.25">
      <c r="A75" s="19">
        <v>41730</v>
      </c>
      <c r="B75">
        <v>800926.39157363621</v>
      </c>
    </row>
    <row r="76" spans="1:2" x14ac:dyDescent="0.25">
      <c r="A76" s="19">
        <v>41821</v>
      </c>
      <c r="B76">
        <v>798933.85702462727</v>
      </c>
    </row>
    <row r="77" spans="1:2" x14ac:dyDescent="0.25">
      <c r="A77" s="19">
        <v>41913</v>
      </c>
      <c r="B77">
        <v>788555.52866518393</v>
      </c>
    </row>
    <row r="78" spans="1:2" x14ac:dyDescent="0.25">
      <c r="A78" s="19">
        <v>42005</v>
      </c>
      <c r="B78">
        <v>870735.31156660139</v>
      </c>
    </row>
    <row r="79" spans="1:2" x14ac:dyDescent="0.25">
      <c r="A79" s="19">
        <v>42095</v>
      </c>
      <c r="B79">
        <v>993144.92171686713</v>
      </c>
    </row>
    <row r="80" spans="1:2" x14ac:dyDescent="0.25">
      <c r="A80" s="19">
        <v>42186</v>
      </c>
      <c r="B80">
        <v>1066835.3108253686</v>
      </c>
    </row>
    <row r="81" spans="1:2" x14ac:dyDescent="0.25">
      <c r="A81" s="19">
        <v>42278</v>
      </c>
      <c r="B81">
        <v>1069284.4558911631</v>
      </c>
    </row>
    <row r="82" spans="1:2" x14ac:dyDescent="0.25">
      <c r="A82" s="19">
        <v>42370</v>
      </c>
      <c r="B82">
        <v>1198357.9407118568</v>
      </c>
    </row>
    <row r="83" spans="1:2" x14ac:dyDescent="0.25">
      <c r="A83" s="19">
        <v>42461</v>
      </c>
      <c r="B83">
        <v>1346232.3143137321</v>
      </c>
    </row>
    <row r="84" spans="1:2" x14ac:dyDescent="0.25">
      <c r="A84" s="19">
        <v>42552</v>
      </c>
      <c r="B84">
        <v>1272805.0061946476</v>
      </c>
    </row>
    <row r="85" spans="1:2" x14ac:dyDescent="0.25">
      <c r="A85" s="19">
        <v>42644</v>
      </c>
      <c r="B85">
        <v>1197209.5706260609</v>
      </c>
    </row>
    <row r="86" spans="1:2" x14ac:dyDescent="0.25">
      <c r="A86" s="19">
        <v>42736</v>
      </c>
      <c r="B86">
        <v>1163482.2012820749</v>
      </c>
    </row>
    <row r="87" spans="1:2" x14ac:dyDescent="0.25">
      <c r="A87" s="19">
        <v>42826</v>
      </c>
      <c r="B87">
        <v>1134164.9304447975</v>
      </c>
    </row>
    <row r="88" spans="1:2" x14ac:dyDescent="0.25">
      <c r="A88" s="19">
        <v>42917</v>
      </c>
      <c r="B88">
        <v>1037987.3760054157</v>
      </c>
    </row>
    <row r="89" spans="1:2" x14ac:dyDescent="0.25">
      <c r="A89" s="19">
        <v>43009</v>
      </c>
      <c r="B89">
        <v>1102899.1743503481</v>
      </c>
    </row>
    <row r="90" spans="1:2" x14ac:dyDescent="0.25">
      <c r="A90" s="19">
        <v>43101</v>
      </c>
      <c r="B90">
        <v>1057761.0678480675</v>
      </c>
    </row>
    <row r="91" spans="1:2" x14ac:dyDescent="0.25">
      <c r="A91" s="19">
        <v>43191</v>
      </c>
      <c r="B91">
        <v>1078402.9816591986</v>
      </c>
    </row>
    <row r="92" spans="1:2" x14ac:dyDescent="0.25">
      <c r="A92" s="19">
        <v>43282</v>
      </c>
      <c r="B92">
        <v>922109.16551277647</v>
      </c>
    </row>
    <row r="93" spans="1:2" x14ac:dyDescent="0.25">
      <c r="A93" s="19">
        <v>43374</v>
      </c>
      <c r="B93">
        <v>1168338.513599932</v>
      </c>
    </row>
    <row r="94" spans="1:2" x14ac:dyDescent="0.25">
      <c r="A94" s="19">
        <v>43466</v>
      </c>
      <c r="B94">
        <v>1142929.8017307345</v>
      </c>
    </row>
    <row r="95" spans="1:2" x14ac:dyDescent="0.25">
      <c r="A95" s="19">
        <v>43556</v>
      </c>
      <c r="B95">
        <v>1308057.2027030592</v>
      </c>
    </row>
    <row r="96" spans="1:2" x14ac:dyDescent="0.25">
      <c r="A96" s="19">
        <v>43647</v>
      </c>
      <c r="B96">
        <v>1314166.929736387</v>
      </c>
    </row>
    <row r="97" spans="1:2" x14ac:dyDescent="0.25">
      <c r="A97" s="19">
        <v>43739</v>
      </c>
      <c r="B97">
        <v>1235692.5066854933</v>
      </c>
    </row>
    <row r="98" spans="1:2" x14ac:dyDescent="0.25">
      <c r="A98" s="19">
        <v>43831</v>
      </c>
      <c r="B98">
        <v>1196960.3088472853</v>
      </c>
    </row>
    <row r="99" spans="1:2" x14ac:dyDescent="0.25">
      <c r="A99" s="19">
        <v>43922</v>
      </c>
      <c r="B99">
        <v>1220634.991864047</v>
      </c>
    </row>
    <row r="100" spans="1:2" x14ac:dyDescent="0.25">
      <c r="A100" s="19">
        <v>44013</v>
      </c>
      <c r="B100">
        <v>1224382.8936686022</v>
      </c>
    </row>
    <row r="101" spans="1:2" x14ac:dyDescent="0.25">
      <c r="A101" s="19">
        <v>44105</v>
      </c>
      <c r="B101">
        <v>1266575.5767640804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3D37-FEBE-4EF4-B657-1CBA3D6B7B2D}">
  <sheetPr>
    <tabColor rgb="FFFF0000"/>
  </sheetPr>
  <dimension ref="A1:B26"/>
  <sheetViews>
    <sheetView workbookViewId="0">
      <selection activeCell="B28" sqref="B28:B29"/>
    </sheetView>
  </sheetViews>
  <sheetFormatPr baseColWidth="10" defaultRowHeight="12.5" x14ac:dyDescent="0.25"/>
  <sheetData>
    <row r="1" spans="1:2" x14ac:dyDescent="0.25">
      <c r="A1" t="s">
        <v>0</v>
      </c>
      <c r="B1" t="s">
        <v>11</v>
      </c>
    </row>
    <row r="2" spans="1:2" x14ac:dyDescent="0.25">
      <c r="A2">
        <v>1996</v>
      </c>
      <c r="B2">
        <f>pro!B2 -conso!B2</f>
        <v>150863.59984176024</v>
      </c>
    </row>
    <row r="3" spans="1:2" x14ac:dyDescent="0.25">
      <c r="A3">
        <v>1997</v>
      </c>
      <c r="B3">
        <f>pro!B3 -conso!B3</f>
        <v>159263.57706952078</v>
      </c>
    </row>
    <row r="4" spans="1:2" x14ac:dyDescent="0.25">
      <c r="A4">
        <v>1998</v>
      </c>
      <c r="B4">
        <f>pro!B4 -conso!B4</f>
        <v>176256.55454828465</v>
      </c>
    </row>
    <row r="5" spans="1:2" x14ac:dyDescent="0.25">
      <c r="A5">
        <v>1999</v>
      </c>
      <c r="B5">
        <f>pro!B5 -conso!B5</f>
        <v>190343.40028441345</v>
      </c>
    </row>
    <row r="6" spans="1:2" x14ac:dyDescent="0.25">
      <c r="A6">
        <v>2000</v>
      </c>
      <c r="B6">
        <f>pro!B6 -conso!B6</f>
        <v>251634.95198015761</v>
      </c>
    </row>
    <row r="7" spans="1:2" x14ac:dyDescent="0.25">
      <c r="A7">
        <v>2001</v>
      </c>
      <c r="B7">
        <f>pro!B7 -conso!B7</f>
        <v>224198.53709733783</v>
      </c>
    </row>
    <row r="8" spans="1:2" x14ac:dyDescent="0.25">
      <c r="A8">
        <v>2002</v>
      </c>
      <c r="B8">
        <f>pro!B8 -conso!B8</f>
        <v>345700.66713469336</v>
      </c>
    </row>
    <row r="9" spans="1:2" x14ac:dyDescent="0.25">
      <c r="A9">
        <v>2003</v>
      </c>
      <c r="B9">
        <f>pro!B9 -conso!B9</f>
        <v>519487.67922964494</v>
      </c>
    </row>
    <row r="10" spans="1:2" x14ac:dyDescent="0.25">
      <c r="A10">
        <v>2004</v>
      </c>
      <c r="B10">
        <f>pro!B10 -conso!B10</f>
        <v>556536.24952538603</v>
      </c>
    </row>
    <row r="11" spans="1:2" x14ac:dyDescent="0.25">
      <c r="A11">
        <v>2005</v>
      </c>
      <c r="B11">
        <f>pro!B11 -conso!B11</f>
        <v>544509.48743412318</v>
      </c>
    </row>
    <row r="12" spans="1:2" x14ac:dyDescent="0.25">
      <c r="A12">
        <v>2006</v>
      </c>
      <c r="B12">
        <f>pro!B12 -conso!B12</f>
        <v>684415.26821415196</v>
      </c>
    </row>
    <row r="13" spans="1:2" x14ac:dyDescent="0.25">
      <c r="A13">
        <v>2007</v>
      </c>
      <c r="B13">
        <f>pro!B13 -conso!B13</f>
        <v>521396.32620534021</v>
      </c>
    </row>
    <row r="14" spans="1:2" x14ac:dyDescent="0.25">
      <c r="A14">
        <v>2008</v>
      </c>
      <c r="B14">
        <f>pro!B14 -conso!B14</f>
        <v>665272.42265276774</v>
      </c>
    </row>
    <row r="15" spans="1:2" x14ac:dyDescent="0.25">
      <c r="A15">
        <v>2009</v>
      </c>
      <c r="B15">
        <f>pro!B15 -conso!B15</f>
        <v>797136.25468993094</v>
      </c>
    </row>
    <row r="16" spans="1:2" x14ac:dyDescent="0.25">
      <c r="A16">
        <v>2010</v>
      </c>
      <c r="B16">
        <f>pro!B16 -conso!B16</f>
        <v>772847.31152702752</v>
      </c>
    </row>
    <row r="17" spans="1:2" x14ac:dyDescent="0.25">
      <c r="A17">
        <v>2011</v>
      </c>
      <c r="B17">
        <f>pro!B17 -conso!B17</f>
        <v>834490.62158229807</v>
      </c>
    </row>
    <row r="18" spans="1:2" x14ac:dyDescent="0.25">
      <c r="A18">
        <v>2012</v>
      </c>
      <c r="B18">
        <f>pro!B18 -conso!B18</f>
        <v>668605.48790842271</v>
      </c>
    </row>
    <row r="19" spans="1:2" x14ac:dyDescent="0.25">
      <c r="A19">
        <v>2013</v>
      </c>
      <c r="B19">
        <f>pro!B19 -conso!B19</f>
        <v>768776.33980193269</v>
      </c>
    </row>
    <row r="20" spans="1:2" x14ac:dyDescent="0.25">
      <c r="A20">
        <v>2014</v>
      </c>
      <c r="B20">
        <f>pro!B20 -conso!B20</f>
        <v>743480.13447628729</v>
      </c>
    </row>
    <row r="21" spans="1:2" x14ac:dyDescent="0.25">
      <c r="A21">
        <v>2015</v>
      </c>
      <c r="B21">
        <f>pro!B21 -conso!B21</f>
        <v>895153</v>
      </c>
    </row>
    <row r="22" spans="1:2" x14ac:dyDescent="0.25">
      <c r="A22">
        <v>2016</v>
      </c>
      <c r="B22">
        <f>pro!B22 -conso!B22</f>
        <v>1046000</v>
      </c>
    </row>
    <row r="23" spans="1:2" x14ac:dyDescent="0.25">
      <c r="A23">
        <v>2017</v>
      </c>
      <c r="B23">
        <f>pro!B23 -conso!B23</f>
        <v>799178.40431066556</v>
      </c>
    </row>
    <row r="24" spans="1:2" x14ac:dyDescent="0.25">
      <c r="A24">
        <v>2018</v>
      </c>
      <c r="B24">
        <f>pro!B24 -conso!B24</f>
        <v>301304.96095659398</v>
      </c>
    </row>
    <row r="25" spans="1:2" x14ac:dyDescent="0.25">
      <c r="A25">
        <v>2019</v>
      </c>
      <c r="B25">
        <f>pro!B25 -conso!B25</f>
        <v>354121.47311685607</v>
      </c>
    </row>
    <row r="26" spans="1:2" x14ac:dyDescent="0.25">
      <c r="A26">
        <v>2020</v>
      </c>
      <c r="B26">
        <f>pro!B26 -conso!B26</f>
        <v>376208.33912165824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B3E5-EC09-43DD-AB9F-7DDFD2B15880}">
  <sheetPr>
    <tabColor rgb="FFFF0000"/>
  </sheetPr>
  <dimension ref="A1:B26"/>
  <sheetViews>
    <sheetView workbookViewId="0">
      <selection activeCell="B28" sqref="B28:B29"/>
    </sheetView>
  </sheetViews>
  <sheetFormatPr baseColWidth="10" defaultRowHeight="12.5" x14ac:dyDescent="0.25"/>
  <sheetData>
    <row r="1" spans="1:2" x14ac:dyDescent="0.25">
      <c r="A1" t="s">
        <v>0</v>
      </c>
      <c r="B1" t="s">
        <v>12</v>
      </c>
    </row>
    <row r="2" spans="1:2" x14ac:dyDescent="0.25">
      <c r="A2">
        <v>1996</v>
      </c>
      <c r="B2">
        <v>79421.58034262406</v>
      </c>
    </row>
    <row r="3" spans="1:2" x14ac:dyDescent="0.25">
      <c r="A3">
        <v>1997</v>
      </c>
      <c r="B3">
        <v>83841.772191295444</v>
      </c>
    </row>
    <row r="4" spans="1:2" x14ac:dyDescent="0.25">
      <c r="A4">
        <v>1998</v>
      </c>
      <c r="B4">
        <v>92788.642708071828</v>
      </c>
    </row>
    <row r="5" spans="1:2" x14ac:dyDescent="0.25">
      <c r="A5">
        <v>1999</v>
      </c>
      <c r="B5">
        <v>100207.95537949025</v>
      </c>
    </row>
    <row r="6" spans="1:2" x14ac:dyDescent="0.25">
      <c r="A6">
        <v>2000</v>
      </c>
      <c r="B6">
        <v>132474.79955568179</v>
      </c>
    </row>
    <row r="7" spans="1:2" x14ac:dyDescent="0.25">
      <c r="A7">
        <v>2001</v>
      </c>
      <c r="B7">
        <v>118030.75114387034</v>
      </c>
    </row>
    <row r="8" spans="1:2" x14ac:dyDescent="0.25">
      <c r="A8">
        <v>2002</v>
      </c>
      <c r="B8">
        <v>181998.41507388721</v>
      </c>
    </row>
    <row r="9" spans="1:2" x14ac:dyDescent="0.25">
      <c r="A9">
        <v>2003</v>
      </c>
      <c r="B9">
        <v>273491.44289845624</v>
      </c>
    </row>
    <row r="10" spans="1:2" x14ac:dyDescent="0.25">
      <c r="A10">
        <v>2004</v>
      </c>
      <c r="B10">
        <v>292997.49558551039</v>
      </c>
    </row>
    <row r="11" spans="1:2" x14ac:dyDescent="0.25">
      <c r="A11">
        <v>2005</v>
      </c>
      <c r="B11">
        <v>286663.4172078594</v>
      </c>
    </row>
    <row r="12" spans="1:2" x14ac:dyDescent="0.25">
      <c r="A12">
        <v>2006</v>
      </c>
      <c r="B12">
        <v>360315.53727146616</v>
      </c>
    </row>
    <row r="13" spans="1:2" x14ac:dyDescent="0.25">
      <c r="A13">
        <v>2007</v>
      </c>
      <c r="B13">
        <v>274491.71273473348</v>
      </c>
    </row>
    <row r="14" spans="1:2" x14ac:dyDescent="0.25">
      <c r="A14">
        <v>2008</v>
      </c>
      <c r="B14">
        <v>350234.81422003522</v>
      </c>
    </row>
    <row r="15" spans="1:2" x14ac:dyDescent="0.25">
      <c r="A15">
        <v>2009</v>
      </c>
      <c r="B15">
        <v>419653.68266903842</v>
      </c>
    </row>
    <row r="16" spans="1:2" x14ac:dyDescent="0.25">
      <c r="A16">
        <v>2010</v>
      </c>
      <c r="B16">
        <v>406867.06090373668</v>
      </c>
    </row>
    <row r="17" spans="1:2" x14ac:dyDescent="0.25">
      <c r="A17">
        <v>2011</v>
      </c>
      <c r="B17">
        <v>439318.39659196278</v>
      </c>
    </row>
    <row r="18" spans="1:2" x14ac:dyDescent="0.25">
      <c r="A18">
        <v>2012</v>
      </c>
      <c r="B18">
        <v>351988.00473833497</v>
      </c>
    </row>
    <row r="19" spans="1:2" x14ac:dyDescent="0.25">
      <c r="A19">
        <v>2013</v>
      </c>
      <c r="B19">
        <v>404723.40337686945</v>
      </c>
    </row>
    <row r="20" spans="1:2" x14ac:dyDescent="0.25">
      <c r="A20">
        <v>2014</v>
      </c>
      <c r="B20">
        <v>391406.20788740803</v>
      </c>
    </row>
    <row r="21" spans="1:2" x14ac:dyDescent="0.25">
      <c r="A21">
        <v>2015</v>
      </c>
      <c r="B21">
        <v>471256</v>
      </c>
    </row>
    <row r="22" spans="1:2" x14ac:dyDescent="0.25">
      <c r="A22">
        <v>2016</v>
      </c>
      <c r="B22">
        <v>670615</v>
      </c>
    </row>
    <row r="23" spans="1:2" x14ac:dyDescent="0.25">
      <c r="A23">
        <v>2017</v>
      </c>
      <c r="B23">
        <v>704798.58753981325</v>
      </c>
    </row>
    <row r="24" spans="1:2" x14ac:dyDescent="0.25">
      <c r="A24">
        <v>2018</v>
      </c>
      <c r="B24">
        <v>839507.10402197903</v>
      </c>
    </row>
    <row r="25" spans="1:2" x14ac:dyDescent="0.25">
      <c r="A25">
        <v>2019</v>
      </c>
      <c r="B25">
        <v>986666.43730156217</v>
      </c>
    </row>
    <row r="26" spans="1:2" x14ac:dyDescent="0.25">
      <c r="A26">
        <v>2020</v>
      </c>
      <c r="B26">
        <v>1048205.6859675798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EXT_ETALONNAGE</vt:lpstr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2024-08-20T08:44:58Z</dcterms:created>
  <dcterms:modified xsi:type="dcterms:W3CDTF">2024-08-20T08:45:36Z</dcterms:modified>
</cp:coreProperties>
</file>