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E1A4852-B7B0-4620-900D-41D22C8E8E68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Hell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C48" i="1" s="1"/>
  <c r="B49" i="1"/>
  <c r="C49" i="1" s="1"/>
  <c r="B50" i="1"/>
  <c r="E50" i="1" s="1"/>
  <c r="G50" i="1"/>
  <c r="G9" i="2"/>
  <c r="G48" i="1" l="1"/>
  <c r="C50" i="1"/>
  <c r="G49" i="1"/>
  <c r="E49" i="1"/>
  <c r="E48" i="1"/>
  <c r="K10" i="2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9" i="2"/>
  <c r="P39" i="2" l="1"/>
  <c r="Q39" i="2" s="1"/>
  <c r="P40" i="2"/>
  <c r="Q40" i="2" s="1"/>
  <c r="P38" i="2"/>
  <c r="Q38" i="2" s="1"/>
  <c r="P37" i="2"/>
  <c r="Q37" i="2" s="1"/>
  <c r="P36" i="2"/>
  <c r="Q36" i="2" s="1"/>
  <c r="P35" i="2"/>
  <c r="Q35" i="2" s="1"/>
  <c r="P34" i="2"/>
  <c r="Q34" i="2" s="1"/>
  <c r="P33" i="2"/>
  <c r="Q33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J9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H10" i="2"/>
  <c r="H11" i="2" s="1"/>
  <c r="H12" i="2" s="1"/>
  <c r="P9" i="2"/>
  <c r="Q9" i="2" s="1"/>
  <c r="P8" i="2"/>
  <c r="Q8" i="2" s="1"/>
  <c r="F9" i="2" l="1"/>
  <c r="B2" i="1" s="1"/>
  <c r="I10" i="2" a="1"/>
  <c r="I10" i="2" s="1"/>
  <c r="G10" i="2" s="1"/>
  <c r="H13" i="2"/>
  <c r="C2" i="1" l="1"/>
  <c r="E2" i="1"/>
  <c r="G2" i="1"/>
  <c r="J10" i="2"/>
  <c r="H14" i="2"/>
  <c r="I11" i="2" a="1"/>
  <c r="I11" i="2" s="1"/>
  <c r="G11" i="2" s="1"/>
  <c r="F10" i="2" l="1"/>
  <c r="B3" i="1" s="1"/>
  <c r="H15" i="2"/>
  <c r="J11" i="2"/>
  <c r="I12" i="2" a="1"/>
  <c r="I12" i="2" s="1"/>
  <c r="G12" i="2" s="1"/>
  <c r="G3" i="1" l="1"/>
  <c r="C3" i="1"/>
  <c r="E3" i="1"/>
  <c r="F11" i="2"/>
  <c r="B4" i="1" s="1"/>
  <c r="J12" i="2"/>
  <c r="I13" i="2" a="1"/>
  <c r="I13" i="2" s="1"/>
  <c r="G13" i="2" s="1"/>
  <c r="H16" i="2"/>
  <c r="G4" i="1" l="1"/>
  <c r="C4" i="1"/>
  <c r="E4" i="1"/>
  <c r="F12" i="2"/>
  <c r="B5" i="1" s="1"/>
  <c r="H17" i="2"/>
  <c r="J13" i="2"/>
  <c r="I14" i="2" a="1"/>
  <c r="I14" i="2" s="1"/>
  <c r="G14" i="2" s="1"/>
  <c r="G5" i="1" l="1"/>
  <c r="E5" i="1"/>
  <c r="C5" i="1"/>
  <c r="F13" i="2"/>
  <c r="B6" i="1" s="1"/>
  <c r="J14" i="2"/>
  <c r="I15" i="2" a="1"/>
  <c r="I15" i="2" s="1"/>
  <c r="G15" i="2" s="1"/>
  <c r="H18" i="2"/>
  <c r="G6" i="1" l="1"/>
  <c r="E6" i="1"/>
  <c r="C6" i="1"/>
  <c r="F14" i="2"/>
  <c r="B7" i="1" s="1"/>
  <c r="J15" i="2"/>
  <c r="I16" i="2" a="1"/>
  <c r="I16" i="2" s="1"/>
  <c r="G16" i="2" s="1"/>
  <c r="H19" i="2"/>
  <c r="G7" i="1" l="1"/>
  <c r="E7" i="1"/>
  <c r="C7" i="1"/>
  <c r="F15" i="2"/>
  <c r="B8" i="1" s="1"/>
  <c r="J16" i="2"/>
  <c r="I17" i="2" a="1"/>
  <c r="I17" i="2" s="1"/>
  <c r="G17" i="2" s="1"/>
  <c r="H20" i="2"/>
  <c r="G8" i="1" l="1"/>
  <c r="C8" i="1"/>
  <c r="E8" i="1"/>
  <c r="F16" i="2"/>
  <c r="B9" i="1" s="1"/>
  <c r="H21" i="2"/>
  <c r="J17" i="2"/>
  <c r="I18" i="2" a="1"/>
  <c r="I18" i="2" s="1"/>
  <c r="G18" i="2" s="1"/>
  <c r="G9" i="1" l="1"/>
  <c r="E9" i="1"/>
  <c r="C9" i="1"/>
  <c r="F17" i="2"/>
  <c r="B10" i="1" s="1"/>
  <c r="J18" i="2"/>
  <c r="I19" i="2" a="1"/>
  <c r="I19" i="2" s="1"/>
  <c r="G19" i="2" s="1"/>
  <c r="H22" i="2"/>
  <c r="G10" i="1" l="1"/>
  <c r="C10" i="1"/>
  <c r="E10" i="1"/>
  <c r="F18" i="2"/>
  <c r="B11" i="1" s="1"/>
  <c r="H23" i="2"/>
  <c r="J19" i="2"/>
  <c r="I20" i="2" a="1"/>
  <c r="I20" i="2" s="1"/>
  <c r="G20" i="2" s="1"/>
  <c r="G11" i="1" l="1"/>
  <c r="E11" i="1"/>
  <c r="C11" i="1"/>
  <c r="F19" i="2"/>
  <c r="B12" i="1" s="1"/>
  <c r="H24" i="2"/>
  <c r="J20" i="2"/>
  <c r="I21" i="2" a="1"/>
  <c r="I21" i="2" s="1"/>
  <c r="G21" i="2" s="1"/>
  <c r="G12" i="1" l="1"/>
  <c r="C12" i="1"/>
  <c r="E12" i="1"/>
  <c r="F20" i="2"/>
  <c r="B13" i="1" s="1"/>
  <c r="H25" i="2"/>
  <c r="J21" i="2"/>
  <c r="I22" i="2" a="1"/>
  <c r="I22" i="2" s="1"/>
  <c r="G22" i="2" s="1"/>
  <c r="G13" i="1" l="1"/>
  <c r="C13" i="1"/>
  <c r="E13" i="1"/>
  <c r="F21" i="2"/>
  <c r="B14" i="1" s="1"/>
  <c r="J22" i="2"/>
  <c r="I23" i="2" a="1"/>
  <c r="I23" i="2" s="1"/>
  <c r="G23" i="2" s="1"/>
  <c r="H26" i="2"/>
  <c r="G14" i="1" l="1"/>
  <c r="E14" i="1"/>
  <c r="C14" i="1"/>
  <c r="F22" i="2"/>
  <c r="B15" i="1" s="1"/>
  <c r="J23" i="2"/>
  <c r="I24" i="2" a="1"/>
  <c r="I24" i="2" s="1"/>
  <c r="G24" i="2" s="1"/>
  <c r="H27" i="2"/>
  <c r="G15" i="1" l="1"/>
  <c r="E15" i="1"/>
  <c r="C15" i="1"/>
  <c r="F23" i="2"/>
  <c r="B16" i="1" s="1"/>
  <c r="H28" i="2"/>
  <c r="J24" i="2"/>
  <c r="I25" i="2" a="1"/>
  <c r="I25" i="2" s="1"/>
  <c r="G25" i="2" s="1"/>
  <c r="G16" i="1" l="1"/>
  <c r="C16" i="1"/>
  <c r="E16" i="1"/>
  <c r="F24" i="2"/>
  <c r="B17" i="1" s="1"/>
  <c r="H29" i="2"/>
  <c r="J25" i="2"/>
  <c r="I26" i="2" a="1"/>
  <c r="I26" i="2" s="1"/>
  <c r="G26" i="2" s="1"/>
  <c r="G17" i="1" l="1"/>
  <c r="E17" i="1"/>
  <c r="C17" i="1"/>
  <c r="F25" i="2"/>
  <c r="B18" i="1" s="1"/>
  <c r="H30" i="2"/>
  <c r="J26" i="2"/>
  <c r="I27" i="2" a="1"/>
  <c r="I27" i="2" s="1"/>
  <c r="G27" i="2" s="1"/>
  <c r="G18" i="1" l="1"/>
  <c r="C18" i="1"/>
  <c r="E18" i="1"/>
  <c r="F26" i="2"/>
  <c r="B19" i="1" s="1"/>
  <c r="H31" i="2"/>
  <c r="J27" i="2"/>
  <c r="I28" i="2" a="1"/>
  <c r="I28" i="2" s="1"/>
  <c r="G28" i="2" s="1"/>
  <c r="G19" i="1" l="1"/>
  <c r="E19" i="1"/>
  <c r="C19" i="1"/>
  <c r="F27" i="2"/>
  <c r="B20" i="1" s="1"/>
  <c r="J28" i="2"/>
  <c r="I29" i="2" a="1"/>
  <c r="I29" i="2" s="1"/>
  <c r="G29" i="2" s="1"/>
  <c r="H32" i="2"/>
  <c r="G20" i="1" l="1"/>
  <c r="C20" i="1"/>
  <c r="E20" i="1"/>
  <c r="F28" i="2"/>
  <c r="B21" i="1" s="1"/>
  <c r="J29" i="2"/>
  <c r="I30" i="2" a="1"/>
  <c r="I30" i="2" s="1"/>
  <c r="G30" i="2" s="1"/>
  <c r="H33" i="2"/>
  <c r="G21" i="1" l="1"/>
  <c r="C21" i="1"/>
  <c r="E21" i="1"/>
  <c r="F29" i="2"/>
  <c r="B22" i="1" s="1"/>
  <c r="H34" i="2"/>
  <c r="J30" i="2"/>
  <c r="I31" i="2" a="1"/>
  <c r="I31" i="2" s="1"/>
  <c r="G31" i="2" s="1"/>
  <c r="G22" i="1" l="1"/>
  <c r="C22" i="1"/>
  <c r="E22" i="1"/>
  <c r="F30" i="2"/>
  <c r="B23" i="1" s="1"/>
  <c r="H35" i="2"/>
  <c r="J31" i="2"/>
  <c r="I32" i="2" a="1"/>
  <c r="I32" i="2" s="1"/>
  <c r="G32" i="2" s="1"/>
  <c r="G23" i="1" l="1"/>
  <c r="C23" i="1"/>
  <c r="E23" i="1"/>
  <c r="F31" i="2"/>
  <c r="B24" i="1" s="1"/>
  <c r="J32" i="2"/>
  <c r="I33" i="2" a="1"/>
  <c r="I33" i="2" s="1"/>
  <c r="G33" i="2" s="1"/>
  <c r="H36" i="2"/>
  <c r="G24" i="1" l="1"/>
  <c r="E24" i="1"/>
  <c r="C24" i="1"/>
  <c r="F32" i="2"/>
  <c r="B25" i="1" s="1"/>
  <c r="H37" i="2"/>
  <c r="J33" i="2"/>
  <c r="I34" i="2" a="1"/>
  <c r="I34" i="2" s="1"/>
  <c r="G34" i="2" s="1"/>
  <c r="G25" i="1" l="1"/>
  <c r="C25" i="1"/>
  <c r="E25" i="1"/>
  <c r="F33" i="2"/>
  <c r="B26" i="1" s="1"/>
  <c r="J34" i="2"/>
  <c r="I35" i="2" a="1"/>
  <c r="I35" i="2" s="1"/>
  <c r="G35" i="2" s="1"/>
  <c r="H38" i="2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G26" i="1" l="1"/>
  <c r="E26" i="1"/>
  <c r="C26" i="1"/>
  <c r="F34" i="2"/>
  <c r="B27" i="1" s="1"/>
  <c r="J35" i="2"/>
  <c r="I36" i="2" a="1"/>
  <c r="I36" i="2" s="1"/>
  <c r="G36" i="2" s="1"/>
  <c r="G27" i="1" l="1"/>
  <c r="E27" i="1"/>
  <c r="C27" i="1"/>
  <c r="F35" i="2"/>
  <c r="B28" i="1" s="1"/>
  <c r="J36" i="2"/>
  <c r="I37" i="2" a="1"/>
  <c r="I37" i="2" s="1"/>
  <c r="G37" i="2" s="1"/>
  <c r="G28" i="1" l="1"/>
  <c r="E28" i="1"/>
  <c r="C28" i="1"/>
  <c r="F36" i="2"/>
  <c r="B29" i="1" s="1"/>
  <c r="J37" i="2"/>
  <c r="I38" i="2" a="1"/>
  <c r="I38" i="2" s="1"/>
  <c r="G29" i="1" l="1"/>
  <c r="E29" i="1"/>
  <c r="C29" i="1"/>
  <c r="F37" i="2"/>
  <c r="B30" i="1" s="1"/>
  <c r="I39" i="2" a="1"/>
  <c r="I39" i="2" s="1"/>
  <c r="G39" i="2" s="1"/>
  <c r="G38" i="2"/>
  <c r="J38" i="2"/>
  <c r="I40" i="2" l="1" a="1"/>
  <c r="I40" i="2" s="1"/>
  <c r="G40" i="2" s="1"/>
  <c r="G30" i="1"/>
  <c r="E30" i="1"/>
  <c r="C30" i="1"/>
  <c r="F38" i="2"/>
  <c r="B31" i="1" s="1"/>
  <c r="J39" i="2"/>
  <c r="I41" i="2" a="1"/>
  <c r="I41" i="2" s="1"/>
  <c r="G41" i="2" s="1"/>
  <c r="J40" i="2"/>
  <c r="G31" i="1" l="1"/>
  <c r="C31" i="1"/>
  <c r="E31" i="1"/>
  <c r="F39" i="2"/>
  <c r="B32" i="1" s="1"/>
  <c r="F40" i="2"/>
  <c r="B33" i="1" s="1"/>
  <c r="I42" i="2" a="1"/>
  <c r="I42" i="2" s="1"/>
  <c r="G42" i="2" s="1"/>
  <c r="J41" i="2"/>
  <c r="F41" i="2" s="1"/>
  <c r="B34" i="1" s="1"/>
  <c r="G32" i="1" l="1"/>
  <c r="C32" i="1"/>
  <c r="E32" i="1"/>
  <c r="G33" i="1"/>
  <c r="C33" i="1"/>
  <c r="E33" i="1"/>
  <c r="E34" i="1"/>
  <c r="G34" i="1"/>
  <c r="C34" i="1"/>
  <c r="J42" i="2"/>
  <c r="F42" i="2" s="1"/>
  <c r="B35" i="1" s="1"/>
  <c r="I43" i="2" a="1"/>
  <c r="I43" i="2" s="1"/>
  <c r="G43" i="2" s="1"/>
  <c r="G35" i="1" l="1"/>
  <c r="E35" i="1"/>
  <c r="C35" i="1"/>
  <c r="J43" i="2"/>
  <c r="F43" i="2" s="1"/>
  <c r="B36" i="1" s="1"/>
  <c r="I44" i="2" a="1"/>
  <c r="I44" i="2" s="1"/>
  <c r="G44" i="2" s="1"/>
  <c r="C36" i="1" l="1"/>
  <c r="G36" i="1"/>
  <c r="E36" i="1"/>
  <c r="J44" i="2"/>
  <c r="F44" i="2" s="1"/>
  <c r="B37" i="1" s="1"/>
  <c r="I45" i="2" a="1"/>
  <c r="I45" i="2" s="1"/>
  <c r="G45" i="2" s="1"/>
  <c r="E37" i="1" l="1"/>
  <c r="C37" i="1"/>
  <c r="G37" i="1"/>
  <c r="J45" i="2"/>
  <c r="F45" i="2" s="1"/>
  <c r="B38" i="1" s="1"/>
  <c r="I46" i="2" a="1"/>
  <c r="I46" i="2" s="1"/>
  <c r="G46" i="2" s="1"/>
  <c r="G38" i="1" l="1"/>
  <c r="E38" i="1"/>
  <c r="C38" i="1"/>
  <c r="J46" i="2"/>
  <c r="F46" i="2" s="1"/>
  <c r="B39" i="1" s="1"/>
  <c r="I47" i="2" a="1"/>
  <c r="I47" i="2" s="1"/>
  <c r="G47" i="2" s="1"/>
  <c r="C39" i="1" l="1"/>
  <c r="E39" i="1"/>
  <c r="G39" i="1"/>
  <c r="J47" i="2"/>
  <c r="F47" i="2" s="1"/>
  <c r="B40" i="1" s="1"/>
  <c r="I48" i="2" a="1"/>
  <c r="I48" i="2" s="1"/>
  <c r="G48" i="2" s="1"/>
  <c r="C40" i="1" l="1"/>
  <c r="E40" i="1"/>
  <c r="G40" i="1"/>
  <c r="J48" i="2"/>
  <c r="F48" i="2" s="1"/>
  <c r="B41" i="1" s="1"/>
  <c r="I49" i="2" a="1"/>
  <c r="I49" i="2" s="1"/>
  <c r="G49" i="2" s="1"/>
  <c r="C41" i="1" l="1"/>
  <c r="G41" i="1"/>
  <c r="E41" i="1"/>
  <c r="J49" i="2"/>
  <c r="F49" i="2" s="1"/>
  <c r="B42" i="1" s="1"/>
  <c r="I50" i="2" a="1"/>
  <c r="I50" i="2" s="1"/>
  <c r="G50" i="2" s="1"/>
  <c r="C42" i="1" l="1"/>
  <c r="E42" i="1"/>
  <c r="G42" i="1"/>
  <c r="J50" i="2"/>
  <c r="F50" i="2" s="1"/>
  <c r="B43" i="1" s="1"/>
  <c r="I51" i="2" a="1"/>
  <c r="I51" i="2" s="1"/>
  <c r="G51" i="2" s="1"/>
  <c r="C43" i="1" l="1"/>
  <c r="E43" i="1"/>
  <c r="G43" i="1"/>
  <c r="J51" i="2"/>
  <c r="F51" i="2" s="1"/>
  <c r="B44" i="1" s="1"/>
  <c r="I52" i="2" a="1"/>
  <c r="I52" i="2" s="1"/>
  <c r="G52" i="2" s="1"/>
  <c r="C44" i="1" l="1"/>
  <c r="G44" i="1"/>
  <c r="E44" i="1"/>
  <c r="J52" i="2"/>
  <c r="F52" i="2" s="1"/>
  <c r="B45" i="1" s="1"/>
  <c r="I53" i="2" a="1"/>
  <c r="I53" i="2" s="1"/>
  <c r="G53" i="2" s="1"/>
  <c r="C45" i="1" l="1"/>
  <c r="G45" i="1"/>
  <c r="E45" i="1"/>
  <c r="J53" i="2"/>
  <c r="F53" i="2" s="1"/>
  <c r="B46" i="1" s="1"/>
  <c r="I54" i="2" a="1"/>
  <c r="I54" i="2" s="1"/>
  <c r="G54" i="2" s="1"/>
  <c r="C46" i="1" l="1"/>
  <c r="E46" i="1"/>
  <c r="G46" i="1"/>
  <c r="J54" i="2"/>
  <c r="F54" i="2" s="1"/>
  <c r="B47" i="1" s="1"/>
  <c r="I55" i="2" a="1"/>
  <c r="I55" i="2" s="1"/>
  <c r="G55" i="2" s="1"/>
  <c r="C47" i="1" l="1"/>
  <c r="G47" i="1"/>
  <c r="E47" i="1"/>
  <c r="J55" i="2"/>
  <c r="F55" i="2" s="1"/>
  <c r="I56" i="2" a="1"/>
  <c r="I56" i="2" s="1"/>
  <c r="G56" i="2" s="1"/>
  <c r="J56" i="2" l="1"/>
  <c r="F56" i="2" s="1"/>
  <c r="I57" i="2" a="1"/>
  <c r="I57" i="2" s="1"/>
  <c r="G57" i="2" s="1"/>
  <c r="J57" i="2" l="1"/>
  <c r="F57" i="2" s="1"/>
  <c r="I58" i="2" a="1"/>
  <c r="I58" i="2" s="1"/>
  <c r="G58" i="2" s="1"/>
  <c r="J58" i="2" l="1"/>
  <c r="F58" i="2" s="1"/>
  <c r="I59" i="2" a="1"/>
  <c r="I59" i="2" s="1"/>
  <c r="G59" i="2" s="1"/>
  <c r="J59" i="2" l="1"/>
  <c r="F59" i="2" s="1"/>
  <c r="I60" i="2" a="1"/>
  <c r="I60" i="2" s="1"/>
  <c r="G60" i="2" s="1"/>
  <c r="J60" i="2" l="1"/>
  <c r="F60" i="2" s="1"/>
  <c r="I61" i="2" a="1"/>
  <c r="I61" i="2" s="1"/>
  <c r="G61" i="2" s="1"/>
  <c r="J61" i="2" l="1"/>
  <c r="F61" i="2" s="1"/>
  <c r="I62" i="2" a="1"/>
  <c r="I62" i="2" s="1"/>
  <c r="G62" i="2" s="1"/>
  <c r="J62" i="2" l="1"/>
  <c r="F62" i="2" s="1"/>
  <c r="I63" i="2" a="1"/>
  <c r="I63" i="2" s="1"/>
  <c r="G63" i="2" s="1"/>
  <c r="J63" i="2" l="1"/>
  <c r="F63" i="2" s="1"/>
  <c r="I64" i="2" a="1"/>
  <c r="I64" i="2" s="1"/>
  <c r="G64" i="2" s="1"/>
  <c r="J64" i="2" l="1"/>
  <c r="F64" i="2" s="1"/>
  <c r="I65" i="2" a="1"/>
  <c r="I65" i="2" s="1"/>
  <c r="G65" i="2" s="1"/>
  <c r="J65" i="2" l="1"/>
  <c r="F65" i="2" s="1"/>
  <c r="I66" i="2" a="1"/>
  <c r="I66" i="2" s="1"/>
  <c r="G66" i="2" s="1"/>
  <c r="J66" i="2" l="1"/>
  <c r="F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<sst xmlns="http://schemas.openxmlformats.org/spreadsheetml/2006/main" count="72" uniqueCount="66">
  <si>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</si>
  <si>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</si>
  <si>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</si>
  <si>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</si>
  <si>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</si>
  <si>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1000갈</t>
    <phoneticPr fontId="1" type="noConversion"/>
  </si>
  <si>
    <t>abilType1</t>
    <phoneticPr fontId="1" type="noConversion"/>
  </si>
  <si>
    <t>abilValue1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</si>
  <si>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</si>
  <si>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</si>
  <si>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</si>
  <si>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</si>
  <si>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</si>
  <si>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</si>
  <si>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</si>
  <si>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</si>
  <si>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</si>
  <si>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</si>
  <si>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</si>
  <si>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</si>
  <si>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</si>
  <si>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</si>
  <si>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무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</si>
  <si>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</si>
  <si>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</si>
  <si>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</si>
  <si>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</si>
  <si>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</si>
  <si>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</si>
  <si>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</si>
  <si>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</si>
  <si>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</si>
  <si>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</si>
  <si>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</si>
  <si>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</si>
  <si>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</si>
  <si>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</si>
  <si>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</si>
  <si>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</si>
  <si>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</si>
  <si>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</si>
  <si>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</si>
  <si>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</si>
  <si>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</si>
  <si>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</si>
  <si>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</si>
  <si>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</si>
  <si>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</si>
  <si>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</si>
  <si>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d</t>
    <phoneticPr fontId="1" type="noConversion"/>
  </si>
  <si>
    <t>밸런스 기준</t>
    <phoneticPr fontId="1" type="noConversion"/>
  </si>
  <si>
    <t>1. 시작, 끝 체력</t>
    <phoneticPr fontId="1" type="noConversion"/>
  </si>
  <si>
    <t>살</t>
    <phoneticPr fontId="1" type="noConversion"/>
  </si>
  <si>
    <t>섬</t>
    <phoneticPr fontId="1" type="noConversion"/>
  </si>
  <si>
    <t>어빌리티 증가량</t>
    <phoneticPr fontId="1" type="noConversion"/>
  </si>
  <si>
    <t>증가폭</t>
    <phoneticPr fontId="1" type="noConversion"/>
  </si>
  <si>
    <t>방치 보상 증가량</t>
    <phoneticPr fontId="1" type="noConversion"/>
  </si>
  <si>
    <t>2 어빌리티 증가폭</t>
    <phoneticPr fontId="1" type="noConversion"/>
  </si>
  <si>
    <t>2 방치 보상 증가폭</t>
    <phoneticPr fontId="1" type="noConversion"/>
  </si>
  <si>
    <t>1층당 증가폭</t>
    <phoneticPr fontId="1" type="noConversion"/>
  </si>
  <si>
    <t>5층당 증가폭</t>
    <phoneticPr fontId="1" type="noConversion"/>
  </si>
  <si>
    <t>10층당 증가폭</t>
    <phoneticPr fontId="1" type="noConversion"/>
  </si>
  <si>
    <t>20층당 증가폭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</si>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</sst>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3" fillId="0" borderId="0" xfId="2" applyNumberFormat="1" applyFill="1">
      <alignment vertical="center"/>
    </xf>
    <xf numFmtId="0" fontId="3" fillId="0" borderId="0" xfId="2" applyFill="1">
      <alignment vertical="center"/>
    </xf>
    <xf numFmtId="0" fontId="0" fillId="9" borderId="0" xfId="0" applyFill="1">
      <alignment vertical="center"/>
    </xf>
    <xf numFmtId="0" fontId="2" fillId="9" borderId="0" xfId="1" applyFill="1">
      <alignment vertical="center"/>
    </xf>
    <xf numFmtId="0" fontId="7" fillId="0" borderId="0" xfId="0" applyFont="1">
      <alignment vertical="center"/>
    </xf>
    <xf numFmtId="0" fontId="8" fillId="0" borderId="0" xfId="1" applyFont="1" applyFill="1">
      <alignment vertical="center"/>
    </xf>
    <xf numFmtId="0" fontId="8" fillId="0" borderId="0" xfId="2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0"/>
  <sheetViews>
    <sheetView tabSelected="1" zoomScaleNormal="100" workbookViewId="0">
      <pane ySplit="1" topLeftCell="A35" activePane="bottomLeft" state="frozen"/>
      <selection pane="bottomLeft" activeCell="E51" sqref="E51"/>
    </sheetView>
  </sheetViews>
  <sheetFormatPr defaultRowHeight="16.5"/>
  <cols>
    <col min="1" max="1" width="9" style="25"/>
    <col min="2" max="2" width="23.875" customWidth="1"/>
    <col min="3" max="3" width="16.125" customWidth="1"/>
    <col min="4" max="4" width="10.75" style="23" customWidth="1"/>
    <col min="5" max="5" width="16.5" customWidth="1"/>
    <col min="6" max="6" width="9" style="23"/>
  </cols>
  <sheetData>
    <row r="1" spans="1:7">
      <c r="A1" s="25" t="s">
        <v>1</v>
      </c>
      <c r="B1" t="s">
        <v>0</v>
      </c>
      <c r="C1" t="s">
        <v>2</v>
      </c>
      <c r="D1" s="23" t="s">
        <v>3</v>
      </c>
      <c r="E1" t="s">
        <v>4</v>
      </c>
      <c r="F1" s="23" t="s">
        <v>6</v>
      </c>
      <c r="G1" t="s">
        <v>7</v>
      </c>
    </row>
    <row r="2" spans="1:7" s="20" customFormat="1">
      <c r="A2" s="26">
        <v>0</v>
      </c>
      <c r="B2" s="21">
        <f>Balance!F9</f>
        <v>9.999999999999999E+90</v>
      </c>
      <c r="C2" s="20" t="str">
        <f>VLOOKUP(B2,Balance!F:G,2,FALSE)</f>
        <v>1000갈</v>
      </c>
      <c r="D2" s="24">
        <v>43</v>
      </c>
      <c r="E2" s="20">
        <f>VLOOKUP(B2,Balance!F:K,6,FALSE)</f>
        <v>1.01</v>
      </c>
      <c r="F2" s="24">
        <v>43</v>
      </c>
      <c r="G2" s="20">
        <f>VLOOKUP(B2,Balance!F:L,7,FALSE)</f>
        <v>0.1</v>
      </c>
    </row>
    <row r="3" spans="1:7" s="20" customFormat="1">
      <c r="A3" s="26">
        <v>1</v>
      </c>
      <c r="B3" s="21">
        <f>Balance!F10</f>
        <v>6.0000000000000001E+91</v>
      </c>
      <c r="C3" s="20" t="str">
        <f>VLOOKUP(B3,Balance!F:G,2,FALSE)</f>
        <v>6000갈</v>
      </c>
      <c r="D3" s="24">
        <v>43</v>
      </c>
      <c r="E3" s="20">
        <f>VLOOKUP(B3,Balance!F:K,6,FALSE)</f>
        <v>1.0239999999999998</v>
      </c>
      <c r="F3" s="24">
        <v>43</v>
      </c>
      <c r="G3" s="20">
        <f>VLOOKUP(B3,Balance!F:L,7,FALSE)</f>
        <v>0.2</v>
      </c>
    </row>
    <row r="4" spans="1:7" s="20" customFormat="1">
      <c r="A4" s="26">
        <v>2</v>
      </c>
      <c r="B4" s="21">
        <f>Balance!F11</f>
        <v>4.0000000000000002E+92</v>
      </c>
      <c r="C4" s="20" t="str">
        <f>VLOOKUP(B4,Balance!F:G,2,FALSE)</f>
        <v>4라</v>
      </c>
      <c r="D4" s="24">
        <v>43</v>
      </c>
      <c r="E4" s="20">
        <f>VLOOKUP(B4,Balance!F:K,6,FALSE)</f>
        <v>1.0379999999999998</v>
      </c>
      <c r="F4" s="24">
        <v>43</v>
      </c>
      <c r="G4" s="20">
        <f>VLOOKUP(B4,Balance!F:L,7,FALSE)</f>
        <v>0.30000000000000004</v>
      </c>
    </row>
    <row r="5" spans="1:7" s="20" customFormat="1">
      <c r="A5" s="26">
        <v>3</v>
      </c>
      <c r="B5" s="21">
        <f>Balance!F12</f>
        <v>2.0000000000000001E+93</v>
      </c>
      <c r="C5" s="20" t="str">
        <f>VLOOKUP(B5,Balance!F:G,2,FALSE)</f>
        <v>20라</v>
      </c>
      <c r="D5" s="24">
        <v>43</v>
      </c>
      <c r="E5" s="20">
        <f>VLOOKUP(B5,Balance!F:K,6,FALSE)</f>
        <v>1.0519999999999998</v>
      </c>
      <c r="F5" s="24">
        <v>43</v>
      </c>
      <c r="G5" s="20">
        <f>VLOOKUP(B5,Balance!F:L,7,FALSE)</f>
        <v>0.4</v>
      </c>
    </row>
    <row r="6" spans="1:7" s="20" customFormat="1">
      <c r="A6" s="26">
        <v>4</v>
      </c>
      <c r="B6" s="21">
        <f>Balance!F13</f>
        <v>1.2000000000000001E+94</v>
      </c>
      <c r="C6" s="20" t="str">
        <f>VLOOKUP(B6,Balance!F:G,2,FALSE)</f>
        <v>120라</v>
      </c>
      <c r="D6" s="24">
        <v>43</v>
      </c>
      <c r="E6" s="20">
        <f>VLOOKUP(B6,Balance!F:K,6,FALSE)</f>
        <v>1.0659999999999998</v>
      </c>
      <c r="F6" s="24">
        <v>43</v>
      </c>
      <c r="G6" s="20">
        <f>VLOOKUP(B6,Balance!F:L,7,FALSE)</f>
        <v>0.8</v>
      </c>
    </row>
    <row r="7" spans="1:7" s="20" customFormat="1">
      <c r="A7" s="26">
        <v>5</v>
      </c>
      <c r="B7" s="21">
        <f>Balance!F14</f>
        <v>7.7000000000000002E+94</v>
      </c>
      <c r="C7" s="20" t="str">
        <f>VLOOKUP(B7,Balance!F:G,2,FALSE)</f>
        <v>770라</v>
      </c>
      <c r="D7" s="24">
        <v>43</v>
      </c>
      <c r="E7" s="20">
        <f>VLOOKUP(B7,Balance!F:K,6,FALSE)</f>
        <v>1.0799999999999998</v>
      </c>
      <c r="F7" s="24">
        <v>43</v>
      </c>
      <c r="G7" s="20">
        <f>VLOOKUP(B7,Balance!F:L,7,FALSE)</f>
        <v>1.2000000000000002</v>
      </c>
    </row>
    <row r="8" spans="1:7" s="20" customFormat="1">
      <c r="A8" s="26">
        <v>6</v>
      </c>
      <c r="B8" s="21">
        <f>Balance!F15</f>
        <v>4.5999999999999999E+95</v>
      </c>
      <c r="C8" s="20" t="str">
        <f>VLOOKUP(B8,Balance!F:G,2,FALSE)</f>
        <v>4600라</v>
      </c>
      <c r="D8" s="24">
        <v>43</v>
      </c>
      <c r="E8" s="20">
        <f>VLOOKUP(B8,Balance!F:K,6,FALSE)</f>
        <v>1.095</v>
      </c>
      <c r="F8" s="24">
        <v>43</v>
      </c>
      <c r="G8" s="20">
        <f>VLOOKUP(B8,Balance!F:L,7,FALSE)</f>
        <v>1.3</v>
      </c>
    </row>
    <row r="9" spans="1:7">
      <c r="A9" s="26">
        <v>7</v>
      </c>
      <c r="B9" s="21">
        <f>Balance!F16</f>
        <v>3E+96</v>
      </c>
      <c r="C9" s="20" t="str">
        <f>VLOOKUP(B9,Balance!F:G,2,FALSE)</f>
        <v>3가</v>
      </c>
      <c r="D9" s="24">
        <v>43</v>
      </c>
      <c r="E9" s="20">
        <f>VLOOKUP(B9,Balance!F:K,6,FALSE)</f>
        <v>1.1099999999999999</v>
      </c>
      <c r="F9" s="24">
        <v>43</v>
      </c>
      <c r="G9" s="20">
        <f>VLOOKUP(B9,Balance!F:L,7,FALSE)</f>
        <v>1.4</v>
      </c>
    </row>
    <row r="10" spans="1:7">
      <c r="A10" s="26">
        <v>8</v>
      </c>
      <c r="B10" s="21">
        <f>Balance!F17</f>
        <v>1.0000000000000001E+97</v>
      </c>
      <c r="C10" s="20" t="str">
        <f>VLOOKUP(B10,Balance!F:G,2,FALSE)</f>
        <v>10가</v>
      </c>
      <c r="D10" s="24">
        <v>43</v>
      </c>
      <c r="E10" s="20">
        <f>VLOOKUP(B10,Balance!F:K,6,FALSE)</f>
        <v>1.125</v>
      </c>
      <c r="F10" s="24">
        <v>43</v>
      </c>
      <c r="G10" s="20">
        <f>VLOOKUP(B10,Balance!F:L,7,FALSE)</f>
        <v>1.5</v>
      </c>
    </row>
    <row r="11" spans="1:7">
      <c r="A11" s="26">
        <v>9</v>
      </c>
      <c r="B11" s="21">
        <f>Balance!F18</f>
        <v>1E+98</v>
      </c>
      <c r="C11" s="20" t="str">
        <f>VLOOKUP(B11,Balance!F:G,2,FALSE)</f>
        <v>100가</v>
      </c>
      <c r="D11" s="24">
        <v>43</v>
      </c>
      <c r="E11" s="20">
        <f>VLOOKUP(B11,Balance!F:K,6,FALSE)</f>
        <v>1.1399999999999999</v>
      </c>
      <c r="F11" s="24">
        <v>43</v>
      </c>
      <c r="G11" s="20">
        <f>VLOOKUP(B11,Balance!F:L,7,FALSE)</f>
        <v>2.1</v>
      </c>
    </row>
    <row r="12" spans="1:7">
      <c r="A12" s="26">
        <v>10</v>
      </c>
      <c r="B12" s="21">
        <f>Balance!F19</f>
        <v>6.0000000000000003E+98</v>
      </c>
      <c r="C12" s="20" t="str">
        <f>VLOOKUP(B12,Balance!F:G,2,FALSE)</f>
        <v>600가</v>
      </c>
      <c r="D12" s="24">
        <v>43</v>
      </c>
      <c r="E12" s="20">
        <f>VLOOKUP(B12,Balance!F:K,6,FALSE)</f>
        <v>1.1549999999999998</v>
      </c>
      <c r="F12" s="24">
        <v>43</v>
      </c>
      <c r="G12" s="20">
        <f>VLOOKUP(B12,Balance!F:L,7,FALSE)</f>
        <v>3</v>
      </c>
    </row>
    <row r="13" spans="1:7">
      <c r="A13" s="26">
        <v>11</v>
      </c>
      <c r="B13" s="21">
        <f>Balance!F20</f>
        <v>3.6000000000000002E+99</v>
      </c>
      <c r="C13" s="20" t="str">
        <f>VLOOKUP(B13,Balance!F:G,2,FALSE)</f>
        <v>3600가</v>
      </c>
      <c r="D13" s="24">
        <v>43</v>
      </c>
      <c r="E13" s="20">
        <f>VLOOKUP(B13,Balance!F:K,6,FALSE)</f>
        <v>1.1709999999999998</v>
      </c>
      <c r="F13" s="24">
        <v>43</v>
      </c>
      <c r="G13" s="20">
        <f>VLOOKUP(B13,Balance!F:L,7,FALSE)</f>
        <v>3.1</v>
      </c>
    </row>
    <row r="14" spans="1:7">
      <c r="A14" s="26">
        <v>12</v>
      </c>
      <c r="B14" s="21">
        <f>Balance!F21</f>
        <v>3.0000000000000002E+100</v>
      </c>
      <c r="C14" s="20" t="str">
        <f>VLOOKUP(B14,Balance!F:G,2,FALSE)</f>
        <v>3언</v>
      </c>
      <c r="D14" s="24">
        <v>43</v>
      </c>
      <c r="E14" s="20">
        <f>VLOOKUP(B14,Balance!F:K,6,FALSE)</f>
        <v>1.1869999999999998</v>
      </c>
      <c r="F14" s="24">
        <v>43</v>
      </c>
      <c r="G14" s="20">
        <f>VLOOKUP(B14,Balance!F:L,7,FALSE)</f>
        <v>3.2</v>
      </c>
    </row>
    <row r="15" spans="1:7">
      <c r="A15" s="26">
        <v>13</v>
      </c>
      <c r="B15" s="21">
        <f>Balance!F22</f>
        <v>9.9999999999999998E+100</v>
      </c>
      <c r="C15" s="20" t="str">
        <f>VLOOKUP(B15,Balance!F:G,2,FALSE)</f>
        <v>10언</v>
      </c>
      <c r="D15" s="24">
        <v>43</v>
      </c>
      <c r="E15" s="20">
        <f>VLOOKUP(B15,Balance!F:K,6,FALSE)</f>
        <v>1.2029999999999998</v>
      </c>
      <c r="F15" s="24">
        <v>43</v>
      </c>
      <c r="G15" s="20">
        <f>VLOOKUP(B15,Balance!F:L,7,FALSE)</f>
        <v>3.3</v>
      </c>
    </row>
    <row r="16" spans="1:7">
      <c r="A16" s="26">
        <v>14</v>
      </c>
      <c r="B16" s="21">
        <f>Balance!F23</f>
        <v>7.0000000000000005E+101</v>
      </c>
      <c r="C16" s="20" t="str">
        <f>VLOOKUP(B16,Balance!F:G,2,FALSE)</f>
        <v>70언</v>
      </c>
      <c r="D16" s="24">
        <v>43</v>
      </c>
      <c r="E16" s="20">
        <f>VLOOKUP(B16,Balance!F:K,6,FALSE)</f>
        <v>1.2189999999999999</v>
      </c>
      <c r="F16" s="24">
        <v>43</v>
      </c>
      <c r="G16" s="20">
        <f>VLOOKUP(B16,Balance!F:L,7,FALSE)</f>
        <v>3.4</v>
      </c>
    </row>
    <row r="17" spans="1:7">
      <c r="A17" s="26">
        <v>15</v>
      </c>
      <c r="B17" s="21">
        <f>Balance!F24</f>
        <v>4.7000000000000003E+102</v>
      </c>
      <c r="C17" s="20" t="str">
        <f>VLOOKUP(B17,Balance!F:G,2,FALSE)</f>
        <v>470언</v>
      </c>
      <c r="D17" s="24">
        <v>43</v>
      </c>
      <c r="E17" s="20">
        <f>VLOOKUP(B17,Balance!F:K,6,FALSE)</f>
        <v>1.2349999999999999</v>
      </c>
      <c r="F17" s="24">
        <v>43</v>
      </c>
      <c r="G17" s="20">
        <f>VLOOKUP(B17,Balance!F:L,7,FALSE)</f>
        <v>3.8</v>
      </c>
    </row>
    <row r="18" spans="1:7">
      <c r="A18" s="26">
        <v>16</v>
      </c>
      <c r="B18" s="21">
        <f>Balance!F25</f>
        <v>2.8000000000000001E+103</v>
      </c>
      <c r="C18" s="20" t="str">
        <f>VLOOKUP(B18,Balance!F:G,2,FALSE)</f>
        <v>2800언</v>
      </c>
      <c r="D18" s="24">
        <v>43</v>
      </c>
      <c r="E18" s="20">
        <f>VLOOKUP(B18,Balance!F:K,6,FALSE)</f>
        <v>1.2519999999999998</v>
      </c>
      <c r="F18" s="24">
        <v>43</v>
      </c>
      <c r="G18" s="20">
        <f>VLOOKUP(B18,Balance!F:L,7,FALSE)</f>
        <v>3.9000000000000004</v>
      </c>
    </row>
    <row r="19" spans="1:7" s="22" customFormat="1">
      <c r="A19" s="27">
        <v>17</v>
      </c>
      <c r="B19" s="21">
        <f>Balance!F26</f>
        <v>2E+104</v>
      </c>
      <c r="C19" s="20" t="str">
        <f>VLOOKUP(B19,Balance!F:G,2,FALSE)</f>
        <v>2승</v>
      </c>
      <c r="D19" s="24">
        <v>43</v>
      </c>
      <c r="E19" s="20">
        <f>VLOOKUP(B19,Balance!F:K,6,FALSE)</f>
        <v>1.2689999999999999</v>
      </c>
      <c r="F19" s="24">
        <v>43</v>
      </c>
      <c r="G19" s="20">
        <f>VLOOKUP(B19,Balance!F:L,7,FALSE)</f>
        <v>4</v>
      </c>
    </row>
    <row r="20" spans="1:7">
      <c r="A20" s="26">
        <v>18</v>
      </c>
      <c r="B20" s="21">
        <f>Balance!F27</f>
        <v>9.9999999999999994E+104</v>
      </c>
      <c r="C20" s="20" t="str">
        <f>VLOOKUP(B20,Balance!F:G,2,FALSE)</f>
        <v>10승</v>
      </c>
      <c r="D20" s="24">
        <v>43</v>
      </c>
      <c r="E20" s="20">
        <f>VLOOKUP(B20,Balance!F:K,6,FALSE)</f>
        <v>1.2859999999999998</v>
      </c>
      <c r="F20" s="24">
        <v>43</v>
      </c>
      <c r="G20" s="20">
        <f>VLOOKUP(B20,Balance!F:L,7,FALSE)</f>
        <v>4.0999999999999996</v>
      </c>
    </row>
    <row r="21" spans="1:7">
      <c r="A21" s="27">
        <v>19</v>
      </c>
      <c r="B21" s="21">
        <f>Balance!F28</f>
        <v>6.0000000000000001E+105</v>
      </c>
      <c r="C21" s="20" t="str">
        <f>VLOOKUP(B21,Balance!F:G,2,FALSE)</f>
        <v>60승</v>
      </c>
      <c r="D21" s="24">
        <v>43</v>
      </c>
      <c r="E21" s="20">
        <f>VLOOKUP(B21,Balance!F:K,6,FALSE)</f>
        <v>1.3029999999999999</v>
      </c>
      <c r="F21" s="24">
        <v>43</v>
      </c>
      <c r="G21" s="20">
        <f>VLOOKUP(B21,Balance!F:L,7,FALSE)</f>
        <v>5.2</v>
      </c>
    </row>
    <row r="22" spans="1:7">
      <c r="A22" s="26">
        <v>20</v>
      </c>
      <c r="B22" s="21">
        <f>Balance!F29</f>
        <v>3.6000000000000001E+106</v>
      </c>
      <c r="C22" s="20" t="str">
        <f>VLOOKUP(B22,Balance!F:G,2,FALSE)</f>
        <v>360승</v>
      </c>
      <c r="D22" s="24">
        <v>43</v>
      </c>
      <c r="E22" s="20">
        <f>VLOOKUP(B22,Balance!F:K,6,FALSE)</f>
        <v>1.3199999999999998</v>
      </c>
      <c r="F22" s="24">
        <v>43</v>
      </c>
      <c r="G22" s="20">
        <f>VLOOKUP(B22,Balance!F:L,7,FALSE)</f>
        <v>7.1</v>
      </c>
    </row>
    <row r="23" spans="1:7">
      <c r="A23" s="26">
        <v>21</v>
      </c>
      <c r="B23" s="21">
        <f>Balance!F30</f>
        <v>2.1E+107</v>
      </c>
      <c r="C23" s="20" t="str">
        <f>VLOOKUP(B23,Balance!F:G,2,FALSE)</f>
        <v>2100승</v>
      </c>
      <c r="D23" s="24">
        <v>43</v>
      </c>
      <c r="E23" s="20">
        <f>VLOOKUP(B23,Balance!F:K,6,FALSE)</f>
        <v>1.3379999999999999</v>
      </c>
      <c r="F23" s="24">
        <v>43</v>
      </c>
      <c r="G23" s="20">
        <f>VLOOKUP(B23,Balance!F:L,7,FALSE)</f>
        <v>7.2</v>
      </c>
    </row>
    <row r="24" spans="1:7">
      <c r="A24" s="27">
        <v>22</v>
      </c>
      <c r="B24" s="21">
        <f>Balance!F31</f>
        <v>2.0000000000000001E+108</v>
      </c>
      <c r="C24" s="20" t="str">
        <f>VLOOKUP(B24,Balance!F:G,2,FALSE)</f>
        <v>2마</v>
      </c>
      <c r="D24" s="24">
        <v>43</v>
      </c>
      <c r="E24" s="20">
        <f>VLOOKUP(B24,Balance!F:K,6,FALSE)</f>
        <v>1.3559999999999999</v>
      </c>
      <c r="F24" s="24">
        <v>43</v>
      </c>
      <c r="G24" s="20">
        <f>VLOOKUP(B24,Balance!F:L,7,FALSE)</f>
        <v>7.3000000000000007</v>
      </c>
    </row>
    <row r="25" spans="1:7">
      <c r="A25" s="26">
        <v>23</v>
      </c>
      <c r="B25" s="21">
        <f>Balance!F32</f>
        <v>8.0000000000000003E+108</v>
      </c>
      <c r="C25" s="20" t="str">
        <f>VLOOKUP(B25,Balance!F:G,2,FALSE)</f>
        <v>8마</v>
      </c>
      <c r="D25" s="24">
        <v>43</v>
      </c>
      <c r="E25" s="20">
        <f>VLOOKUP(B25,Balance!F:K,6,FALSE)</f>
        <v>1.3739999999999999</v>
      </c>
      <c r="F25" s="24">
        <v>43</v>
      </c>
      <c r="G25" s="20">
        <f>VLOOKUP(B25,Balance!F:L,7,FALSE)</f>
        <v>7.4</v>
      </c>
    </row>
    <row r="26" spans="1:7">
      <c r="A26" s="26">
        <v>24</v>
      </c>
      <c r="B26" s="21">
        <f>Balance!F33</f>
        <v>3.9999999999999999E+109</v>
      </c>
      <c r="C26" s="20" t="str">
        <f>VLOOKUP(B26,Balance!F:G,2,FALSE)</f>
        <v>40마</v>
      </c>
      <c r="D26" s="24">
        <v>43</v>
      </c>
      <c r="E26" s="20">
        <f>VLOOKUP(B26,Balance!F:K,6,FALSE)</f>
        <v>1.3919999999999999</v>
      </c>
      <c r="F26" s="24">
        <v>43</v>
      </c>
      <c r="G26" s="20">
        <f>VLOOKUP(B26,Balance!F:L,7,FALSE)</f>
        <v>7.5</v>
      </c>
    </row>
    <row r="27" spans="1:7">
      <c r="A27" s="27">
        <v>25</v>
      </c>
      <c r="B27" s="21">
        <f>Balance!F34</f>
        <v>2.8000000000000002E+110</v>
      </c>
      <c r="C27" s="20" t="str">
        <f>VLOOKUP(B27,Balance!F:G,2,FALSE)</f>
        <v>280마</v>
      </c>
      <c r="D27" s="24">
        <v>43</v>
      </c>
      <c r="E27" s="20">
        <f>VLOOKUP(B27,Balance!F:K,6,FALSE)</f>
        <v>1.4109999999999998</v>
      </c>
      <c r="F27" s="24">
        <v>43</v>
      </c>
      <c r="G27" s="20">
        <f>VLOOKUP(B27,Balance!F:L,7,FALSE)</f>
        <v>7.9</v>
      </c>
    </row>
    <row r="28" spans="1:7">
      <c r="A28" s="26">
        <v>26</v>
      </c>
      <c r="B28" s="21">
        <f>Balance!F35</f>
        <v>1.7000000000000001E+111</v>
      </c>
      <c r="C28" s="20" t="str">
        <f>VLOOKUP(B28,Balance!F:G,2,FALSE)</f>
        <v>1700마</v>
      </c>
      <c r="D28" s="24">
        <v>43</v>
      </c>
      <c r="E28" s="20">
        <f>VLOOKUP(B28,Balance!F:K,6,FALSE)</f>
        <v>1.43</v>
      </c>
      <c r="F28" s="24">
        <v>43</v>
      </c>
      <c r="G28" s="20">
        <f>VLOOKUP(B28,Balance!F:L,7,FALSE)</f>
        <v>8</v>
      </c>
    </row>
    <row r="29" spans="1:7">
      <c r="A29" s="26">
        <v>27</v>
      </c>
      <c r="B29" s="21">
        <f>Balance!F36</f>
        <v>1.9999999999999999E+112</v>
      </c>
      <c r="C29" s="20" t="str">
        <f>VLOOKUP(B29,Balance!F:G,2,FALSE)</f>
        <v>2살</v>
      </c>
      <c r="D29" s="24">
        <v>43</v>
      </c>
      <c r="E29" s="20">
        <f>VLOOKUP(B29,Balance!F:K,6,FALSE)</f>
        <v>1.4489999999999998</v>
      </c>
      <c r="F29" s="24">
        <v>43</v>
      </c>
      <c r="G29" s="20">
        <f>VLOOKUP(B29,Balance!F:L,7,FALSE)</f>
        <v>8.1</v>
      </c>
    </row>
    <row r="30" spans="1:7">
      <c r="A30" s="27">
        <v>28</v>
      </c>
      <c r="B30" s="21">
        <f>Balance!F37</f>
        <v>6.9999999999999991E+112</v>
      </c>
      <c r="C30" s="20" t="str">
        <f>VLOOKUP(B30,Balance!F:G,2,FALSE)</f>
        <v>7살</v>
      </c>
      <c r="D30" s="24">
        <v>43</v>
      </c>
      <c r="E30" s="20">
        <f>VLOOKUP(B30,Balance!F:K,6,FALSE)</f>
        <v>1.468</v>
      </c>
      <c r="F30" s="24">
        <v>43</v>
      </c>
      <c r="G30" s="20">
        <f>VLOOKUP(B30,Balance!F:L,7,FALSE)</f>
        <v>8.1999999999999993</v>
      </c>
    </row>
    <row r="31" spans="1:7">
      <c r="A31" s="26">
        <v>29</v>
      </c>
      <c r="B31" s="21">
        <f>Balance!F38</f>
        <v>2.9999999999999997E+113</v>
      </c>
      <c r="C31" s="20" t="str">
        <f>VLOOKUP(B31,Balance!F:G,2,FALSE)</f>
        <v>30살</v>
      </c>
      <c r="D31" s="24">
        <v>43</v>
      </c>
      <c r="E31" s="20">
        <f>VLOOKUP(B31,Balance!F:K,6,FALSE)</f>
        <v>1.488</v>
      </c>
      <c r="F31" s="24">
        <v>43</v>
      </c>
      <c r="G31" s="20">
        <f>VLOOKUP(B31,Balance!F:L,7,FALSE)</f>
        <v>8.3000000000000007</v>
      </c>
    </row>
    <row r="32" spans="1:7">
      <c r="A32" s="26">
        <v>30</v>
      </c>
      <c r="B32" s="21">
        <f>Balance!F39</f>
        <v>2.1999999999999998E+114</v>
      </c>
      <c r="C32" s="20" t="str">
        <f>VLOOKUP(B32,Balance!F:G,2,FALSE)</f>
        <v>220살</v>
      </c>
      <c r="D32" s="24">
        <v>43</v>
      </c>
      <c r="E32" s="20">
        <f>VLOOKUP(B32,Balance!F:K,6,FALSE)</f>
        <v>1.5079999999999998</v>
      </c>
      <c r="F32" s="24">
        <v>43</v>
      </c>
      <c r="G32" s="20">
        <f>VLOOKUP(B32,Balance!F:L,7,FALSE)</f>
        <v>9.1999999999999993</v>
      </c>
    </row>
    <row r="33" spans="1:7">
      <c r="A33" s="27">
        <v>31</v>
      </c>
      <c r="B33" s="21">
        <f>Balance!F40</f>
        <v>1.2999999999999998E+115</v>
      </c>
      <c r="C33" s="20" t="str">
        <f>VLOOKUP(B33,Balance!F:G,2,FALSE)</f>
        <v>1300살</v>
      </c>
      <c r="D33" s="24">
        <v>43</v>
      </c>
      <c r="E33" s="20">
        <f>VLOOKUP(B33,Balance!F:K,6,FALSE)</f>
        <v>1.5279999999999998</v>
      </c>
      <c r="F33" s="24">
        <v>43</v>
      </c>
      <c r="G33" s="20">
        <f>VLOOKUP(B33,Balance!F:L,7,FALSE)</f>
        <v>9.3000000000000007</v>
      </c>
    </row>
    <row r="34" spans="1:7">
      <c r="A34" s="26">
        <v>32</v>
      </c>
      <c r="B34" s="21">
        <f>Balance!F41</f>
        <v>7.8999999999999997E+115</v>
      </c>
      <c r="C34" s="20" t="str">
        <f>VLOOKUP(B34,Balance!F:G,2,FALSE)</f>
        <v>7900살</v>
      </c>
      <c r="D34" s="24">
        <v>43</v>
      </c>
      <c r="E34" s="20">
        <f>VLOOKUP(B34,Balance!F:K,6,FALSE)</f>
        <v>1.5479999999999998</v>
      </c>
      <c r="F34" s="24">
        <v>43</v>
      </c>
      <c r="G34" s="20">
        <f>VLOOKUP(B34,Balance!F:L,7,FALSE)</f>
        <v>9.4</v>
      </c>
    </row>
    <row r="35" spans="1:7">
      <c r="A35" s="26">
        <v>33</v>
      </c>
      <c r="B35" s="21">
        <f>Balance!F42</f>
        <v>5.0000000000000003E+116</v>
      </c>
      <c r="C35" s="20" t="str">
        <f>VLOOKUP(B35,Balance!F:G,2,FALSE)</f>
        <v>5섬</v>
      </c>
      <c r="D35" s="24">
        <v>43</v>
      </c>
      <c r="E35" s="20">
        <f>VLOOKUP(B35,Balance!F:K,6,FALSE)</f>
        <v>1.569</v>
      </c>
      <c r="F35" s="24">
        <v>43</v>
      </c>
      <c r="G35" s="20">
        <f>VLOOKUP(B35,Balance!F:L,7,FALSE)</f>
        <v>9.5</v>
      </c>
    </row>
    <row r="36" spans="1:7">
      <c r="A36" s="26">
        <v>34</v>
      </c>
      <c r="B36" s="21">
        <f>Balance!F43</f>
        <v>2.0000000000000001E+117</v>
      </c>
      <c r="C36" s="20" t="str">
        <f>VLOOKUP(B36,Balance!F:G,2,FALSE)</f>
        <v>20섬</v>
      </c>
      <c r="D36" s="24">
        <v>43</v>
      </c>
      <c r="E36" s="20">
        <f>VLOOKUP(B36,Balance!F:K,6,FALSE)</f>
        <v>1.5899999999999999</v>
      </c>
      <c r="F36" s="24">
        <v>43</v>
      </c>
      <c r="G36" s="20">
        <f>VLOOKUP(B36,Balance!F:L,7,FALSE)</f>
        <v>9.6</v>
      </c>
    </row>
    <row r="37" spans="1:7">
      <c r="A37" s="26">
        <v>35</v>
      </c>
      <c r="B37" s="21">
        <f>Balance!F44</f>
        <v>1.6999999999999999E+118</v>
      </c>
      <c r="C37" s="20" t="str">
        <f>VLOOKUP(B37,Balance!F:G,2,FALSE)</f>
        <v>170섬</v>
      </c>
      <c r="D37" s="24">
        <v>43</v>
      </c>
      <c r="E37" s="20">
        <f>VLOOKUP(B37,Balance!F:K,6,FALSE)</f>
        <v>1.611</v>
      </c>
      <c r="F37" s="24">
        <v>43</v>
      </c>
      <c r="G37" s="20">
        <f>VLOOKUP(B37,Balance!F:L,7,FALSE)</f>
        <v>10</v>
      </c>
    </row>
    <row r="38" spans="1:7">
      <c r="A38" s="26">
        <v>36</v>
      </c>
      <c r="B38" s="21">
        <f>Balance!F45</f>
        <v>9.9999999999999994E+118</v>
      </c>
      <c r="C38" s="20" t="str">
        <f>VLOOKUP(B38,Balance!F:G,2,FALSE)</f>
        <v>1000섬</v>
      </c>
      <c r="D38" s="24">
        <v>43</v>
      </c>
      <c r="E38" s="20">
        <f>VLOOKUP(B38,Balance!F:K,6,FALSE)</f>
        <v>1.6319999999999999</v>
      </c>
      <c r="F38" s="24">
        <v>43</v>
      </c>
      <c r="G38" s="20">
        <f>VLOOKUP(B38,Balance!F:L,7,FALSE)</f>
        <v>10.1</v>
      </c>
    </row>
    <row r="39" spans="1:7">
      <c r="A39" s="26">
        <v>37</v>
      </c>
      <c r="B39" s="21">
        <f>Balance!F46</f>
        <v>6.1E+119</v>
      </c>
      <c r="C39" s="20" t="str">
        <f>VLOOKUP(B39,Balance!F:G,2,FALSE)</f>
        <v>6100섬</v>
      </c>
      <c r="D39" s="24">
        <v>43</v>
      </c>
      <c r="E39" s="20">
        <f>VLOOKUP(B39,Balance!F:K,6,FALSE)</f>
        <v>1.6539999999999999</v>
      </c>
      <c r="F39" s="24">
        <v>43</v>
      </c>
      <c r="G39" s="20">
        <f>VLOOKUP(B39,Balance!F:L,7,FALSE)</f>
        <v>10.199999999999999</v>
      </c>
    </row>
    <row r="40" spans="1:7">
      <c r="A40" s="26">
        <v>38</v>
      </c>
      <c r="B40" s="21">
        <f>Balance!F47</f>
        <v>3.9999999999999999E+120</v>
      </c>
      <c r="C40" s="20" t="str">
        <f>VLOOKUP(B40,Balance!F:G,2,FALSE)</f>
        <v>4찰</v>
      </c>
      <c r="D40" s="24">
        <v>43</v>
      </c>
      <c r="E40" s="20">
        <f>VLOOKUP(B40,Balance!F:K,6,FALSE)</f>
        <v>1.6759999999999999</v>
      </c>
      <c r="F40" s="24">
        <v>43</v>
      </c>
      <c r="G40" s="20">
        <f>VLOOKUP(B40,Balance!F:L,7,FALSE)</f>
        <v>10.3</v>
      </c>
    </row>
    <row r="41" spans="1:7">
      <c r="A41" s="26">
        <v>39</v>
      </c>
      <c r="B41" s="21">
        <f>Balance!F48</f>
        <v>1.9999999999999998E+121</v>
      </c>
      <c r="C41" s="20" t="str">
        <f>VLOOKUP(B41,Balance!F:G,2,FALSE)</f>
        <v>20찰</v>
      </c>
      <c r="D41" s="24">
        <v>43</v>
      </c>
      <c r="E41" s="20">
        <f>VLOOKUP(B41,Balance!F:K,6,FALSE)</f>
        <v>1.698</v>
      </c>
      <c r="F41" s="24">
        <v>43</v>
      </c>
      <c r="G41" s="20">
        <f>VLOOKUP(B41,Balance!F:L,7,FALSE)</f>
        <v>10.4</v>
      </c>
    </row>
    <row r="42" spans="1:7">
      <c r="A42" s="26">
        <v>40</v>
      </c>
      <c r="B42" s="21">
        <f>Balance!F49</f>
        <v>1.3E+122</v>
      </c>
      <c r="C42" s="20" t="str">
        <f>VLOOKUP(B42,Balance!F:G,2,FALSE)</f>
        <v>130찰</v>
      </c>
      <c r="D42" s="24">
        <v>43</v>
      </c>
      <c r="E42" s="20">
        <f>VLOOKUP(B42,Balance!F:K,6,FALSE)</f>
        <v>1.7209999999999999</v>
      </c>
      <c r="F42" s="24">
        <v>43</v>
      </c>
      <c r="G42" s="20">
        <f>VLOOKUP(B42,Balance!F:L,7,FALSE)</f>
        <v>12.3</v>
      </c>
    </row>
    <row r="43" spans="1:7">
      <c r="A43" s="26">
        <v>41</v>
      </c>
      <c r="B43" s="21">
        <f>Balance!F50</f>
        <v>8.0000000000000001E+122</v>
      </c>
      <c r="C43" s="20" t="str">
        <f>VLOOKUP(B43,Balance!F:G,2,FALSE)</f>
        <v>800찰</v>
      </c>
      <c r="D43" s="24">
        <v>43</v>
      </c>
      <c r="E43" s="20">
        <f>VLOOKUP(B43,Balance!F:K,6,FALSE)</f>
        <v>1.744</v>
      </c>
      <c r="F43" s="24">
        <v>43</v>
      </c>
      <c r="G43" s="20">
        <f>VLOOKUP(B43,Balance!F:L,7,FALSE)</f>
        <v>12.4</v>
      </c>
    </row>
    <row r="44" spans="1:7">
      <c r="A44" s="26">
        <v>42</v>
      </c>
      <c r="B44" s="21">
        <f>Balance!F51</f>
        <v>4.7999999999999998E+123</v>
      </c>
      <c r="C44" s="20" t="str">
        <f>VLOOKUP(B44,Balance!F:G,2,FALSE)</f>
        <v>4800찰</v>
      </c>
      <c r="D44" s="24">
        <v>43</v>
      </c>
      <c r="E44" s="20">
        <f>VLOOKUP(B44,Balance!F:K,6,FALSE)</f>
        <v>1.7669999999999999</v>
      </c>
      <c r="F44" s="24">
        <v>43</v>
      </c>
      <c r="G44" s="20">
        <f>VLOOKUP(B44,Balance!F:L,7,FALSE)</f>
        <v>12.5</v>
      </c>
    </row>
    <row r="45" spans="1:7">
      <c r="A45" s="26">
        <v>43</v>
      </c>
      <c r="B45" s="21">
        <f>Balance!F52</f>
        <v>3E+124</v>
      </c>
      <c r="C45" s="20" t="str">
        <f>VLOOKUP(B45,Balance!F:G,2,FALSE)</f>
        <v>3교</v>
      </c>
      <c r="D45" s="24">
        <v>43</v>
      </c>
      <c r="E45" s="20">
        <f>VLOOKUP(B45,Balance!F:K,6,FALSE)</f>
        <v>1.7899999999999998</v>
      </c>
      <c r="F45" s="24">
        <v>43</v>
      </c>
      <c r="G45" s="20">
        <f>VLOOKUP(B45,Balance!F:L,7,FALSE)</f>
        <v>12.6</v>
      </c>
    </row>
    <row r="46" spans="1:7">
      <c r="A46" s="26">
        <v>44</v>
      </c>
      <c r="B46" s="21">
        <f>Balance!F53</f>
        <v>9.9999999999999992E+124</v>
      </c>
      <c r="C46" s="20" t="str">
        <f>VLOOKUP(B46,Balance!F:G,2,FALSE)</f>
        <v>10교</v>
      </c>
      <c r="D46" s="24">
        <v>43</v>
      </c>
      <c r="E46" s="20">
        <f>VLOOKUP(B46,Balance!F:K,6,FALSE)</f>
        <v>1.8139999999999998</v>
      </c>
      <c r="F46" s="24">
        <v>43</v>
      </c>
      <c r="G46" s="20">
        <f>VLOOKUP(B46,Balance!F:L,7,FALSE)</f>
        <v>12.7</v>
      </c>
    </row>
    <row r="47" spans="1:7">
      <c r="A47" s="26">
        <v>45</v>
      </c>
      <c r="B47" s="21">
        <f>Balance!F54</f>
        <v>9.9999999999999992E+125</v>
      </c>
      <c r="C47" s="20" t="str">
        <f>VLOOKUP(B47,Balance!F:G,2,FALSE)</f>
        <v>100교</v>
      </c>
      <c r="D47" s="24">
        <v>43</v>
      </c>
      <c r="E47" s="20">
        <f>VLOOKUP(B47,Balance!F:K,6,FALSE)</f>
        <v>1.8379999999999999</v>
      </c>
      <c r="F47" s="24">
        <v>43</v>
      </c>
      <c r="G47" s="20">
        <f>VLOOKUP(B47,Balance!F:L,7,FALSE)</f>
        <v>13.100000000000001</v>
      </c>
    </row>
    <row r="48" spans="1:7">
      <c r="A48" s="26">
        <v>46</v>
      </c>
      <c r="B48" s="21">
        <f>Balance!F55</f>
        <v>6.2E+126</v>
      </c>
      <c r="C48" s="20" t="str">
        <f>VLOOKUP(B48,Balance!F:G,2,FALSE)</f>
        <v>620교</v>
      </c>
      <c r="D48" s="24">
        <v>43</v>
      </c>
      <c r="E48" s="20">
        <f>VLOOKUP(B48,Balance!F:K,6,FALSE)</f>
        <v>1.8619999999999999</v>
      </c>
      <c r="F48" s="24">
        <v>43</v>
      </c>
      <c r="G48" s="20">
        <f>VLOOKUP(B48,Balance!F:L,7,FALSE)</f>
        <v>13.2</v>
      </c>
    </row>
    <row r="49" spans="1:7">
      <c r="A49" s="26">
        <v>47</v>
      </c>
      <c r="B49" s="21">
        <f>Balance!F56</f>
        <v>3.6999999999999998E+127</v>
      </c>
      <c r="C49" s="20" t="str">
        <f>VLOOKUP(B49,Balance!F:G,2,FALSE)</f>
        <v>3700교</v>
      </c>
      <c r="D49" s="24">
        <v>43</v>
      </c>
      <c r="E49" s="20">
        <f>VLOOKUP(B49,Balance!F:K,6,FALSE)</f>
        <v>1.8869999999999998</v>
      </c>
      <c r="F49" s="24">
        <v>43</v>
      </c>
      <c r="G49" s="20">
        <f>VLOOKUP(B49,Balance!F:L,7,FALSE)</f>
        <v>13.3</v>
      </c>
    </row>
    <row r="50" spans="1:7">
      <c r="A50" s="26">
        <v>48</v>
      </c>
      <c r="B50" s="21">
        <f>Balance!F57</f>
        <v>3.0000000000000002E+128</v>
      </c>
      <c r="C50" s="20" t="str">
        <f>VLOOKUP(B50,Balance!F:G,2,FALSE)</f>
        <v>3위</v>
      </c>
      <c r="D50" s="24">
        <v>43</v>
      </c>
      <c r="E50" s="20">
        <f>VLOOKUP(B50,Balance!F:K,6,FALSE)</f>
        <v>1.9119999999999999</v>
      </c>
      <c r="F50" s="24">
        <v>43</v>
      </c>
      <c r="G50" s="20">
        <f>VLOOKUP(B50,Balance!F:L,7,FALSE)</f>
        <v>13.4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33BD-992C-4217-90F6-801DF4A35CFF}">
  <dimension ref="A1:Z66"/>
  <sheetViews>
    <sheetView topLeftCell="A48" workbookViewId="0">
      <selection activeCell="N40" sqref="N4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0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50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1"/>
      <c r="H5" s="11"/>
      <c r="I5" s="11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51</v>
      </c>
      <c r="B7" s="12"/>
      <c r="C7" s="13"/>
      <c r="E7" s="14" t="s">
        <v>11</v>
      </c>
      <c r="F7" s="14" t="s">
        <v>13</v>
      </c>
      <c r="G7" s="14" t="s">
        <v>12</v>
      </c>
      <c r="H7" s="14" t="s">
        <v>14</v>
      </c>
      <c r="I7" s="14" t="s">
        <v>15</v>
      </c>
      <c r="J7" s="14" t="s">
        <v>16</v>
      </c>
      <c r="K7" s="14" t="s">
        <v>54</v>
      </c>
      <c r="L7" s="14" t="s">
        <v>56</v>
      </c>
      <c r="N7" s="14" t="s">
        <v>16</v>
      </c>
      <c r="O7" s="14" t="s">
        <v>17</v>
      </c>
      <c r="P7" s="14"/>
      <c r="Q7" s="14"/>
    </row>
    <row r="8" spans="1:17" ht="17.25" thickTop="1">
      <c r="A8" s="15" t="s">
        <v>18</v>
      </c>
      <c r="B8" s="15" t="s">
        <v>19</v>
      </c>
      <c r="C8" s="13"/>
      <c r="E8" s="16"/>
      <c r="F8" s="17"/>
      <c r="G8" s="17"/>
      <c r="H8" s="10"/>
      <c r="I8" s="16"/>
      <c r="J8" s="16"/>
      <c r="K8" s="16"/>
      <c r="L8" s="16"/>
      <c r="N8" s="16" t="s">
        <v>20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21</v>
      </c>
      <c r="B9" s="19" t="s">
        <v>5</v>
      </c>
      <c r="C9" s="13"/>
      <c r="E9" s="16">
        <v>1</v>
      </c>
      <c r="F9" s="17">
        <f>IF(H9&lt;10,ROUNDUP(H9,0),IF(H9&lt;100,ROUNDDOWN(H9,-1),IF(H9&lt;1000,ROUNDDOWN(H9,-1),IF(H9&lt;10000,ROUNDDOWN(H9,-2),0))))*J9</f>
        <v>9.999999999999999E+90</v>
      </c>
      <c r="G9" s="17" t="str">
        <f>IF(H9&lt;10,ROUNDUP(H9,0),IF(H9&lt;100,ROUNDDOWN(H9,-1),IF(H9&lt;1000,ROUNDDOWN(H9,-1),IF(H9&lt;10000,ROUNDDOWN(H9,-2),0))))&amp;I9</f>
        <v>1000갈</v>
      </c>
      <c r="H9" s="17">
        <v>1000</v>
      </c>
      <c r="I9" s="16" t="s">
        <v>43</v>
      </c>
      <c r="J9" s="16" t="str">
        <f t="shared" ref="J9:J40" si="0">VLOOKUP(I9,N:Q,4,FALSE)</f>
        <v>1E+88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23</v>
      </c>
      <c r="O9" s="16">
        <v>8</v>
      </c>
      <c r="P9" s="17">
        <f t="shared" ref="P9:P38" si="1">POWER(10,O9)</f>
        <v>100000000</v>
      </c>
      <c r="Q9" s="17" t="str">
        <f t="shared" ref="Q9:Q11" si="2">1&amp;RIGHT(P9,O9)</f>
        <v>100000000</v>
      </c>
    </row>
    <row r="10" spans="1:17">
      <c r="A10" s="18" t="s">
        <v>24</v>
      </c>
      <c r="B10" s="19">
        <v>500</v>
      </c>
      <c r="C10" s="13"/>
      <c r="E10" s="16">
        <v>2</v>
      </c>
      <c r="F10" s="17">
        <f t="shared" ref="F10:F66" si="3">IF(H10&lt;10,ROUNDUP(H10,0),IF(H10&lt;100,ROUNDDOWN(H10,-1),IF(H10&lt;1000,ROUNDDOWN(H10,-1),IF(H10&lt;10000,ROUNDDOWN(H10,-2),0))))*J10</f>
        <v>6.0000000000000001E+91</v>
      </c>
      <c r="G10" s="17" t="str">
        <f t="shared" ref="G10:G66" si="4">IF(H10&lt;10,ROUNDUP(H10,0),IF(H10&lt;100,ROUNDDOWN(H10,-1),IF(H10&lt;1000,ROUNDDOWN(H10,-1),IF(H10&lt;10000,ROUNDDOWN(H10,-2),0))))&amp;I10</f>
        <v>6000갈</v>
      </c>
      <c r="H10" s="17">
        <f>IF(ROUNDUP(H9*((100+$B$10)/100),0)&gt;10000,ROUNDUP(H9*((100+$B$10)/100)/10000,4),ROUNDUP(H9*((100+$B$10)/100),4))</f>
        <v>6000</v>
      </c>
      <c r="I10" s="16" t="str" cm="1">
        <f t="array" ref="I10">IF(AND(H9&gt;100,H10&lt;100),INDEX(N:N,MATCH(I9,N:N,0)+1,0),I9)</f>
        <v>갈</v>
      </c>
      <c r="J10" s="16" t="str">
        <f t="shared" si="0"/>
        <v>1E+88</v>
      </c>
      <c r="K10" s="16">
        <f>ROUNDUP((K9*(1+$B$14/100)),3)</f>
        <v>1.0239999999999998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25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4.0000000000000002E+92</v>
      </c>
      <c r="G11" s="17" t="str">
        <f t="shared" si="4"/>
        <v>4라</v>
      </c>
      <c r="H11" s="17">
        <f t="shared" ref="H11:H66" si="6">IF(ROUNDUP(H10*((100+$B$10)/100),0)&gt;10000,ROUNDUP(H10*((100+$B$10)/100)/10000,4),ROUNDUP(H10*((100+$B$10)/100),4))</f>
        <v>3.6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1.0379999999999998</v>
      </c>
      <c r="L11" s="16">
        <f t="shared" si="5"/>
        <v>0.30000000000000004</v>
      </c>
      <c r="N11" s="16" t="s">
        <v>26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57</v>
      </c>
      <c r="B12" s="12"/>
      <c r="C12" s="13"/>
      <c r="E12" s="16">
        <v>4</v>
      </c>
      <c r="F12" s="17">
        <f t="shared" si="3"/>
        <v>2.0000000000000001E+93</v>
      </c>
      <c r="G12" s="17" t="str">
        <f t="shared" si="4"/>
        <v>20라</v>
      </c>
      <c r="H12" s="17">
        <f t="shared" si="6"/>
        <v>21.6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1.0519999999999998</v>
      </c>
      <c r="L12" s="16">
        <f t="shared" si="5"/>
        <v>0.4</v>
      </c>
      <c r="N12" s="16" t="s">
        <v>27</v>
      </c>
      <c r="O12" s="16">
        <v>20</v>
      </c>
      <c r="P12" s="17">
        <f t="shared" si="1"/>
        <v>1E+20</v>
      </c>
      <c r="Q12" s="17" t="str">
        <f t="shared" ref="Q12:Q38" si="8">RIGHT(P12,O12)</f>
        <v>1E+20</v>
      </c>
    </row>
    <row r="13" spans="1:17">
      <c r="A13" s="15" t="s">
        <v>18</v>
      </c>
      <c r="B13" s="15" t="s">
        <v>19</v>
      </c>
      <c r="C13" s="13"/>
      <c r="E13" s="16">
        <v>5</v>
      </c>
      <c r="F13" s="17">
        <f t="shared" si="3"/>
        <v>1.2000000000000001E+94</v>
      </c>
      <c r="G13" s="17" t="str">
        <f t="shared" si="4"/>
        <v>120라</v>
      </c>
      <c r="H13" s="17">
        <f t="shared" si="6"/>
        <v>129.6</v>
      </c>
      <c r="I13" s="16" t="str" cm="1">
        <f t="array" ref="I13">IF(AND(H12&gt;100,H13&lt;100),INDEX(N:N,MATCH(I12,N:N,0)+1,0),I12)</f>
        <v>라</v>
      </c>
      <c r="J13" s="16" t="str">
        <f t="shared" si="0"/>
        <v>1E+92</v>
      </c>
      <c r="K13" s="16">
        <f t="shared" si="7"/>
        <v>1.0659999999999998</v>
      </c>
      <c r="L13" s="16">
        <f t="shared" si="5"/>
        <v>0.8</v>
      </c>
      <c r="N13" s="16" t="s">
        <v>28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55</v>
      </c>
      <c r="B14" s="19">
        <v>1.3</v>
      </c>
      <c r="C14" s="13"/>
      <c r="E14" s="16">
        <v>6</v>
      </c>
      <c r="F14" s="17">
        <f t="shared" si="3"/>
        <v>7.7000000000000002E+94</v>
      </c>
      <c r="G14" s="17" t="str">
        <f t="shared" si="4"/>
        <v>770라</v>
      </c>
      <c r="H14" s="17">
        <f t="shared" si="6"/>
        <v>777.6</v>
      </c>
      <c r="I14" s="16" t="str" cm="1">
        <f t="array" ref="I14">IF(AND(H13&gt;100,H14&lt;100),INDEX(N:N,MATCH(I13,N:N,0)+1,0),I13)</f>
        <v>라</v>
      </c>
      <c r="J14" s="16" t="str">
        <f t="shared" si="0"/>
        <v>1E+92</v>
      </c>
      <c r="K14" s="16">
        <f t="shared" si="7"/>
        <v>1.0799999999999998</v>
      </c>
      <c r="L14" s="16">
        <f t="shared" si="5"/>
        <v>1.2000000000000002</v>
      </c>
      <c r="N14" s="16" t="s">
        <v>29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4.5999999999999999E+95</v>
      </c>
      <c r="G15" s="17" t="str">
        <f t="shared" si="4"/>
        <v>4600라</v>
      </c>
      <c r="H15" s="17">
        <f t="shared" si="6"/>
        <v>4665.6000000000004</v>
      </c>
      <c r="I15" s="16" t="str" cm="1">
        <f t="array" ref="I15">IF(AND(H14&gt;100,H15&lt;100),INDEX(N:N,MATCH(I14,N:N,0)+1,0),I14)</f>
        <v>라</v>
      </c>
      <c r="J15" s="16" t="str">
        <f t="shared" si="0"/>
        <v>1E+92</v>
      </c>
      <c r="K15" s="16">
        <f t="shared" si="7"/>
        <v>1.095</v>
      </c>
      <c r="L15" s="16">
        <f t="shared" si="5"/>
        <v>1.3</v>
      </c>
      <c r="N15" s="16" t="s">
        <v>30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58</v>
      </c>
      <c r="B16" s="12"/>
      <c r="C16" s="13"/>
      <c r="E16" s="16">
        <v>8</v>
      </c>
      <c r="F16" s="17">
        <f t="shared" si="3"/>
        <v>3E+96</v>
      </c>
      <c r="G16" s="17" t="str">
        <f t="shared" si="4"/>
        <v>3가</v>
      </c>
      <c r="H16" s="17">
        <f t="shared" si="6"/>
        <v>2.7994000000000003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1.1099999999999999</v>
      </c>
      <c r="L16" s="16">
        <f t="shared" si="5"/>
        <v>1.4</v>
      </c>
      <c r="N16" s="16" t="s">
        <v>31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18</v>
      </c>
      <c r="B17" s="15" t="s">
        <v>19</v>
      </c>
      <c r="C17" s="13"/>
      <c r="E17" s="16">
        <v>9</v>
      </c>
      <c r="F17" s="17">
        <f t="shared" si="3"/>
        <v>1.0000000000000001E+97</v>
      </c>
      <c r="G17" s="17" t="str">
        <f t="shared" si="4"/>
        <v>10가</v>
      </c>
      <c r="H17" s="17">
        <f t="shared" si="6"/>
        <v>16.796399999999998</v>
      </c>
      <c r="I17" s="16" t="str" cm="1">
        <f t="array" ref="I17">IF(AND(H16&gt;100,H17&lt;100),INDEX(N:N,MATCH(I16,N:N,0)+1,0),I16)</f>
        <v>가</v>
      </c>
      <c r="J17" s="16" t="str">
        <f t="shared" si="0"/>
        <v>1E+96</v>
      </c>
      <c r="K17" s="16">
        <f t="shared" si="7"/>
        <v>1.125</v>
      </c>
      <c r="L17" s="16">
        <f t="shared" si="5"/>
        <v>1.5</v>
      </c>
      <c r="N17" s="16" t="s">
        <v>32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59</v>
      </c>
      <c r="B18" s="19">
        <v>0.1</v>
      </c>
      <c r="C18" s="13"/>
      <c r="E18" s="16">
        <v>10</v>
      </c>
      <c r="F18" s="17">
        <f t="shared" si="3"/>
        <v>1E+98</v>
      </c>
      <c r="G18" s="17" t="str">
        <f t="shared" si="4"/>
        <v>100가</v>
      </c>
      <c r="H18" s="17">
        <f t="shared" si="6"/>
        <v>100.7784</v>
      </c>
      <c r="I18" s="16" t="str" cm="1">
        <f t="array" ref="I18">IF(AND(H17&gt;100,H18&lt;100),INDEX(N:N,MATCH(I17,N:N,0)+1,0),I17)</f>
        <v>가</v>
      </c>
      <c r="J18" s="16" t="str">
        <f t="shared" si="0"/>
        <v>1E+96</v>
      </c>
      <c r="K18" s="16">
        <f t="shared" si="7"/>
        <v>1.1399999999999999</v>
      </c>
      <c r="L18" s="16">
        <f t="shared" si="5"/>
        <v>2.1</v>
      </c>
      <c r="N18" s="16" t="s">
        <v>33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60</v>
      </c>
      <c r="B19" s="19">
        <v>0.3</v>
      </c>
      <c r="C19" s="13"/>
      <c r="E19" s="16">
        <v>11</v>
      </c>
      <c r="F19" s="17">
        <f t="shared" si="3"/>
        <v>6.0000000000000003E+98</v>
      </c>
      <c r="G19" s="17" t="str">
        <f t="shared" si="4"/>
        <v>600가</v>
      </c>
      <c r="H19" s="17">
        <f t="shared" si="6"/>
        <v>604.67039999999997</v>
      </c>
      <c r="I19" s="16" t="str" cm="1">
        <f t="array" ref="I19">IF(AND(H18&gt;100,H19&lt;100),INDEX(N:N,MATCH(I18,N:N,0)+1,0),I18)</f>
        <v>가</v>
      </c>
      <c r="J19" s="16" t="str">
        <f t="shared" si="0"/>
        <v>1E+96</v>
      </c>
      <c r="K19" s="16">
        <f t="shared" si="7"/>
        <v>1.1549999999999998</v>
      </c>
      <c r="L19" s="16">
        <f t="shared" si="5"/>
        <v>3</v>
      </c>
      <c r="N19" s="16" t="s">
        <v>34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61</v>
      </c>
      <c r="B20" s="19">
        <v>0.5</v>
      </c>
      <c r="C20" s="13"/>
      <c r="E20" s="16">
        <v>12</v>
      </c>
      <c r="F20" s="17">
        <f t="shared" si="3"/>
        <v>3.6000000000000002E+99</v>
      </c>
      <c r="G20" s="17" t="str">
        <f t="shared" si="4"/>
        <v>3600가</v>
      </c>
      <c r="H20" s="17">
        <f t="shared" si="6"/>
        <v>3628.0223999999998</v>
      </c>
      <c r="I20" s="16" t="str" cm="1">
        <f t="array" ref="I20">IF(AND(H19&gt;100,H20&lt;100),INDEX(N:N,MATCH(I19,N:N,0)+1,0),I19)</f>
        <v>가</v>
      </c>
      <c r="J20" s="16" t="str">
        <f t="shared" si="0"/>
        <v>1E+96</v>
      </c>
      <c r="K20" s="16">
        <f t="shared" si="7"/>
        <v>1.1709999999999998</v>
      </c>
      <c r="L20" s="16">
        <f t="shared" si="5"/>
        <v>3.1</v>
      </c>
      <c r="N20" s="16" t="s">
        <v>35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62</v>
      </c>
      <c r="B21" s="19">
        <v>1</v>
      </c>
      <c r="C21" s="13"/>
      <c r="E21" s="16">
        <v>13</v>
      </c>
      <c r="F21" s="17">
        <f t="shared" si="3"/>
        <v>3.0000000000000002E+100</v>
      </c>
      <c r="G21" s="17" t="str">
        <f t="shared" si="4"/>
        <v>3언</v>
      </c>
      <c r="H21" s="17">
        <f t="shared" si="6"/>
        <v>2.1769000000000003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1.1869999999999998</v>
      </c>
      <c r="L21" s="16">
        <f t="shared" si="5"/>
        <v>3.2</v>
      </c>
      <c r="N21" s="16" t="s">
        <v>36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9.9999999999999998E+100</v>
      </c>
      <c r="G22" s="17" t="str">
        <f t="shared" si="4"/>
        <v>10언</v>
      </c>
      <c r="H22" s="17">
        <f t="shared" si="6"/>
        <v>13.061400000000001</v>
      </c>
      <c r="I22" s="16" t="str" cm="1">
        <f t="array" ref="I22">IF(AND(H21&gt;100,H22&lt;100),INDEX(N:N,MATCH(I21,N:N,0)+1,0),I21)</f>
        <v>언</v>
      </c>
      <c r="J22" s="16" t="str">
        <f t="shared" si="0"/>
        <v>1E+100</v>
      </c>
      <c r="K22" s="16">
        <f t="shared" si="7"/>
        <v>1.2029999999999998</v>
      </c>
      <c r="L22" s="16">
        <f t="shared" si="5"/>
        <v>3.3</v>
      </c>
      <c r="N22" s="16" t="s">
        <v>37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7.0000000000000005E+101</v>
      </c>
      <c r="G23" s="17" t="str">
        <f t="shared" si="4"/>
        <v>70언</v>
      </c>
      <c r="H23" s="17">
        <f t="shared" si="6"/>
        <v>78.368399999999994</v>
      </c>
      <c r="I23" s="16" t="str" cm="1">
        <f t="array" ref="I23">IF(AND(H22&gt;100,H23&lt;100),INDEX(N:N,MATCH(I22,N:N,0)+1,0),I22)</f>
        <v>언</v>
      </c>
      <c r="J23" s="16" t="str">
        <f t="shared" si="0"/>
        <v>1E+100</v>
      </c>
      <c r="K23" s="16">
        <f t="shared" si="7"/>
        <v>1.2189999999999999</v>
      </c>
      <c r="L23" s="16">
        <f t="shared" si="5"/>
        <v>3.4</v>
      </c>
      <c r="N23" s="16" t="s">
        <v>38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4.7000000000000003E+102</v>
      </c>
      <c r="G24" s="17" t="str">
        <f t="shared" si="4"/>
        <v>470언</v>
      </c>
      <c r="H24" s="17">
        <f t="shared" si="6"/>
        <v>470.21039999999999</v>
      </c>
      <c r="I24" s="16" t="str" cm="1">
        <f t="array" ref="I24">IF(AND(H23&gt;100,H24&lt;100),INDEX(N:N,MATCH(I23,N:N,0)+1,0),I23)</f>
        <v>언</v>
      </c>
      <c r="J24" s="16" t="str">
        <f t="shared" si="0"/>
        <v>1E+100</v>
      </c>
      <c r="K24" s="16">
        <f t="shared" si="7"/>
        <v>1.2349999999999999</v>
      </c>
      <c r="L24" s="16">
        <f t="shared" si="5"/>
        <v>3.8</v>
      </c>
      <c r="N24" s="16" t="s">
        <v>22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2.8000000000000001E+103</v>
      </c>
      <c r="G25" s="17" t="str">
        <f t="shared" si="4"/>
        <v>2800언</v>
      </c>
      <c r="H25" s="17">
        <f t="shared" si="6"/>
        <v>2821.2624000000001</v>
      </c>
      <c r="I25" s="16" t="str" cm="1">
        <f t="array" ref="I25">IF(AND(H24&gt;100,H25&lt;100),INDEX(N:N,MATCH(I24,N:N,0)+1,0),I24)</f>
        <v>언</v>
      </c>
      <c r="J25" s="16" t="str">
        <f t="shared" si="0"/>
        <v>1E+100</v>
      </c>
      <c r="K25" s="16">
        <f t="shared" si="7"/>
        <v>1.2519999999999998</v>
      </c>
      <c r="L25" s="16">
        <f t="shared" si="5"/>
        <v>3.9000000000000004</v>
      </c>
      <c r="N25" s="16" t="s">
        <v>39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2E+104</v>
      </c>
      <c r="G26" s="17" t="str">
        <f t="shared" si="4"/>
        <v>2승</v>
      </c>
      <c r="H26" s="17">
        <f t="shared" si="6"/>
        <v>1.6928000000000001</v>
      </c>
      <c r="I26" s="16" t="str" cm="1">
        <f t="array" ref="I26">IF(AND(H25&gt;100,H26&lt;100),INDEX(N:N,MATCH(I25,N:N,0)+1,0),I25)</f>
        <v>승</v>
      </c>
      <c r="J26" s="16" t="str">
        <f t="shared" si="0"/>
        <v>1E+104</v>
      </c>
      <c r="K26" s="16">
        <f t="shared" si="7"/>
        <v>1.2689999999999999</v>
      </c>
      <c r="L26" s="16">
        <f t="shared" si="5"/>
        <v>4</v>
      </c>
      <c r="N26" s="16" t="s">
        <v>40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9.9999999999999994E+104</v>
      </c>
      <c r="G27" s="17" t="str">
        <f t="shared" si="4"/>
        <v>10승</v>
      </c>
      <c r="H27" s="17">
        <f t="shared" si="6"/>
        <v>10.1568</v>
      </c>
      <c r="I27" s="16" t="str" cm="1">
        <f t="array" ref="I27">IF(AND(H26&gt;100,H27&lt;100),INDEX(N:N,MATCH(I26,N:N,0)+1,0),I26)</f>
        <v>승</v>
      </c>
      <c r="J27" s="16" t="str">
        <f t="shared" si="0"/>
        <v>1E+104</v>
      </c>
      <c r="K27" s="16">
        <f t="shared" si="7"/>
        <v>1.2859999999999998</v>
      </c>
      <c r="L27" s="16">
        <f t="shared" si="5"/>
        <v>4.0999999999999996</v>
      </c>
      <c r="N27" s="16" t="s">
        <v>41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6.0000000000000001E+105</v>
      </c>
      <c r="G28" s="17" t="str">
        <f t="shared" si="4"/>
        <v>60승</v>
      </c>
      <c r="H28" s="17">
        <f t="shared" si="6"/>
        <v>60.940800000000003</v>
      </c>
      <c r="I28" s="16" t="str" cm="1">
        <f t="array" ref="I28">IF(AND(H27&gt;100,H28&lt;100),INDEX(N:N,MATCH(I27,N:N,0)+1,0),I27)</f>
        <v>승</v>
      </c>
      <c r="J28" s="16" t="str">
        <f t="shared" si="0"/>
        <v>1E+104</v>
      </c>
      <c r="K28" s="16">
        <f t="shared" si="7"/>
        <v>1.3029999999999999</v>
      </c>
      <c r="L28" s="16">
        <f t="shared" si="5"/>
        <v>5.2</v>
      </c>
      <c r="N28" s="16" t="s">
        <v>42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3.6000000000000001E+106</v>
      </c>
      <c r="G29" s="17" t="str">
        <f t="shared" si="4"/>
        <v>360승</v>
      </c>
      <c r="H29" s="17">
        <f t="shared" si="6"/>
        <v>365.64479999999998</v>
      </c>
      <c r="I29" s="16" t="str" cm="1">
        <f t="array" ref="I29">IF(AND(H28&gt;100,H29&lt;100),INDEX(N:N,MATCH(I28,N:N,0)+1,0),I28)</f>
        <v>승</v>
      </c>
      <c r="J29" s="16" t="str">
        <f t="shared" si="0"/>
        <v>1E+104</v>
      </c>
      <c r="K29" s="16">
        <f t="shared" si="7"/>
        <v>1.3199999999999998</v>
      </c>
      <c r="L29" s="16">
        <f t="shared" si="5"/>
        <v>7.1</v>
      </c>
      <c r="N29" s="16" t="s">
        <v>43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2.1E+107</v>
      </c>
      <c r="G30" s="17" t="str">
        <f t="shared" si="4"/>
        <v>2100승</v>
      </c>
      <c r="H30" s="17">
        <f t="shared" si="6"/>
        <v>2193.8688000000002</v>
      </c>
      <c r="I30" s="16" t="str" cm="1">
        <f t="array" ref="I30">IF(AND(H29&gt;100,H30&lt;100),INDEX(N:N,MATCH(I29,N:N,0)+1,0),I29)</f>
        <v>승</v>
      </c>
      <c r="J30" s="16" t="str">
        <f t="shared" si="0"/>
        <v>1E+104</v>
      </c>
      <c r="K30" s="16">
        <f t="shared" si="7"/>
        <v>1.3379999999999999</v>
      </c>
      <c r="L30" s="16">
        <f t="shared" si="5"/>
        <v>7.2</v>
      </c>
      <c r="N30" s="16" t="s">
        <v>44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2.0000000000000001E+108</v>
      </c>
      <c r="G31" s="17" t="str">
        <f t="shared" si="4"/>
        <v>2마</v>
      </c>
      <c r="H31" s="17">
        <f t="shared" si="6"/>
        <v>1.3164</v>
      </c>
      <c r="I31" s="16" t="str" cm="1">
        <f t="array" ref="I31">IF(AND(H30&gt;100,H31&lt;100),INDEX(N:N,MATCH(I30,N:N,0)+1,0),I30)</f>
        <v>마</v>
      </c>
      <c r="J31" s="16" t="str">
        <f t="shared" si="0"/>
        <v>1E+108</v>
      </c>
      <c r="K31" s="16">
        <f t="shared" si="7"/>
        <v>1.3559999999999999</v>
      </c>
      <c r="L31" s="16">
        <f t="shared" si="5"/>
        <v>7.3000000000000007</v>
      </c>
      <c r="N31" s="16" t="s">
        <v>45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8.0000000000000003E+108</v>
      </c>
      <c r="G32" s="17" t="str">
        <f t="shared" si="4"/>
        <v>8마</v>
      </c>
      <c r="H32" s="17">
        <f t="shared" si="6"/>
        <v>7.8983999999999996</v>
      </c>
      <c r="I32" s="16" t="str" cm="1">
        <f t="array" ref="I32">IF(AND(H31&gt;100,H32&lt;100),INDEX(N:N,MATCH(I31,N:N,0)+1,0),I31)</f>
        <v>마</v>
      </c>
      <c r="J32" s="16" t="str">
        <f t="shared" si="0"/>
        <v>1E+108</v>
      </c>
      <c r="K32" s="16">
        <f t="shared" si="7"/>
        <v>1.3739999999999999</v>
      </c>
      <c r="L32" s="16">
        <f t="shared" si="5"/>
        <v>7.4</v>
      </c>
      <c r="M32" s="16"/>
      <c r="N32" s="16" t="s">
        <v>46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3.9999999999999999E+109</v>
      </c>
      <c r="G33" s="17" t="str">
        <f t="shared" si="4"/>
        <v>40마</v>
      </c>
      <c r="H33" s="17">
        <f t="shared" si="6"/>
        <v>47.3904</v>
      </c>
      <c r="I33" s="16" t="str" cm="1">
        <f t="array" ref="I33">IF(AND(H32&gt;100,H33&lt;100),INDEX(N:N,MATCH(I32,N:N,0)+1,0),I32)</f>
        <v>마</v>
      </c>
      <c r="J33" s="16" t="str">
        <f t="shared" si="0"/>
        <v>1E+108</v>
      </c>
      <c r="K33" s="16">
        <f t="shared" si="7"/>
        <v>1.3919999999999999</v>
      </c>
      <c r="L33" s="16">
        <f t="shared" si="5"/>
        <v>7.5</v>
      </c>
      <c r="M33" s="11"/>
      <c r="N33" s="16" t="s">
        <v>47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2.8000000000000002E+110</v>
      </c>
      <c r="G34" s="17" t="str">
        <f t="shared" si="4"/>
        <v>280마</v>
      </c>
      <c r="H34" s="17">
        <f t="shared" si="6"/>
        <v>284.3424</v>
      </c>
      <c r="I34" s="16" t="str" cm="1">
        <f t="array" ref="I34">IF(AND(H33&gt;100,H34&lt;100),INDEX(N:N,MATCH(I33,N:N,0)+1,0),I33)</f>
        <v>마</v>
      </c>
      <c r="J34" s="16" t="str">
        <f t="shared" si="0"/>
        <v>1E+108</v>
      </c>
      <c r="K34" s="16">
        <f t="shared" si="7"/>
        <v>1.4109999999999998</v>
      </c>
      <c r="L34" s="16">
        <f t="shared" si="5"/>
        <v>7.9</v>
      </c>
      <c r="M34" s="11"/>
      <c r="N34" s="16" t="s">
        <v>48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1.7000000000000001E+111</v>
      </c>
      <c r="G35" s="17" t="str">
        <f t="shared" si="4"/>
        <v>1700마</v>
      </c>
      <c r="H35" s="17">
        <f t="shared" si="6"/>
        <v>1706.0544</v>
      </c>
      <c r="I35" s="16" t="str" cm="1">
        <f t="array" ref="I35">IF(AND(H34&gt;100,H35&lt;100),INDEX(N:N,MATCH(I34,N:N,0)+1,0),I34)</f>
        <v>마</v>
      </c>
      <c r="J35" s="16" t="str">
        <f t="shared" si="0"/>
        <v>1E+108</v>
      </c>
      <c r="K35" s="16">
        <f t="shared" si="7"/>
        <v>1.43</v>
      </c>
      <c r="L35" s="16">
        <f t="shared" si="5"/>
        <v>8</v>
      </c>
      <c r="M35" s="11"/>
      <c r="N35" s="16" t="s">
        <v>52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1.9999999999999999E+112</v>
      </c>
      <c r="G36" s="17" t="str">
        <f t="shared" si="4"/>
        <v>2살</v>
      </c>
      <c r="H36" s="17">
        <f t="shared" si="6"/>
        <v>1.0237000000000001</v>
      </c>
      <c r="I36" s="16" t="str" cm="1">
        <f t="array" ref="I36">IF(AND(H35&gt;100,H36&lt;100),INDEX(N:N,MATCH(I35,N:N,0)+1,0),I35)</f>
        <v>살</v>
      </c>
      <c r="J36" s="16" t="str">
        <f t="shared" si="0"/>
        <v>1E+112</v>
      </c>
      <c r="K36" s="16">
        <f t="shared" si="7"/>
        <v>1.4489999999999998</v>
      </c>
      <c r="L36" s="16">
        <f t="shared" si="5"/>
        <v>8.1</v>
      </c>
      <c r="M36" s="11"/>
      <c r="N36" s="16" t="s">
        <v>53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6.9999999999999991E+112</v>
      </c>
      <c r="G37" s="17" t="str">
        <f t="shared" si="4"/>
        <v>7살</v>
      </c>
      <c r="H37" s="17">
        <f t="shared" si="6"/>
        <v>6.1421999999999999</v>
      </c>
      <c r="I37" s="16" t="str" cm="1">
        <f t="array" ref="I37">IF(AND(H36&gt;100,H37&lt;100),INDEX(N:N,MATCH(I36,N:N,0)+1,0),I36)</f>
        <v>살</v>
      </c>
      <c r="J37" s="16" t="str">
        <f t="shared" si="0"/>
        <v>1E+112</v>
      </c>
      <c r="K37" s="16">
        <f t="shared" si="7"/>
        <v>1.468</v>
      </c>
      <c r="L37" s="16">
        <f t="shared" si="5"/>
        <v>8.1999999999999993</v>
      </c>
      <c r="M37" s="11"/>
      <c r="N37" s="16" t="s">
        <v>63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2.9999999999999997E+113</v>
      </c>
      <c r="G38" s="17" t="str">
        <f t="shared" si="4"/>
        <v>30살</v>
      </c>
      <c r="H38" s="17">
        <f t="shared" si="6"/>
        <v>36.853200000000001</v>
      </c>
      <c r="I38" s="16" t="str" cm="1">
        <f t="array" ref="I38">IF(AND(H37&gt;100,H38&lt;100),INDEX(N:N,MATCH(I37,N:N,0)+1,0),I37)</f>
        <v>살</v>
      </c>
      <c r="J38" s="16" t="str">
        <f t="shared" si="0"/>
        <v>1E+112</v>
      </c>
      <c r="K38" s="16">
        <f t="shared" si="7"/>
        <v>1.488</v>
      </c>
      <c r="L38" s="16">
        <f t="shared" si="5"/>
        <v>8.3000000000000007</v>
      </c>
      <c r="M38" s="11"/>
      <c r="N38" s="16" t="s">
        <v>64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2.1999999999999998E+114</v>
      </c>
      <c r="G39" s="17" t="str">
        <f t="shared" si="4"/>
        <v>220살</v>
      </c>
      <c r="H39" s="17">
        <f t="shared" si="6"/>
        <v>221.11920000000001</v>
      </c>
      <c r="I39" s="16" t="str" cm="1">
        <f t="array" ref="I39">IF(AND(H38&gt;100,H39&lt;100),INDEX(N:N,MATCH(I38,N:N,0)+1,0),I38)</f>
        <v>살</v>
      </c>
      <c r="J39" s="16" t="str">
        <f t="shared" si="0"/>
        <v>1E+112</v>
      </c>
      <c r="K39" s="16">
        <f t="shared" si="7"/>
        <v>1.5079999999999998</v>
      </c>
      <c r="L39" s="16">
        <f t="shared" si="5"/>
        <v>9.1999999999999993</v>
      </c>
      <c r="N39" s="16" t="s">
        <v>65</v>
      </c>
      <c r="O39" s="16">
        <v>128</v>
      </c>
      <c r="P39" s="17">
        <f t="shared" ref="P39:P40" si="9">POWER(10,O39)</f>
        <v>1.0000000000000001E+128</v>
      </c>
      <c r="Q39" s="17" t="str">
        <f t="shared" ref="Q39:Q40" si="10">RIGHT(P39,O39)</f>
        <v>1E+128</v>
      </c>
    </row>
    <row r="40" spans="5:26">
      <c r="E40" s="16">
        <v>32</v>
      </c>
      <c r="F40" s="17">
        <f t="shared" si="3"/>
        <v>1.2999999999999998E+115</v>
      </c>
      <c r="G40" s="17" t="str">
        <f t="shared" si="4"/>
        <v>1300살</v>
      </c>
      <c r="H40" s="17">
        <f t="shared" si="6"/>
        <v>1326.7152000000001</v>
      </c>
      <c r="I40" s="16" t="str" cm="1">
        <f t="array" ref="I40">IF(AND(H39&gt;100,H40&lt;100),INDEX(N:N,MATCH(I39,N:N,0)+1,0),I39)</f>
        <v>살</v>
      </c>
      <c r="J40" s="16" t="str">
        <f t="shared" si="0"/>
        <v>1E+112</v>
      </c>
      <c r="K40" s="16">
        <f t="shared" si="7"/>
        <v>1.5279999999999998</v>
      </c>
      <c r="L40" s="16">
        <f t="shared" si="5"/>
        <v>9.3000000000000007</v>
      </c>
      <c r="N40" s="16" t="s">
        <v>49</v>
      </c>
      <c r="O40" s="16">
        <v>132</v>
      </c>
      <c r="P40" s="17">
        <f t="shared" si="9"/>
        <v>9.9999999999999999E+131</v>
      </c>
      <c r="Q40" s="17" t="str">
        <f t="shared" si="10"/>
        <v>1E+132</v>
      </c>
    </row>
    <row r="41" spans="5:26">
      <c r="E41" s="16">
        <v>33</v>
      </c>
      <c r="F41" s="17">
        <f t="shared" si="3"/>
        <v>7.8999999999999997E+115</v>
      </c>
      <c r="G41" s="17" t="str">
        <f t="shared" si="4"/>
        <v>7900살</v>
      </c>
      <c r="H41" s="17">
        <f t="shared" si="6"/>
        <v>7960.2911999999997</v>
      </c>
      <c r="I41" s="16" t="str" cm="1">
        <f t="array" ref="I41">IF(AND(H40&gt;100,H41&lt;100),INDEX(N:N,MATCH(I40,N:N,0)+1,0),I40)</f>
        <v>살</v>
      </c>
      <c r="J41" s="16" t="str">
        <f t="shared" ref="J41:J66" si="11">VLOOKUP(I41,N:Q,4,FALSE)</f>
        <v>1E+112</v>
      </c>
      <c r="K41" s="16">
        <f t="shared" si="7"/>
        <v>1.5479999999999998</v>
      </c>
      <c r="L41" s="16">
        <f t="shared" si="5"/>
        <v>9.4</v>
      </c>
    </row>
    <row r="42" spans="5:26">
      <c r="E42" s="16">
        <v>34</v>
      </c>
      <c r="F42" s="17">
        <f t="shared" si="3"/>
        <v>5.0000000000000003E+116</v>
      </c>
      <c r="G42" s="17" t="str">
        <f t="shared" si="4"/>
        <v>5섬</v>
      </c>
      <c r="H42" s="17">
        <f t="shared" si="6"/>
        <v>4.7761999999999993</v>
      </c>
      <c r="I42" s="16" t="str" cm="1">
        <f t="array" ref="I42">IF(AND(H41&gt;100,H42&lt;100),INDEX(N:N,MATCH(I41,N:N,0)+1,0),I41)</f>
        <v>섬</v>
      </c>
      <c r="J42" s="16" t="str">
        <f t="shared" si="11"/>
        <v>1E+116</v>
      </c>
      <c r="K42" s="16">
        <f t="shared" si="7"/>
        <v>1.569</v>
      </c>
      <c r="L42" s="16">
        <f t="shared" si="5"/>
        <v>9.5</v>
      </c>
    </row>
    <row r="43" spans="5:26">
      <c r="E43" s="16">
        <v>35</v>
      </c>
      <c r="F43" s="17">
        <f t="shared" si="3"/>
        <v>2.0000000000000001E+117</v>
      </c>
      <c r="G43" s="17" t="str">
        <f t="shared" si="4"/>
        <v>20섬</v>
      </c>
      <c r="H43" s="17">
        <f t="shared" si="6"/>
        <v>28.6572</v>
      </c>
      <c r="I43" s="16" t="str" cm="1">
        <f t="array" ref="I43">IF(AND(H42&gt;100,H43&lt;100),INDEX(N:N,MATCH(I42,N:N,0)+1,0),I42)</f>
        <v>섬</v>
      </c>
      <c r="J43" s="16" t="str">
        <f t="shared" si="11"/>
        <v>1E+116</v>
      </c>
      <c r="K43" s="16">
        <f t="shared" si="7"/>
        <v>1.5899999999999999</v>
      </c>
      <c r="L43" s="16">
        <f t="shared" si="5"/>
        <v>9.6</v>
      </c>
    </row>
    <row r="44" spans="5:26">
      <c r="E44" s="16">
        <v>36</v>
      </c>
      <c r="F44" s="17">
        <f t="shared" si="3"/>
        <v>1.6999999999999999E+118</v>
      </c>
      <c r="G44" s="17" t="str">
        <f t="shared" si="4"/>
        <v>170섬</v>
      </c>
      <c r="H44" s="17">
        <f t="shared" si="6"/>
        <v>171.94319999999999</v>
      </c>
      <c r="I44" s="16" t="str" cm="1">
        <f t="array" ref="I44">IF(AND(H43&gt;100,H44&lt;100),INDEX(N:N,MATCH(I43,N:N,0)+1,0),I43)</f>
        <v>섬</v>
      </c>
      <c r="J44" s="16" t="str">
        <f t="shared" si="11"/>
        <v>1E+116</v>
      </c>
      <c r="K44" s="16">
        <f t="shared" si="7"/>
        <v>1.611</v>
      </c>
      <c r="L44" s="16">
        <f t="shared" si="5"/>
        <v>10</v>
      </c>
    </row>
    <row r="45" spans="5:26">
      <c r="E45" s="16">
        <v>37</v>
      </c>
      <c r="F45" s="17">
        <f t="shared" si="3"/>
        <v>9.9999999999999994E+118</v>
      </c>
      <c r="G45" s="17" t="str">
        <f t="shared" si="4"/>
        <v>1000섬</v>
      </c>
      <c r="H45" s="17">
        <f t="shared" si="6"/>
        <v>1031.6592000000001</v>
      </c>
      <c r="I45" s="16" t="str" cm="1">
        <f t="array" ref="I45">IF(AND(H44&gt;100,H45&lt;100),INDEX(N:N,MATCH(I44,N:N,0)+1,0),I44)</f>
        <v>섬</v>
      </c>
      <c r="J45" s="16" t="str">
        <f t="shared" si="11"/>
        <v>1E+116</v>
      </c>
      <c r="K45" s="16">
        <f t="shared" si="7"/>
        <v>1.6319999999999999</v>
      </c>
      <c r="L45" s="16">
        <f t="shared" si="5"/>
        <v>10.1</v>
      </c>
    </row>
    <row r="46" spans="5:26">
      <c r="E46" s="16">
        <v>38</v>
      </c>
      <c r="F46" s="17">
        <f t="shared" si="3"/>
        <v>6.1E+119</v>
      </c>
      <c r="G46" s="17" t="str">
        <f t="shared" si="4"/>
        <v>6100섬</v>
      </c>
      <c r="H46" s="17">
        <f t="shared" si="6"/>
        <v>6189.9552000000003</v>
      </c>
      <c r="I46" s="16" t="str" cm="1">
        <f t="array" ref="I46">IF(AND(H45&gt;100,H46&lt;100),INDEX(N:N,MATCH(I45,N:N,0)+1,0),I45)</f>
        <v>섬</v>
      </c>
      <c r="J46" s="16" t="str">
        <f t="shared" si="11"/>
        <v>1E+116</v>
      </c>
      <c r="K46" s="16">
        <f t="shared" si="7"/>
        <v>1.6539999999999999</v>
      </c>
      <c r="L46" s="16">
        <f t="shared" si="5"/>
        <v>10.199999999999999</v>
      </c>
    </row>
    <row r="47" spans="5:26">
      <c r="E47" s="16">
        <v>39</v>
      </c>
      <c r="F47" s="17">
        <f t="shared" si="3"/>
        <v>3.9999999999999999E+120</v>
      </c>
      <c r="G47" s="17" t="str">
        <f t="shared" si="4"/>
        <v>4찰</v>
      </c>
      <c r="H47" s="17">
        <f t="shared" si="6"/>
        <v>3.7140000000000004</v>
      </c>
      <c r="I47" s="16" t="str" cm="1">
        <f t="array" ref="I47">IF(AND(H46&gt;100,H47&lt;100),INDEX(N:N,MATCH(I46,N:N,0)+1,0),I46)</f>
        <v>찰</v>
      </c>
      <c r="J47" s="16" t="str">
        <f t="shared" si="11"/>
        <v>1E+120</v>
      </c>
      <c r="K47" s="16">
        <f t="shared" si="7"/>
        <v>1.6759999999999999</v>
      </c>
      <c r="L47" s="16">
        <f t="shared" si="5"/>
        <v>10.3</v>
      </c>
    </row>
    <row r="48" spans="5:26">
      <c r="E48" s="16">
        <v>40</v>
      </c>
      <c r="F48" s="17">
        <f t="shared" si="3"/>
        <v>1.9999999999999998E+121</v>
      </c>
      <c r="G48" s="17" t="str">
        <f t="shared" si="4"/>
        <v>20찰</v>
      </c>
      <c r="H48" s="17">
        <f t="shared" si="6"/>
        <v>22.283999999999999</v>
      </c>
      <c r="I48" s="16" t="str" cm="1">
        <f t="array" ref="I48">IF(AND(H47&gt;100,H48&lt;100),INDEX(N:N,MATCH(I47,N:N,0)+1,0),I47)</f>
        <v>찰</v>
      </c>
      <c r="J48" s="16" t="str">
        <f t="shared" si="11"/>
        <v>1E+120</v>
      </c>
      <c r="K48" s="16">
        <f t="shared" si="7"/>
        <v>1.698</v>
      </c>
      <c r="L48" s="16">
        <f t="shared" si="5"/>
        <v>10.4</v>
      </c>
    </row>
    <row r="49" spans="5:12">
      <c r="E49" s="16">
        <v>41</v>
      </c>
      <c r="F49" s="17">
        <f t="shared" si="3"/>
        <v>1.3E+122</v>
      </c>
      <c r="G49" s="17" t="str">
        <f t="shared" si="4"/>
        <v>130찰</v>
      </c>
      <c r="H49" s="17">
        <f t="shared" si="6"/>
        <v>133.70400000000001</v>
      </c>
      <c r="I49" s="16" t="str" cm="1">
        <f t="array" ref="I49">IF(AND(H48&gt;100,H49&lt;100),INDEX(N:N,MATCH(I48,N:N,0)+1,0),I48)</f>
        <v>찰</v>
      </c>
      <c r="J49" s="16" t="str">
        <f t="shared" si="11"/>
        <v>1E+120</v>
      </c>
      <c r="K49" s="16">
        <f t="shared" si="7"/>
        <v>1.7209999999999999</v>
      </c>
      <c r="L49" s="16">
        <f t="shared" si="5"/>
        <v>12.3</v>
      </c>
    </row>
    <row r="50" spans="5:12">
      <c r="E50" s="16">
        <v>42</v>
      </c>
      <c r="F50" s="17">
        <f t="shared" si="3"/>
        <v>8.0000000000000001E+122</v>
      </c>
      <c r="G50" s="17" t="str">
        <f t="shared" si="4"/>
        <v>800찰</v>
      </c>
      <c r="H50" s="17">
        <f t="shared" si="6"/>
        <v>802.22400000000005</v>
      </c>
      <c r="I50" s="16" t="str" cm="1">
        <f t="array" ref="I50">IF(AND(H49&gt;100,H50&lt;100),INDEX(N:N,MATCH(I49,N:N,0)+1,0),I49)</f>
        <v>찰</v>
      </c>
      <c r="J50" s="16" t="str">
        <f t="shared" si="11"/>
        <v>1E+120</v>
      </c>
      <c r="K50" s="16">
        <f t="shared" si="7"/>
        <v>1.744</v>
      </c>
      <c r="L50" s="16">
        <f t="shared" si="5"/>
        <v>12.4</v>
      </c>
    </row>
    <row r="51" spans="5:12">
      <c r="E51" s="16">
        <v>43</v>
      </c>
      <c r="F51" s="17">
        <f t="shared" si="3"/>
        <v>4.7999999999999998E+123</v>
      </c>
      <c r="G51" s="17" t="str">
        <f t="shared" si="4"/>
        <v>4800찰</v>
      </c>
      <c r="H51" s="17">
        <f t="shared" si="6"/>
        <v>4813.3440000000001</v>
      </c>
      <c r="I51" s="16" t="str" cm="1">
        <f t="array" ref="I51">IF(AND(H50&gt;100,H51&lt;100),INDEX(N:N,MATCH(I50,N:N,0)+1,0),I50)</f>
        <v>찰</v>
      </c>
      <c r="J51" s="16" t="str">
        <f t="shared" si="11"/>
        <v>1E+120</v>
      </c>
      <c r="K51" s="16">
        <f t="shared" si="7"/>
        <v>1.7669999999999999</v>
      </c>
      <c r="L51" s="16">
        <f t="shared" si="5"/>
        <v>12.5</v>
      </c>
    </row>
    <row r="52" spans="5:12">
      <c r="E52" s="16">
        <v>44</v>
      </c>
      <c r="F52" s="17">
        <f t="shared" si="3"/>
        <v>3E+124</v>
      </c>
      <c r="G52" s="17" t="str">
        <f t="shared" si="4"/>
        <v>3교</v>
      </c>
      <c r="H52" s="17">
        <f t="shared" si="6"/>
        <v>2.8881000000000001</v>
      </c>
      <c r="I52" s="16" t="str" cm="1">
        <f t="array" ref="I52">IF(AND(H51&gt;100,H52&lt;100),INDEX(N:N,MATCH(I51,N:N,0)+1,0),I51)</f>
        <v>교</v>
      </c>
      <c r="J52" s="16" t="str">
        <f t="shared" si="11"/>
        <v>1E+124</v>
      </c>
      <c r="K52" s="16">
        <f t="shared" si="7"/>
        <v>1.7899999999999998</v>
      </c>
      <c r="L52" s="16">
        <f t="shared" si="5"/>
        <v>12.6</v>
      </c>
    </row>
    <row r="53" spans="5:12">
      <c r="E53" s="16">
        <v>45</v>
      </c>
      <c r="F53" s="17">
        <f t="shared" si="3"/>
        <v>9.9999999999999992E+124</v>
      </c>
      <c r="G53" s="17" t="str">
        <f t="shared" si="4"/>
        <v>10교</v>
      </c>
      <c r="H53" s="17">
        <f t="shared" si="6"/>
        <v>17.328600000000002</v>
      </c>
      <c r="I53" s="16" t="str" cm="1">
        <f t="array" ref="I53">IF(AND(H52&gt;100,H53&lt;100),INDEX(N:N,MATCH(I52,N:N,0)+1,0),I52)</f>
        <v>교</v>
      </c>
      <c r="J53" s="16" t="str">
        <f t="shared" si="11"/>
        <v>1E+124</v>
      </c>
      <c r="K53" s="16">
        <f t="shared" si="7"/>
        <v>1.8139999999999998</v>
      </c>
      <c r="L53" s="16">
        <f t="shared" si="5"/>
        <v>12.7</v>
      </c>
    </row>
    <row r="54" spans="5:12">
      <c r="E54" s="16">
        <v>46</v>
      </c>
      <c r="F54" s="17">
        <f t="shared" si="3"/>
        <v>9.9999999999999992E+125</v>
      </c>
      <c r="G54" s="17" t="str">
        <f t="shared" si="4"/>
        <v>100교</v>
      </c>
      <c r="H54" s="17">
        <f t="shared" si="6"/>
        <v>103.9716</v>
      </c>
      <c r="I54" s="16" t="str" cm="1">
        <f t="array" ref="I54">IF(AND(H53&gt;100,H54&lt;100),INDEX(N:N,MATCH(I53,N:N,0)+1,0),I53)</f>
        <v>교</v>
      </c>
      <c r="J54" s="16" t="str">
        <f t="shared" si="11"/>
        <v>1E+124</v>
      </c>
      <c r="K54" s="16">
        <f t="shared" si="7"/>
        <v>1.8379999999999999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6.2E+126</v>
      </c>
      <c r="G55" s="17" t="str">
        <f t="shared" si="4"/>
        <v>620교</v>
      </c>
      <c r="H55" s="17">
        <f t="shared" si="6"/>
        <v>623.82960000000003</v>
      </c>
      <c r="I55" s="16" t="str" cm="1">
        <f t="array" ref="I55">IF(AND(H54&gt;100,H55&lt;100),INDEX(N:N,MATCH(I54,N:N,0)+1,0),I54)</f>
        <v>교</v>
      </c>
      <c r="J55" s="16" t="str">
        <f t="shared" si="11"/>
        <v>1E+124</v>
      </c>
      <c r="K55" s="16">
        <f t="shared" si="7"/>
        <v>1.8619999999999999</v>
      </c>
      <c r="L55" s="16">
        <f t="shared" si="5"/>
        <v>13.2</v>
      </c>
    </row>
    <row r="56" spans="5:12">
      <c r="E56" s="16">
        <v>48</v>
      </c>
      <c r="F56" s="17">
        <f t="shared" si="3"/>
        <v>3.6999999999999998E+127</v>
      </c>
      <c r="G56" s="17" t="str">
        <f t="shared" si="4"/>
        <v>3700교</v>
      </c>
      <c r="H56" s="17">
        <f t="shared" si="6"/>
        <v>3742.9776000000002</v>
      </c>
      <c r="I56" s="16" t="str" cm="1">
        <f t="array" ref="I56">IF(AND(H55&gt;100,H56&lt;100),INDEX(N:N,MATCH(I55,N:N,0)+1,0),I55)</f>
        <v>교</v>
      </c>
      <c r="J56" s="16" t="str">
        <f t="shared" si="11"/>
        <v>1E+124</v>
      </c>
      <c r="K56" s="16">
        <f t="shared" si="7"/>
        <v>1.8869999999999998</v>
      </c>
      <c r="L56" s="16">
        <f t="shared" si="5"/>
        <v>13.3</v>
      </c>
    </row>
    <row r="57" spans="5:12">
      <c r="E57" s="16">
        <v>49</v>
      </c>
      <c r="F57" s="17">
        <f t="shared" si="3"/>
        <v>3.0000000000000002E+128</v>
      </c>
      <c r="G57" s="17" t="str">
        <f t="shared" si="4"/>
        <v>3위</v>
      </c>
      <c r="H57" s="17">
        <f t="shared" si="6"/>
        <v>2.2458</v>
      </c>
      <c r="I57" s="16" t="str" cm="1">
        <f t="array" ref="I57">IF(AND(H56&gt;100,H57&lt;100),INDEX(N:N,MATCH(I56,N:N,0)+1,0),I56)</f>
        <v>위</v>
      </c>
      <c r="J57" s="16" t="str">
        <f t="shared" si="11"/>
        <v>1E+128</v>
      </c>
      <c r="K57" s="16">
        <f t="shared" si="7"/>
        <v>1.9119999999999999</v>
      </c>
      <c r="L57" s="16">
        <f t="shared" si="5"/>
        <v>13.4</v>
      </c>
    </row>
    <row r="58" spans="5:12">
      <c r="E58" s="16">
        <v>50</v>
      </c>
      <c r="F58" s="17">
        <f t="shared" si="3"/>
        <v>1E+129</v>
      </c>
      <c r="G58" s="17" t="str">
        <f t="shared" si="4"/>
        <v>10위</v>
      </c>
      <c r="H58" s="17">
        <f t="shared" si="6"/>
        <v>13.4748</v>
      </c>
      <c r="I58" s="16" t="str" cm="1">
        <f t="array" ref="I58">IF(AND(H57&gt;100,H58&lt;100),INDEX(N:N,MATCH(I57,N:N,0)+1,0),I57)</f>
        <v>위</v>
      </c>
      <c r="J58" s="16" t="str">
        <f t="shared" si="11"/>
        <v>1E+128</v>
      </c>
      <c r="K58" s="16">
        <f t="shared" si="7"/>
        <v>1.9369999999999998</v>
      </c>
      <c r="L58" s="16">
        <f t="shared" si="5"/>
        <v>13.5</v>
      </c>
    </row>
    <row r="59" spans="5:12">
      <c r="E59" s="16">
        <v>51</v>
      </c>
      <c r="F59" s="17">
        <f t="shared" si="3"/>
        <v>8E+129</v>
      </c>
      <c r="G59" s="17" t="str">
        <f t="shared" si="4"/>
        <v>80위</v>
      </c>
      <c r="H59" s="17">
        <f t="shared" si="6"/>
        <v>80.848799999999997</v>
      </c>
      <c r="I59" s="16" t="str" cm="1">
        <f t="array" ref="I59">IF(AND(H58&gt;100,H59&lt;100),INDEX(N:N,MATCH(I58,N:N,0)+1,0),I58)</f>
        <v>위</v>
      </c>
      <c r="J59" s="16" t="str">
        <f t="shared" si="11"/>
        <v>1E+128</v>
      </c>
      <c r="K59" s="16">
        <f t="shared" si="7"/>
        <v>1.9629999999999999</v>
      </c>
      <c r="L59" s="16">
        <f t="shared" si="5"/>
        <v>14.4</v>
      </c>
    </row>
    <row r="60" spans="5:12">
      <c r="E60" s="16">
        <v>52</v>
      </c>
      <c r="F60" s="17">
        <f t="shared" si="3"/>
        <v>4.8000000000000005E+130</v>
      </c>
      <c r="G60" s="17" t="str">
        <f t="shared" si="4"/>
        <v>480위</v>
      </c>
      <c r="H60" s="17">
        <f t="shared" si="6"/>
        <v>485.09280000000001</v>
      </c>
      <c r="I60" s="16" t="str" cm="1">
        <f t="array" ref="I60">IF(AND(H59&gt;100,H60&lt;100),INDEX(N:N,MATCH(I59,N:N,0)+1,0),I59)</f>
        <v>위</v>
      </c>
      <c r="J60" s="16" t="str">
        <f t="shared" si="11"/>
        <v>1E+128</v>
      </c>
      <c r="K60" s="16">
        <f t="shared" si="7"/>
        <v>1.9889999999999999</v>
      </c>
      <c r="L60" s="16">
        <f t="shared" si="5"/>
        <v>14.5</v>
      </c>
    </row>
    <row r="61" spans="5:12">
      <c r="E61" s="16">
        <v>53</v>
      </c>
      <c r="F61" s="17">
        <f t="shared" si="3"/>
        <v>2.9000000000000001E+131</v>
      </c>
      <c r="G61" s="17" t="str">
        <f t="shared" si="4"/>
        <v>2900위</v>
      </c>
      <c r="H61" s="17">
        <f t="shared" si="6"/>
        <v>2910.5567999999998</v>
      </c>
      <c r="I61" s="16" t="str" cm="1">
        <f t="array" ref="I61">IF(AND(H60&gt;100,H61&lt;100),INDEX(N:N,MATCH(I60,N:N,0)+1,0),I60)</f>
        <v>위</v>
      </c>
      <c r="J61" s="16" t="str">
        <f t="shared" si="11"/>
        <v>1E+128</v>
      </c>
      <c r="K61" s="16">
        <f t="shared" si="7"/>
        <v>2.0149999999999997</v>
      </c>
      <c r="L61" s="16">
        <f t="shared" si="5"/>
        <v>14.600000000000001</v>
      </c>
    </row>
    <row r="62" spans="5:12">
      <c r="E62" s="16">
        <v>54</v>
      </c>
      <c r="F62" s="17">
        <f t="shared" si="3"/>
        <v>2E+132</v>
      </c>
      <c r="G62" s="17" t="str">
        <f t="shared" si="4"/>
        <v>2d</v>
      </c>
      <c r="H62" s="17">
        <f t="shared" si="6"/>
        <v>1.7464</v>
      </c>
      <c r="I62" s="16" t="str" cm="1">
        <f t="array" ref="I62">IF(AND(H61&gt;100,H62&lt;100),INDEX(N:N,MATCH(I61,N:N,0)+1,0),I61)</f>
        <v>d</v>
      </c>
      <c r="J62" s="16" t="str">
        <f t="shared" si="11"/>
        <v>1E+132</v>
      </c>
      <c r="K62" s="16">
        <f t="shared" si="7"/>
        <v>2.0419999999999998</v>
      </c>
      <c r="L62" s="16">
        <f t="shared" si="5"/>
        <v>14.7</v>
      </c>
    </row>
    <row r="63" spans="5:12">
      <c r="E63" s="16">
        <v>55</v>
      </c>
      <c r="F63" s="17">
        <f t="shared" si="3"/>
        <v>1E+133</v>
      </c>
      <c r="G63" s="17" t="str">
        <f t="shared" si="4"/>
        <v>10d</v>
      </c>
      <c r="H63" s="17">
        <f t="shared" si="6"/>
        <v>10.478400000000001</v>
      </c>
      <c r="I63" s="16" t="str" cm="1">
        <f t="array" ref="I63">IF(AND(H62&gt;100,H63&lt;100),INDEX(N:N,MATCH(I62,N:N,0)+1,0),I62)</f>
        <v>d</v>
      </c>
      <c r="J63" s="16" t="str">
        <f t="shared" si="11"/>
        <v>1E+132</v>
      </c>
      <c r="K63" s="16">
        <f t="shared" si="7"/>
        <v>2.069</v>
      </c>
      <c r="L63" s="16">
        <f t="shared" si="5"/>
        <v>14.8</v>
      </c>
    </row>
    <row r="64" spans="5:12">
      <c r="E64" s="16">
        <v>56</v>
      </c>
      <c r="F64" s="17">
        <f t="shared" si="3"/>
        <v>6.0000000000000001E+133</v>
      </c>
      <c r="G64" s="17" t="str">
        <f t="shared" si="4"/>
        <v>60d</v>
      </c>
      <c r="H64" s="17">
        <f t="shared" si="6"/>
        <v>62.870399999999997</v>
      </c>
      <c r="I64" s="16" t="str" cm="1">
        <f t="array" ref="I64">IF(AND(H63&gt;100,H64&lt;100),INDEX(N:N,MATCH(I63,N:N,0)+1,0),I63)</f>
        <v>d</v>
      </c>
      <c r="J64" s="16" t="str">
        <f t="shared" si="11"/>
        <v>1E+132</v>
      </c>
      <c r="K64" s="16">
        <f t="shared" si="7"/>
        <v>2.0960000000000001</v>
      </c>
      <c r="L64" s="16">
        <f t="shared" si="5"/>
        <v>15.2</v>
      </c>
    </row>
    <row r="65" spans="5:12">
      <c r="E65" s="16">
        <v>57</v>
      </c>
      <c r="F65" s="17">
        <f t="shared" si="3"/>
        <v>3.7000000000000001E+134</v>
      </c>
      <c r="G65" s="17" t="str">
        <f t="shared" si="4"/>
        <v>370d</v>
      </c>
      <c r="H65" s="17">
        <f t="shared" si="6"/>
        <v>377.22239999999999</v>
      </c>
      <c r="I65" s="16" t="str" cm="1">
        <f t="array" ref="I65">IF(AND(H64&gt;100,H65&lt;100),INDEX(N:N,MATCH(I64,N:N,0)+1,0),I64)</f>
        <v>d</v>
      </c>
      <c r="J65" s="16" t="str">
        <f t="shared" si="11"/>
        <v>1E+132</v>
      </c>
      <c r="K65" s="16">
        <f t="shared" si="7"/>
        <v>2.1240000000000001</v>
      </c>
      <c r="L65" s="16">
        <f t="shared" si="5"/>
        <v>15.3</v>
      </c>
    </row>
    <row r="66" spans="5:12">
      <c r="E66" s="16">
        <v>58</v>
      </c>
      <c r="F66" s="17">
        <f t="shared" si="3"/>
        <v>2.1999999999999999E+135</v>
      </c>
      <c r="G66" s="17" t="str">
        <f t="shared" si="4"/>
        <v>2200d</v>
      </c>
      <c r="H66" s="17">
        <f t="shared" si="6"/>
        <v>2263.3344000000002</v>
      </c>
      <c r="I66" s="16" t="str" cm="1">
        <f t="array" ref="I66">IF(AND(H65&gt;100,H66&lt;100),INDEX(N:N,MATCH(I65,N:N,0)+1,0),I65)</f>
        <v>d</v>
      </c>
      <c r="J66" s="16" t="str">
        <f t="shared" si="11"/>
        <v>1E+132</v>
      </c>
      <c r="K66" s="16">
        <f t="shared" si="7"/>
        <v>2.1519999999999997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TestHell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2023-06-13T05:41:41Z</dcterms:modified>
</cp:coreProperties>
</file>