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B168C29-F238-40E2-99F7-C62C7D38698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owerTable" sheetId="1" r:id="rId1"/>
    <sheet name="Balance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" l="1"/>
  <c r="L11" i="2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10" i="2"/>
  <c r="F12" i="3" l="1"/>
  <c r="E12" i="3" l="1"/>
  <c r="E9" i="3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K10" i="2"/>
  <c r="H10" i="2"/>
  <c r="I10" i="2" s="1" a="1"/>
  <c r="I10" i="2" s="1"/>
  <c r="P9" i="2"/>
  <c r="Q9" i="2" s="1"/>
  <c r="F9" i="2"/>
  <c r="P8" i="2"/>
  <c r="Q8" i="2" s="1"/>
  <c r="J9" i="2" s="1"/>
  <c r="G9" i="2" s="1"/>
  <c r="J10" i="2" l="1"/>
  <c r="G10" i="2" s="1"/>
  <c r="F10" i="2"/>
  <c r="H11" i="2"/>
  <c r="K11" i="2"/>
  <c r="K12" i="2" l="1"/>
  <c r="H12" i="2"/>
  <c r="I11" i="2" a="1"/>
  <c r="I11" i="2" s="1"/>
  <c r="J11" i="2" s="1"/>
  <c r="G11" i="2" s="1"/>
  <c r="K13" i="2" l="1"/>
  <c r="F11" i="2"/>
  <c r="H13" i="2"/>
  <c r="I12" i="2" a="1"/>
  <c r="I12" i="2" s="1"/>
  <c r="J12" i="2" s="1"/>
  <c r="G12" i="2" s="1"/>
  <c r="K14" i="2" l="1"/>
  <c r="H14" i="2"/>
  <c r="I13" i="2" a="1"/>
  <c r="I13" i="2" s="1"/>
  <c r="J13" i="2" s="1"/>
  <c r="G13" i="2" s="1"/>
  <c r="F12" i="2"/>
  <c r="K15" i="2" l="1"/>
  <c r="H15" i="2"/>
  <c r="F13" i="2"/>
  <c r="I14" i="2" a="1"/>
  <c r="I14" i="2" s="1"/>
  <c r="J14" i="2" s="1"/>
  <c r="G14" i="2" s="1"/>
  <c r="K16" i="2" l="1"/>
  <c r="I15" i="2" a="1"/>
  <c r="I15" i="2" s="1"/>
  <c r="J15" i="2" s="1"/>
  <c r="G15" i="2" s="1"/>
  <c r="F14" i="2"/>
  <c r="H16" i="2"/>
  <c r="K17" i="2" l="1"/>
  <c r="F15" i="2"/>
  <c r="H17" i="2"/>
  <c r="I16" i="2" a="1"/>
  <c r="I16" i="2" s="1"/>
  <c r="J16" i="2" s="1"/>
  <c r="G16" i="2" s="1"/>
  <c r="K18" i="2" l="1"/>
  <c r="I17" i="2" a="1"/>
  <c r="I17" i="2" s="1"/>
  <c r="J17" i="2" s="1"/>
  <c r="G17" i="2" s="1"/>
  <c r="F16" i="2"/>
  <c r="H18" i="2"/>
  <c r="K19" i="2" l="1"/>
  <c r="I18" i="2" a="1"/>
  <c r="I18" i="2" s="1"/>
  <c r="J18" i="2" s="1"/>
  <c r="G18" i="2" s="1"/>
  <c r="F17" i="2"/>
  <c r="H19" i="2"/>
  <c r="I19" i="2" l="1" a="1"/>
  <c r="I19" i="2" s="1"/>
  <c r="J19" i="2" s="1"/>
  <c r="G19" i="2" s="1"/>
  <c r="K20" i="2"/>
  <c r="F18" i="2"/>
  <c r="H20" i="2"/>
  <c r="F19" i="2" l="1"/>
  <c r="K21" i="2"/>
  <c r="H21" i="2"/>
  <c r="I20" i="2" a="1"/>
  <c r="I20" i="2" s="1"/>
  <c r="J20" i="2" s="1"/>
  <c r="G20" i="2" s="1"/>
  <c r="K22" i="2" l="1"/>
  <c r="H22" i="2"/>
  <c r="F20" i="2"/>
  <c r="I21" i="2" a="1"/>
  <c r="I21" i="2" s="1"/>
  <c r="J21" i="2" s="1"/>
  <c r="G21" i="2" s="1"/>
  <c r="K23" i="2" l="1"/>
  <c r="I22" i="2" a="1"/>
  <c r="I22" i="2" s="1"/>
  <c r="J22" i="2" s="1"/>
  <c r="G22" i="2" s="1"/>
  <c r="H23" i="2"/>
  <c r="F21" i="2"/>
  <c r="K24" i="2" l="1"/>
  <c r="I23" i="2" a="1"/>
  <c r="I23" i="2" s="1"/>
  <c r="J23" i="2" s="1"/>
  <c r="G23" i="2" s="1"/>
  <c r="F22" i="2"/>
  <c r="H24" i="2"/>
  <c r="K25" i="2" l="1"/>
  <c r="F23" i="2"/>
  <c r="H25" i="2"/>
  <c r="I24" i="2" a="1"/>
  <c r="I24" i="2" s="1"/>
  <c r="J24" i="2" s="1"/>
  <c r="G24" i="2" s="1"/>
  <c r="K26" i="2" l="1"/>
  <c r="F24" i="2"/>
  <c r="H26" i="2"/>
  <c r="I25" i="2" a="1"/>
  <c r="I25" i="2" s="1"/>
  <c r="J25" i="2" s="1"/>
  <c r="G25" i="2" s="1"/>
  <c r="K27" i="2" l="1"/>
  <c r="F25" i="2"/>
  <c r="H27" i="2"/>
  <c r="I26" i="2" a="1"/>
  <c r="I26" i="2" s="1"/>
  <c r="J26" i="2" s="1"/>
  <c r="G26" i="2" s="1"/>
  <c r="K8" i="2" l="1"/>
  <c r="K28" i="2"/>
  <c r="H28" i="2"/>
  <c r="I28" i="2" s="1" a="1"/>
  <c r="I28" i="2" s="1"/>
  <c r="J28" i="2" s="1"/>
  <c r="G28" i="2" s="1"/>
  <c r="F26" i="2"/>
  <c r="I27" i="2" a="1"/>
  <c r="I27" i="2" s="1"/>
  <c r="J27" i="2" s="1"/>
  <c r="G27" i="2" s="1"/>
  <c r="F28" i="2" l="1"/>
  <c r="F27" i="2"/>
  <c r="F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<sst xmlns="http://schemas.openxmlformats.org/spreadsheetml/2006/main" count="85" uniqueCount="73">
  <si>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</si>
  <si>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</si>
  <si>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</si>
  <si>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</si>
  <si>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</si>
  <si>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</si>
  <si>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</si>
  <si>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</si>
  <si>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</si>
  <si>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</si>
  <si>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</si>
  <si>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</si>
  <si>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</si>
  <si>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</si>
  <si>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</si>
  <si>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</si>
  <si>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</si>
  <si>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</si>
  <si>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</si>
  <si>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</si>
  <si>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</si>
  <si>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</si>
  <si>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</si>
  <si>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</si>
  <si>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</si>
  <si>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</si>
  <si>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</si>
  <si>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</si>
  <si>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</si>
  <si>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</si>
  <si>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</si>
  <si>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</si>
  <si>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</si>
  <si>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</si>
  <si>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</si>
  <si>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</si>
  <si>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</si>
  <si>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공격력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</si>
  <si>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</si>
  <si>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</si>
  <si>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</si>
  <si>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</si>
  <si>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</si>
  <si>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25만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</si>
  <si>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</si>
  <si>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</si>
  <si>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</si>
  <si>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</si>
  <si>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</si>
  <si>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</si>
  <si>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</si>
  <si>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</si>
  <si>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</si>
  <si>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</si>
  <si>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</si>
  <si>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</si>
  <si>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</si>
  <si>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</si>
  <si>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</si>
  <si>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</si>
  <si>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</si>
  <si>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</si>
  <si>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</si>
  <si>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</si>
  <si>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수정 전</t>
    <phoneticPr fontId="1" type="noConversion"/>
  </si>
  <si>
    <t>수정 후</t>
    <phoneticPr fontId="1" type="noConversion"/>
  </si>
  <si>
    <t>총 보상</t>
    <phoneticPr fontId="1" type="noConversion"/>
  </si>
  <si>
    <t>Hp시작</t>
    <phoneticPr fontId="1" type="noConversion"/>
  </si>
  <si>
    <t>hp끝</t>
    <phoneticPr fontId="1" type="noConversion"/>
  </si>
  <si>
    <t>공격력 시작</t>
    <phoneticPr fontId="1" type="noConversion"/>
  </si>
  <si>
    <t>공격력 끝</t>
    <phoneticPr fontId="1" type="noConversion"/>
  </si>
  <si>
    <t>7-1</t>
    <phoneticPr fontId="1" type="noConversion"/>
  </si>
  <si>
    <t>7-2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</si>
</sst>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3" fontId="3" fillId="3" borderId="0" xfId="0" applyNumberFormat="1" applyFont="1" applyFill="1">
      <alignment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21"/>
  <sheetViews>
    <sheetView tabSelected="1" workbookViewId="0">
      <pane ySplit="1" topLeftCell="A2" activePane="bottomLeft" state="frozen"/>
      <selection pane="bottomLeft" activeCell="F22" sqref="F22"/>
    </sheetView>
  </sheetViews>
  <sheetFormatPr defaultRowHeight="16.5" x14ac:dyDescent="0.3"/>
  <cols>
    <col min="2" max="2" width="14.625" style="1" customWidth="1"/>
    <col min="3" max="3" width="13.25" style="1" customWidth="1"/>
    <col min="4" max="5" width="18.875" style="1" customWidth="1"/>
    <col min="6" max="6" width="23.25" style="4" customWidth="1"/>
    <col min="7" max="7" width="15.5" style="2" customWidth="1"/>
    <col min="8" max="8" width="16.125" style="2" customWidth="1"/>
    <col min="9" max="9" width="27.375" style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4" t="s">
        <v>4</v>
      </c>
      <c r="G1" s="2" t="s">
        <v>5</v>
      </c>
      <c r="H1" s="2" t="s">
        <v>6</v>
      </c>
      <c r="I1" s="1" t="s">
        <v>8</v>
      </c>
    </row>
    <row r="2" spans="1:9" x14ac:dyDescent="0.3">
      <c r="A2">
        <v>0</v>
      </c>
      <c r="B2" s="1" t="s">
        <v>9</v>
      </c>
      <c r="C2">
        <v>1</v>
      </c>
      <c r="D2">
        <v>4000000</v>
      </c>
      <c r="E2">
        <v>1</v>
      </c>
      <c r="F2" s="3">
        <v>250000</v>
      </c>
      <c r="G2" s="2">
        <v>400</v>
      </c>
      <c r="H2" s="2">
        <v>4</v>
      </c>
      <c r="I2">
        <v>0</v>
      </c>
    </row>
    <row r="3" spans="1:9" x14ac:dyDescent="0.3">
      <c r="A3">
        <v>1</v>
      </c>
      <c r="B3" s="1" t="s">
        <v>10</v>
      </c>
      <c r="C3">
        <v>1</v>
      </c>
      <c r="D3">
        <v>4440000</v>
      </c>
      <c r="E3">
        <v>1</v>
      </c>
      <c r="F3" s="3">
        <v>1500000</v>
      </c>
      <c r="G3" s="2">
        <v>560</v>
      </c>
      <c r="H3" s="2">
        <v>4</v>
      </c>
      <c r="I3">
        <v>0</v>
      </c>
    </row>
    <row r="4" spans="1:9" x14ac:dyDescent="0.3">
      <c r="A4">
        <v>2</v>
      </c>
      <c r="B4" s="1" t="s">
        <v>11</v>
      </c>
      <c r="C4">
        <v>1</v>
      </c>
      <c r="D4">
        <v>4929000</v>
      </c>
      <c r="E4">
        <v>1</v>
      </c>
      <c r="F4" s="3">
        <v>9000000</v>
      </c>
      <c r="G4" s="2">
        <v>784</v>
      </c>
      <c r="H4" s="2">
        <v>4</v>
      </c>
      <c r="I4">
        <v>0</v>
      </c>
    </row>
    <row r="5" spans="1:9" x14ac:dyDescent="0.3">
      <c r="A5">
        <v>3</v>
      </c>
      <c r="B5" s="1" t="s">
        <v>12</v>
      </c>
      <c r="C5">
        <v>1</v>
      </c>
      <c r="D5">
        <v>5472000</v>
      </c>
      <c r="E5">
        <v>1</v>
      </c>
      <c r="F5" s="3">
        <v>54000000</v>
      </c>
      <c r="G5" s="2">
        <v>1097.5999999999999</v>
      </c>
      <c r="H5" s="2">
        <v>4</v>
      </c>
      <c r="I5">
        <v>0</v>
      </c>
    </row>
    <row r="6" spans="1:9" x14ac:dyDescent="0.3">
      <c r="A6">
        <v>4</v>
      </c>
      <c r="B6" s="1" t="s">
        <v>13</v>
      </c>
      <c r="C6">
        <v>1</v>
      </c>
      <c r="D6">
        <v>6074000</v>
      </c>
      <c r="E6">
        <v>1</v>
      </c>
      <c r="F6" s="3">
        <v>324000000</v>
      </c>
      <c r="G6" s="2">
        <v>1536.6399999999999</v>
      </c>
      <c r="H6" s="2">
        <v>4</v>
      </c>
      <c r="I6">
        <v>0</v>
      </c>
    </row>
    <row r="7" spans="1:9" x14ac:dyDescent="0.3">
      <c r="A7">
        <v>5</v>
      </c>
      <c r="B7" s="1" t="s">
        <v>14</v>
      </c>
      <c r="C7">
        <v>1</v>
      </c>
      <c r="D7">
        <v>6743000</v>
      </c>
      <c r="E7">
        <v>1</v>
      </c>
      <c r="F7" s="3">
        <v>1944000000.0000002</v>
      </c>
      <c r="G7" s="2">
        <v>2151.2959999999998</v>
      </c>
      <c r="H7" s="2">
        <v>4</v>
      </c>
      <c r="I7">
        <v>0</v>
      </c>
    </row>
    <row r="8" spans="1:9" x14ac:dyDescent="0.3">
      <c r="A8">
        <v>6</v>
      </c>
      <c r="B8" s="1" t="s">
        <v>15</v>
      </c>
      <c r="C8">
        <v>1</v>
      </c>
      <c r="D8">
        <v>7485000</v>
      </c>
      <c r="E8">
        <v>1</v>
      </c>
      <c r="F8" s="3">
        <v>11664000000</v>
      </c>
      <c r="G8" s="2">
        <v>3011.8143999999998</v>
      </c>
      <c r="H8" s="2">
        <v>6</v>
      </c>
      <c r="I8">
        <v>0</v>
      </c>
    </row>
    <row r="9" spans="1:9" x14ac:dyDescent="0.3">
      <c r="A9">
        <v>7</v>
      </c>
      <c r="B9" s="1" t="s">
        <v>16</v>
      </c>
      <c r="C9">
        <v>1</v>
      </c>
      <c r="D9">
        <v>8309000</v>
      </c>
      <c r="E9">
        <v>1</v>
      </c>
      <c r="F9" s="3">
        <v>69984000000</v>
      </c>
      <c r="G9" s="2">
        <v>4216.5401599999996</v>
      </c>
      <c r="H9" s="2">
        <v>6</v>
      </c>
      <c r="I9">
        <v>0</v>
      </c>
    </row>
    <row r="10" spans="1:9" x14ac:dyDescent="0.3">
      <c r="A10">
        <v>8</v>
      </c>
      <c r="B10" s="1" t="s">
        <v>17</v>
      </c>
      <c r="C10">
        <v>1</v>
      </c>
      <c r="D10">
        <v>9223000</v>
      </c>
      <c r="E10">
        <v>1</v>
      </c>
      <c r="F10" s="3">
        <v>419904000000</v>
      </c>
      <c r="G10" s="2">
        <v>5903.1562239999994</v>
      </c>
      <c r="H10" s="2">
        <v>6</v>
      </c>
      <c r="I10">
        <v>0</v>
      </c>
    </row>
    <row r="11" spans="1:9" x14ac:dyDescent="0.3">
      <c r="A11">
        <v>9</v>
      </c>
      <c r="B11" s="1" t="s">
        <v>18</v>
      </c>
      <c r="C11">
        <v>1</v>
      </c>
      <c r="D11">
        <v>10238000</v>
      </c>
      <c r="E11">
        <v>1</v>
      </c>
      <c r="F11" s="3">
        <v>2519500000000.0005</v>
      </c>
      <c r="G11" s="2">
        <v>8264.4187135999982</v>
      </c>
      <c r="H11" s="2">
        <v>6</v>
      </c>
      <c r="I11">
        <v>0</v>
      </c>
    </row>
    <row r="12" spans="1:9" x14ac:dyDescent="0.3">
      <c r="A12">
        <v>10</v>
      </c>
      <c r="B12" s="1" t="s">
        <v>19</v>
      </c>
      <c r="C12">
        <v>1</v>
      </c>
      <c r="D12">
        <v>11365000</v>
      </c>
      <c r="E12">
        <v>1</v>
      </c>
      <c r="F12" s="3">
        <v>15117000000000</v>
      </c>
      <c r="G12" s="2">
        <v>11570.186199039998</v>
      </c>
      <c r="H12" s="2">
        <v>6</v>
      </c>
      <c r="I12">
        <v>0</v>
      </c>
    </row>
    <row r="13" spans="1:9" x14ac:dyDescent="0.3">
      <c r="A13">
        <v>11</v>
      </c>
      <c r="B13" s="1" t="s">
        <v>20</v>
      </c>
      <c r="C13">
        <v>1</v>
      </c>
      <c r="D13">
        <v>12616000</v>
      </c>
      <c r="E13">
        <v>1</v>
      </c>
      <c r="F13" s="3">
        <v>90702000000000</v>
      </c>
      <c r="G13" s="2">
        <v>16198.260678655995</v>
      </c>
      <c r="H13" s="2">
        <v>6</v>
      </c>
      <c r="I13">
        <v>0</v>
      </c>
    </row>
    <row r="14" spans="1:9" x14ac:dyDescent="0.3">
      <c r="A14">
        <v>12</v>
      </c>
      <c r="B14" s="1" t="s">
        <v>21</v>
      </c>
      <c r="C14">
        <v>1</v>
      </c>
      <c r="D14">
        <v>14004000</v>
      </c>
      <c r="E14">
        <v>1</v>
      </c>
      <c r="F14" s="3">
        <v>544212000000000</v>
      </c>
      <c r="G14" s="2">
        <v>22677.564950118391</v>
      </c>
      <c r="H14" s="2">
        <v>6</v>
      </c>
      <c r="I14">
        <v>0</v>
      </c>
    </row>
    <row r="15" spans="1:9" x14ac:dyDescent="0.3">
      <c r="A15">
        <v>13</v>
      </c>
      <c r="B15" s="1" t="s">
        <v>22</v>
      </c>
      <c r="C15">
        <v>1</v>
      </c>
      <c r="D15">
        <v>15545000</v>
      </c>
      <c r="E15">
        <v>1</v>
      </c>
      <c r="F15" s="3">
        <v>3265272000000000</v>
      </c>
      <c r="G15" s="2">
        <v>31748.590930165745</v>
      </c>
      <c r="H15" s="2">
        <v>6</v>
      </c>
      <c r="I15">
        <v>0</v>
      </c>
    </row>
    <row r="16" spans="1:9" x14ac:dyDescent="0.3">
      <c r="A16">
        <v>14</v>
      </c>
      <c r="B16" s="1" t="s">
        <v>23</v>
      </c>
      <c r="C16">
        <v>1</v>
      </c>
      <c r="D16">
        <v>17255000</v>
      </c>
      <c r="E16">
        <v>1</v>
      </c>
      <c r="F16" s="3">
        <v>1.9592E+16</v>
      </c>
      <c r="G16" s="2">
        <v>44448.02730223204</v>
      </c>
      <c r="H16" s="2">
        <v>8</v>
      </c>
      <c r="I16">
        <v>0</v>
      </c>
    </row>
    <row r="17" spans="1:9" x14ac:dyDescent="0.3">
      <c r="A17">
        <v>15</v>
      </c>
      <c r="B17" s="1" t="s">
        <v>24</v>
      </c>
      <c r="C17">
        <v>1</v>
      </c>
      <c r="D17">
        <v>19154000</v>
      </c>
      <c r="E17">
        <v>1</v>
      </c>
      <c r="F17" s="3">
        <v>1.17552E+17</v>
      </c>
      <c r="G17" s="2">
        <v>62227.238223124848</v>
      </c>
      <c r="H17" s="2">
        <v>8</v>
      </c>
      <c r="I17">
        <v>0</v>
      </c>
    </row>
    <row r="18" spans="1:9" x14ac:dyDescent="0.3">
      <c r="A18">
        <v>16</v>
      </c>
      <c r="B18" s="1" t="s">
        <v>25</v>
      </c>
      <c r="C18">
        <v>1</v>
      </c>
      <c r="D18">
        <v>21261000</v>
      </c>
      <c r="E18">
        <v>1</v>
      </c>
      <c r="F18" s="3">
        <v>7.05312E+17</v>
      </c>
      <c r="G18" s="2">
        <v>87118.133512374785</v>
      </c>
      <c r="H18" s="2">
        <v>8</v>
      </c>
      <c r="I18">
        <v>0</v>
      </c>
    </row>
    <row r="19" spans="1:9" x14ac:dyDescent="0.3">
      <c r="A19">
        <v>17</v>
      </c>
      <c r="B19" s="1" t="s">
        <v>26</v>
      </c>
      <c r="C19">
        <v>1</v>
      </c>
      <c r="D19">
        <v>23600000</v>
      </c>
      <c r="E19">
        <v>1</v>
      </c>
      <c r="F19" s="3">
        <v>4.231872E+18</v>
      </c>
      <c r="G19" s="2">
        <v>121965.38691732469</v>
      </c>
      <c r="H19" s="2">
        <v>8</v>
      </c>
      <c r="I19">
        <v>0</v>
      </c>
    </row>
    <row r="20" spans="1:9" x14ac:dyDescent="0.3">
      <c r="A20">
        <v>18</v>
      </c>
      <c r="B20" s="1" t="s">
        <v>71</v>
      </c>
      <c r="C20">
        <v>1</v>
      </c>
      <c r="D20">
        <v>26196000</v>
      </c>
      <c r="E20">
        <v>1</v>
      </c>
      <c r="F20" s="3">
        <v>2.5391232E+19</v>
      </c>
      <c r="G20" s="2">
        <v>170751.54168425457</v>
      </c>
      <c r="H20" s="2">
        <v>8</v>
      </c>
      <c r="I20">
        <v>0</v>
      </c>
    </row>
    <row r="21" spans="1:9" x14ac:dyDescent="0.3">
      <c r="A21">
        <v>19</v>
      </c>
      <c r="B21" s="1" t="s">
        <v>72</v>
      </c>
      <c r="C21">
        <v>1</v>
      </c>
      <c r="D21">
        <v>29078000</v>
      </c>
      <c r="E21">
        <v>1</v>
      </c>
      <c r="F21" s="3">
        <v>1.5235E+20</v>
      </c>
      <c r="G21" s="2">
        <v>239052.15835795639</v>
      </c>
      <c r="H21" s="2">
        <v>8</v>
      </c>
      <c r="I2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6A76-888A-47C8-B5D8-26F4271F6097}">
  <dimension ref="A1:Q28"/>
  <sheetViews>
    <sheetView topLeftCell="A9" workbookViewId="0">
      <selection activeCell="I22" sqref="I22"/>
    </sheetView>
  </sheetViews>
  <sheetFormatPr defaultColWidth="8.75" defaultRowHeight="16.5" x14ac:dyDescent="0.3"/>
  <cols>
    <col min="1" max="1" width="36.375" style="11" customWidth="1"/>
    <col min="2" max="2" width="20.125" style="11" customWidth="1"/>
    <col min="3" max="3" width="3" style="12" customWidth="1"/>
    <col min="4" max="4" width="4.5" style="11" customWidth="1"/>
    <col min="5" max="5" width="8.75" style="13"/>
    <col min="6" max="6" width="11.875" style="14" bestFit="1" customWidth="1"/>
    <col min="7" max="7" width="10.25" style="13" customWidth="1"/>
    <col min="8" max="8" width="11.375" style="13" bestFit="1" customWidth="1"/>
    <col min="9" max="9" width="14.875" style="13" customWidth="1"/>
    <col min="10" max="10" width="19.25" style="13" bestFit="1" customWidth="1"/>
    <col min="11" max="13" width="19.25" style="13" customWidth="1"/>
    <col min="14" max="14" width="14.625" style="13" bestFit="1" customWidth="1"/>
    <col min="15" max="15" width="19.375" style="13" customWidth="1"/>
    <col min="16" max="16384" width="8.75" style="11"/>
  </cols>
  <sheetData>
    <row r="1" spans="1:17" s="5" customFormat="1" x14ac:dyDescent="0.3">
      <c r="A1" s="26" t="s">
        <v>27</v>
      </c>
      <c r="B1" s="27"/>
      <c r="E1" s="6"/>
      <c r="F1" s="7"/>
      <c r="G1" s="6"/>
      <c r="H1" s="6"/>
      <c r="I1" s="6"/>
      <c r="J1" s="6"/>
      <c r="K1" s="6"/>
      <c r="L1" s="6"/>
      <c r="M1" s="6"/>
      <c r="N1" s="6"/>
      <c r="O1" s="6"/>
    </row>
    <row r="2" spans="1:17" s="8" customFormat="1" ht="17.25" thickBot="1" x14ac:dyDescent="0.35">
      <c r="A2" s="28"/>
      <c r="B2" s="29"/>
      <c r="E2" s="9"/>
      <c r="F2" s="10"/>
      <c r="G2" s="9"/>
      <c r="H2" s="9"/>
      <c r="I2" s="9"/>
      <c r="J2" s="9"/>
      <c r="K2" s="9"/>
      <c r="L2" s="9"/>
      <c r="M2" s="9"/>
      <c r="N2" s="9"/>
      <c r="O2" s="9"/>
    </row>
    <row r="5" spans="1:17" x14ac:dyDescent="0.3">
      <c r="G5" s="15"/>
      <c r="H5" s="15"/>
      <c r="I5" s="15"/>
    </row>
    <row r="6" spans="1:17" x14ac:dyDescent="0.3">
      <c r="A6" s="30" t="s">
        <v>28</v>
      </c>
      <c r="B6" s="30"/>
      <c r="E6" s="13" t="s">
        <v>29</v>
      </c>
      <c r="N6" s="13" t="s">
        <v>30</v>
      </c>
    </row>
    <row r="7" spans="1:17" ht="17.25" thickBot="1" x14ac:dyDescent="0.35">
      <c r="A7" s="16" t="s">
        <v>31</v>
      </c>
      <c r="B7" s="16"/>
      <c r="C7" s="17"/>
      <c r="E7" s="18" t="s">
        <v>32</v>
      </c>
      <c r="F7" s="18" t="s">
        <v>33</v>
      </c>
      <c r="G7" s="18" t="s">
        <v>4</v>
      </c>
      <c r="H7" s="18" t="s">
        <v>34</v>
      </c>
      <c r="I7" s="18" t="s">
        <v>35</v>
      </c>
      <c r="J7" s="18" t="s">
        <v>36</v>
      </c>
      <c r="K7" s="18" t="s">
        <v>3</v>
      </c>
      <c r="L7" s="18" t="s">
        <v>37</v>
      </c>
      <c r="N7" s="18" t="s">
        <v>36</v>
      </c>
      <c r="O7" s="18" t="s">
        <v>38</v>
      </c>
      <c r="P7" s="18"/>
      <c r="Q7" s="18"/>
    </row>
    <row r="8" spans="1:17" ht="17.25" thickTop="1" x14ac:dyDescent="0.3">
      <c r="A8" s="19" t="s">
        <v>39</v>
      </c>
      <c r="B8" s="19" t="s">
        <v>40</v>
      </c>
      <c r="C8" s="17"/>
      <c r="E8" s="20"/>
      <c r="F8" s="21"/>
      <c r="G8" s="21"/>
      <c r="H8" s="14"/>
      <c r="I8" s="20"/>
      <c r="J8" s="20"/>
      <c r="K8" s="22">
        <f>SUM(K9:K27)</f>
        <v>227909000</v>
      </c>
      <c r="L8" s="22"/>
      <c r="N8" s="20" t="s">
        <v>41</v>
      </c>
      <c r="O8" s="20">
        <v>4</v>
      </c>
      <c r="P8" s="21">
        <f>POWER(10,O8)</f>
        <v>10000</v>
      </c>
      <c r="Q8" s="21" t="str">
        <f>1&amp;RIGHT(P8,O8)</f>
        <v>10000</v>
      </c>
    </row>
    <row r="9" spans="1:17" x14ac:dyDescent="0.3">
      <c r="A9" s="23" t="s">
        <v>42</v>
      </c>
      <c r="B9" s="24" t="s">
        <v>43</v>
      </c>
      <c r="C9" s="17"/>
      <c r="E9" s="20">
        <v>1</v>
      </c>
      <c r="F9" s="21" t="str">
        <f>H9&amp;I9</f>
        <v>25만</v>
      </c>
      <c r="G9" s="21">
        <f>H9*J9</f>
        <v>250000</v>
      </c>
      <c r="H9" s="21">
        <v>25</v>
      </c>
      <c r="I9" s="20" t="s">
        <v>41</v>
      </c>
      <c r="J9" s="20" t="str">
        <f t="shared" ref="J9:J27" si="0">VLOOKUP(I9,N:Q,4,FALSE)</f>
        <v>10000</v>
      </c>
      <c r="K9" s="22">
        <v>4000000</v>
      </c>
      <c r="L9" s="22">
        <v>400</v>
      </c>
      <c r="N9" s="20" t="s">
        <v>44</v>
      </c>
      <c r="O9" s="20">
        <v>8</v>
      </c>
      <c r="P9" s="21">
        <f t="shared" ref="P9:P27" si="1">POWER(10,O9)</f>
        <v>100000000</v>
      </c>
      <c r="Q9" s="21" t="str">
        <f t="shared" ref="Q9:Q11" si="2">1&amp;RIGHT(P9,O9)</f>
        <v>100000000</v>
      </c>
    </row>
    <row r="10" spans="1:17" x14ac:dyDescent="0.3">
      <c r="A10" s="23" t="s">
        <v>45</v>
      </c>
      <c r="B10" s="24">
        <v>500</v>
      </c>
      <c r="C10" s="17"/>
      <c r="E10" s="20">
        <v>2</v>
      </c>
      <c r="F10" s="21" t="str">
        <f t="shared" ref="F10:F27" si="3">H10&amp;I10</f>
        <v>150만</v>
      </c>
      <c r="G10" s="21">
        <f t="shared" ref="G10:G27" si="4">H10*J10</f>
        <v>1500000</v>
      </c>
      <c r="H10" s="21">
        <f>IF(ROUNDUP(H9*((100+$B$10)/100),0)&gt;10000,ROUNDUP(H9*((100+$B$10)/100)/10000,4),ROUNDUP(H9*((100+$B$10)/100),4))</f>
        <v>150</v>
      </c>
      <c r="I10" s="20" t="str" cm="1">
        <f t="array" ref="I10">IF(AND(H9&gt;100,H10&lt;100),INDEX(N:N,MATCH(I9,N:N,0)+1,0),I9)</f>
        <v>만</v>
      </c>
      <c r="J10" s="20" t="str">
        <f t="shared" si="0"/>
        <v>10000</v>
      </c>
      <c r="K10" s="22">
        <f>ROUNDUP(K9*(1+$B$14/100),-3)</f>
        <v>4440000</v>
      </c>
      <c r="L10" s="22">
        <f>L9*1.4</f>
        <v>560</v>
      </c>
      <c r="N10" s="20" t="s">
        <v>46</v>
      </c>
      <c r="O10" s="20">
        <v>12</v>
      </c>
      <c r="P10" s="21">
        <f t="shared" si="1"/>
        <v>1000000000000</v>
      </c>
      <c r="Q10" s="21" t="str">
        <f t="shared" si="2"/>
        <v>1000000000000</v>
      </c>
    </row>
    <row r="11" spans="1:17" x14ac:dyDescent="0.3">
      <c r="C11" s="17"/>
      <c r="E11" s="20">
        <v>3</v>
      </c>
      <c r="F11" s="21" t="str">
        <f t="shared" si="3"/>
        <v>900만</v>
      </c>
      <c r="G11" s="21">
        <f t="shared" si="4"/>
        <v>9000000</v>
      </c>
      <c r="H11" s="21">
        <f t="shared" ref="H11:H28" si="5">IF(ROUNDUP(H10*((100+$B$10)/100),0)&gt;10000,ROUNDUP(H10*((100+$B$10)/100)/10000,4),ROUNDUP(H10*((100+$B$10)/100),4))</f>
        <v>900</v>
      </c>
      <c r="I11" s="20" t="str" cm="1">
        <f t="array" ref="I11">IF(AND(H10&gt;100,H11&lt;100),INDEX(N:N,MATCH(I10,N:N,0)+1,0),I10)</f>
        <v>만</v>
      </c>
      <c r="J11" s="20" t="str">
        <f t="shared" si="0"/>
        <v>10000</v>
      </c>
      <c r="K11" s="22">
        <f t="shared" ref="K11:K28" si="6">ROUNDUP(K10*(1+$B$14/100),-3)</f>
        <v>4929000</v>
      </c>
      <c r="L11" s="22">
        <f t="shared" ref="L11:L28" si="7">L10*1.4</f>
        <v>784</v>
      </c>
      <c r="N11" s="20" t="s">
        <v>47</v>
      </c>
      <c r="O11" s="20">
        <v>16</v>
      </c>
      <c r="P11" s="21">
        <f t="shared" si="1"/>
        <v>1E+16</v>
      </c>
      <c r="Q11" s="21" t="str">
        <f t="shared" si="2"/>
        <v>10000000000000000</v>
      </c>
    </row>
    <row r="12" spans="1:17" x14ac:dyDescent="0.3">
      <c r="C12" s="17"/>
      <c r="E12" s="20">
        <v>4</v>
      </c>
      <c r="F12" s="21" t="str">
        <f t="shared" si="3"/>
        <v>5400만</v>
      </c>
      <c r="G12" s="21">
        <f t="shared" si="4"/>
        <v>54000000</v>
      </c>
      <c r="H12" s="21">
        <f t="shared" si="5"/>
        <v>5400</v>
      </c>
      <c r="I12" s="20" t="str" cm="1">
        <f t="array" ref="I12">IF(AND(H11&gt;100,H12&lt;100),INDEX(N:N,MATCH(I11,N:N,0)+1,0),I11)</f>
        <v>만</v>
      </c>
      <c r="J12" s="20" t="str">
        <f t="shared" si="0"/>
        <v>10000</v>
      </c>
      <c r="K12" s="22">
        <f t="shared" si="6"/>
        <v>5472000</v>
      </c>
      <c r="L12" s="22">
        <f t="shared" si="7"/>
        <v>1097.5999999999999</v>
      </c>
      <c r="N12" s="20" t="s">
        <v>48</v>
      </c>
      <c r="O12" s="20">
        <v>20</v>
      </c>
      <c r="P12" s="21">
        <f t="shared" si="1"/>
        <v>1E+20</v>
      </c>
      <c r="Q12" s="21" t="str">
        <f t="shared" ref="Q12:Q27" si="8">RIGHT(P12,O12)</f>
        <v>1E+20</v>
      </c>
    </row>
    <row r="13" spans="1:17" x14ac:dyDescent="0.3">
      <c r="C13" s="17"/>
      <c r="E13" s="20">
        <v>5</v>
      </c>
      <c r="F13" s="21" t="str">
        <f t="shared" si="3"/>
        <v>3.24억</v>
      </c>
      <c r="G13" s="21">
        <f t="shared" si="4"/>
        <v>324000000</v>
      </c>
      <c r="H13" s="21">
        <f t="shared" si="5"/>
        <v>3.24</v>
      </c>
      <c r="I13" s="20" t="str" cm="1">
        <f t="array" ref="I13">IF(AND(H12&gt;100,H13&lt;100),INDEX(N:N,MATCH(I12,N:N,0)+1,0),I12)</f>
        <v>억</v>
      </c>
      <c r="J13" s="20" t="str">
        <f t="shared" si="0"/>
        <v>100000000</v>
      </c>
      <c r="K13" s="22">
        <f t="shared" si="6"/>
        <v>6074000</v>
      </c>
      <c r="L13" s="22">
        <f t="shared" si="7"/>
        <v>1536.6399999999999</v>
      </c>
      <c r="N13" s="20" t="s">
        <v>49</v>
      </c>
      <c r="O13" s="20">
        <v>24</v>
      </c>
      <c r="P13" s="21">
        <f t="shared" si="1"/>
        <v>9.9999999999999998E+23</v>
      </c>
      <c r="Q13" s="21" t="str">
        <f t="shared" si="8"/>
        <v>1E+24</v>
      </c>
    </row>
    <row r="14" spans="1:17" x14ac:dyDescent="0.3">
      <c r="B14" s="11">
        <v>11</v>
      </c>
      <c r="C14" s="17"/>
      <c r="E14" s="20">
        <v>6</v>
      </c>
      <c r="F14" s="21" t="str">
        <f t="shared" si="3"/>
        <v>19.44억</v>
      </c>
      <c r="G14" s="21">
        <f t="shared" si="4"/>
        <v>1944000000.0000002</v>
      </c>
      <c r="H14" s="21">
        <f t="shared" si="5"/>
        <v>19.440000000000001</v>
      </c>
      <c r="I14" s="20" t="str" cm="1">
        <f t="array" ref="I14">IF(AND(H13&gt;100,H14&lt;100),INDEX(N:N,MATCH(I13,N:N,0)+1,0),I13)</f>
        <v>억</v>
      </c>
      <c r="J14" s="20" t="str">
        <f t="shared" si="0"/>
        <v>100000000</v>
      </c>
      <c r="K14" s="22">
        <f t="shared" si="6"/>
        <v>6743000</v>
      </c>
      <c r="L14" s="22">
        <f t="shared" si="7"/>
        <v>2151.2959999999998</v>
      </c>
      <c r="N14" s="20" t="s">
        <v>50</v>
      </c>
      <c r="O14" s="20">
        <v>28</v>
      </c>
      <c r="P14" s="21">
        <f t="shared" si="1"/>
        <v>9.9999999999999996E+27</v>
      </c>
      <c r="Q14" s="21" t="str">
        <f t="shared" si="8"/>
        <v>1E+28</v>
      </c>
    </row>
    <row r="15" spans="1:17" x14ac:dyDescent="0.3">
      <c r="C15" s="17"/>
      <c r="E15" s="20">
        <v>7</v>
      </c>
      <c r="F15" s="21" t="str">
        <f t="shared" si="3"/>
        <v>116.64억</v>
      </c>
      <c r="G15" s="21">
        <f t="shared" si="4"/>
        <v>11664000000</v>
      </c>
      <c r="H15" s="21">
        <f t="shared" si="5"/>
        <v>116.64</v>
      </c>
      <c r="I15" s="20" t="str" cm="1">
        <f t="array" ref="I15">IF(AND(H14&gt;100,H15&lt;100),INDEX(N:N,MATCH(I14,N:N,0)+1,0),I14)</f>
        <v>억</v>
      </c>
      <c r="J15" s="20" t="str">
        <f t="shared" si="0"/>
        <v>100000000</v>
      </c>
      <c r="K15" s="22">
        <f t="shared" si="6"/>
        <v>7485000</v>
      </c>
      <c r="L15" s="22">
        <f t="shared" si="7"/>
        <v>3011.8143999999998</v>
      </c>
      <c r="N15" s="20" t="s">
        <v>51</v>
      </c>
      <c r="O15" s="20">
        <v>32</v>
      </c>
      <c r="P15" s="21">
        <f t="shared" si="1"/>
        <v>1.0000000000000001E+32</v>
      </c>
      <c r="Q15" s="21" t="str">
        <f t="shared" si="8"/>
        <v>1E+32</v>
      </c>
    </row>
    <row r="16" spans="1:17" x14ac:dyDescent="0.3">
      <c r="A16" s="16"/>
      <c r="B16" s="16"/>
      <c r="C16" s="17"/>
      <c r="E16" s="20">
        <v>8</v>
      </c>
      <c r="F16" s="21" t="str">
        <f t="shared" si="3"/>
        <v>699.84억</v>
      </c>
      <c r="G16" s="21">
        <f t="shared" si="4"/>
        <v>69984000000</v>
      </c>
      <c r="H16" s="21">
        <f t="shared" si="5"/>
        <v>699.84</v>
      </c>
      <c r="I16" s="20" t="str" cm="1">
        <f t="array" ref="I16">IF(AND(H15&gt;100,H16&lt;100),INDEX(N:N,MATCH(I15,N:N,0)+1,0),I15)</f>
        <v>억</v>
      </c>
      <c r="J16" s="20" t="str">
        <f t="shared" si="0"/>
        <v>100000000</v>
      </c>
      <c r="K16" s="22">
        <f t="shared" si="6"/>
        <v>8309000</v>
      </c>
      <c r="L16" s="22">
        <f t="shared" si="7"/>
        <v>4216.5401599999996</v>
      </c>
      <c r="N16" s="20" t="s">
        <v>52</v>
      </c>
      <c r="O16" s="20">
        <v>36</v>
      </c>
      <c r="P16" s="21">
        <f t="shared" si="1"/>
        <v>1E+36</v>
      </c>
      <c r="Q16" s="21" t="str">
        <f t="shared" si="8"/>
        <v>1E+36</v>
      </c>
    </row>
    <row r="17" spans="3:17" x14ac:dyDescent="0.3">
      <c r="C17" s="17"/>
      <c r="E17" s="20">
        <v>9</v>
      </c>
      <c r="F17" s="21" t="str">
        <f t="shared" si="3"/>
        <v>4199.04억</v>
      </c>
      <c r="G17" s="21">
        <f t="shared" si="4"/>
        <v>419904000000</v>
      </c>
      <c r="H17" s="21">
        <f t="shared" si="5"/>
        <v>4199.04</v>
      </c>
      <c r="I17" s="20" t="str" cm="1">
        <f t="array" ref="I17">IF(AND(H16&gt;100,H17&lt;100),INDEX(N:N,MATCH(I16,N:N,0)+1,0),I16)</f>
        <v>억</v>
      </c>
      <c r="J17" s="20" t="str">
        <f t="shared" si="0"/>
        <v>100000000</v>
      </c>
      <c r="K17" s="22">
        <f t="shared" si="6"/>
        <v>9223000</v>
      </c>
      <c r="L17" s="22">
        <f t="shared" si="7"/>
        <v>5903.1562239999994</v>
      </c>
      <c r="N17" s="20" t="s">
        <v>53</v>
      </c>
      <c r="O17" s="20">
        <v>40</v>
      </c>
      <c r="P17" s="21">
        <f t="shared" si="1"/>
        <v>1E+40</v>
      </c>
      <c r="Q17" s="21" t="str">
        <f t="shared" si="8"/>
        <v>1E+40</v>
      </c>
    </row>
    <row r="18" spans="3:17" x14ac:dyDescent="0.3">
      <c r="C18" s="17"/>
      <c r="E18" s="20">
        <v>10</v>
      </c>
      <c r="F18" s="21" t="str">
        <f t="shared" si="3"/>
        <v>2.5195조</v>
      </c>
      <c r="G18" s="21">
        <f t="shared" si="4"/>
        <v>2519500000000.0005</v>
      </c>
      <c r="H18" s="21">
        <f t="shared" si="5"/>
        <v>2.5195000000000003</v>
      </c>
      <c r="I18" s="20" t="str" cm="1">
        <f t="array" ref="I18">IF(AND(H17&gt;100,H18&lt;100),INDEX(N:N,MATCH(I17,N:N,0)+1,0),I17)</f>
        <v>조</v>
      </c>
      <c r="J18" s="20" t="str">
        <f t="shared" si="0"/>
        <v>1000000000000</v>
      </c>
      <c r="K18" s="22">
        <f t="shared" si="6"/>
        <v>10238000</v>
      </c>
      <c r="L18" s="22">
        <f t="shared" si="7"/>
        <v>8264.4187135999982</v>
      </c>
      <c r="N18" s="20" t="s">
        <v>54</v>
      </c>
      <c r="O18" s="20">
        <v>44</v>
      </c>
      <c r="P18" s="21">
        <f t="shared" si="1"/>
        <v>1.0000000000000001E+44</v>
      </c>
      <c r="Q18" s="21" t="str">
        <f t="shared" si="8"/>
        <v>1E+44</v>
      </c>
    </row>
    <row r="19" spans="3:17" x14ac:dyDescent="0.3">
      <c r="C19" s="17"/>
      <c r="E19" s="20">
        <v>11</v>
      </c>
      <c r="F19" s="21" t="str">
        <f t="shared" si="3"/>
        <v>15.117조</v>
      </c>
      <c r="G19" s="21">
        <f t="shared" si="4"/>
        <v>15117000000000</v>
      </c>
      <c r="H19" s="21">
        <f t="shared" si="5"/>
        <v>15.117000000000001</v>
      </c>
      <c r="I19" s="20" t="str" cm="1">
        <f t="array" ref="I19">IF(AND(H18&gt;100,H19&lt;100),INDEX(N:N,MATCH(I18,N:N,0)+1,0),I18)</f>
        <v>조</v>
      </c>
      <c r="J19" s="20" t="str">
        <f t="shared" si="0"/>
        <v>1000000000000</v>
      </c>
      <c r="K19" s="22">
        <f t="shared" si="6"/>
        <v>11365000</v>
      </c>
      <c r="L19" s="22">
        <f t="shared" si="7"/>
        <v>11570.186199039998</v>
      </c>
      <c r="N19" s="20" t="s">
        <v>55</v>
      </c>
      <c r="O19" s="20">
        <v>48</v>
      </c>
      <c r="P19" s="21">
        <f t="shared" si="1"/>
        <v>1E+48</v>
      </c>
      <c r="Q19" s="21" t="str">
        <f t="shared" si="8"/>
        <v>1E+48</v>
      </c>
    </row>
    <row r="20" spans="3:17" x14ac:dyDescent="0.3">
      <c r="C20" s="17"/>
      <c r="E20" s="20">
        <v>12</v>
      </c>
      <c r="F20" s="21" t="str">
        <f t="shared" si="3"/>
        <v>90.702조</v>
      </c>
      <c r="G20" s="21">
        <f t="shared" si="4"/>
        <v>90702000000000</v>
      </c>
      <c r="H20" s="21">
        <f t="shared" si="5"/>
        <v>90.701999999999998</v>
      </c>
      <c r="I20" s="20" t="str" cm="1">
        <f t="array" ref="I20">IF(AND(H19&gt;100,H20&lt;100),INDEX(N:N,MATCH(I19,N:N,0)+1,0),I19)</f>
        <v>조</v>
      </c>
      <c r="J20" s="20" t="str">
        <f t="shared" si="0"/>
        <v>1000000000000</v>
      </c>
      <c r="K20" s="22">
        <f t="shared" si="6"/>
        <v>12616000</v>
      </c>
      <c r="L20" s="22">
        <f t="shared" si="7"/>
        <v>16198.260678655995</v>
      </c>
      <c r="N20" s="20" t="s">
        <v>56</v>
      </c>
      <c r="O20" s="20">
        <v>52</v>
      </c>
      <c r="P20" s="21">
        <f t="shared" si="1"/>
        <v>9.9999999999999999E+51</v>
      </c>
      <c r="Q20" s="21" t="str">
        <f t="shared" si="8"/>
        <v>1E+52</v>
      </c>
    </row>
    <row r="21" spans="3:17" x14ac:dyDescent="0.3">
      <c r="C21" s="17"/>
      <c r="E21" s="20">
        <v>13</v>
      </c>
      <c r="F21" s="21" t="str">
        <f t="shared" si="3"/>
        <v>544.212조</v>
      </c>
      <c r="G21" s="21">
        <f t="shared" si="4"/>
        <v>544212000000000</v>
      </c>
      <c r="H21" s="21">
        <f t="shared" si="5"/>
        <v>544.21199999999999</v>
      </c>
      <c r="I21" s="20" t="str" cm="1">
        <f t="array" ref="I21">IF(AND(H20&gt;100,H21&lt;100),INDEX(N:N,MATCH(I20,N:N,0)+1,0),I20)</f>
        <v>조</v>
      </c>
      <c r="J21" s="20" t="str">
        <f t="shared" si="0"/>
        <v>1000000000000</v>
      </c>
      <c r="K21" s="22">
        <f t="shared" si="6"/>
        <v>14004000</v>
      </c>
      <c r="L21" s="22">
        <f t="shared" si="7"/>
        <v>22677.564950118391</v>
      </c>
      <c r="N21" s="20" t="s">
        <v>57</v>
      </c>
      <c r="O21" s="20">
        <v>56</v>
      </c>
      <c r="P21" s="21">
        <f t="shared" si="1"/>
        <v>1.0000000000000001E+56</v>
      </c>
      <c r="Q21" s="21" t="str">
        <f t="shared" si="8"/>
        <v>1E+56</v>
      </c>
    </row>
    <row r="22" spans="3:17" x14ac:dyDescent="0.3">
      <c r="C22" s="17"/>
      <c r="E22" s="20">
        <v>14</v>
      </c>
      <c r="F22" s="21" t="str">
        <f t="shared" si="3"/>
        <v>3265.272조</v>
      </c>
      <c r="G22" s="21">
        <f t="shared" si="4"/>
        <v>3265272000000000</v>
      </c>
      <c r="H22" s="21">
        <f t="shared" si="5"/>
        <v>3265.2719999999999</v>
      </c>
      <c r="I22" s="20" t="str" cm="1">
        <f t="array" ref="I22">IF(AND(H21&gt;100,H22&lt;100),INDEX(N:N,MATCH(I21,N:N,0)+1,0),I21)</f>
        <v>조</v>
      </c>
      <c r="J22" s="20" t="str">
        <f t="shared" si="0"/>
        <v>1000000000000</v>
      </c>
      <c r="K22" s="22">
        <f t="shared" si="6"/>
        <v>15545000</v>
      </c>
      <c r="L22" s="22">
        <f t="shared" si="7"/>
        <v>31748.590930165745</v>
      </c>
      <c r="N22" s="20" t="s">
        <v>58</v>
      </c>
      <c r="O22" s="20">
        <v>60</v>
      </c>
      <c r="P22" s="21">
        <f t="shared" si="1"/>
        <v>9.9999999999999995E+59</v>
      </c>
      <c r="Q22" s="21" t="str">
        <f t="shared" si="8"/>
        <v>1E+60</v>
      </c>
    </row>
    <row r="23" spans="3:17" x14ac:dyDescent="0.3">
      <c r="E23" s="20">
        <v>15</v>
      </c>
      <c r="F23" s="21" t="str">
        <f t="shared" si="3"/>
        <v>1.9592경</v>
      </c>
      <c r="G23" s="21">
        <f t="shared" si="4"/>
        <v>1.9592E+16</v>
      </c>
      <c r="H23" s="21">
        <f t="shared" si="5"/>
        <v>1.9592000000000001</v>
      </c>
      <c r="I23" s="20" t="str" cm="1">
        <f t="array" ref="I23">IF(AND(H22&gt;100,H23&lt;100),INDEX(N:N,MATCH(I22,N:N,0)+1,0),I22)</f>
        <v>경</v>
      </c>
      <c r="J23" s="20" t="str">
        <f t="shared" si="0"/>
        <v>10000000000000000</v>
      </c>
      <c r="K23" s="22">
        <f t="shared" si="6"/>
        <v>17255000</v>
      </c>
      <c r="L23" s="22">
        <f t="shared" si="7"/>
        <v>44448.02730223204</v>
      </c>
      <c r="N23" s="20" t="s">
        <v>59</v>
      </c>
      <c r="O23" s="20">
        <v>64</v>
      </c>
      <c r="P23" s="21">
        <f t="shared" si="1"/>
        <v>1E+64</v>
      </c>
      <c r="Q23" s="21" t="str">
        <f t="shared" si="8"/>
        <v>1E+64</v>
      </c>
    </row>
    <row r="24" spans="3:17" x14ac:dyDescent="0.3">
      <c r="E24" s="20">
        <v>16</v>
      </c>
      <c r="F24" s="21" t="str">
        <f t="shared" si="3"/>
        <v>11.7552경</v>
      </c>
      <c r="G24" s="21">
        <f t="shared" si="4"/>
        <v>1.17552E+17</v>
      </c>
      <c r="H24" s="21">
        <f t="shared" si="5"/>
        <v>11.7552</v>
      </c>
      <c r="I24" s="20" t="str" cm="1">
        <f t="array" ref="I24">IF(AND(H23&gt;100,H24&lt;100),INDEX(N:N,MATCH(I23,N:N,0)+1,0),I23)</f>
        <v>경</v>
      </c>
      <c r="J24" s="20" t="str">
        <f t="shared" si="0"/>
        <v>10000000000000000</v>
      </c>
      <c r="K24" s="22">
        <f t="shared" si="6"/>
        <v>19154000</v>
      </c>
      <c r="L24" s="22">
        <f t="shared" si="7"/>
        <v>62227.238223124848</v>
      </c>
      <c r="N24" s="20" t="s">
        <v>60</v>
      </c>
      <c r="O24" s="20">
        <v>68</v>
      </c>
      <c r="P24" s="21">
        <f t="shared" si="1"/>
        <v>9.9999999999999995E+67</v>
      </c>
      <c r="Q24" s="21" t="str">
        <f t="shared" si="8"/>
        <v>1E+68</v>
      </c>
    </row>
    <row r="25" spans="3:17" x14ac:dyDescent="0.3">
      <c r="E25" s="20">
        <v>17</v>
      </c>
      <c r="F25" s="21" t="str">
        <f t="shared" si="3"/>
        <v>70.5312경</v>
      </c>
      <c r="G25" s="21">
        <f t="shared" si="4"/>
        <v>7.05312E+17</v>
      </c>
      <c r="H25" s="21">
        <f t="shared" si="5"/>
        <v>70.531199999999998</v>
      </c>
      <c r="I25" s="20" t="str" cm="1">
        <f t="array" ref="I25">IF(AND(H24&gt;100,H25&lt;100),INDEX(N:N,MATCH(I24,N:N,0)+1,0),I24)</f>
        <v>경</v>
      </c>
      <c r="J25" s="20" t="str">
        <f t="shared" si="0"/>
        <v>10000000000000000</v>
      </c>
      <c r="K25" s="22">
        <f t="shared" si="6"/>
        <v>21261000</v>
      </c>
      <c r="L25" s="22">
        <f t="shared" si="7"/>
        <v>87118.133512374785</v>
      </c>
      <c r="N25" s="20" t="s">
        <v>61</v>
      </c>
      <c r="O25" s="20">
        <v>72</v>
      </c>
      <c r="P25" s="21">
        <f t="shared" si="1"/>
        <v>9.9999999999999994E+71</v>
      </c>
      <c r="Q25" s="21" t="str">
        <f t="shared" si="8"/>
        <v>1E+72</v>
      </c>
    </row>
    <row r="26" spans="3:17" x14ac:dyDescent="0.3">
      <c r="E26" s="20">
        <v>18</v>
      </c>
      <c r="F26" s="21" t="str">
        <f t="shared" si="3"/>
        <v>423.1872경</v>
      </c>
      <c r="G26" s="21">
        <f t="shared" si="4"/>
        <v>4.231872E+18</v>
      </c>
      <c r="H26" s="21">
        <f t="shared" si="5"/>
        <v>423.18720000000002</v>
      </c>
      <c r="I26" s="20" t="str" cm="1">
        <f t="array" ref="I26">IF(AND(H25&gt;100,H26&lt;100),INDEX(N:N,MATCH(I25,N:N,0)+1,0),I25)</f>
        <v>경</v>
      </c>
      <c r="J26" s="20" t="str">
        <f t="shared" si="0"/>
        <v>10000000000000000</v>
      </c>
      <c r="K26" s="22">
        <f t="shared" si="6"/>
        <v>23600000</v>
      </c>
      <c r="L26" s="22">
        <f t="shared" si="7"/>
        <v>121965.38691732469</v>
      </c>
      <c r="N26" s="20" t="s">
        <v>62</v>
      </c>
      <c r="O26" s="20">
        <v>76</v>
      </c>
      <c r="P26" s="21">
        <f t="shared" si="1"/>
        <v>1E+76</v>
      </c>
      <c r="Q26" s="21" t="str">
        <f t="shared" si="8"/>
        <v>1E+76</v>
      </c>
    </row>
    <row r="27" spans="3:17" x14ac:dyDescent="0.3">
      <c r="E27" s="20">
        <v>19</v>
      </c>
      <c r="F27" s="21" t="str">
        <f t="shared" si="3"/>
        <v>2539.1232경</v>
      </c>
      <c r="G27" s="21">
        <f t="shared" si="4"/>
        <v>2.5391232E+19</v>
      </c>
      <c r="H27" s="21">
        <f t="shared" si="5"/>
        <v>2539.1232</v>
      </c>
      <c r="I27" s="20" t="str" cm="1">
        <f t="array" ref="I27">IF(AND(H26&gt;100,H27&lt;100),INDEX(N:N,MATCH(I26,N:N,0)+1,0),I26)</f>
        <v>경</v>
      </c>
      <c r="J27" s="20" t="str">
        <f t="shared" si="0"/>
        <v>10000000000000000</v>
      </c>
      <c r="K27" s="22">
        <f t="shared" si="6"/>
        <v>26196000</v>
      </c>
      <c r="L27" s="22">
        <f t="shared" si="7"/>
        <v>170751.54168425457</v>
      </c>
      <c r="N27" s="20" t="s">
        <v>63</v>
      </c>
      <c r="O27" s="20">
        <v>80</v>
      </c>
      <c r="P27" s="21">
        <f t="shared" si="1"/>
        <v>1E+80</v>
      </c>
      <c r="Q27" s="21" t="str">
        <f t="shared" si="8"/>
        <v>1E+80</v>
      </c>
    </row>
    <row r="28" spans="3:17" x14ac:dyDescent="0.3">
      <c r="E28" s="20">
        <v>20</v>
      </c>
      <c r="F28" s="21" t="str">
        <f t="shared" ref="F28" si="9">H28&amp;I28</f>
        <v>1.5235해</v>
      </c>
      <c r="G28" s="21">
        <f t="shared" ref="G28" si="10">H28*J28</f>
        <v>1.5235E+20</v>
      </c>
      <c r="H28" s="21">
        <f t="shared" si="5"/>
        <v>1.5235000000000001</v>
      </c>
      <c r="I28" s="20" t="str" cm="1">
        <f t="array" ref="I28">IF(AND(H27&gt;100,H28&lt;100),INDEX(N:N,MATCH(I27,N:N,0)+1,0),I27)</f>
        <v>해</v>
      </c>
      <c r="J28" s="20" t="str">
        <f t="shared" ref="J28" si="11">VLOOKUP(I28,N:Q,4,FALSE)</f>
        <v>1E+20</v>
      </c>
      <c r="K28" s="22">
        <f t="shared" si="6"/>
        <v>29078000</v>
      </c>
      <c r="L28" s="22">
        <f t="shared" si="7"/>
        <v>239052.15835795639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07B2-E2B9-4C75-AF67-8705DCB9B923}">
  <dimension ref="B2:F12"/>
  <sheetViews>
    <sheetView workbookViewId="0">
      <selection activeCell="E10" sqref="E10"/>
    </sheetView>
  </sheetViews>
  <sheetFormatPr defaultRowHeight="16.5" x14ac:dyDescent="0.3"/>
  <cols>
    <col min="2" max="2" width="11.375" bestFit="1" customWidth="1"/>
    <col min="3" max="3" width="13.125" bestFit="1" customWidth="1"/>
    <col min="5" max="5" width="11.625" bestFit="1" customWidth="1"/>
    <col min="6" max="6" width="13.125" bestFit="1" customWidth="1"/>
  </cols>
  <sheetData>
    <row r="2" spans="2:6" x14ac:dyDescent="0.3">
      <c r="B2" t="s">
        <v>64</v>
      </c>
      <c r="E2" t="s">
        <v>65</v>
      </c>
    </row>
    <row r="3" spans="2:6" x14ac:dyDescent="0.3">
      <c r="B3" t="s">
        <v>66</v>
      </c>
    </row>
    <row r="4" spans="2:6" x14ac:dyDescent="0.3">
      <c r="B4" s="1" t="s">
        <v>2</v>
      </c>
      <c r="C4" s="1" t="s">
        <v>3</v>
      </c>
      <c r="E4" s="1" t="s">
        <v>2</v>
      </c>
      <c r="F4" s="1" t="s">
        <v>3</v>
      </c>
    </row>
    <row r="5" spans="2:6" x14ac:dyDescent="0.3">
      <c r="B5">
        <v>1</v>
      </c>
      <c r="C5" s="25">
        <v>227255000</v>
      </c>
      <c r="E5">
        <v>1</v>
      </c>
      <c r="F5" s="25">
        <f>SUMIF(TowerTable!C:C,E5,TowerTable!D:D)</f>
        <v>256987000</v>
      </c>
    </row>
    <row r="8" spans="2:6" x14ac:dyDescent="0.3">
      <c r="B8" t="s">
        <v>67</v>
      </c>
      <c r="C8" t="s">
        <v>68</v>
      </c>
      <c r="E8" t="s">
        <v>67</v>
      </c>
      <c r="F8" t="s">
        <v>68</v>
      </c>
    </row>
    <row r="9" spans="2:6" x14ac:dyDescent="0.3">
      <c r="B9" s="25">
        <v>257039.57827688678</v>
      </c>
      <c r="C9">
        <v>2.6863703748324829E+20</v>
      </c>
      <c r="E9" s="25">
        <f>TowerTable!F2</f>
        <v>250000</v>
      </c>
      <c r="F9">
        <f>TowerTable!F21</f>
        <v>1.5235E+20</v>
      </c>
    </row>
    <row r="11" spans="2:6" x14ac:dyDescent="0.3">
      <c r="B11" t="s">
        <v>69</v>
      </c>
      <c r="C11" t="s">
        <v>70</v>
      </c>
      <c r="E11" t="s">
        <v>69</v>
      </c>
      <c r="F11" t="s">
        <v>70</v>
      </c>
    </row>
    <row r="12" spans="2:6" x14ac:dyDescent="0.3">
      <c r="B12" s="25">
        <v>446.68359215096331</v>
      </c>
      <c r="C12" s="25">
        <v>9458292.5476125032</v>
      </c>
      <c r="E12" s="25">
        <f>TowerTable!G2</f>
        <v>400</v>
      </c>
      <c r="F12" s="25">
        <f>TowerTable!G21</f>
        <v>239052.15835795639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TowerTable</vt:lpstr>
      <vt:lpstr>Balance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2023-06-13T06:50:02Z</dcterms:modified>
</cp:coreProperties>
</file>