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E1047A9-3D4E-4CAF-BBEB-C28E5A887B8F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5" l="1"/>
  <c r="B50" i="1"/>
  <c r="B51" i="1" s="1"/>
  <c r="B52" i="1" s="1"/>
  <c r="B53" i="1" s="1"/>
  <c r="B54" i="1" s="1"/>
  <c r="B55" i="1" s="1"/>
  <c r="B56" i="1" s="1"/>
  <c r="B57" i="1" s="1"/>
  <c r="B58" i="1" s="1"/>
  <c r="B49" i="1"/>
  <c r="D58" i="1"/>
  <c r="M58" i="1"/>
  <c r="D55" i="1"/>
  <c r="M55" i="1"/>
  <c r="D56" i="1"/>
  <c r="D57" i="1" s="1"/>
  <c r="K56" i="1"/>
  <c r="M56" i="1"/>
  <c r="M57" i="1"/>
  <c r="D54" i="1"/>
  <c r="M54" i="1"/>
  <c r="D51" i="1"/>
  <c r="M51" i="1"/>
  <c r="D52" i="1"/>
  <c r="D53" i="1" s="1"/>
  <c r="K52" i="1"/>
  <c r="M52" i="1"/>
  <c r="M53" i="1"/>
  <c r="D50" i="1"/>
  <c r="M50" i="1"/>
  <c r="D48" i="1"/>
  <c r="M48" i="1"/>
  <c r="D49" i="1"/>
  <c r="M49" i="1"/>
  <c r="D45" i="1"/>
  <c r="L45" i="1"/>
  <c r="M45" i="1"/>
  <c r="D46" i="1"/>
  <c r="M46" i="1"/>
  <c r="D47" i="1"/>
  <c r="M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2" i="1"/>
  <c r="I42" i="1"/>
  <c r="J42" i="1"/>
  <c r="M42" i="1"/>
  <c r="M43" i="1"/>
  <c r="M44" i="1"/>
  <c r="F3" i="1"/>
  <c r="G3" i="1"/>
  <c r="H3" i="1"/>
  <c r="I3" i="1"/>
  <c r="J3" i="1"/>
  <c r="K3" i="1"/>
  <c r="M3" i="1"/>
  <c r="F4" i="1"/>
  <c r="G4" i="1"/>
  <c r="H4" i="1"/>
  <c r="I4" i="1"/>
  <c r="J4" i="1"/>
  <c r="K4" i="1"/>
  <c r="M4" i="1"/>
  <c r="F5" i="1"/>
  <c r="G5" i="1"/>
  <c r="H5" i="1"/>
  <c r="I5" i="1"/>
  <c r="J5" i="1"/>
  <c r="K5" i="1"/>
  <c r="M5" i="1"/>
  <c r="F6" i="1"/>
  <c r="G6" i="1"/>
  <c r="H6" i="1"/>
  <c r="I6" i="1"/>
  <c r="J6" i="1"/>
  <c r="K6" i="1"/>
  <c r="M6" i="1"/>
  <c r="F7" i="1"/>
  <c r="G7" i="1"/>
  <c r="H7" i="1"/>
  <c r="I7" i="1"/>
  <c r="J7" i="1"/>
  <c r="K7" i="1"/>
  <c r="M7" i="1"/>
  <c r="F8" i="1"/>
  <c r="G8" i="1"/>
  <c r="H8" i="1"/>
  <c r="I8" i="1"/>
  <c r="J8" i="1"/>
  <c r="K8" i="1"/>
  <c r="M8" i="1"/>
  <c r="F9" i="1"/>
  <c r="G9" i="1"/>
  <c r="H9" i="1"/>
  <c r="I9" i="1"/>
  <c r="J9" i="1"/>
  <c r="K9" i="1"/>
  <c r="M9" i="1"/>
  <c r="F10" i="1"/>
  <c r="G10" i="1"/>
  <c r="H10" i="1"/>
  <c r="I10" i="1"/>
  <c r="J10" i="1"/>
  <c r="K10" i="1"/>
  <c r="M10" i="1"/>
  <c r="F11" i="1"/>
  <c r="G11" i="1"/>
  <c r="H11" i="1"/>
  <c r="I11" i="1"/>
  <c r="J11" i="1"/>
  <c r="K11" i="1"/>
  <c r="M11" i="1"/>
  <c r="G12" i="1"/>
  <c r="H12" i="1"/>
  <c r="I12" i="1"/>
  <c r="J12" i="1"/>
  <c r="K12" i="1"/>
  <c r="M12" i="1"/>
  <c r="G13" i="1"/>
  <c r="H13" i="1"/>
  <c r="I13" i="1"/>
  <c r="J13" i="1"/>
  <c r="K13" i="1"/>
  <c r="M13" i="1"/>
  <c r="G14" i="1"/>
  <c r="H14" i="1"/>
  <c r="I14" i="1"/>
  <c r="J14" i="1"/>
  <c r="K14" i="1"/>
  <c r="M14" i="1"/>
  <c r="G15" i="1"/>
  <c r="H15" i="1"/>
  <c r="I15" i="1"/>
  <c r="J15" i="1"/>
  <c r="K15" i="1"/>
  <c r="M15" i="1"/>
  <c r="G16" i="1"/>
  <c r="H16" i="1"/>
  <c r="I16" i="1"/>
  <c r="J16" i="1"/>
  <c r="K16" i="1"/>
  <c r="M16" i="1"/>
  <c r="G17" i="1"/>
  <c r="H17" i="1"/>
  <c r="I17" i="1"/>
  <c r="J17" i="1"/>
  <c r="K17" i="1"/>
  <c r="M17" i="1"/>
  <c r="G18" i="1"/>
  <c r="H18" i="1"/>
  <c r="I18" i="1"/>
  <c r="J18" i="1"/>
  <c r="K18" i="1"/>
  <c r="M18" i="1"/>
  <c r="G19" i="1"/>
  <c r="H19" i="1"/>
  <c r="I19" i="1"/>
  <c r="J19" i="1"/>
  <c r="K19" i="1"/>
  <c r="M19" i="1"/>
  <c r="G20" i="1"/>
  <c r="H20" i="1"/>
  <c r="I20" i="1"/>
  <c r="J20" i="1"/>
  <c r="K20" i="1"/>
  <c r="M20" i="1"/>
  <c r="G21" i="1"/>
  <c r="H21" i="1"/>
  <c r="I21" i="1"/>
  <c r="J21" i="1"/>
  <c r="K21" i="1"/>
  <c r="M21" i="1"/>
  <c r="G22" i="1"/>
  <c r="H22" i="1"/>
  <c r="I22" i="1"/>
  <c r="J22" i="1"/>
  <c r="K22" i="1"/>
  <c r="M22" i="1"/>
  <c r="G23" i="1"/>
  <c r="H23" i="1"/>
  <c r="I23" i="1"/>
  <c r="J23" i="1"/>
  <c r="K23" i="1"/>
  <c r="M23" i="1"/>
  <c r="G24" i="1"/>
  <c r="H24" i="1"/>
  <c r="I24" i="1"/>
  <c r="J24" i="1"/>
  <c r="K24" i="1"/>
  <c r="M24" i="1"/>
  <c r="G25" i="1"/>
  <c r="H25" i="1"/>
  <c r="I25" i="1"/>
  <c r="J25" i="1"/>
  <c r="K25" i="1"/>
  <c r="M25" i="1"/>
  <c r="G26" i="1"/>
  <c r="H26" i="1"/>
  <c r="I26" i="1"/>
  <c r="J26" i="1"/>
  <c r="K26" i="1"/>
  <c r="M26" i="1"/>
  <c r="G27" i="1"/>
  <c r="H27" i="1"/>
  <c r="I27" i="1"/>
  <c r="J27" i="1"/>
  <c r="K27" i="1"/>
  <c r="M27" i="1"/>
  <c r="G28" i="1"/>
  <c r="H28" i="1"/>
  <c r="I28" i="1"/>
  <c r="J28" i="1"/>
  <c r="K28" i="1"/>
  <c r="M28" i="1"/>
  <c r="G29" i="1"/>
  <c r="H29" i="1"/>
  <c r="I29" i="1"/>
  <c r="J29" i="1"/>
  <c r="K29" i="1"/>
  <c r="M29" i="1"/>
  <c r="G30" i="1"/>
  <c r="H30" i="1"/>
  <c r="I30" i="1"/>
  <c r="J30" i="1"/>
  <c r="K30" i="1"/>
  <c r="M30" i="1"/>
  <c r="G31" i="1"/>
  <c r="H31" i="1"/>
  <c r="I31" i="1"/>
  <c r="J31" i="1"/>
  <c r="K31" i="1"/>
  <c r="M31" i="1"/>
  <c r="G32" i="1"/>
  <c r="H32" i="1"/>
  <c r="I32" i="1"/>
  <c r="J32" i="1"/>
  <c r="K32" i="1"/>
  <c r="M32" i="1"/>
  <c r="G33" i="1"/>
  <c r="H33" i="1"/>
  <c r="I33" i="1"/>
  <c r="J33" i="1"/>
  <c r="K33" i="1"/>
  <c r="M33" i="1"/>
  <c r="G34" i="1"/>
  <c r="H34" i="1"/>
  <c r="I34" i="1"/>
  <c r="J34" i="1"/>
  <c r="K34" i="1"/>
  <c r="M34" i="1"/>
  <c r="G35" i="1"/>
  <c r="H35" i="1"/>
  <c r="I35" i="1"/>
  <c r="J35" i="1"/>
  <c r="K35" i="1"/>
  <c r="M35" i="1"/>
  <c r="G36" i="1"/>
  <c r="H36" i="1"/>
  <c r="I36" i="1"/>
  <c r="J36" i="1"/>
  <c r="K36" i="1"/>
  <c r="M36" i="1"/>
  <c r="G37" i="1"/>
  <c r="H37" i="1"/>
  <c r="I37" i="1"/>
  <c r="J37" i="1"/>
  <c r="K37" i="1"/>
  <c r="M37" i="1"/>
  <c r="G38" i="1"/>
  <c r="H38" i="1"/>
  <c r="I38" i="1"/>
  <c r="J38" i="1"/>
  <c r="K38" i="1"/>
  <c r="M38" i="1"/>
  <c r="G39" i="1"/>
  <c r="H39" i="1"/>
  <c r="I39" i="1"/>
  <c r="J39" i="1"/>
  <c r="K39" i="1"/>
  <c r="M39" i="1"/>
  <c r="G40" i="1"/>
  <c r="H40" i="1"/>
  <c r="I40" i="1"/>
  <c r="J40" i="1"/>
  <c r="K40" i="1"/>
  <c r="M40" i="1"/>
  <c r="G41" i="1"/>
  <c r="H41" i="1"/>
  <c r="I41" i="1"/>
  <c r="J41" i="1"/>
  <c r="K41" i="1"/>
  <c r="M41" i="1"/>
  <c r="M2" i="1"/>
  <c r="K2" i="1"/>
  <c r="J2" i="1"/>
  <c r="I2" i="1"/>
  <c r="H2" i="1"/>
  <c r="G2" i="1"/>
  <c r="F2" i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G46" i="5"/>
  <c r="G47" i="5" s="1"/>
  <c r="G45" i="5"/>
  <c r="J43" i="1" s="1"/>
  <c r="F45" i="5"/>
  <c r="F46" i="5" s="1"/>
  <c r="O5" i="5"/>
  <c r="H75" i="5"/>
  <c r="H83" i="5" s="1"/>
  <c r="H91" i="5" s="1"/>
  <c r="H99" i="5" s="1"/>
  <c r="H45" i="5"/>
  <c r="H53" i="5" s="1"/>
  <c r="H46" i="5"/>
  <c r="L44" i="1" s="1"/>
  <c r="H47" i="5"/>
  <c r="H55" i="5" s="1"/>
  <c r="K53" i="1" s="1"/>
  <c r="H48" i="5"/>
  <c r="H56" i="5" s="1"/>
  <c r="K54" i="1" s="1"/>
  <c r="H49" i="5"/>
  <c r="H57" i="5" s="1"/>
  <c r="H65" i="5" s="1"/>
  <c r="H73" i="5" s="1"/>
  <c r="H81" i="5" s="1"/>
  <c r="H89" i="5" s="1"/>
  <c r="H97" i="5" s="1"/>
  <c r="H50" i="5"/>
  <c r="H58" i="5" s="1"/>
  <c r="H66" i="5" s="1"/>
  <c r="H74" i="5" s="1"/>
  <c r="H82" i="5" s="1"/>
  <c r="H90" i="5" s="1"/>
  <c r="H98" i="5" s="1"/>
  <c r="H51" i="5"/>
  <c r="H59" i="5" s="1"/>
  <c r="H67" i="5" s="1"/>
  <c r="H54" i="5"/>
  <c r="H62" i="5" s="1"/>
  <c r="H70" i="5" s="1"/>
  <c r="H78" i="5" s="1"/>
  <c r="H86" i="5" s="1"/>
  <c r="H94" i="5" s="1"/>
  <c r="H102" i="5" s="1"/>
  <c r="H44" i="5"/>
  <c r="L42" i="1" s="1"/>
  <c r="W12" i="5"/>
  <c r="P14" i="5"/>
  <c r="O14" i="5"/>
  <c r="N14" i="5"/>
  <c r="M14" i="5"/>
  <c r="P13" i="5"/>
  <c r="O13" i="5"/>
  <c r="N13" i="5"/>
  <c r="M13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D44" i="5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C43" i="5"/>
  <c r="F41" i="1" s="1"/>
  <c r="C42" i="5"/>
  <c r="F40" i="1" s="1"/>
  <c r="C41" i="5"/>
  <c r="F39" i="1" s="1"/>
  <c r="C40" i="5"/>
  <c r="F38" i="1" s="1"/>
  <c r="C39" i="5"/>
  <c r="F37" i="1" s="1"/>
  <c r="C38" i="5"/>
  <c r="F36" i="1" s="1"/>
  <c r="C37" i="5"/>
  <c r="F35" i="1" s="1"/>
  <c r="C36" i="5"/>
  <c r="F34" i="1" s="1"/>
  <c r="C35" i="5"/>
  <c r="F33" i="1" s="1"/>
  <c r="C34" i="5"/>
  <c r="F32" i="1" s="1"/>
  <c r="C33" i="5"/>
  <c r="F31" i="1" s="1"/>
  <c r="C32" i="5"/>
  <c r="F30" i="1" s="1"/>
  <c r="C31" i="5"/>
  <c r="F29" i="1" s="1"/>
  <c r="C30" i="5"/>
  <c r="F28" i="1" s="1"/>
  <c r="C29" i="5"/>
  <c r="F27" i="1" s="1"/>
  <c r="C28" i="5"/>
  <c r="F26" i="1" s="1"/>
  <c r="C27" i="5"/>
  <c r="F25" i="1" s="1"/>
  <c r="C26" i="5"/>
  <c r="F24" i="1" s="1"/>
  <c r="C25" i="5"/>
  <c r="F23" i="1" s="1"/>
  <c r="C24" i="5"/>
  <c r="F22" i="1" s="1"/>
  <c r="C23" i="5"/>
  <c r="F21" i="1" s="1"/>
  <c r="C22" i="5"/>
  <c r="F20" i="1" s="1"/>
  <c r="C21" i="5"/>
  <c r="F19" i="1" s="1"/>
  <c r="C20" i="5"/>
  <c r="F18" i="1" s="1"/>
  <c r="C19" i="5"/>
  <c r="F17" i="1" s="1"/>
  <c r="C18" i="5"/>
  <c r="F16" i="1" s="1"/>
  <c r="C17" i="5"/>
  <c r="F15" i="1" s="1"/>
  <c r="C16" i="5"/>
  <c r="F14" i="1" s="1"/>
  <c r="C15" i="5"/>
  <c r="F13" i="1" s="1"/>
  <c r="C14" i="5"/>
  <c r="F12" i="1" s="1"/>
  <c r="H61" i="5" l="1"/>
  <c r="H69" i="5" s="1"/>
  <c r="H77" i="5" s="1"/>
  <c r="H85" i="5" s="1"/>
  <c r="H93" i="5" s="1"/>
  <c r="H101" i="5" s="1"/>
  <c r="K51" i="1"/>
  <c r="K44" i="1"/>
  <c r="K49" i="1"/>
  <c r="H52" i="1"/>
  <c r="G56" i="1"/>
  <c r="K43" i="1"/>
  <c r="K47" i="1"/>
  <c r="H43" i="1"/>
  <c r="K48" i="1"/>
  <c r="K55" i="1"/>
  <c r="K42" i="1"/>
  <c r="K46" i="1"/>
  <c r="K45" i="1"/>
  <c r="K57" i="1"/>
  <c r="F47" i="5"/>
  <c r="I44" i="1"/>
  <c r="H64" i="5"/>
  <c r="H72" i="5" s="1"/>
  <c r="H80" i="5" s="1"/>
  <c r="H88" i="5" s="1"/>
  <c r="H96" i="5" s="1"/>
  <c r="L54" i="1"/>
  <c r="G48" i="5"/>
  <c r="J45" i="1"/>
  <c r="H63" i="5"/>
  <c r="H71" i="5" s="1"/>
  <c r="H79" i="5" s="1"/>
  <c r="H87" i="5" s="1"/>
  <c r="H95" i="5" s="1"/>
  <c r="H103" i="5" s="1"/>
  <c r="L53" i="1"/>
  <c r="I43" i="1"/>
  <c r="G47" i="1"/>
  <c r="G48" i="1"/>
  <c r="L57" i="1"/>
  <c r="H56" i="1"/>
  <c r="H52" i="5"/>
  <c r="K50" i="1" s="1"/>
  <c r="G43" i="1"/>
  <c r="H49" i="1"/>
  <c r="G52" i="1"/>
  <c r="G49" i="1"/>
  <c r="J44" i="1"/>
  <c r="L46" i="1"/>
  <c r="H57" i="1"/>
  <c r="H45" i="1"/>
  <c r="H53" i="1"/>
  <c r="G57" i="1"/>
  <c r="L55" i="1"/>
  <c r="H44" i="1"/>
  <c r="G45" i="1"/>
  <c r="G53" i="1"/>
  <c r="L51" i="1"/>
  <c r="H58" i="1"/>
  <c r="G44" i="1"/>
  <c r="L47" i="1"/>
  <c r="L48" i="1"/>
  <c r="H54" i="1"/>
  <c r="G58" i="1"/>
  <c r="H42" i="1"/>
  <c r="H46" i="1"/>
  <c r="H50" i="1"/>
  <c r="G54" i="1"/>
  <c r="L56" i="1"/>
  <c r="G42" i="1"/>
  <c r="G46" i="1"/>
  <c r="G50" i="1"/>
  <c r="L52" i="1"/>
  <c r="H55" i="1"/>
  <c r="L49" i="1"/>
  <c r="H51" i="1"/>
  <c r="G55" i="1"/>
  <c r="H47" i="1"/>
  <c r="H48" i="1"/>
  <c r="G51" i="1"/>
  <c r="P15" i="5"/>
  <c r="M15" i="5"/>
  <c r="N15" i="5"/>
  <c r="O15" i="5"/>
  <c r="O16" i="5"/>
  <c r="P16" i="5"/>
  <c r="M16" i="5"/>
  <c r="N16" i="5"/>
  <c r="P27" i="5"/>
  <c r="X12" i="5"/>
  <c r="M9" i="5"/>
  <c r="C44" i="5"/>
  <c r="F42" i="1" s="1"/>
  <c r="C46" i="5"/>
  <c r="F44" i="1" s="1"/>
  <c r="C45" i="5"/>
  <c r="F43" i="1" s="1"/>
  <c r="C47" i="5"/>
  <c r="F45" i="1" s="1"/>
  <c r="Q13" i="5"/>
  <c r="Q14" i="5"/>
  <c r="Q17" i="5"/>
  <c r="G49" i="5" l="1"/>
  <c r="J46" i="1"/>
  <c r="H60" i="5"/>
  <c r="K58" i="1" s="1"/>
  <c r="L50" i="1"/>
  <c r="F48" i="5"/>
  <c r="I45" i="1"/>
  <c r="Q15" i="5"/>
  <c r="Q16" i="5"/>
  <c r="N12" i="5"/>
  <c r="N22" i="5" s="1"/>
  <c r="P12" i="5"/>
  <c r="P22" i="5" s="1"/>
  <c r="O12" i="5"/>
  <c r="O22" i="5" s="1"/>
  <c r="M12" i="5"/>
  <c r="M22" i="5" s="1"/>
  <c r="N25" i="5"/>
  <c r="M25" i="5"/>
  <c r="N26" i="5"/>
  <c r="P25" i="5"/>
  <c r="O23" i="5"/>
  <c r="M23" i="5"/>
  <c r="M24" i="5"/>
  <c r="M27" i="5"/>
  <c r="O25" i="5"/>
  <c r="P26" i="5"/>
  <c r="O27" i="5"/>
  <c r="N23" i="5"/>
  <c r="O26" i="5"/>
  <c r="P23" i="5"/>
  <c r="M26" i="5"/>
  <c r="P24" i="5"/>
  <c r="O24" i="5"/>
  <c r="N24" i="5"/>
  <c r="N27" i="5"/>
  <c r="Y12" i="5"/>
  <c r="F49" i="5" l="1"/>
  <c r="I46" i="1"/>
  <c r="C48" i="5"/>
  <c r="F46" i="1" s="1"/>
  <c r="H68" i="5"/>
  <c r="H76" i="5" s="1"/>
  <c r="H84" i="5" s="1"/>
  <c r="H92" i="5" s="1"/>
  <c r="H100" i="5" s="1"/>
  <c r="L58" i="1"/>
  <c r="G50" i="5"/>
  <c r="J47" i="1"/>
  <c r="Q23" i="5"/>
  <c r="Q12" i="5"/>
  <c r="Q18" i="5" s="1"/>
  <c r="Q25" i="5"/>
  <c r="Q22" i="5"/>
  <c r="R22" i="5"/>
  <c r="Q27" i="5"/>
  <c r="Q26" i="5"/>
  <c r="Q24" i="5"/>
  <c r="V13" i="5"/>
  <c r="G51" i="5" l="1"/>
  <c r="J48" i="1"/>
  <c r="F50" i="5"/>
  <c r="I47" i="1"/>
  <c r="C49" i="5"/>
  <c r="F47" i="1" s="1"/>
  <c r="Q28" i="5"/>
  <c r="W13" i="5"/>
  <c r="F51" i="5" l="1"/>
  <c r="I48" i="1"/>
  <c r="C50" i="5"/>
  <c r="F48" i="1" s="1"/>
  <c r="G52" i="5"/>
  <c r="J49" i="1"/>
  <c r="X13" i="5"/>
  <c r="G53" i="5" l="1"/>
  <c r="J50" i="1"/>
  <c r="F52" i="5"/>
  <c r="I49" i="1"/>
  <c r="C51" i="5"/>
  <c r="F49" i="1" s="1"/>
  <c r="Y13" i="5"/>
  <c r="F53" i="5" l="1"/>
  <c r="I50" i="1"/>
  <c r="C52" i="5"/>
  <c r="F50" i="1" s="1"/>
  <c r="G54" i="5"/>
  <c r="J51" i="1"/>
  <c r="R23" i="5"/>
  <c r="V14" i="5"/>
  <c r="G55" i="5" l="1"/>
  <c r="J52" i="1"/>
  <c r="F54" i="5"/>
  <c r="I51" i="1"/>
  <c r="C53" i="5"/>
  <c r="F51" i="1" s="1"/>
  <c r="W14" i="5"/>
  <c r="F55" i="5" l="1"/>
  <c r="I52" i="1"/>
  <c r="C54" i="5"/>
  <c r="F52" i="1" s="1"/>
  <c r="G56" i="5"/>
  <c r="J53" i="1"/>
  <c r="X14" i="5"/>
  <c r="G57" i="5" l="1"/>
  <c r="J54" i="1"/>
  <c r="F56" i="5"/>
  <c r="I53" i="1"/>
  <c r="C55" i="5"/>
  <c r="F53" i="1" s="1"/>
  <c r="Y14" i="5"/>
  <c r="F57" i="5" l="1"/>
  <c r="I54" i="1"/>
  <c r="C56" i="5"/>
  <c r="F54" i="1" s="1"/>
  <c r="G58" i="5"/>
  <c r="J55" i="1"/>
  <c r="R24" i="5"/>
  <c r="V15" i="5"/>
  <c r="G59" i="5" l="1"/>
  <c r="J56" i="1"/>
  <c r="F58" i="5"/>
  <c r="I55" i="1"/>
  <c r="C57" i="5"/>
  <c r="F55" i="1" s="1"/>
  <c r="W15" i="5"/>
  <c r="F59" i="5" l="1"/>
  <c r="I56" i="1"/>
  <c r="C58" i="5"/>
  <c r="F56" i="1" s="1"/>
  <c r="G60" i="5"/>
  <c r="J57" i="1"/>
  <c r="X15" i="5"/>
  <c r="G61" i="5" l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J58" i="1"/>
  <c r="F60" i="5"/>
  <c r="I57" i="1"/>
  <c r="C59" i="5"/>
  <c r="F57" i="1" s="1"/>
  <c r="Y15" i="5"/>
  <c r="F61" i="5" l="1"/>
  <c r="I58" i="1"/>
  <c r="C60" i="5"/>
  <c r="F58" i="1" s="1"/>
  <c r="R25" i="5"/>
  <c r="V16" i="5"/>
  <c r="F62" i="5" l="1"/>
  <c r="C61" i="5"/>
  <c r="W16" i="5"/>
  <c r="F63" i="5" l="1"/>
  <c r="C62" i="5"/>
  <c r="X16" i="5"/>
  <c r="F64" i="5" l="1"/>
  <c r="C63" i="5"/>
  <c r="Y16" i="5"/>
  <c r="V17" i="5" l="1"/>
  <c r="F65" i="5"/>
  <c r="C64" i="5"/>
  <c r="R26" i="5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F66" i="5" l="1"/>
  <c r="C65" i="5"/>
  <c r="W17" i="5"/>
  <c r="X17" i="5" l="1"/>
  <c r="F67" i="5"/>
  <c r="C66" i="5"/>
  <c r="F68" i="5" l="1"/>
  <c r="C67" i="5"/>
  <c r="Y17" i="5"/>
  <c r="R27" i="5"/>
  <c r="R28" i="5" s="1"/>
  <c r="Y27" i="5" l="1"/>
  <c r="S27" i="5"/>
  <c r="W23" i="5"/>
  <c r="W22" i="5"/>
  <c r="V23" i="5"/>
  <c r="X22" i="5"/>
  <c r="Y22" i="5"/>
  <c r="V22" i="5"/>
  <c r="S22" i="5"/>
  <c r="X23" i="5"/>
  <c r="Y23" i="5"/>
  <c r="V24" i="5"/>
  <c r="S23" i="5"/>
  <c r="W24" i="5"/>
  <c r="X24" i="5"/>
  <c r="Y24" i="5"/>
  <c r="S24" i="5"/>
  <c r="V25" i="5"/>
  <c r="W25" i="5"/>
  <c r="X25" i="5"/>
  <c r="Y25" i="5"/>
  <c r="S25" i="5"/>
  <c r="V26" i="5"/>
  <c r="W26" i="5"/>
  <c r="X26" i="5"/>
  <c r="Y26" i="5"/>
  <c r="S26" i="5"/>
  <c r="V27" i="5"/>
  <c r="W27" i="5"/>
  <c r="X27" i="5"/>
  <c r="F69" i="5"/>
  <c r="C68" i="5"/>
  <c r="F70" i="5" l="1"/>
  <c r="C69" i="5"/>
  <c r="F71" i="5" l="1"/>
  <c r="C70" i="5"/>
  <c r="F72" i="5" l="1"/>
  <c r="C71" i="5"/>
  <c r="F73" i="5" l="1"/>
  <c r="F74" i="5" l="1"/>
  <c r="D73" i="5"/>
  <c r="F75" i="5" l="1"/>
  <c r="D74" i="5"/>
  <c r="F76" i="5" l="1"/>
  <c r="D75" i="5"/>
  <c r="F77" i="5" l="1"/>
  <c r="D76" i="5"/>
  <c r="F78" i="5" l="1"/>
  <c r="D77" i="5"/>
  <c r="F79" i="5" l="1"/>
  <c r="D78" i="5"/>
  <c r="F80" i="5" l="1"/>
  <c r="D79" i="5"/>
  <c r="F81" i="5" l="1"/>
  <c r="D80" i="5"/>
  <c r="F82" i="5" l="1"/>
  <c r="D81" i="5"/>
  <c r="F83" i="5" l="1"/>
  <c r="D82" i="5"/>
  <c r="F84" i="5" l="1"/>
  <c r="D83" i="5"/>
  <c r="F85" i="5" l="1"/>
  <c r="D84" i="5"/>
  <c r="F86" i="5" l="1"/>
  <c r="D85" i="5"/>
  <c r="F87" i="5" l="1"/>
  <c r="D86" i="5"/>
  <c r="F88" i="5" l="1"/>
  <c r="D87" i="5"/>
  <c r="F89" i="5" l="1"/>
  <c r="D88" i="5"/>
  <c r="F90" i="5" l="1"/>
  <c r="D89" i="5"/>
  <c r="F91" i="5" l="1"/>
  <c r="D90" i="5"/>
  <c r="F92" i="5" l="1"/>
  <c r="D91" i="5"/>
  <c r="F93" i="5" l="1"/>
  <c r="D92" i="5"/>
  <c r="F94" i="5" l="1"/>
  <c r="D93" i="5"/>
  <c r="F95" i="5" l="1"/>
  <c r="D94" i="5"/>
  <c r="F96" i="5" l="1"/>
  <c r="D95" i="5"/>
  <c r="F97" i="5" l="1"/>
  <c r="D96" i="5"/>
  <c r="F98" i="5" l="1"/>
  <c r="D97" i="5"/>
  <c r="F99" i="5" l="1"/>
  <c r="D98" i="5"/>
  <c r="F100" i="5" l="1"/>
  <c r="D99" i="5"/>
  <c r="F101" i="5" l="1"/>
  <c r="D100" i="5"/>
  <c r="F102" i="5" l="1"/>
  <c r="D101" i="5"/>
  <c r="F103" i="5" l="1"/>
  <c r="D103" i="5" s="1"/>
  <c r="D102" i="5"/>
</calcChain>
</file>

<file path=xl/sharedStrings.xml><?xml version="1.0" encoding="utf-8"?>
<sst xmlns="http://schemas.openxmlformats.org/spreadsheetml/2006/main" count="154" uniqueCount="80">
  <si>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</si>
  <si>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</si>
  <si>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</si>
  <si>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</si>
  <si>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</si>
  <si>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</si>
  <si>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</si>
  <si>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</si>
  <si>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</si>
  <si>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</si>
  <si>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</si>
  <si>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</si>
  <si>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</si>
  <si>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</si>
  <si>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</si>
  <si>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</si>
  <si>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</si>
  <si>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</si>
  <si>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</si>
  <si>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</si>
  <si>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</si>
  <si>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</si>
  <si>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</si>
  <si>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</si>
  <si>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</si>
  <si>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</si>
  <si>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</si>
  <si>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</si>
  <si>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</si>
  <si>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</si>
  <si>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</si>
  <si>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</si>
  <si>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</si>
  <si>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</si>
  <si>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</si>
  <si>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</si>
  <si>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</si>
  <si>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</si>
  <si>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</si>
  <si>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</si>
  <si>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</si>
  <si>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</si>
  <si>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</si>
  <si>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</si>
  <si>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</si>
  <si>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a</t>
    <phoneticPr fontId="1" type="noConversion"/>
  </si>
  <si>
    <t>b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</si>
  <si>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</si>
  <si>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</si>
  <si>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</si>
  <si>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</si>
  <si>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</si>
  <si>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</si>
  <si>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</si>
  <si>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</si>
  <si>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</si>
  <si>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</si>
  <si>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</si>
  <si>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</si>
  <si>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</si>
  <si>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</si>
  <si>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</si>
  <si>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</si>
  <si>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</si>
  <si>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</si>
  <si>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</si>
  <si>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</si>
  <si>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</si>
  <si>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</si>
  <si>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</si>
  <si>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</si>
  <si>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</si>
  <si>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</si>
  <si>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</si>
  <si>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</si>
  <si>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요뮬</t>
    <phoneticPr fontId="1" type="noConversion"/>
  </si>
  <si>
    <t>*합계가 안맞으면 빨간색으로 칠해짐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</si>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</sst>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8"/>
  <sheetViews>
    <sheetView tabSelected="1" workbookViewId="0">
      <pane ySplit="1" topLeftCell="A34" activePane="bottomLeft" state="frozen"/>
      <selection pane="bottomLeft" activeCell="D60" sqref="D60"/>
    </sheetView>
  </sheetViews>
  <sheetFormatPr defaultRowHeight="16.5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1" width="9" style="7"/>
    <col min="12" max="12" width="20.375" customWidth="1"/>
    <col min="13" max="13" width="14" customWidth="1"/>
  </cols>
  <sheetData>
    <row r="1" spans="1:1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t="s">
        <v>40</v>
      </c>
      <c r="L1" s="7" t="s">
        <v>2</v>
      </c>
      <c r="M1" s="8" t="s">
        <v>39</v>
      </c>
    </row>
    <row r="2" spans="1:1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VLOOKUP(A2,Balance1!$B:$J,2,FALSE)</f>
        <v>0.999</v>
      </c>
      <c r="G2" s="10">
        <f>VLOOKUP(A2,Balance1!$B:$J,3,FALSE)</f>
        <v>1E-3</v>
      </c>
      <c r="H2" s="10">
        <f>VLOOKUP(A2,Balance1!$B:$J,4,FALSE)</f>
        <v>0</v>
      </c>
      <c r="I2" s="10">
        <f>VLOOKUP(A2,Balance1!$B:$J,5,FALSE)</f>
        <v>0</v>
      </c>
      <c r="J2" s="10">
        <f>VLOOKUP(A2,Balance1!$B:$J,6,FALSE)</f>
        <v>0</v>
      </c>
      <c r="K2" s="9">
        <f>VLOOKUP(A2,Balance1!$B:$J,7,FALSE)</f>
        <v>10</v>
      </c>
      <c r="L2" s="1">
        <f>VLOOKUP(A2,Balance1!$B:$J,8,FALSE)</f>
        <v>9028</v>
      </c>
      <c r="M2">
        <f>VLOOKUP(A2,Balance1!$B:$J,9,FALSE)</f>
        <v>1</v>
      </c>
    </row>
    <row r="3" spans="1:1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VLOOKUP(A3,Balance1!$B:$J,2,FALSE)</f>
        <v>0.998</v>
      </c>
      <c r="G3" s="10">
        <f>VLOOKUP(A3,Balance1!$B:$J,3,FALSE)</f>
        <v>2E-3</v>
      </c>
      <c r="H3" s="10">
        <f>VLOOKUP(A3,Balance1!$B:$J,4,FALSE)</f>
        <v>0</v>
      </c>
      <c r="I3" s="10">
        <f>VLOOKUP(A3,Balance1!$B:$J,5,FALSE)</f>
        <v>0</v>
      </c>
      <c r="J3" s="10">
        <f>VLOOKUP(A3,Balance1!$B:$J,6,FALSE)</f>
        <v>0</v>
      </c>
      <c r="K3" s="9">
        <f>VLOOKUP(A3,Balance1!$B:$J,7,FALSE)</f>
        <v>10</v>
      </c>
      <c r="L3" s="1">
        <f>VLOOKUP(A3,Balance1!$B:$J,8,FALSE)</f>
        <v>9028</v>
      </c>
      <c r="M3">
        <f>VLOOKUP(A3,Balance1!$B:$J,9,FALSE)</f>
        <v>1</v>
      </c>
    </row>
    <row r="4" spans="1:1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VLOOKUP(A4,Balance1!$B:$J,2,FALSE)</f>
        <v>0.997</v>
      </c>
      <c r="G4" s="10">
        <f>VLOOKUP(A4,Balance1!$B:$J,3,FALSE)</f>
        <v>3.0000000000000001E-3</v>
      </c>
      <c r="H4" s="10">
        <f>VLOOKUP(A4,Balance1!$B:$J,4,FALSE)</f>
        <v>0</v>
      </c>
      <c r="I4" s="10">
        <f>VLOOKUP(A4,Balance1!$B:$J,5,FALSE)</f>
        <v>0</v>
      </c>
      <c r="J4" s="10">
        <f>VLOOKUP(A4,Balance1!$B:$J,6,FALSE)</f>
        <v>0</v>
      </c>
      <c r="K4" s="9">
        <f>VLOOKUP(A4,Balance1!$B:$J,7,FALSE)</f>
        <v>10</v>
      </c>
      <c r="L4" s="1">
        <f>VLOOKUP(A4,Balance1!$B:$J,8,FALSE)</f>
        <v>9028</v>
      </c>
      <c r="M4">
        <f>VLOOKUP(A4,Balance1!$B:$J,9,FALSE)</f>
        <v>1</v>
      </c>
    </row>
    <row r="5" spans="1:1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VLOOKUP(A5,Balance1!$B:$J,2,FALSE)</f>
        <v>0.996</v>
      </c>
      <c r="G5" s="10">
        <f>VLOOKUP(A5,Balance1!$B:$J,3,FALSE)</f>
        <v>4.0000000000000001E-3</v>
      </c>
      <c r="H5" s="10">
        <f>VLOOKUP(A5,Balance1!$B:$J,4,FALSE)</f>
        <v>0</v>
      </c>
      <c r="I5" s="10">
        <f>VLOOKUP(A5,Balance1!$B:$J,5,FALSE)</f>
        <v>0</v>
      </c>
      <c r="J5" s="10">
        <f>VLOOKUP(A5,Balance1!$B:$J,6,FALSE)</f>
        <v>0</v>
      </c>
      <c r="K5" s="9">
        <f>VLOOKUP(A5,Balance1!$B:$J,7,FALSE)</f>
        <v>10</v>
      </c>
      <c r="L5" s="1">
        <f>VLOOKUP(A5,Balance1!$B:$J,8,FALSE)</f>
        <v>9028</v>
      </c>
      <c r="M5">
        <f>VLOOKUP(A5,Balance1!$B:$J,9,FALSE)</f>
        <v>1</v>
      </c>
    </row>
    <row r="6" spans="1:1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VLOOKUP(A6,Balance1!$B:$J,2,FALSE)</f>
        <v>0.995</v>
      </c>
      <c r="G6" s="10">
        <f>VLOOKUP(A6,Balance1!$B:$J,3,FALSE)</f>
        <v>5.0000000000000001E-3</v>
      </c>
      <c r="H6" s="10">
        <f>VLOOKUP(A6,Balance1!$B:$J,4,FALSE)</f>
        <v>0</v>
      </c>
      <c r="I6" s="10">
        <f>VLOOKUP(A6,Balance1!$B:$J,5,FALSE)</f>
        <v>0</v>
      </c>
      <c r="J6" s="10">
        <f>VLOOKUP(A6,Balance1!$B:$J,6,FALSE)</f>
        <v>0</v>
      </c>
      <c r="K6" s="9">
        <f>VLOOKUP(A6,Balance1!$B:$J,7,FALSE)</f>
        <v>10</v>
      </c>
      <c r="L6" s="1">
        <f>VLOOKUP(A6,Balance1!$B:$J,8,FALSE)</f>
        <v>9028</v>
      </c>
      <c r="M6">
        <f>VLOOKUP(A6,Balance1!$B:$J,9,FALSE)</f>
        <v>1</v>
      </c>
    </row>
    <row r="7" spans="1:13" ht="18.75" customHeight="1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VLOOKUP(A7,Balance1!$B:$J,2,FALSE)</f>
        <v>0.99399999999999999</v>
      </c>
      <c r="G7" s="10">
        <f>VLOOKUP(A7,Balance1!$B:$J,3,FALSE)</f>
        <v>6.0000000000000001E-3</v>
      </c>
      <c r="H7" s="10">
        <f>VLOOKUP(A7,Balance1!$B:$J,4,FALSE)</f>
        <v>0</v>
      </c>
      <c r="I7" s="10">
        <f>VLOOKUP(A7,Balance1!$B:$J,5,FALSE)</f>
        <v>0</v>
      </c>
      <c r="J7" s="10">
        <f>VLOOKUP(A7,Balance1!$B:$J,6,FALSE)</f>
        <v>0</v>
      </c>
      <c r="K7" s="9">
        <f>VLOOKUP(A7,Balance1!$B:$J,7,FALSE)</f>
        <v>10</v>
      </c>
      <c r="L7" s="1">
        <f>VLOOKUP(A7,Balance1!$B:$J,8,FALSE)</f>
        <v>9028</v>
      </c>
      <c r="M7">
        <f>VLOOKUP(A7,Balance1!$B:$J,9,FALSE)</f>
        <v>1</v>
      </c>
    </row>
    <row r="8" spans="1:1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VLOOKUP(A8,Balance1!$B:$J,2,FALSE)</f>
        <v>0.99299999999999999</v>
      </c>
      <c r="G8" s="10">
        <f>VLOOKUP(A8,Balance1!$B:$J,3,FALSE)</f>
        <v>7.0000000000000001E-3</v>
      </c>
      <c r="H8" s="10">
        <f>VLOOKUP(A8,Balance1!$B:$J,4,FALSE)</f>
        <v>0</v>
      </c>
      <c r="I8" s="10">
        <f>VLOOKUP(A8,Balance1!$B:$J,5,FALSE)</f>
        <v>0</v>
      </c>
      <c r="J8" s="10">
        <f>VLOOKUP(A8,Balance1!$B:$J,6,FALSE)</f>
        <v>0</v>
      </c>
      <c r="K8" s="9">
        <f>VLOOKUP(A8,Balance1!$B:$J,7,FALSE)</f>
        <v>10</v>
      </c>
      <c r="L8" s="1">
        <f>VLOOKUP(A8,Balance1!$B:$J,8,FALSE)</f>
        <v>9028</v>
      </c>
      <c r="M8">
        <f>VLOOKUP(A8,Balance1!$B:$J,9,FALSE)</f>
        <v>1</v>
      </c>
    </row>
    <row r="9" spans="1:13">
      <c r="A9">
        <v>7</v>
      </c>
      <c r="B9" s="25" t="s">
        <v>33</v>
      </c>
      <c r="C9" s="1">
        <v>1</v>
      </c>
      <c r="D9" s="26">
        <f t="shared" ref="D9:D58" si="0">D8*10</f>
        <v>9.9999999999999997E+78</v>
      </c>
      <c r="E9">
        <v>3400</v>
      </c>
      <c r="F9" s="10">
        <f>VLOOKUP(A9,Balance1!$B:$J,2,FALSE)</f>
        <v>0.99199999999999999</v>
      </c>
      <c r="G9" s="10">
        <f>VLOOKUP(A9,Balance1!$B:$J,3,FALSE)</f>
        <v>8.0000000000000002E-3</v>
      </c>
      <c r="H9" s="10">
        <f>VLOOKUP(A9,Balance1!$B:$J,4,FALSE)</f>
        <v>0</v>
      </c>
      <c r="I9" s="10">
        <f>VLOOKUP(A9,Balance1!$B:$J,5,FALSE)</f>
        <v>0</v>
      </c>
      <c r="J9" s="10">
        <f>VLOOKUP(A9,Balance1!$B:$J,6,FALSE)</f>
        <v>0</v>
      </c>
      <c r="K9" s="9">
        <f>VLOOKUP(A9,Balance1!$B:$J,7,FALSE)</f>
        <v>10</v>
      </c>
      <c r="L9" s="1">
        <f>VLOOKUP(A9,Balance1!$B:$J,8,FALSE)</f>
        <v>9028</v>
      </c>
      <c r="M9">
        <f>VLOOKUP(A9,Balance1!$B:$J,9,FALSE)</f>
        <v>1</v>
      </c>
    </row>
    <row r="10" spans="1:1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VLOOKUP(A10,Balance1!$B:$J,2,FALSE)</f>
        <v>0.99099999999999999</v>
      </c>
      <c r="G10" s="10">
        <f>VLOOKUP(A10,Balance1!$B:$J,3,FALSE)</f>
        <v>8.9999999999999993E-3</v>
      </c>
      <c r="H10" s="10">
        <f>VLOOKUP(A10,Balance1!$B:$J,4,FALSE)</f>
        <v>0</v>
      </c>
      <c r="I10" s="10">
        <f>VLOOKUP(A10,Balance1!$B:$J,5,FALSE)</f>
        <v>0</v>
      </c>
      <c r="J10" s="10">
        <f>VLOOKUP(A10,Balance1!$B:$J,6,FALSE)</f>
        <v>0</v>
      </c>
      <c r="K10" s="9">
        <f>VLOOKUP(A10,Balance1!$B:$J,7,FALSE)</f>
        <v>12</v>
      </c>
      <c r="L10" s="1">
        <f>VLOOKUP(A10,Balance1!$B:$J,8,FALSE)</f>
        <v>9028</v>
      </c>
      <c r="M10">
        <f>VLOOKUP(A10,Balance1!$B:$J,9,FALSE)</f>
        <v>1</v>
      </c>
    </row>
    <row r="11" spans="1:1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VLOOKUP(A11,Balance1!$B:$J,2,FALSE)</f>
        <v>0.9899</v>
      </c>
      <c r="G11" s="10">
        <f>VLOOKUP(A11,Balance1!$B:$J,3,FALSE)</f>
        <v>0.01</v>
      </c>
      <c r="H11" s="10">
        <f>VLOOKUP(A11,Balance1!$B:$J,4,FALSE)</f>
        <v>1E-4</v>
      </c>
      <c r="I11" s="10">
        <f>VLOOKUP(A11,Balance1!$B:$J,5,FALSE)</f>
        <v>0</v>
      </c>
      <c r="J11" s="10">
        <f>VLOOKUP(A11,Balance1!$B:$J,6,FALSE)</f>
        <v>0</v>
      </c>
      <c r="K11" s="9">
        <f>VLOOKUP(A11,Balance1!$B:$J,7,FALSE)</f>
        <v>12</v>
      </c>
      <c r="L11" s="1">
        <f>VLOOKUP(A11,Balance1!$B:$J,8,FALSE)</f>
        <v>9028</v>
      </c>
      <c r="M11">
        <f>VLOOKUP(A11,Balance1!$B:$J,9,FALSE)</f>
        <v>1</v>
      </c>
    </row>
    <row r="12" spans="1:1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VLOOKUP(A12,Balance1!$B:$J,2,FALSE)</f>
        <v>0.98487999999999998</v>
      </c>
      <c r="G12" s="10">
        <f>VLOOKUP(A12,Balance1!$B:$J,3,FALSE)</f>
        <v>1.4999999999999999E-2</v>
      </c>
      <c r="H12" s="10">
        <f>VLOOKUP(A12,Balance1!$B:$J,4,FALSE)</f>
        <v>1.2E-4</v>
      </c>
      <c r="I12" s="10">
        <f>VLOOKUP(A12,Balance1!$B:$J,5,FALSE)</f>
        <v>0</v>
      </c>
      <c r="J12" s="10">
        <f>VLOOKUP(A12,Balance1!$B:$J,6,FALSE)</f>
        <v>0</v>
      </c>
      <c r="K12" s="9">
        <f>VLOOKUP(A12,Balance1!$B:$J,7,FALSE)</f>
        <v>12</v>
      </c>
      <c r="L12" s="1">
        <f>VLOOKUP(A12,Balance1!$B:$J,8,FALSE)</f>
        <v>9028</v>
      </c>
      <c r="M12">
        <f>VLOOKUP(A12,Balance1!$B:$J,9,FALSE)</f>
        <v>1</v>
      </c>
    </row>
    <row r="13" spans="1:1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VLOOKUP(A13,Balance1!$B:$J,2,FALSE)</f>
        <v>0.97985999999999995</v>
      </c>
      <c r="G13" s="10">
        <f>VLOOKUP(A13,Balance1!$B:$J,3,FALSE)</f>
        <v>0.02</v>
      </c>
      <c r="H13" s="10">
        <f>VLOOKUP(A13,Balance1!$B:$J,4,FALSE)</f>
        <v>1.3999999999999999E-4</v>
      </c>
      <c r="I13" s="10">
        <f>VLOOKUP(A13,Balance1!$B:$J,5,FALSE)</f>
        <v>0</v>
      </c>
      <c r="J13" s="10">
        <f>VLOOKUP(A13,Balance1!$B:$J,6,FALSE)</f>
        <v>0</v>
      </c>
      <c r="K13" s="9">
        <f>VLOOKUP(A13,Balance1!$B:$J,7,FALSE)</f>
        <v>12</v>
      </c>
      <c r="L13" s="1">
        <f>VLOOKUP(A13,Balance1!$B:$J,8,FALSE)</f>
        <v>9028</v>
      </c>
      <c r="M13">
        <f>VLOOKUP(A13,Balance1!$B:$J,9,FALSE)</f>
        <v>1</v>
      </c>
    </row>
    <row r="14" spans="1:1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VLOOKUP(A14,Balance1!$B:$J,2,FALSE)</f>
        <v>0.96984000000000004</v>
      </c>
      <c r="G14" s="10">
        <f>VLOOKUP(A14,Balance1!$B:$J,3,FALSE)</f>
        <v>0.03</v>
      </c>
      <c r="H14" s="10">
        <f>VLOOKUP(A14,Balance1!$B:$J,4,FALSE)</f>
        <v>1.6000000000000001E-4</v>
      </c>
      <c r="I14" s="10">
        <f>VLOOKUP(A14,Balance1!$B:$J,5,FALSE)</f>
        <v>0</v>
      </c>
      <c r="J14" s="10">
        <f>VLOOKUP(A14,Balance1!$B:$J,6,FALSE)</f>
        <v>0</v>
      </c>
      <c r="K14" s="9">
        <f>VLOOKUP(A14,Balance1!$B:$J,7,FALSE)</f>
        <v>12</v>
      </c>
      <c r="L14" s="1">
        <f>VLOOKUP(A14,Balance1!$B:$J,8,FALSE)</f>
        <v>9028</v>
      </c>
      <c r="M14">
        <f>VLOOKUP(A14,Balance1!$B:$J,9,FALSE)</f>
        <v>1</v>
      </c>
    </row>
    <row r="15" spans="1:1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VLOOKUP(A15,Balance1!$B:$J,2,FALSE)</f>
        <v>0.95982000000000001</v>
      </c>
      <c r="G15" s="10">
        <f>VLOOKUP(A15,Balance1!$B:$J,3,FALSE)</f>
        <v>0.04</v>
      </c>
      <c r="H15" s="10">
        <f>VLOOKUP(A15,Balance1!$B:$J,4,FALSE)</f>
        <v>1.8000000000000001E-4</v>
      </c>
      <c r="I15" s="10">
        <f>VLOOKUP(A15,Balance1!$B:$J,5,FALSE)</f>
        <v>0</v>
      </c>
      <c r="J15" s="10">
        <f>VLOOKUP(A15,Balance1!$B:$J,6,FALSE)</f>
        <v>0</v>
      </c>
      <c r="K15" s="9">
        <f>VLOOKUP(A15,Balance1!$B:$J,7,FALSE)</f>
        <v>12</v>
      </c>
      <c r="L15" s="1">
        <f>VLOOKUP(A15,Balance1!$B:$J,8,FALSE)</f>
        <v>9028</v>
      </c>
      <c r="M15">
        <f>VLOOKUP(A15,Balance1!$B:$J,9,FALSE)</f>
        <v>1</v>
      </c>
    </row>
    <row r="16" spans="1:1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VLOOKUP(A16,Balance1!$B:$J,2,FALSE)</f>
        <v>0.94979999999999998</v>
      </c>
      <c r="G16" s="10">
        <f>VLOOKUP(A16,Balance1!$B:$J,3,FALSE)</f>
        <v>0.05</v>
      </c>
      <c r="H16" s="10">
        <f>VLOOKUP(A16,Balance1!$B:$J,4,FALSE)</f>
        <v>2.0000000000000001E-4</v>
      </c>
      <c r="I16" s="10">
        <f>VLOOKUP(A16,Balance1!$B:$J,5,FALSE)</f>
        <v>0</v>
      </c>
      <c r="J16" s="10">
        <f>VLOOKUP(A16,Balance1!$B:$J,6,FALSE)</f>
        <v>0</v>
      </c>
      <c r="K16" s="9">
        <f>VLOOKUP(A16,Balance1!$B:$J,7,FALSE)</f>
        <v>12</v>
      </c>
      <c r="L16" s="1">
        <f>VLOOKUP(A16,Balance1!$B:$J,8,FALSE)</f>
        <v>9028</v>
      </c>
      <c r="M16">
        <f>VLOOKUP(A16,Balance1!$B:$J,9,FALSE)</f>
        <v>1</v>
      </c>
    </row>
    <row r="17" spans="1:1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VLOOKUP(A17,Balance1!$B:$J,2,FALSE)</f>
        <v>0.93974999999999997</v>
      </c>
      <c r="G17" s="10">
        <f>VLOOKUP(A17,Balance1!$B:$J,3,FALSE)</f>
        <v>0.06</v>
      </c>
      <c r="H17" s="10">
        <f>VLOOKUP(A17,Balance1!$B:$J,4,FALSE)</f>
        <v>2.5000000000000001E-4</v>
      </c>
      <c r="I17" s="10">
        <f>VLOOKUP(A17,Balance1!$B:$J,5,FALSE)</f>
        <v>0</v>
      </c>
      <c r="J17" s="10">
        <f>VLOOKUP(A17,Balance1!$B:$J,6,FALSE)</f>
        <v>0</v>
      </c>
      <c r="K17" s="9">
        <f>VLOOKUP(A17,Balance1!$B:$J,7,FALSE)</f>
        <v>12</v>
      </c>
      <c r="L17" s="1">
        <f>VLOOKUP(A17,Balance1!$B:$J,8,FALSE)</f>
        <v>9028</v>
      </c>
      <c r="M17">
        <f>VLOOKUP(A17,Balance1!$B:$J,9,FALSE)</f>
        <v>1</v>
      </c>
    </row>
    <row r="18" spans="1:1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VLOOKUP(A18,Balance1!$B:$J,2,FALSE)</f>
        <v>0.92969999999999997</v>
      </c>
      <c r="G18" s="10">
        <f>VLOOKUP(A18,Balance1!$B:$J,3,FALSE)</f>
        <v>7.0000000000000007E-2</v>
      </c>
      <c r="H18" s="10">
        <f>VLOOKUP(A18,Balance1!$B:$J,4,FALSE)</f>
        <v>2.9999999999999997E-4</v>
      </c>
      <c r="I18" s="10">
        <f>VLOOKUP(A18,Balance1!$B:$J,5,FALSE)</f>
        <v>0</v>
      </c>
      <c r="J18" s="10">
        <f>VLOOKUP(A18,Balance1!$B:$J,6,FALSE)</f>
        <v>0</v>
      </c>
      <c r="K18" s="9">
        <f>VLOOKUP(A18,Balance1!$B:$J,7,FALSE)</f>
        <v>14</v>
      </c>
      <c r="L18" s="1">
        <f>VLOOKUP(A18,Balance1!$B:$J,8,FALSE)</f>
        <v>9028</v>
      </c>
      <c r="M18">
        <f>VLOOKUP(A18,Balance1!$B:$J,9,FALSE)</f>
        <v>1</v>
      </c>
    </row>
    <row r="19" spans="1:1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VLOOKUP(A19,Balance1!$B:$J,2,FALSE)</f>
        <v>0.91964999999999997</v>
      </c>
      <c r="G19" s="10">
        <f>VLOOKUP(A19,Balance1!$B:$J,3,FALSE)</f>
        <v>0.08</v>
      </c>
      <c r="H19" s="10">
        <f>VLOOKUP(A19,Balance1!$B:$J,4,FALSE)</f>
        <v>3.5E-4</v>
      </c>
      <c r="I19" s="10">
        <f>VLOOKUP(A19,Balance1!$B:$J,5,FALSE)</f>
        <v>0</v>
      </c>
      <c r="J19" s="10">
        <f>VLOOKUP(A19,Balance1!$B:$J,6,FALSE)</f>
        <v>0</v>
      </c>
      <c r="K19" s="9">
        <f>VLOOKUP(A19,Balance1!$B:$J,7,FALSE)</f>
        <v>14</v>
      </c>
      <c r="L19" s="1">
        <f>VLOOKUP(A19,Balance1!$B:$J,8,FALSE)</f>
        <v>9028</v>
      </c>
      <c r="M19">
        <f>VLOOKUP(A19,Balance1!$B:$J,9,FALSE)</f>
        <v>1</v>
      </c>
    </row>
    <row r="20" spans="1:1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VLOOKUP(A20,Balance1!$B:$J,2,FALSE)</f>
        <v>0.90959999999999996</v>
      </c>
      <c r="G20" s="10">
        <f>VLOOKUP(A20,Balance1!$B:$J,3,FALSE)</f>
        <v>0.09</v>
      </c>
      <c r="H20" s="10">
        <f>VLOOKUP(A20,Balance1!$B:$J,4,FALSE)</f>
        <v>4.0000000000000002E-4</v>
      </c>
      <c r="I20" s="10">
        <f>VLOOKUP(A20,Balance1!$B:$J,5,FALSE)</f>
        <v>0</v>
      </c>
      <c r="J20" s="10">
        <f>VLOOKUP(A20,Balance1!$B:$J,6,FALSE)</f>
        <v>0</v>
      </c>
      <c r="K20" s="9">
        <f>VLOOKUP(A20,Balance1!$B:$J,7,FALSE)</f>
        <v>14</v>
      </c>
      <c r="L20" s="1">
        <f>VLOOKUP(A20,Balance1!$B:$J,8,FALSE)</f>
        <v>9028</v>
      </c>
      <c r="M20">
        <f>VLOOKUP(A20,Balance1!$B:$J,9,FALSE)</f>
        <v>1</v>
      </c>
    </row>
    <row r="21" spans="1:1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VLOOKUP(A21,Balance1!$B:$J,2,FALSE)</f>
        <v>0.89949999999999997</v>
      </c>
      <c r="G21" s="10">
        <f>VLOOKUP(A21,Balance1!$B:$J,3,FALSE)</f>
        <v>0.1</v>
      </c>
      <c r="H21" s="10">
        <f>VLOOKUP(A21,Balance1!$B:$J,4,FALSE)</f>
        <v>5.0000000000000001E-4</v>
      </c>
      <c r="I21" s="10">
        <f>VLOOKUP(A21,Balance1!$B:$J,5,FALSE)</f>
        <v>0</v>
      </c>
      <c r="J21" s="10">
        <f>VLOOKUP(A21,Balance1!$B:$J,6,FALSE)</f>
        <v>0</v>
      </c>
      <c r="K21" s="9">
        <f>VLOOKUP(A21,Balance1!$B:$J,7,FALSE)</f>
        <v>14</v>
      </c>
      <c r="L21" s="1">
        <f>VLOOKUP(A21,Balance1!$B:$J,8,FALSE)</f>
        <v>9028</v>
      </c>
      <c r="M21">
        <f>VLOOKUP(A21,Balance1!$B:$J,9,FALSE)</f>
        <v>1</v>
      </c>
    </row>
    <row r="22" spans="1:1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VLOOKUP(A22,Balance1!$B:$J,2,FALSE)</f>
        <v>0.86944500000000002</v>
      </c>
      <c r="G22" s="10">
        <f>VLOOKUP(A22,Balance1!$B:$J,3,FALSE)</f>
        <v>0.13</v>
      </c>
      <c r="H22" s="10">
        <f>VLOOKUP(A22,Balance1!$B:$J,4,FALSE)</f>
        <v>5.5000000000000003E-4</v>
      </c>
      <c r="I22" s="10">
        <f>VLOOKUP(A22,Balance1!$B:$J,5,FALSE)</f>
        <v>5.0000000000000004E-6</v>
      </c>
      <c r="J22" s="10">
        <f>VLOOKUP(A22,Balance1!$B:$J,6,FALSE)</f>
        <v>0</v>
      </c>
      <c r="K22" s="9">
        <f>VLOOKUP(A22,Balance1!$B:$J,7,FALSE)</f>
        <v>14</v>
      </c>
      <c r="L22" s="1">
        <f>VLOOKUP(A22,Balance1!$B:$J,8,FALSE)</f>
        <v>9028</v>
      </c>
      <c r="M22">
        <f>VLOOKUP(A22,Balance1!$B:$J,9,FALSE)</f>
        <v>1</v>
      </c>
    </row>
    <row r="23" spans="1:1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VLOOKUP(A23,Balance1!$B:$J,2,FALSE)</f>
        <v>0.83938999999999997</v>
      </c>
      <c r="G23" s="10">
        <f>VLOOKUP(A23,Balance1!$B:$J,3,FALSE)</f>
        <v>0.16</v>
      </c>
      <c r="H23" s="10">
        <f>VLOOKUP(A23,Balance1!$B:$J,4,FALSE)</f>
        <v>5.9999999999999995E-4</v>
      </c>
      <c r="I23" s="10">
        <f>VLOOKUP(A23,Balance1!$B:$J,5,FALSE)</f>
        <v>1.0000000000000001E-5</v>
      </c>
      <c r="J23" s="10">
        <f>VLOOKUP(A23,Balance1!$B:$J,6,FALSE)</f>
        <v>0</v>
      </c>
      <c r="K23" s="9">
        <f>VLOOKUP(A23,Balance1!$B:$J,7,FALSE)</f>
        <v>14</v>
      </c>
      <c r="L23" s="1">
        <f>VLOOKUP(A23,Balance1!$B:$J,8,FALSE)</f>
        <v>9028</v>
      </c>
      <c r="M23">
        <f>VLOOKUP(A23,Balance1!$B:$J,9,FALSE)</f>
        <v>1</v>
      </c>
    </row>
    <row r="24" spans="1:1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VLOOKUP(A24,Balance1!$B:$J,2,FALSE)</f>
        <v>0.80932999999999999</v>
      </c>
      <c r="G24" s="10">
        <f>VLOOKUP(A24,Balance1!$B:$J,3,FALSE)</f>
        <v>0.19</v>
      </c>
      <c r="H24" s="10">
        <f>VLOOKUP(A24,Balance1!$B:$J,4,FALSE)</f>
        <v>6.4999999999999997E-4</v>
      </c>
      <c r="I24" s="10">
        <f>VLOOKUP(A24,Balance1!$B:$J,5,FALSE)</f>
        <v>2.0000000000000002E-5</v>
      </c>
      <c r="J24" s="10">
        <f>VLOOKUP(A24,Balance1!$B:$J,6,FALSE)</f>
        <v>0</v>
      </c>
      <c r="K24" s="9">
        <f>VLOOKUP(A24,Balance1!$B:$J,7,FALSE)</f>
        <v>14</v>
      </c>
      <c r="L24" s="1">
        <f>VLOOKUP(A24,Balance1!$B:$J,8,FALSE)</f>
        <v>9028</v>
      </c>
      <c r="M24">
        <f>VLOOKUP(A24,Balance1!$B:$J,9,FALSE)</f>
        <v>1</v>
      </c>
    </row>
    <row r="25" spans="1:1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VLOOKUP(A25,Balance1!$B:$J,2,FALSE)</f>
        <v>0.77927000000000002</v>
      </c>
      <c r="G25" s="10">
        <f>VLOOKUP(A25,Balance1!$B:$J,3,FALSE)</f>
        <v>0.22</v>
      </c>
      <c r="H25" s="10">
        <f>VLOOKUP(A25,Balance1!$B:$J,4,FALSE)</f>
        <v>6.9999999999999999E-4</v>
      </c>
      <c r="I25" s="10">
        <f>VLOOKUP(A25,Balance1!$B:$J,5,FALSE)</f>
        <v>3.0000000000000001E-5</v>
      </c>
      <c r="J25" s="10">
        <f>VLOOKUP(A25,Balance1!$B:$J,6,FALSE)</f>
        <v>0</v>
      </c>
      <c r="K25" s="9">
        <f>VLOOKUP(A25,Balance1!$B:$J,7,FALSE)</f>
        <v>14</v>
      </c>
      <c r="L25" s="1">
        <f>VLOOKUP(A25,Balance1!$B:$J,8,FALSE)</f>
        <v>9028</v>
      </c>
      <c r="M25">
        <f>VLOOKUP(A25,Balance1!$B:$J,9,FALSE)</f>
        <v>1</v>
      </c>
    </row>
    <row r="26" spans="1:1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VLOOKUP(A26,Balance1!$B:$J,2,FALSE)</f>
        <v>0.74921000000000004</v>
      </c>
      <c r="G26" s="10">
        <f>VLOOKUP(A26,Balance1!$B:$J,3,FALSE)</f>
        <v>0.25</v>
      </c>
      <c r="H26" s="10">
        <f>VLOOKUP(A26,Balance1!$B:$J,4,FALSE)</f>
        <v>7.5000000000000002E-4</v>
      </c>
      <c r="I26" s="10">
        <f>VLOOKUP(A26,Balance1!$B:$J,5,FALSE)</f>
        <v>4.0000000000000003E-5</v>
      </c>
      <c r="J26" s="10">
        <f>VLOOKUP(A26,Balance1!$B:$J,6,FALSE)</f>
        <v>0</v>
      </c>
      <c r="K26" s="9">
        <f>VLOOKUP(A26,Balance1!$B:$J,7,FALSE)</f>
        <v>17</v>
      </c>
      <c r="L26" s="1">
        <f>VLOOKUP(A26,Balance1!$B:$J,8,FALSE)</f>
        <v>9028</v>
      </c>
      <c r="M26">
        <f>VLOOKUP(A26,Balance1!$B:$J,9,FALSE)</f>
        <v>1</v>
      </c>
    </row>
    <row r="27" spans="1:1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VLOOKUP(A27,Balance1!$B:$J,2,FALSE)</f>
        <v>0.71914999999999996</v>
      </c>
      <c r="G27" s="10">
        <f>VLOOKUP(A27,Balance1!$B:$J,3,FALSE)</f>
        <v>0.28000000000000003</v>
      </c>
      <c r="H27" s="10">
        <f>VLOOKUP(A27,Balance1!$B:$J,4,FALSE)</f>
        <v>8.0000000000000004E-4</v>
      </c>
      <c r="I27" s="10">
        <f>VLOOKUP(A27,Balance1!$B:$J,5,FALSE)</f>
        <v>5.0000000000000002E-5</v>
      </c>
      <c r="J27" s="10">
        <f>VLOOKUP(A27,Balance1!$B:$J,6,FALSE)</f>
        <v>0</v>
      </c>
      <c r="K27" s="9">
        <f>VLOOKUP(A27,Balance1!$B:$J,7,FALSE)</f>
        <v>17</v>
      </c>
      <c r="L27" s="1">
        <f>VLOOKUP(A27,Balance1!$B:$J,8,FALSE)</f>
        <v>9028</v>
      </c>
      <c r="M27">
        <f>VLOOKUP(A27,Balance1!$B:$J,9,FALSE)</f>
        <v>1</v>
      </c>
    </row>
    <row r="28" spans="1:1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VLOOKUP(A28,Balance1!$B:$J,2,FALSE)</f>
        <v>0.68908999999999998</v>
      </c>
      <c r="G28" s="10">
        <f>VLOOKUP(A28,Balance1!$B:$J,3,FALSE)</f>
        <v>0.31</v>
      </c>
      <c r="H28" s="10">
        <f>VLOOKUP(A28,Balance1!$B:$J,4,FALSE)</f>
        <v>8.4999999999999898E-4</v>
      </c>
      <c r="I28" s="10">
        <f>VLOOKUP(A28,Balance1!$B:$J,5,FALSE)</f>
        <v>6.0000000000000002E-5</v>
      </c>
      <c r="J28" s="10">
        <f>VLOOKUP(A28,Balance1!$B:$J,6,FALSE)</f>
        <v>0</v>
      </c>
      <c r="K28" s="9">
        <f>VLOOKUP(A28,Balance1!$B:$J,7,FALSE)</f>
        <v>17</v>
      </c>
      <c r="L28" s="1">
        <f>VLOOKUP(A28,Balance1!$B:$J,8,FALSE)</f>
        <v>9028</v>
      </c>
      <c r="M28">
        <f>VLOOKUP(A28,Balance1!$B:$J,9,FALSE)</f>
        <v>1</v>
      </c>
    </row>
    <row r="29" spans="1:1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VLOOKUP(A29,Balance1!$B:$J,2,FALSE)</f>
        <v>0.65903</v>
      </c>
      <c r="G29" s="10">
        <f>VLOOKUP(A29,Balance1!$B:$J,3,FALSE)</f>
        <v>0.34</v>
      </c>
      <c r="H29" s="10">
        <f>VLOOKUP(A29,Balance1!$B:$J,4,FALSE)</f>
        <v>8.99999999999999E-4</v>
      </c>
      <c r="I29" s="10">
        <f>VLOOKUP(A29,Balance1!$B:$J,5,FALSE)</f>
        <v>6.9999999999999994E-5</v>
      </c>
      <c r="J29" s="10">
        <f>VLOOKUP(A29,Balance1!$B:$J,6,FALSE)</f>
        <v>0</v>
      </c>
      <c r="K29" s="9">
        <f>VLOOKUP(A29,Balance1!$B:$J,7,FALSE)</f>
        <v>17</v>
      </c>
      <c r="L29" s="1">
        <f>VLOOKUP(A29,Balance1!$B:$J,8,FALSE)</f>
        <v>9028</v>
      </c>
      <c r="M29">
        <f>VLOOKUP(A29,Balance1!$B:$J,9,FALSE)</f>
        <v>1</v>
      </c>
    </row>
    <row r="30" spans="1:1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VLOOKUP(A30,Balance1!$B:$J,2,FALSE)</f>
        <v>0.62897000000000003</v>
      </c>
      <c r="G30" s="10">
        <f>VLOOKUP(A30,Balance1!$B:$J,3,FALSE)</f>
        <v>0.37</v>
      </c>
      <c r="H30" s="10">
        <f>VLOOKUP(A30,Balance1!$B:$J,4,FALSE)</f>
        <v>9.4999999999999902E-4</v>
      </c>
      <c r="I30" s="10">
        <f>VLOOKUP(A30,Balance1!$B:$J,5,FALSE)</f>
        <v>8.0000000000000007E-5</v>
      </c>
      <c r="J30" s="10">
        <f>VLOOKUP(A30,Balance1!$B:$J,6,FALSE)</f>
        <v>0</v>
      </c>
      <c r="K30" s="9">
        <f>VLOOKUP(A30,Balance1!$B:$J,7,FALSE)</f>
        <v>17</v>
      </c>
      <c r="L30" s="1">
        <f>VLOOKUP(A30,Balance1!$B:$J,8,FALSE)</f>
        <v>9028</v>
      </c>
      <c r="M30">
        <f>VLOOKUP(A30,Balance1!$B:$J,9,FALSE)</f>
        <v>1</v>
      </c>
    </row>
    <row r="31" spans="1:1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VLOOKUP(A31,Balance1!$B:$J,2,FALSE)</f>
        <v>0.58989999999999998</v>
      </c>
      <c r="G31" s="10">
        <f>VLOOKUP(A31,Balance1!$B:$J,3,FALSE)</f>
        <v>0.4</v>
      </c>
      <c r="H31" s="10">
        <f>VLOOKUP(A31,Balance1!$B:$J,4,FALSE)</f>
        <v>0.01</v>
      </c>
      <c r="I31" s="10">
        <f>VLOOKUP(A31,Balance1!$B:$J,5,FALSE)</f>
        <v>1E-4</v>
      </c>
      <c r="J31" s="10">
        <f>VLOOKUP(A31,Balance1!$B:$J,6,FALSE)</f>
        <v>0</v>
      </c>
      <c r="K31" s="9">
        <f>VLOOKUP(A31,Balance1!$B:$J,7,FALSE)</f>
        <v>17</v>
      </c>
      <c r="L31" s="1">
        <f>VLOOKUP(A31,Balance1!$B:$J,8,FALSE)</f>
        <v>9028</v>
      </c>
      <c r="M31">
        <f>VLOOKUP(A31,Balance1!$B:$J,9,FALSE)</f>
        <v>1</v>
      </c>
    </row>
    <row r="32" spans="1:1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VLOOKUP(A32,Balance1!$B:$J,2,FALSE)</f>
        <v>0.57686999999999999</v>
      </c>
      <c r="G32" s="10">
        <f>VLOOKUP(A32,Balance1!$B:$J,3,FALSE)</f>
        <v>0.41</v>
      </c>
      <c r="H32" s="10">
        <f>VLOOKUP(A32,Balance1!$B:$J,4,FALSE)</f>
        <v>1.2999999999999999E-2</v>
      </c>
      <c r="I32" s="10">
        <f>VLOOKUP(A32,Balance1!$B:$J,5,FALSE)</f>
        <v>1.2999999999999999E-4</v>
      </c>
      <c r="J32" s="10">
        <f>VLOOKUP(A32,Balance1!$B:$J,6,FALSE)</f>
        <v>0</v>
      </c>
      <c r="K32" s="9">
        <f>VLOOKUP(A32,Balance1!$B:$J,7,FALSE)</f>
        <v>17</v>
      </c>
      <c r="L32" s="1">
        <f>VLOOKUP(A32,Balance1!$B:$J,8,FALSE)</f>
        <v>9028</v>
      </c>
      <c r="M32">
        <f>VLOOKUP(A32,Balance1!$B:$J,9,FALSE)</f>
        <v>1</v>
      </c>
    </row>
    <row r="33" spans="1:1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VLOOKUP(A33,Balance1!$B:$J,2,FALSE)</f>
        <v>0.56384000000000001</v>
      </c>
      <c r="G33" s="10">
        <f>VLOOKUP(A33,Balance1!$B:$J,3,FALSE)</f>
        <v>0.42</v>
      </c>
      <c r="H33" s="10">
        <f>VLOOKUP(A33,Balance1!$B:$J,4,FALSE)</f>
        <v>1.6E-2</v>
      </c>
      <c r="I33" s="10">
        <f>VLOOKUP(A33,Balance1!$B:$J,5,FALSE)</f>
        <v>1.6000000000000001E-4</v>
      </c>
      <c r="J33" s="10">
        <f>VLOOKUP(A33,Balance1!$B:$J,6,FALSE)</f>
        <v>0</v>
      </c>
      <c r="K33" s="9">
        <f>VLOOKUP(A33,Balance1!$B:$J,7,FALSE)</f>
        <v>17</v>
      </c>
      <c r="L33" s="1">
        <f>VLOOKUP(A33,Balance1!$B:$J,8,FALSE)</f>
        <v>9028</v>
      </c>
      <c r="M33">
        <f>VLOOKUP(A33,Balance1!$B:$J,9,FALSE)</f>
        <v>1</v>
      </c>
    </row>
    <row r="34" spans="1:1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VLOOKUP(A34,Balance1!$B:$J,2,FALSE)</f>
        <v>0.55081000000000002</v>
      </c>
      <c r="G34" s="10">
        <f>VLOOKUP(A34,Balance1!$B:$J,3,FALSE)</f>
        <v>0.43</v>
      </c>
      <c r="H34" s="10">
        <f>VLOOKUP(A34,Balance1!$B:$J,4,FALSE)</f>
        <v>1.9E-2</v>
      </c>
      <c r="I34" s="10">
        <f>VLOOKUP(A34,Balance1!$B:$J,5,FALSE)</f>
        <v>1.9000000000000001E-4</v>
      </c>
      <c r="J34" s="10">
        <f>VLOOKUP(A34,Balance1!$B:$J,6,FALSE)</f>
        <v>0</v>
      </c>
      <c r="K34" s="9">
        <f>VLOOKUP(A34,Balance1!$B:$J,7,FALSE)</f>
        <v>20</v>
      </c>
      <c r="L34" s="1">
        <f>VLOOKUP(A34,Balance1!$B:$J,8,FALSE)</f>
        <v>9028</v>
      </c>
      <c r="M34">
        <f>VLOOKUP(A34,Balance1!$B:$J,9,FALSE)</f>
        <v>2</v>
      </c>
    </row>
    <row r="35" spans="1:1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VLOOKUP(A35,Balance1!$B:$J,2,FALSE)</f>
        <v>0.53777999999999992</v>
      </c>
      <c r="G35" s="10">
        <f>VLOOKUP(A35,Balance1!$B:$J,3,FALSE)</f>
        <v>0.44</v>
      </c>
      <c r="H35" s="10">
        <f>VLOOKUP(A35,Balance1!$B:$J,4,FALSE)</f>
        <v>2.1999999999999999E-2</v>
      </c>
      <c r="I35" s="10">
        <f>VLOOKUP(A35,Balance1!$B:$J,5,FALSE)</f>
        <v>2.2000000000000001E-4</v>
      </c>
      <c r="J35" s="10">
        <f>VLOOKUP(A35,Balance1!$B:$J,6,FALSE)</f>
        <v>0</v>
      </c>
      <c r="K35" s="9">
        <f>VLOOKUP(A35,Balance1!$B:$J,7,FALSE)</f>
        <v>20</v>
      </c>
      <c r="L35" s="1">
        <f>VLOOKUP(A35,Balance1!$B:$J,8,FALSE)</f>
        <v>9028</v>
      </c>
      <c r="M35">
        <f>VLOOKUP(A35,Balance1!$B:$J,9,FALSE)</f>
        <v>2</v>
      </c>
    </row>
    <row r="36" spans="1:1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VLOOKUP(A36,Balance1!$B:$J,2,FALSE)</f>
        <v>0.52475000000000005</v>
      </c>
      <c r="G36" s="10">
        <f>VLOOKUP(A36,Balance1!$B:$J,3,FALSE)</f>
        <v>0.45</v>
      </c>
      <c r="H36" s="10">
        <f>VLOOKUP(A36,Balance1!$B:$J,4,FALSE)</f>
        <v>2.5000000000000001E-2</v>
      </c>
      <c r="I36" s="10">
        <f>VLOOKUP(A36,Balance1!$B:$J,5,FALSE)</f>
        <v>2.5000000000000001E-4</v>
      </c>
      <c r="J36" s="10">
        <f>VLOOKUP(A36,Balance1!$B:$J,6,FALSE)</f>
        <v>0</v>
      </c>
      <c r="K36" s="9">
        <f>VLOOKUP(A36,Balance1!$B:$J,7,FALSE)</f>
        <v>20</v>
      </c>
      <c r="L36" s="1">
        <f>VLOOKUP(A36,Balance1!$B:$J,8,FALSE)</f>
        <v>9028</v>
      </c>
      <c r="M36">
        <f>VLOOKUP(A36,Balance1!$B:$J,9,FALSE)</f>
        <v>2</v>
      </c>
    </row>
    <row r="37" spans="1:1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VLOOKUP(A37,Balance1!$B:$J,2,FALSE)</f>
        <v>0.50970000000000004</v>
      </c>
      <c r="G37" s="10">
        <f>VLOOKUP(A37,Balance1!$B:$J,3,FALSE)</f>
        <v>0.46</v>
      </c>
      <c r="H37" s="10">
        <f>VLOOKUP(A37,Balance1!$B:$J,4,FALSE)</f>
        <v>0.03</v>
      </c>
      <c r="I37" s="10">
        <f>VLOOKUP(A37,Balance1!$B:$J,5,FALSE)</f>
        <v>2.9999999999999997E-4</v>
      </c>
      <c r="J37" s="10">
        <f>VLOOKUP(A37,Balance1!$B:$J,6,FALSE)</f>
        <v>0</v>
      </c>
      <c r="K37" s="9">
        <f>VLOOKUP(A37,Balance1!$B:$J,7,FALSE)</f>
        <v>20</v>
      </c>
      <c r="L37" s="1">
        <f>VLOOKUP(A37,Balance1!$B:$J,8,FALSE)</f>
        <v>9028</v>
      </c>
      <c r="M37">
        <f>VLOOKUP(A37,Balance1!$B:$J,9,FALSE)</f>
        <v>2</v>
      </c>
    </row>
    <row r="38" spans="1:1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VLOOKUP(A38,Balance1!$B:$J,2,FALSE)</f>
        <v>0.49465000000000003</v>
      </c>
      <c r="G38" s="10">
        <f>VLOOKUP(A38,Balance1!$B:$J,3,FALSE)</f>
        <v>0.47</v>
      </c>
      <c r="H38" s="10">
        <f>VLOOKUP(A38,Balance1!$B:$J,4,FALSE)</f>
        <v>3.5000000000000003E-2</v>
      </c>
      <c r="I38" s="10">
        <f>VLOOKUP(A38,Balance1!$B:$J,5,FALSE)</f>
        <v>3.5E-4</v>
      </c>
      <c r="J38" s="10">
        <f>VLOOKUP(A38,Balance1!$B:$J,6,FALSE)</f>
        <v>0</v>
      </c>
      <c r="K38" s="9">
        <f>VLOOKUP(A38,Balance1!$B:$J,7,FALSE)</f>
        <v>20</v>
      </c>
      <c r="L38" s="1">
        <f>VLOOKUP(A38,Balance1!$B:$J,8,FALSE)</f>
        <v>9028</v>
      </c>
      <c r="M38">
        <f>VLOOKUP(A38,Balance1!$B:$J,9,FALSE)</f>
        <v>2</v>
      </c>
    </row>
    <row r="39" spans="1:1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VLOOKUP(A39,Balance1!$B:$J,2,FALSE)</f>
        <v>0.47960000000000003</v>
      </c>
      <c r="G39" s="10">
        <f>VLOOKUP(A39,Balance1!$B:$J,3,FALSE)</f>
        <v>0.48</v>
      </c>
      <c r="H39" s="10">
        <f>VLOOKUP(A39,Balance1!$B:$J,4,FALSE)</f>
        <v>0.04</v>
      </c>
      <c r="I39" s="10">
        <f>VLOOKUP(A39,Balance1!$B:$J,5,FALSE)</f>
        <v>4.0000000000000002E-4</v>
      </c>
      <c r="J39" s="10">
        <f>VLOOKUP(A39,Balance1!$B:$J,6,FALSE)</f>
        <v>0</v>
      </c>
      <c r="K39" s="9">
        <f>VLOOKUP(A39,Balance1!$B:$J,7,FALSE)</f>
        <v>20</v>
      </c>
      <c r="L39" s="1">
        <f>VLOOKUP(A39,Balance1!$B:$J,8,FALSE)</f>
        <v>9028</v>
      </c>
      <c r="M39">
        <f>VLOOKUP(A39,Balance1!$B:$J,9,FALSE)</f>
        <v>2</v>
      </c>
    </row>
    <row r="40" spans="1:1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VLOOKUP(A40,Balance1!$B:$J,2,FALSE)</f>
        <v>0.46455000000000002</v>
      </c>
      <c r="G40" s="10">
        <f>VLOOKUP(A40,Balance1!$B:$J,3,FALSE)</f>
        <v>0.49</v>
      </c>
      <c r="H40" s="10">
        <f>VLOOKUP(A40,Balance1!$B:$J,4,FALSE)</f>
        <v>4.4999999999999998E-2</v>
      </c>
      <c r="I40" s="10">
        <f>VLOOKUP(A40,Balance1!$B:$J,5,FALSE)</f>
        <v>4.4999999999999999E-4</v>
      </c>
      <c r="J40" s="10">
        <f>VLOOKUP(A40,Balance1!$B:$J,6,FALSE)</f>
        <v>0</v>
      </c>
      <c r="K40" s="9">
        <f>VLOOKUP(A40,Balance1!$B:$J,7,FALSE)</f>
        <v>20</v>
      </c>
      <c r="L40" s="1">
        <f>VLOOKUP(A40,Balance1!$B:$J,8,FALSE)</f>
        <v>9028</v>
      </c>
      <c r="M40">
        <f>VLOOKUP(A40,Balance1!$B:$J,9,FALSE)</f>
        <v>2</v>
      </c>
    </row>
    <row r="41" spans="1:1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VLOOKUP(A41,Balance1!$B:$J,2,FALSE)</f>
        <v>0.44950000000000001</v>
      </c>
      <c r="G41" s="10">
        <f>VLOOKUP(A41,Balance1!$B:$J,3,FALSE)</f>
        <v>0.5</v>
      </c>
      <c r="H41" s="10">
        <f>VLOOKUP(A41,Balance1!$B:$J,4,FALSE)</f>
        <v>0.05</v>
      </c>
      <c r="I41" s="10">
        <f>VLOOKUP(A41,Balance1!$B:$J,5,FALSE)</f>
        <v>5.0000000000000001E-4</v>
      </c>
      <c r="J41" s="10">
        <f>VLOOKUP(A41,Balance1!$B:$J,6,FALSE)</f>
        <v>0</v>
      </c>
      <c r="K41" s="9">
        <f>VLOOKUP(A41,Balance1!$B:$J,7,FALSE)</f>
        <v>20</v>
      </c>
      <c r="L41" s="1">
        <f>VLOOKUP(A41,Balance1!$B:$J,8,FALSE)</f>
        <v>9028</v>
      </c>
      <c r="M41">
        <f>VLOOKUP(A41,Balance1!$B:$J,9,FALSE)</f>
        <v>2</v>
      </c>
    </row>
    <row r="42" spans="1:1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VLOOKUP(A42,Balance1!$B:$J,2,FALSE)</f>
        <v>0.42489999999999994</v>
      </c>
      <c r="G42" s="10">
        <f>VLOOKUP(A42,Balance1!$B:$J,3,FALSE)</f>
        <v>0.51</v>
      </c>
      <c r="H42" s="10">
        <f>VLOOKUP(A42,Balance1!$B:$J,4,FALSE)</f>
        <v>5.5E-2</v>
      </c>
      <c r="I42" s="10">
        <f>VLOOKUP(A42,Balance1!$B:$J,5,FALSE)</f>
        <v>0.01</v>
      </c>
      <c r="J42" s="10">
        <f>VLOOKUP(A42,Balance1!$B:$J,6,FALSE)</f>
        <v>1E-4</v>
      </c>
      <c r="K42" s="9">
        <f>VLOOKUP(A42,Balance1!$B:$J,7,FALSE)</f>
        <v>24</v>
      </c>
      <c r="L42" s="1">
        <f>VLOOKUP(A42,Balance1!$B:$J,8,FALSE)</f>
        <v>9028</v>
      </c>
      <c r="M42">
        <f>VLOOKUP(A42,Balance1!$B:$J,9,FALSE)</f>
        <v>2</v>
      </c>
    </row>
    <row r="43" spans="1:1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VLOOKUP(A43,Balance1!$B:$J,2,FALSE)</f>
        <v>0.4093</v>
      </c>
      <c r="G43" s="10">
        <f>VLOOKUP(A43,Balance1!$B:$J,3,FALSE)</f>
        <v>0.52</v>
      </c>
      <c r="H43" s="10">
        <f>VLOOKUP(A43,Balance1!$B:$J,4,FALSE)</f>
        <v>0.06</v>
      </c>
      <c r="I43" s="10">
        <f>VLOOKUP(A43,Balance1!$B:$J,5,FALSE)</f>
        <v>1.0500000000000001E-2</v>
      </c>
      <c r="J43" s="10">
        <f>VLOOKUP(A43,Balance1!$B:$J,6,FALSE)</f>
        <v>2.0000000000000001E-4</v>
      </c>
      <c r="K43" s="9">
        <f>VLOOKUP(A43,Balance1!$B:$J,7,FALSE)</f>
        <v>24</v>
      </c>
      <c r="L43" s="1">
        <f>VLOOKUP(A43,Balance1!$B:$J,8,FALSE)</f>
        <v>9028</v>
      </c>
      <c r="M43">
        <f>VLOOKUP(A43,Balance1!$B:$J,9,FALSE)</f>
        <v>2</v>
      </c>
    </row>
    <row r="44" spans="1:1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VLOOKUP(A44,Balance1!$B:$J,2,FALSE)</f>
        <v>0.39370000000000005</v>
      </c>
      <c r="G44" s="10">
        <f>VLOOKUP(A44,Balance1!$B:$J,3,FALSE)</f>
        <v>0.53</v>
      </c>
      <c r="H44" s="10">
        <f>VLOOKUP(A44,Balance1!$B:$J,4,FALSE)</f>
        <v>6.5000000000000002E-2</v>
      </c>
      <c r="I44" s="10">
        <f>VLOOKUP(A44,Balance1!$B:$J,5,FALSE)</f>
        <v>1.1000000000000001E-2</v>
      </c>
      <c r="J44" s="10">
        <f>VLOOKUP(A44,Balance1!$B:$J,6,FALSE)</f>
        <v>3.0000000000000003E-4</v>
      </c>
      <c r="K44" s="9">
        <f>VLOOKUP(A44,Balance1!$B:$J,7,FALSE)</f>
        <v>24</v>
      </c>
      <c r="L44" s="1">
        <f>VLOOKUP(A44,Balance1!$B:$J,8,FALSE)</f>
        <v>9028</v>
      </c>
      <c r="M44">
        <f>VLOOKUP(A44,Balance1!$B:$J,9,FALSE)</f>
        <v>2</v>
      </c>
    </row>
    <row r="45" spans="1:1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VLOOKUP(A45,Balance1!$B:$J,2,FALSE)</f>
        <v>0.37809999999999999</v>
      </c>
      <c r="G45" s="10">
        <f>VLOOKUP(A45,Balance1!$B:$J,3,FALSE)</f>
        <v>0.54</v>
      </c>
      <c r="H45" s="10">
        <f>VLOOKUP(A45,Balance1!$B:$J,4,FALSE)</f>
        <v>7.0000000000000007E-2</v>
      </c>
      <c r="I45" s="10">
        <f>VLOOKUP(A45,Balance1!$B:$J,5,FALSE)</f>
        <v>1.1500000000000002E-2</v>
      </c>
      <c r="J45" s="10">
        <f>VLOOKUP(A45,Balance1!$B:$J,6,FALSE)</f>
        <v>4.0000000000000002E-4</v>
      </c>
      <c r="K45" s="9">
        <f>VLOOKUP(A45,Balance1!$B:$J,7,FALSE)</f>
        <v>24</v>
      </c>
      <c r="L45" s="1">
        <f>VLOOKUP(A45,Balance1!$B:$J,8,FALSE)</f>
        <v>9028</v>
      </c>
      <c r="M45">
        <f>VLOOKUP(A45,Balance1!$B:$J,9,FALSE)</f>
        <v>2</v>
      </c>
    </row>
    <row r="46" spans="1:1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VLOOKUP(A46,Balance1!$B:$J,2,FALSE)</f>
        <v>0.36250000000000004</v>
      </c>
      <c r="G46" s="10">
        <f>VLOOKUP(A46,Balance1!$B:$J,3,FALSE)</f>
        <v>0.55000000000000004</v>
      </c>
      <c r="H46" s="10">
        <f>VLOOKUP(A46,Balance1!$B:$J,4,FALSE)</f>
        <v>7.5000000000000011E-2</v>
      </c>
      <c r="I46" s="10">
        <f>VLOOKUP(A46,Balance1!$B:$J,5,FALSE)</f>
        <v>1.2000000000000002E-2</v>
      </c>
      <c r="J46" s="10">
        <f>VLOOKUP(A46,Balance1!$B:$J,6,FALSE)</f>
        <v>5.0000000000000001E-4</v>
      </c>
      <c r="K46" s="9">
        <f>VLOOKUP(A46,Balance1!$B:$J,7,FALSE)</f>
        <v>24</v>
      </c>
      <c r="L46" s="1">
        <f>VLOOKUP(A46,Balance1!$B:$J,8,FALSE)</f>
        <v>9028</v>
      </c>
      <c r="M46">
        <f>VLOOKUP(A46,Balance1!$B:$J,9,FALSE)</f>
        <v>2</v>
      </c>
    </row>
    <row r="47" spans="1:1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VLOOKUP(A47,Balance1!$B:$J,2,FALSE)</f>
        <v>0.34689999999999988</v>
      </c>
      <c r="G47" s="10">
        <f>VLOOKUP(A47,Balance1!$B:$J,3,FALSE)</f>
        <v>0.56000000000000005</v>
      </c>
      <c r="H47" s="10">
        <f>VLOOKUP(A47,Balance1!$B:$J,4,FALSE)</f>
        <v>8.0000000000000016E-2</v>
      </c>
      <c r="I47" s="10">
        <f>VLOOKUP(A47,Balance1!$B:$J,5,FALSE)</f>
        <v>1.2500000000000002E-2</v>
      </c>
      <c r="J47" s="10">
        <f>VLOOKUP(A47,Balance1!$B:$J,6,FALSE)</f>
        <v>6.0000000000000006E-4</v>
      </c>
      <c r="K47" s="9">
        <f>VLOOKUP(A47,Balance1!$B:$J,7,FALSE)</f>
        <v>24</v>
      </c>
      <c r="L47" s="1">
        <f>VLOOKUP(A47,Balance1!$B:$J,8,FALSE)</f>
        <v>9028</v>
      </c>
      <c r="M47">
        <f>VLOOKUP(A47,Balance1!$B:$J,9,FALSE)</f>
        <v>2</v>
      </c>
    </row>
    <row r="48" spans="1:1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VLOOKUP(A48,Balance1!$B:$J,2,FALSE)</f>
        <v>0.33129999999999993</v>
      </c>
      <c r="G48" s="10">
        <f>VLOOKUP(A48,Balance1!$B:$J,3,FALSE)</f>
        <v>0.57000000000000006</v>
      </c>
      <c r="H48" s="10">
        <f>VLOOKUP(A48,Balance1!$B:$J,4,FALSE)</f>
        <v>8.500000000000002E-2</v>
      </c>
      <c r="I48" s="10">
        <f>VLOOKUP(A48,Balance1!$B:$J,5,FALSE)</f>
        <v>1.3000000000000003E-2</v>
      </c>
      <c r="J48" s="10">
        <f>VLOOKUP(A48,Balance1!$B:$J,6,FALSE)</f>
        <v>7.000000000000001E-4</v>
      </c>
      <c r="K48" s="9">
        <f>VLOOKUP(A48,Balance1!$B:$J,7,FALSE)</f>
        <v>24</v>
      </c>
      <c r="L48" s="1">
        <f>VLOOKUP(A48,Balance1!$B:$J,8,FALSE)</f>
        <v>9028</v>
      </c>
      <c r="M48">
        <f>VLOOKUP(A48,Balance1!$B:$J,9,FALSE)</f>
        <v>2</v>
      </c>
    </row>
    <row r="49" spans="1:1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VLOOKUP(A49,Balance1!$B:$J,2,FALSE)</f>
        <v>0.31569999999999987</v>
      </c>
      <c r="G49" s="10">
        <f>VLOOKUP(A49,Balance1!$B:$J,3,FALSE)</f>
        <v>0.58000000000000007</v>
      </c>
      <c r="H49" s="10">
        <f>VLOOKUP(A49,Balance1!$B:$J,4,FALSE)</f>
        <v>9.0000000000000024E-2</v>
      </c>
      <c r="I49" s="10">
        <f>VLOOKUP(A49,Balance1!$B:$J,5,FALSE)</f>
        <v>1.3500000000000003E-2</v>
      </c>
      <c r="J49" s="10">
        <f>VLOOKUP(A49,Balance1!$B:$J,6,FALSE)</f>
        <v>8.0000000000000015E-4</v>
      </c>
      <c r="K49" s="9">
        <f>VLOOKUP(A49,Balance1!$B:$J,7,FALSE)</f>
        <v>24</v>
      </c>
      <c r="L49" s="1">
        <f>VLOOKUP(A49,Balance1!$B:$J,8,FALSE)</f>
        <v>9028</v>
      </c>
      <c r="M49">
        <f>VLOOKUP(A49,Balance1!$B:$J,9,FALSE)</f>
        <v>2</v>
      </c>
    </row>
    <row r="50" spans="1:13">
      <c r="A50">
        <v>48</v>
      </c>
      <c r="B50" s="25" t="str">
        <f t="shared" ref="B50:B58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VLOOKUP(A50,Balance1!$B:$J,2,FALSE)</f>
        <v>0.30009999999999992</v>
      </c>
      <c r="G50" s="10">
        <f>VLOOKUP(A50,Balance1!$B:$J,3,FALSE)</f>
        <v>0.59000000000000008</v>
      </c>
      <c r="H50" s="10">
        <f>VLOOKUP(A50,Balance1!$B:$J,4,FALSE)</f>
        <v>9.5000000000000029E-2</v>
      </c>
      <c r="I50" s="10">
        <f>VLOOKUP(A50,Balance1!$B:$J,5,FALSE)</f>
        <v>1.4000000000000004E-2</v>
      </c>
      <c r="J50" s="10">
        <f>VLOOKUP(A50,Balance1!$B:$J,6,FALSE)</f>
        <v>9.0000000000000019E-4</v>
      </c>
      <c r="K50" s="9">
        <f>VLOOKUP(A50,Balance1!$B:$J,7,FALSE)</f>
        <v>28</v>
      </c>
      <c r="L50" s="1">
        <f>VLOOKUP(A50,Balance1!$B:$J,8,FALSE)</f>
        <v>9028</v>
      </c>
      <c r="M50">
        <f>VLOOKUP(A50,Balance1!$B:$J,9,FALSE)</f>
        <v>2</v>
      </c>
    </row>
    <row r="51" spans="1:1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VLOOKUP(A51,Balance1!$B:$J,2,FALSE)</f>
        <v>0.28449999999999986</v>
      </c>
      <c r="G51" s="10">
        <f>VLOOKUP(A51,Balance1!$B:$J,3,FALSE)</f>
        <v>0.60000000000000009</v>
      </c>
      <c r="H51" s="10">
        <f>VLOOKUP(A51,Balance1!$B:$J,4,FALSE)</f>
        <v>0.10000000000000003</v>
      </c>
      <c r="I51" s="10">
        <f>VLOOKUP(A51,Balance1!$B:$J,5,FALSE)</f>
        <v>1.4500000000000004E-2</v>
      </c>
      <c r="J51" s="10">
        <f>VLOOKUP(A51,Balance1!$B:$J,6,FALSE)</f>
        <v>1.0000000000000002E-3</v>
      </c>
      <c r="K51" s="9">
        <f>VLOOKUP(A51,Balance1!$B:$J,7,FALSE)</f>
        <v>28</v>
      </c>
      <c r="L51" s="1">
        <f>VLOOKUP(A51,Balance1!$B:$J,8,FALSE)</f>
        <v>9028</v>
      </c>
      <c r="M51">
        <f>VLOOKUP(A51,Balance1!$B:$J,9,FALSE)</f>
        <v>2</v>
      </c>
    </row>
    <row r="52" spans="1:1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VLOOKUP(A52,Balance1!$B:$J,2,FALSE)</f>
        <v>0.26889999999999992</v>
      </c>
      <c r="G52" s="10">
        <f>VLOOKUP(A52,Balance1!$B:$J,3,FALSE)</f>
        <v>0.6100000000000001</v>
      </c>
      <c r="H52" s="10">
        <f>VLOOKUP(A52,Balance1!$B:$J,4,FALSE)</f>
        <v>0.10500000000000004</v>
      </c>
      <c r="I52" s="10">
        <f>VLOOKUP(A52,Balance1!$B:$J,5,FALSE)</f>
        <v>1.5000000000000005E-2</v>
      </c>
      <c r="J52" s="10">
        <f>VLOOKUP(A52,Balance1!$B:$J,6,FALSE)</f>
        <v>1.1000000000000003E-3</v>
      </c>
      <c r="K52" s="9">
        <f>VLOOKUP(A52,Balance1!$B:$J,7,FALSE)</f>
        <v>28</v>
      </c>
      <c r="L52" s="1">
        <f>VLOOKUP(A52,Balance1!$B:$J,8,FALSE)</f>
        <v>9028</v>
      </c>
      <c r="M52">
        <f>VLOOKUP(A52,Balance1!$B:$J,9,FALSE)</f>
        <v>2</v>
      </c>
    </row>
    <row r="53" spans="1:1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VLOOKUP(A53,Balance1!$B:$J,2,FALSE)</f>
        <v>0.25329999999999986</v>
      </c>
      <c r="G53" s="10">
        <f>VLOOKUP(A53,Balance1!$B:$J,3,FALSE)</f>
        <v>0.62000000000000011</v>
      </c>
      <c r="H53" s="10">
        <f>VLOOKUP(A53,Balance1!$B:$J,4,FALSE)</f>
        <v>0.11000000000000004</v>
      </c>
      <c r="I53" s="10">
        <f>VLOOKUP(A53,Balance1!$B:$J,5,FALSE)</f>
        <v>1.5500000000000005E-2</v>
      </c>
      <c r="J53" s="10">
        <f>VLOOKUP(A53,Balance1!$B:$J,6,FALSE)</f>
        <v>1.2000000000000003E-3</v>
      </c>
      <c r="K53" s="9">
        <f>VLOOKUP(A53,Balance1!$B:$J,7,FALSE)</f>
        <v>28</v>
      </c>
      <c r="L53" s="1">
        <f>VLOOKUP(A53,Balance1!$B:$J,8,FALSE)</f>
        <v>9028</v>
      </c>
      <c r="M53">
        <f>VLOOKUP(A53,Balance1!$B:$J,9,FALSE)</f>
        <v>2</v>
      </c>
    </row>
    <row r="54" spans="1:1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VLOOKUP(A54,Balance1!$B:$J,2,FALSE)</f>
        <v>0.23769999999999991</v>
      </c>
      <c r="G54" s="10">
        <f>VLOOKUP(A54,Balance1!$B:$J,3,FALSE)</f>
        <v>0.63000000000000012</v>
      </c>
      <c r="H54" s="10">
        <f>VLOOKUP(A54,Balance1!$B:$J,4,FALSE)</f>
        <v>0.11500000000000005</v>
      </c>
      <c r="I54" s="10">
        <f>VLOOKUP(A54,Balance1!$B:$J,5,FALSE)</f>
        <v>1.6000000000000004E-2</v>
      </c>
      <c r="J54" s="10">
        <f>VLOOKUP(A54,Balance1!$B:$J,6,FALSE)</f>
        <v>1.3000000000000004E-3</v>
      </c>
      <c r="K54" s="9">
        <f>VLOOKUP(A54,Balance1!$B:$J,7,FALSE)</f>
        <v>28</v>
      </c>
      <c r="L54" s="1">
        <f>VLOOKUP(A54,Balance1!$B:$J,8,FALSE)</f>
        <v>9028</v>
      </c>
      <c r="M54">
        <f>VLOOKUP(A54,Balance1!$B:$J,9,FALSE)</f>
        <v>2</v>
      </c>
    </row>
    <row r="55" spans="1:1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VLOOKUP(A55,Balance1!$B:$J,2,FALSE)</f>
        <v>0.22209999999999985</v>
      </c>
      <c r="G55" s="10">
        <f>VLOOKUP(A55,Balance1!$B:$J,3,FALSE)</f>
        <v>0.64000000000000012</v>
      </c>
      <c r="H55" s="10">
        <f>VLOOKUP(A55,Balance1!$B:$J,4,FALSE)</f>
        <v>0.12000000000000005</v>
      </c>
      <c r="I55" s="10">
        <f>VLOOKUP(A55,Balance1!$B:$J,5,FALSE)</f>
        <v>1.6500000000000004E-2</v>
      </c>
      <c r="J55" s="10">
        <f>VLOOKUP(A55,Balance1!$B:$J,6,FALSE)</f>
        <v>1.4000000000000004E-3</v>
      </c>
      <c r="K55" s="9">
        <f>VLOOKUP(A55,Balance1!$B:$J,7,FALSE)</f>
        <v>28</v>
      </c>
      <c r="L55" s="1">
        <f>VLOOKUP(A55,Balance1!$B:$J,8,FALSE)</f>
        <v>9028</v>
      </c>
      <c r="M55">
        <f>VLOOKUP(A55,Balance1!$B:$J,9,FALSE)</f>
        <v>2</v>
      </c>
    </row>
    <row r="56" spans="1:1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VLOOKUP(A56,Balance1!$B:$J,2,FALSE)</f>
        <v>0.20649999999999991</v>
      </c>
      <c r="G56" s="10">
        <f>VLOOKUP(A56,Balance1!$B:$J,3,FALSE)</f>
        <v>0.65000000000000013</v>
      </c>
      <c r="H56" s="10">
        <f>VLOOKUP(A56,Balance1!$B:$J,4,FALSE)</f>
        <v>0.12500000000000006</v>
      </c>
      <c r="I56" s="10">
        <f>VLOOKUP(A56,Balance1!$B:$J,5,FALSE)</f>
        <v>1.7000000000000005E-2</v>
      </c>
      <c r="J56" s="10">
        <f>VLOOKUP(A56,Balance1!$B:$J,6,FALSE)</f>
        <v>1.5000000000000005E-3</v>
      </c>
      <c r="K56" s="9">
        <f>VLOOKUP(A56,Balance1!$B:$J,7,FALSE)</f>
        <v>28</v>
      </c>
      <c r="L56" s="1">
        <f>VLOOKUP(A56,Balance1!$B:$J,8,FALSE)</f>
        <v>9028</v>
      </c>
      <c r="M56">
        <f>VLOOKUP(A56,Balance1!$B:$J,9,FALSE)</f>
        <v>2</v>
      </c>
    </row>
    <row r="57" spans="1:1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VLOOKUP(A57,Balance1!$B:$J,2,FALSE)</f>
        <v>0.19089999999999974</v>
      </c>
      <c r="G57" s="10">
        <f>VLOOKUP(A57,Balance1!$B:$J,3,FALSE)</f>
        <v>0.66000000000000014</v>
      </c>
      <c r="H57" s="10">
        <f>VLOOKUP(A57,Balance1!$B:$J,4,FALSE)</f>
        <v>0.13000000000000006</v>
      </c>
      <c r="I57" s="10">
        <f>VLOOKUP(A57,Balance1!$B:$J,5,FALSE)</f>
        <v>1.7500000000000005E-2</v>
      </c>
      <c r="J57" s="10">
        <f>VLOOKUP(A57,Balance1!$B:$J,6,FALSE)</f>
        <v>1.6000000000000005E-3</v>
      </c>
      <c r="K57" s="9">
        <f>VLOOKUP(A57,Balance1!$B:$J,7,FALSE)</f>
        <v>28</v>
      </c>
      <c r="L57" s="1">
        <f>VLOOKUP(A57,Balance1!$B:$J,8,FALSE)</f>
        <v>9028</v>
      </c>
      <c r="M57">
        <f>VLOOKUP(A57,Balance1!$B:$J,9,FALSE)</f>
        <v>2</v>
      </c>
    </row>
    <row r="58" spans="1:1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VLOOKUP(A58,Balance1!$B:$J,2,FALSE)</f>
        <v>0.17529999999999979</v>
      </c>
      <c r="G58" s="10">
        <f>VLOOKUP(A58,Balance1!$B:$J,3,FALSE)</f>
        <v>0.67000000000000015</v>
      </c>
      <c r="H58" s="10">
        <f>VLOOKUP(A58,Balance1!$B:$J,4,FALSE)</f>
        <v>0.13500000000000006</v>
      </c>
      <c r="I58" s="10">
        <f>VLOOKUP(A58,Balance1!$B:$J,5,FALSE)</f>
        <v>1.8000000000000006E-2</v>
      </c>
      <c r="J58" s="10">
        <f>VLOOKUP(A58,Balance1!$B:$J,6,FALSE)</f>
        <v>1.7000000000000006E-3</v>
      </c>
      <c r="K58" s="9">
        <f>VLOOKUP(A58,Balance1!$B:$J,7,FALSE)</f>
        <v>32</v>
      </c>
      <c r="L58" s="1">
        <f>VLOOKUP(A58,Balance1!$B:$J,8,FALSE)</f>
        <v>9028</v>
      </c>
      <c r="M58">
        <f>VLOOKUP(A58,Balance1!$B:$J,9,FALSE)</f>
        <v>2</v>
      </c>
    </row>
  </sheetData>
  <phoneticPr fontId="1" type="noConversion"/>
  <conditionalFormatting sqref="A1:M1048576">
    <cfRule type="expression" dxfId="5" priority="1">
      <formula>MOD(ROW()-1,4)=0</formula>
    </cfRule>
  </conditionalFormatting>
  <conditionalFormatting sqref="D2:E58">
    <cfRule type="expression" dxfId="4" priority="3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Z103"/>
  <sheetViews>
    <sheetView topLeftCell="A63" workbookViewId="0">
      <selection activeCell="E72" sqref="E72"/>
    </sheetView>
  </sheetViews>
  <sheetFormatPr defaultRowHeight="16.5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8" width="10.5" style="7" bestFit="1" customWidth="1"/>
    <col min="9" max="9" width="20.375" customWidth="1"/>
    <col min="10" max="11" width="14" customWidth="1"/>
    <col min="16" max="16" width="9.5" bestFit="1" customWidth="1"/>
    <col min="25" max="25" width="12.75" bestFit="1" customWidth="1"/>
  </cols>
  <sheetData>
    <row r="2" spans="1:26">
      <c r="C2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L2" t="s">
        <v>71</v>
      </c>
      <c r="M2">
        <v>24</v>
      </c>
    </row>
    <row r="3" spans="1:26">
      <c r="A3" t="s">
        <v>70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t="s">
        <v>40</v>
      </c>
      <c r="I3" s="7" t="s">
        <v>2</v>
      </c>
      <c r="J3" s="8" t="s">
        <v>39</v>
      </c>
      <c r="K3" s="8"/>
      <c r="P3" s="7"/>
    </row>
    <row r="4" spans="1:26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9">
        <v>10</v>
      </c>
      <c r="I4" s="1">
        <v>9028</v>
      </c>
      <c r="J4">
        <v>1</v>
      </c>
      <c r="K4" s="7"/>
      <c r="L4" t="s">
        <v>60</v>
      </c>
      <c r="M4" t="s">
        <v>48</v>
      </c>
      <c r="O4" t="s">
        <v>67</v>
      </c>
    </row>
    <row r="5" spans="1:26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9">
        <v>10</v>
      </c>
      <c r="I5" s="1">
        <v>9028</v>
      </c>
      <c r="J5">
        <v>1</v>
      </c>
      <c r="K5" s="7"/>
      <c r="L5">
        <v>1</v>
      </c>
      <c r="M5">
        <v>40</v>
      </c>
      <c r="O5">
        <f>VLOOKUP($M$2,$B:$H,7,FALSE)*4</f>
        <v>68</v>
      </c>
    </row>
    <row r="6" spans="1:26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9">
        <v>10</v>
      </c>
      <c r="I6" s="1">
        <v>9028</v>
      </c>
      <c r="J6">
        <v>1</v>
      </c>
      <c r="K6" s="7"/>
      <c r="L6">
        <v>2</v>
      </c>
      <c r="M6">
        <v>30</v>
      </c>
    </row>
    <row r="7" spans="1:26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9">
        <v>10</v>
      </c>
      <c r="I7" s="1">
        <v>9028</v>
      </c>
      <c r="J7">
        <v>1</v>
      </c>
      <c r="K7" s="7"/>
      <c r="L7">
        <v>3</v>
      </c>
      <c r="M7">
        <v>20</v>
      </c>
    </row>
    <row r="8" spans="1:26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9">
        <v>10</v>
      </c>
      <c r="I8" s="1">
        <v>9028</v>
      </c>
      <c r="J8">
        <v>1</v>
      </c>
      <c r="K8" s="7"/>
      <c r="L8" s="21">
        <v>4</v>
      </c>
      <c r="M8" s="21">
        <v>10</v>
      </c>
    </row>
    <row r="9" spans="1:26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9">
        <v>10</v>
      </c>
      <c r="I9" s="1">
        <v>9028</v>
      </c>
      <c r="J9">
        <v>1</v>
      </c>
      <c r="K9" s="7"/>
      <c r="M9">
        <f>SUM(M5:M8)</f>
        <v>100</v>
      </c>
    </row>
    <row r="10" spans="1:26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9">
        <v>10</v>
      </c>
      <c r="I10" s="1">
        <v>9028</v>
      </c>
      <c r="J10">
        <v>1</v>
      </c>
      <c r="K10" s="7"/>
      <c r="L10" t="s">
        <v>74</v>
      </c>
    </row>
    <row r="11" spans="1:26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9">
        <v>10</v>
      </c>
      <c r="I11" s="1">
        <v>9028</v>
      </c>
      <c r="J11">
        <v>1</v>
      </c>
      <c r="K11" s="7"/>
      <c r="L11" t="s">
        <v>47</v>
      </c>
      <c r="M11">
        <v>1</v>
      </c>
      <c r="N11">
        <v>2</v>
      </c>
      <c r="O11">
        <v>3</v>
      </c>
      <c r="P11">
        <v>4</v>
      </c>
      <c r="Q11" t="s">
        <v>49</v>
      </c>
      <c r="U11" t="s">
        <v>47</v>
      </c>
      <c r="V11">
        <v>1</v>
      </c>
      <c r="W11">
        <v>2</v>
      </c>
      <c r="X11">
        <v>3</v>
      </c>
      <c r="Y11">
        <v>4</v>
      </c>
      <c r="Z11" t="s">
        <v>50</v>
      </c>
    </row>
    <row r="12" spans="1:26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9">
        <v>12</v>
      </c>
      <c r="I12" s="1">
        <v>9028</v>
      </c>
      <c r="J12">
        <v>1</v>
      </c>
      <c r="K12" s="7"/>
      <c r="L12" t="s">
        <v>51</v>
      </c>
      <c r="M12">
        <f>VLOOKUP($M$2,$B:$H,2,FALSE)*$M$5</f>
        <v>29.968400000000003</v>
      </c>
      <c r="N12">
        <f>VLOOKUP($M$2,$B:$H,2,FALSE)*$M$6</f>
        <v>22.476300000000002</v>
      </c>
      <c r="O12">
        <f>VLOOKUP($M$2,$B:$H,2,FALSE)*$M$7</f>
        <v>14.984200000000001</v>
      </c>
      <c r="P12">
        <f>VLOOKUP($M$2,$B:$H,2,FALSE)*$M$8</f>
        <v>7.4921000000000006</v>
      </c>
      <c r="Q12">
        <f>SUM(M12:P12)</f>
        <v>74.920999999999992</v>
      </c>
      <c r="U12" t="s">
        <v>51</v>
      </c>
      <c r="V12" s="22">
        <v>1</v>
      </c>
      <c r="W12" s="22">
        <f>V12*Z12</f>
        <v>2</v>
      </c>
      <c r="X12" s="22">
        <f>W12*Z12</f>
        <v>4</v>
      </c>
      <c r="Y12" s="22">
        <f>X12*Z12</f>
        <v>8</v>
      </c>
      <c r="Z12">
        <v>2</v>
      </c>
    </row>
    <row r="13" spans="1:26" ht="17.25" thickBot="1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7">
        <v>12</v>
      </c>
      <c r="I13" s="15">
        <v>9028</v>
      </c>
      <c r="J13" s="14">
        <v>1</v>
      </c>
      <c r="K13" s="7"/>
      <c r="L13" t="s">
        <v>52</v>
      </c>
      <c r="M13">
        <f>VLOOKUP($M$2,$B:$H,3,FALSE)*$M$5</f>
        <v>10</v>
      </c>
      <c r="N13">
        <f>VLOOKUP($M$2,$B:$H,3,FALSE)*$M$6</f>
        <v>7.5</v>
      </c>
      <c r="O13">
        <f>VLOOKUP($M$2,$B:$H,3,FALSE)*$M$7</f>
        <v>5</v>
      </c>
      <c r="P13">
        <f>VLOOKUP($M$2,$B:$H,3,FALSE)*$M$8</f>
        <v>2.5</v>
      </c>
      <c r="Q13">
        <f t="shared" ref="Q13:Q17" si="0">SUM(M13:P13)</f>
        <v>25</v>
      </c>
      <c r="U13" t="s">
        <v>52</v>
      </c>
      <c r="V13" s="22">
        <f>Y12*Z12</f>
        <v>16</v>
      </c>
      <c r="W13" s="22">
        <f t="shared" ref="W13:W16" si="1">V13*Z13</f>
        <v>32</v>
      </c>
      <c r="X13" s="22">
        <f t="shared" ref="X13:X16" si="2">W13*Z13</f>
        <v>64</v>
      </c>
      <c r="Y13" s="22">
        <f t="shared" ref="Y13:Y16" si="3">X13*Z13</f>
        <v>128</v>
      </c>
      <c r="Z13">
        <v>2</v>
      </c>
    </row>
    <row r="14" spans="1:26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9">
        <v>12</v>
      </c>
      <c r="I14" s="1">
        <v>9028</v>
      </c>
      <c r="J14">
        <v>1</v>
      </c>
      <c r="K14" s="7"/>
      <c r="L14" t="s">
        <v>53</v>
      </c>
      <c r="M14">
        <f>VLOOKUP($M$2,$B:$H,4,FALSE)*$M$5</f>
        <v>0.03</v>
      </c>
      <c r="N14">
        <f>VLOOKUP($M$2,$B:$H,4,FALSE)*$M$6</f>
        <v>2.2499999999999999E-2</v>
      </c>
      <c r="O14">
        <f>VLOOKUP($M$2,$B:$H,4,FALSE)*$M$7</f>
        <v>1.4999999999999999E-2</v>
      </c>
      <c r="P14">
        <f>VLOOKUP($M$2,$B:$H,4,FALSE)*$M$8</f>
        <v>7.4999999999999997E-3</v>
      </c>
      <c r="Q14">
        <f t="shared" si="0"/>
        <v>7.5000000000000011E-2</v>
      </c>
      <c r="U14" t="s">
        <v>53</v>
      </c>
      <c r="V14" s="22">
        <f>Y13*Z13</f>
        <v>256</v>
      </c>
      <c r="W14" s="22">
        <f t="shared" si="1"/>
        <v>512</v>
      </c>
      <c r="X14" s="22">
        <f t="shared" si="2"/>
        <v>1024</v>
      </c>
      <c r="Y14" s="22">
        <f t="shared" si="3"/>
        <v>2048</v>
      </c>
      <c r="Z14">
        <v>2</v>
      </c>
    </row>
    <row r="15" spans="1:26">
      <c r="B15">
        <v>11</v>
      </c>
      <c r="C15" s="11">
        <f t="shared" ref="C15:C43" si="4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9">
        <v>12</v>
      </c>
      <c r="I15" s="1">
        <v>9028</v>
      </c>
      <c r="J15">
        <v>1</v>
      </c>
      <c r="K15" s="7"/>
      <c r="L15" t="s">
        <v>54</v>
      </c>
      <c r="M15">
        <f>VLOOKUP($M$2,$B:$H,5,FALSE)*$M$5</f>
        <v>1.6000000000000001E-3</v>
      </c>
      <c r="N15">
        <f>VLOOKUP($M$2,$B:$H,5,FALSE)*$M$6</f>
        <v>1.2000000000000001E-3</v>
      </c>
      <c r="O15">
        <f>VLOOKUP($M$2,$B:$H,5,FALSE)*$M$7</f>
        <v>8.0000000000000004E-4</v>
      </c>
      <c r="P15">
        <f>VLOOKUP($M$2,$B:$H,5,FALSE)*$M$8</f>
        <v>4.0000000000000002E-4</v>
      </c>
      <c r="Q15">
        <f t="shared" si="0"/>
        <v>4.0000000000000001E-3</v>
      </c>
      <c r="U15" t="s">
        <v>54</v>
      </c>
      <c r="V15" s="22">
        <f>Y14*Z14</f>
        <v>4096</v>
      </c>
      <c r="W15" s="22">
        <f t="shared" si="1"/>
        <v>8192</v>
      </c>
      <c r="X15" s="22">
        <f t="shared" si="2"/>
        <v>16384</v>
      </c>
      <c r="Y15" s="22">
        <f t="shared" si="3"/>
        <v>32768</v>
      </c>
      <c r="Z15">
        <v>2</v>
      </c>
    </row>
    <row r="16" spans="1:26">
      <c r="B16">
        <v>12</v>
      </c>
      <c r="C16" s="11">
        <f t="shared" si="4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9">
        <v>12</v>
      </c>
      <c r="I16" s="1">
        <v>9028</v>
      </c>
      <c r="J16">
        <v>1</v>
      </c>
      <c r="K16" s="7"/>
      <c r="L16" t="s">
        <v>55</v>
      </c>
      <c r="M16">
        <f>VLOOKUP($M$2,$B:$H,6,FALSE)*$M$5</f>
        <v>0</v>
      </c>
      <c r="N16">
        <f>VLOOKUP($M$2,$B:$H,6,FALSE)*$M$6</f>
        <v>0</v>
      </c>
      <c r="O16">
        <f>VLOOKUP($M$2,$B:$H,6,FALSE)*$M$7</f>
        <v>0</v>
      </c>
      <c r="P16">
        <f>VLOOKUP($M$2,$B:$H,6,FALSE)*$M$8</f>
        <v>0</v>
      </c>
      <c r="Q16">
        <f t="shared" si="0"/>
        <v>0</v>
      </c>
      <c r="U16" t="s">
        <v>55</v>
      </c>
      <c r="V16" s="22">
        <f>Y15*Z15</f>
        <v>65536</v>
      </c>
      <c r="W16" s="22">
        <f t="shared" si="1"/>
        <v>131072</v>
      </c>
      <c r="X16" s="22">
        <f t="shared" si="2"/>
        <v>262144</v>
      </c>
      <c r="Y16" s="22">
        <f t="shared" si="3"/>
        <v>524288</v>
      </c>
      <c r="Z16">
        <v>2</v>
      </c>
    </row>
    <row r="17" spans="2:26">
      <c r="B17">
        <v>13</v>
      </c>
      <c r="C17" s="11">
        <f t="shared" si="4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9">
        <v>12</v>
      </c>
      <c r="I17" s="1">
        <v>9028</v>
      </c>
      <c r="J17">
        <v>1</v>
      </c>
      <c r="K17" s="7"/>
      <c r="L17" t="s">
        <v>56</v>
      </c>
      <c r="M17">
        <v>0</v>
      </c>
      <c r="N17">
        <v>0</v>
      </c>
      <c r="O17">
        <v>0</v>
      </c>
      <c r="P17">
        <v>0</v>
      </c>
      <c r="Q17">
        <f t="shared" si="0"/>
        <v>0</v>
      </c>
      <c r="U17" t="s">
        <v>75</v>
      </c>
      <c r="V17" s="22">
        <f>Y16*Z16</f>
        <v>1048576</v>
      </c>
      <c r="W17" s="22">
        <f t="shared" ref="W17" si="5">V17*Z17</f>
        <v>2097152</v>
      </c>
      <c r="X17" s="22">
        <f t="shared" ref="X17" si="6">W17*Z17</f>
        <v>4194304</v>
      </c>
      <c r="Y17" s="22">
        <f t="shared" ref="Y17" si="7">X17*Z17</f>
        <v>8388608</v>
      </c>
      <c r="Z17">
        <v>2</v>
      </c>
    </row>
    <row r="18" spans="2:26">
      <c r="B18">
        <v>14</v>
      </c>
      <c r="C18" s="11">
        <f t="shared" si="4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9">
        <v>12</v>
      </c>
      <c r="I18" s="1">
        <v>9028</v>
      </c>
      <c r="J18">
        <v>1</v>
      </c>
      <c r="K18" s="7"/>
      <c r="P18" t="s">
        <v>72</v>
      </c>
      <c r="Q18">
        <f>SUM(Q12:Q17)</f>
        <v>100</v>
      </c>
    </row>
    <row r="19" spans="2:26">
      <c r="B19">
        <v>15</v>
      </c>
      <c r="C19" s="11">
        <f t="shared" si="4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9">
        <v>12</v>
      </c>
      <c r="I19" s="1">
        <v>9028</v>
      </c>
      <c r="J19">
        <v>1</v>
      </c>
      <c r="K19" s="7"/>
    </row>
    <row r="20" spans="2:26">
      <c r="B20">
        <v>16</v>
      </c>
      <c r="C20" s="11">
        <f t="shared" si="4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9">
        <v>14</v>
      </c>
      <c r="I20" s="1">
        <v>9028</v>
      </c>
      <c r="J20">
        <v>1</v>
      </c>
      <c r="K20" s="7"/>
      <c r="L20" t="s">
        <v>73</v>
      </c>
      <c r="U20" t="s">
        <v>57</v>
      </c>
    </row>
    <row r="21" spans="2:26">
      <c r="B21">
        <v>17</v>
      </c>
      <c r="C21" s="11">
        <f t="shared" si="4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9">
        <v>14</v>
      </c>
      <c r="I21" s="1">
        <v>9028</v>
      </c>
      <c r="J21">
        <v>1</v>
      </c>
      <c r="K21" s="7"/>
      <c r="L21" t="s">
        <v>58</v>
      </c>
      <c r="M21">
        <v>1</v>
      </c>
      <c r="N21">
        <v>2</v>
      </c>
      <c r="O21">
        <v>3</v>
      </c>
      <c r="P21">
        <v>4</v>
      </c>
      <c r="Q21" t="s">
        <v>49</v>
      </c>
      <c r="R21" t="s">
        <v>59</v>
      </c>
      <c r="U21" t="s">
        <v>47</v>
      </c>
      <c r="V21">
        <v>4</v>
      </c>
      <c r="W21">
        <v>3</v>
      </c>
      <c r="X21">
        <v>2</v>
      </c>
      <c r="Y21">
        <v>1</v>
      </c>
    </row>
    <row r="22" spans="2:26">
      <c r="B22">
        <v>18</v>
      </c>
      <c r="C22" s="11">
        <f t="shared" si="4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9">
        <v>14</v>
      </c>
      <c r="I22" s="1">
        <v>9028</v>
      </c>
      <c r="J22">
        <v>1</v>
      </c>
      <c r="K22" s="7"/>
      <c r="L22" t="s">
        <v>61</v>
      </c>
      <c r="M22">
        <f>M12*$O$5/100</f>
        <v>20.378512000000001</v>
      </c>
      <c r="N22">
        <f t="shared" ref="N22:P22" si="8">N12*$O$5/100</f>
        <v>15.283884</v>
      </c>
      <c r="O22">
        <f t="shared" si="8"/>
        <v>10.189256</v>
      </c>
      <c r="P22">
        <f t="shared" si="8"/>
        <v>5.0946280000000002</v>
      </c>
      <c r="Q22">
        <f>SUM(M22:P22)</f>
        <v>50.946280000000002</v>
      </c>
      <c r="R22" s="22">
        <f>M22*V12+N22*W12+O22*X12+P22*Y12</f>
        <v>132.460328</v>
      </c>
      <c r="S22">
        <f>R22/$R$28</f>
        <v>0.1467586017766721</v>
      </c>
      <c r="U22" t="s">
        <v>51</v>
      </c>
      <c r="V22">
        <f>V12/$R$28</f>
        <v>1.1079438198029535E-3</v>
      </c>
      <c r="W22">
        <f t="shared" ref="W22:Y22" si="9">W12/$R$28</f>
        <v>2.215887639605907E-3</v>
      </c>
      <c r="X22">
        <f t="shared" si="9"/>
        <v>4.431775279211814E-3</v>
      </c>
      <c r="Y22">
        <f t="shared" si="9"/>
        <v>8.8635505584236281E-3</v>
      </c>
    </row>
    <row r="23" spans="2:26" ht="17.25" thickBot="1">
      <c r="B23" s="14">
        <v>19</v>
      </c>
      <c r="C23" s="18">
        <f t="shared" si="4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7">
        <v>14</v>
      </c>
      <c r="I23" s="15">
        <v>9028</v>
      </c>
      <c r="J23" s="14">
        <v>1</v>
      </c>
      <c r="K23" s="7"/>
      <c r="L23" t="s">
        <v>62</v>
      </c>
      <c r="M23">
        <f t="shared" ref="M23:P23" si="10">M13*$O$5/100</f>
        <v>6.8</v>
      </c>
      <c r="N23">
        <f t="shared" si="10"/>
        <v>5.0999999999999996</v>
      </c>
      <c r="O23">
        <f t="shared" si="10"/>
        <v>3.4</v>
      </c>
      <c r="P23">
        <f t="shared" si="10"/>
        <v>1.7</v>
      </c>
      <c r="Q23">
        <f t="shared" ref="Q23:Q27" si="11">SUM(M23:P23)</f>
        <v>17</v>
      </c>
      <c r="R23" s="22">
        <f>M23*V13+N23*W13+O23*X13+P23*Y13</f>
        <v>707.2</v>
      </c>
      <c r="S23">
        <f t="shared" ref="S23:S27" si="12">R23/$R$28</f>
        <v>0.78353786936464875</v>
      </c>
      <c r="U23" t="s">
        <v>52</v>
      </c>
      <c r="V23">
        <f t="shared" ref="V23:Y23" si="13">V13/$R$28</f>
        <v>1.7727101116847256E-2</v>
      </c>
      <c r="W23">
        <f t="shared" si="13"/>
        <v>3.5454202233694512E-2</v>
      </c>
      <c r="X23">
        <f t="shared" si="13"/>
        <v>7.0908404467389025E-2</v>
      </c>
      <c r="Y23">
        <f t="shared" si="13"/>
        <v>0.14181680893477805</v>
      </c>
    </row>
    <row r="24" spans="2:26">
      <c r="B24">
        <v>20</v>
      </c>
      <c r="C24" s="12">
        <f t="shared" si="4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9">
        <v>14</v>
      </c>
      <c r="I24" s="1">
        <v>9028</v>
      </c>
      <c r="J24">
        <v>1</v>
      </c>
      <c r="K24" s="7"/>
      <c r="L24" t="s">
        <v>63</v>
      </c>
      <c r="M24">
        <f t="shared" ref="M24:P24" si="14">M14*$O$5/100</f>
        <v>2.0400000000000001E-2</v>
      </c>
      <c r="N24">
        <f t="shared" si="14"/>
        <v>1.5300000000000001E-2</v>
      </c>
      <c r="O24">
        <f t="shared" si="14"/>
        <v>1.0200000000000001E-2</v>
      </c>
      <c r="P24">
        <f t="shared" si="14"/>
        <v>5.1000000000000004E-3</v>
      </c>
      <c r="Q24">
        <f t="shared" si="11"/>
        <v>5.1000000000000004E-2</v>
      </c>
      <c r="R24" s="22">
        <f t="shared" ref="R24:R27" si="15">M24*V14+N24*W14+O24*X14+P24*Y14</f>
        <v>33.945599999999999</v>
      </c>
      <c r="S24">
        <f t="shared" si="12"/>
        <v>3.7609817729503135E-2</v>
      </c>
      <c r="U24" t="s">
        <v>53</v>
      </c>
      <c r="V24">
        <f t="shared" ref="V24:Y24" si="16">V14/$R$28</f>
        <v>0.2836336178695561</v>
      </c>
      <c r="W24">
        <f t="shared" si="16"/>
        <v>0.5672672357391122</v>
      </c>
      <c r="X24">
        <f t="shared" si="16"/>
        <v>1.1345344714782244</v>
      </c>
      <c r="Y24">
        <f t="shared" si="16"/>
        <v>2.2690689429564488</v>
      </c>
    </row>
    <row r="25" spans="2:26">
      <c r="B25">
        <v>21</v>
      </c>
      <c r="C25" s="12">
        <f t="shared" si="4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9">
        <v>14</v>
      </c>
      <c r="I25" s="1">
        <v>9028</v>
      </c>
      <c r="J25">
        <v>1</v>
      </c>
      <c r="K25" s="7"/>
      <c r="L25" t="s">
        <v>64</v>
      </c>
      <c r="M25">
        <f t="shared" ref="M25:P25" si="17">M15*$O$5/100</f>
        <v>1.088E-3</v>
      </c>
      <c r="N25">
        <f t="shared" si="17"/>
        <v>8.160000000000001E-4</v>
      </c>
      <c r="O25">
        <f t="shared" si="17"/>
        <v>5.44E-4</v>
      </c>
      <c r="P25">
        <f t="shared" si="17"/>
        <v>2.72E-4</v>
      </c>
      <c r="Q25">
        <f t="shared" si="11"/>
        <v>2.7200000000000002E-3</v>
      </c>
      <c r="R25" s="22">
        <f t="shared" si="15"/>
        <v>28.966912000000001</v>
      </c>
      <c r="S25">
        <f t="shared" si="12"/>
        <v>3.2093711129176014E-2</v>
      </c>
      <c r="U25" t="s">
        <v>54</v>
      </c>
      <c r="V25">
        <f t="shared" ref="V25:Y25" si="18">V15/$R$28</f>
        <v>4.5381378859128976</v>
      </c>
      <c r="W25">
        <f t="shared" si="18"/>
        <v>9.0762757718257951</v>
      </c>
      <c r="X25">
        <f t="shared" si="18"/>
        <v>18.15255154365159</v>
      </c>
      <c r="Y25">
        <f t="shared" si="18"/>
        <v>36.305103087303181</v>
      </c>
    </row>
    <row r="26" spans="2:26">
      <c r="B26">
        <v>22</v>
      </c>
      <c r="C26" s="12">
        <f t="shared" si="4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9">
        <v>14</v>
      </c>
      <c r="I26" s="1">
        <v>9028</v>
      </c>
      <c r="J26">
        <v>1</v>
      </c>
      <c r="K26" s="7"/>
      <c r="L26" t="s">
        <v>65</v>
      </c>
      <c r="M26">
        <f t="shared" ref="M26:P26" si="19">M16*$O$5/100</f>
        <v>0</v>
      </c>
      <c r="N26">
        <f t="shared" si="19"/>
        <v>0</v>
      </c>
      <c r="O26">
        <f t="shared" si="19"/>
        <v>0</v>
      </c>
      <c r="P26">
        <f t="shared" si="19"/>
        <v>0</v>
      </c>
      <c r="Q26">
        <f t="shared" si="11"/>
        <v>0</v>
      </c>
      <c r="R26" s="22">
        <f t="shared" si="15"/>
        <v>0</v>
      </c>
      <c r="S26">
        <f t="shared" si="12"/>
        <v>0</v>
      </c>
      <c r="U26" t="s">
        <v>55</v>
      </c>
      <c r="V26">
        <f t="shared" ref="V26:Y27" si="20">V16/$R$28</f>
        <v>72.610206174606361</v>
      </c>
      <c r="W26">
        <f t="shared" si="20"/>
        <v>145.22041234921272</v>
      </c>
      <c r="X26">
        <f t="shared" si="20"/>
        <v>290.44082469842544</v>
      </c>
      <c r="Y26">
        <f t="shared" si="20"/>
        <v>580.88164939685089</v>
      </c>
    </row>
    <row r="27" spans="2:26">
      <c r="B27">
        <v>23</v>
      </c>
      <c r="C27" s="12">
        <f t="shared" si="4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9">
        <v>14</v>
      </c>
      <c r="I27" s="1">
        <v>9028</v>
      </c>
      <c r="J27">
        <v>1</v>
      </c>
      <c r="K27" s="7"/>
      <c r="L27" t="s">
        <v>66</v>
      </c>
      <c r="M27">
        <f t="shared" ref="M27:P27" si="21">M17*$O$5/100</f>
        <v>0</v>
      </c>
      <c r="N27">
        <f t="shared" si="21"/>
        <v>0</v>
      </c>
      <c r="O27">
        <f t="shared" si="21"/>
        <v>0</v>
      </c>
      <c r="P27">
        <f t="shared" si="21"/>
        <v>0</v>
      </c>
      <c r="Q27">
        <f t="shared" si="11"/>
        <v>0</v>
      </c>
      <c r="R27" s="22">
        <f t="shared" si="15"/>
        <v>0</v>
      </c>
      <c r="S27">
        <f t="shared" si="12"/>
        <v>0</v>
      </c>
      <c r="U27" t="s">
        <v>56</v>
      </c>
      <c r="V27">
        <f t="shared" si="20"/>
        <v>1161.7632987937018</v>
      </c>
      <c r="W27">
        <f t="shared" si="20"/>
        <v>2323.5265975874036</v>
      </c>
      <c r="X27">
        <f t="shared" si="20"/>
        <v>4647.0531951748071</v>
      </c>
      <c r="Y27">
        <f t="shared" si="20"/>
        <v>9294.1063903496142</v>
      </c>
    </row>
    <row r="28" spans="2:26">
      <c r="B28">
        <v>24</v>
      </c>
      <c r="C28" s="12">
        <f t="shared" si="4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9">
        <v>17</v>
      </c>
      <c r="I28" s="1">
        <v>9028</v>
      </c>
      <c r="J28">
        <v>1</v>
      </c>
      <c r="K28" s="7"/>
      <c r="P28" t="s">
        <v>72</v>
      </c>
      <c r="Q28">
        <f>SUM(Q22:Q27)</f>
        <v>68</v>
      </c>
      <c r="R28" s="22">
        <f>SUM(R22:R27)</f>
        <v>902.57284000000004</v>
      </c>
    </row>
    <row r="29" spans="2:26">
      <c r="B29">
        <v>25</v>
      </c>
      <c r="C29" s="12">
        <f t="shared" si="4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9">
        <v>17</v>
      </c>
      <c r="I29" s="1">
        <v>9028</v>
      </c>
      <c r="J29">
        <v>1</v>
      </c>
      <c r="K29" s="7"/>
      <c r="P29" s="24" t="s">
        <v>76</v>
      </c>
      <c r="R29" s="22"/>
    </row>
    <row r="30" spans="2:26">
      <c r="B30">
        <v>26</v>
      </c>
      <c r="C30" s="12">
        <f t="shared" si="4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9">
        <v>17</v>
      </c>
      <c r="I30" s="1">
        <v>9028</v>
      </c>
      <c r="J30">
        <v>1</v>
      </c>
      <c r="K30" s="7"/>
    </row>
    <row r="31" spans="2:26">
      <c r="B31">
        <v>27</v>
      </c>
      <c r="C31" s="12">
        <f t="shared" si="4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9">
        <v>17</v>
      </c>
      <c r="I31" s="1">
        <v>9028</v>
      </c>
      <c r="J31">
        <v>1</v>
      </c>
      <c r="K31" s="7"/>
    </row>
    <row r="32" spans="2:26">
      <c r="B32">
        <v>28</v>
      </c>
      <c r="C32" s="12">
        <f t="shared" si="4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9">
        <v>17</v>
      </c>
      <c r="I32" s="1">
        <v>9028</v>
      </c>
      <c r="J32">
        <v>1</v>
      </c>
      <c r="K32" s="7"/>
    </row>
    <row r="33" spans="1:25" ht="17.25" thickBot="1">
      <c r="B33" s="14">
        <v>29</v>
      </c>
      <c r="C33" s="19">
        <f t="shared" si="4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7">
        <v>17</v>
      </c>
      <c r="I33" s="15">
        <v>9028</v>
      </c>
      <c r="J33" s="14">
        <v>1</v>
      </c>
      <c r="K33" s="7"/>
    </row>
    <row r="34" spans="1:25">
      <c r="B34">
        <v>30</v>
      </c>
      <c r="C34" s="13">
        <f t="shared" si="4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9">
        <v>17</v>
      </c>
      <c r="I34" s="1">
        <v>9028</v>
      </c>
      <c r="J34">
        <v>1</v>
      </c>
      <c r="K34" s="7"/>
    </row>
    <row r="35" spans="1:25">
      <c r="B35">
        <v>31</v>
      </c>
      <c r="C35" s="13">
        <f t="shared" si="4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9">
        <v>17</v>
      </c>
      <c r="I35" s="1">
        <v>9028</v>
      </c>
      <c r="J35">
        <v>1</v>
      </c>
      <c r="K35" s="7"/>
    </row>
    <row r="36" spans="1:25">
      <c r="B36">
        <v>32</v>
      </c>
      <c r="C36" s="13">
        <f t="shared" si="4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9">
        <v>20</v>
      </c>
      <c r="I36" s="1">
        <v>9028</v>
      </c>
      <c r="J36">
        <v>2</v>
      </c>
      <c r="K36" s="7"/>
    </row>
    <row r="37" spans="1:25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9">
        <v>20</v>
      </c>
      <c r="I37" s="1">
        <v>9028</v>
      </c>
      <c r="J37">
        <v>2</v>
      </c>
      <c r="K37" s="7"/>
    </row>
    <row r="38" spans="1:25">
      <c r="B38">
        <v>34</v>
      </c>
      <c r="C38" s="13">
        <f t="shared" si="4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9">
        <v>20</v>
      </c>
      <c r="I38" s="1">
        <v>9028</v>
      </c>
      <c r="J38">
        <v>2</v>
      </c>
      <c r="K38" s="7"/>
    </row>
    <row r="39" spans="1:25">
      <c r="B39">
        <v>35</v>
      </c>
      <c r="C39" s="13">
        <f t="shared" si="4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9">
        <v>20</v>
      </c>
      <c r="I39" s="1">
        <v>9028</v>
      </c>
      <c r="J39">
        <v>2</v>
      </c>
      <c r="K39" s="7"/>
    </row>
    <row r="40" spans="1:25">
      <c r="B40">
        <v>36</v>
      </c>
      <c r="C40" s="13">
        <f t="shared" si="4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9">
        <v>20</v>
      </c>
      <c r="I40" s="1">
        <v>9028</v>
      </c>
      <c r="J40">
        <v>2</v>
      </c>
      <c r="K40" s="7"/>
    </row>
    <row r="41" spans="1:25">
      <c r="B41">
        <v>37</v>
      </c>
      <c r="C41" s="13">
        <f t="shared" si="4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9">
        <v>20</v>
      </c>
      <c r="I41" s="1">
        <v>9028</v>
      </c>
      <c r="J41">
        <v>2</v>
      </c>
      <c r="K41" s="7"/>
      <c r="L41" s="3" t="s">
        <v>6</v>
      </c>
      <c r="M41" s="3"/>
      <c r="N41" s="2"/>
      <c r="O41" s="2"/>
    </row>
    <row r="42" spans="1:25" ht="17.25" thickBot="1">
      <c r="A42">
        <v>1.0000000000000002E+110</v>
      </c>
      <c r="B42">
        <v>38</v>
      </c>
      <c r="C42" s="13">
        <f t="shared" si="4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9">
        <v>20</v>
      </c>
      <c r="I42" s="1">
        <v>9028</v>
      </c>
      <c r="J42">
        <v>2</v>
      </c>
      <c r="K42" s="7"/>
      <c r="L42" s="4" t="s">
        <v>7</v>
      </c>
      <c r="M42" s="4" t="s">
        <v>8</v>
      </c>
      <c r="N42" s="4"/>
      <c r="O42" s="4"/>
      <c r="R42" s="22"/>
    </row>
    <row r="43" spans="1:25" ht="18" thickTop="1" thickBot="1">
      <c r="A43">
        <v>1.0000000000000002E+111</v>
      </c>
      <c r="B43" s="14">
        <v>39</v>
      </c>
      <c r="C43" s="20">
        <f t="shared" si="4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17">
        <v>20</v>
      </c>
      <c r="I43" s="15">
        <v>9028</v>
      </c>
      <c r="J43" s="14">
        <v>2</v>
      </c>
      <c r="K43" s="7"/>
      <c r="L43" s="5" t="s">
        <v>9</v>
      </c>
      <c r="M43" s="5">
        <v>4</v>
      </c>
      <c r="N43" s="6">
        <f t="shared" ref="N43:N76" si="22">POWER(10,M43)</f>
        <v>10000</v>
      </c>
      <c r="O43" s="6" t="str">
        <f t="shared" ref="O43:O76" si="23">RIGHT(N43,M43)</f>
        <v>0000</v>
      </c>
      <c r="R43" s="22"/>
    </row>
    <row r="44" spans="1:25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9">
        <f>H36+4</f>
        <v>24</v>
      </c>
      <c r="I44" s="1">
        <v>9028</v>
      </c>
      <c r="J44">
        <v>2</v>
      </c>
      <c r="K44" s="7"/>
      <c r="L44" s="5" t="s">
        <v>11</v>
      </c>
      <c r="M44" s="5">
        <v>8</v>
      </c>
      <c r="N44" s="6">
        <f t="shared" si="22"/>
        <v>100000000</v>
      </c>
      <c r="O44" s="6" t="str">
        <f t="shared" si="23"/>
        <v>00000000</v>
      </c>
      <c r="R44" s="22"/>
    </row>
    <row r="45" spans="1:25">
      <c r="A45">
        <f t="shared" ref="A45:A103" si="24">A44*10</f>
        <v>1.0000000000000002E+113</v>
      </c>
      <c r="B45">
        <v>41</v>
      </c>
      <c r="C45" s="23">
        <f t="shared" ref="C45:C72" si="25">100%-(D45+E45+F45+G45)</f>
        <v>0.4093</v>
      </c>
      <c r="D45" s="7">
        <f t="shared" ref="D45:D72" si="26">D44+0.01</f>
        <v>0.52</v>
      </c>
      <c r="E45" s="7">
        <f t="shared" ref="E45:E103" si="27">E44+0.005</f>
        <v>0.06</v>
      </c>
      <c r="F45" s="7">
        <f>F44+0.0005</f>
        <v>1.0500000000000001E-2</v>
      </c>
      <c r="G45" s="7">
        <f>G44+0.0001</f>
        <v>2.0000000000000001E-4</v>
      </c>
      <c r="H45" s="9">
        <f t="shared" ref="H45:H67" si="28">H37+4</f>
        <v>24</v>
      </c>
      <c r="I45" s="1">
        <v>9028</v>
      </c>
      <c r="J45">
        <v>2</v>
      </c>
      <c r="K45" s="7"/>
      <c r="L45" s="5" t="s">
        <v>12</v>
      </c>
      <c r="M45" s="5">
        <v>12</v>
      </c>
      <c r="N45" s="6">
        <f t="shared" si="22"/>
        <v>1000000000000</v>
      </c>
      <c r="O45" s="6" t="str">
        <f t="shared" si="23"/>
        <v>000000000000</v>
      </c>
      <c r="R45" s="22"/>
    </row>
    <row r="46" spans="1:25">
      <c r="A46">
        <f t="shared" si="24"/>
        <v>1.0000000000000002E+114</v>
      </c>
      <c r="B46">
        <v>42</v>
      </c>
      <c r="C46" s="23">
        <f t="shared" si="25"/>
        <v>0.39370000000000005</v>
      </c>
      <c r="D46" s="7">
        <f t="shared" si="26"/>
        <v>0.53</v>
      </c>
      <c r="E46" s="7">
        <f t="shared" si="27"/>
        <v>6.5000000000000002E-2</v>
      </c>
      <c r="F46" s="7">
        <f t="shared" ref="F46:F103" si="29">F45+0.0005</f>
        <v>1.1000000000000001E-2</v>
      </c>
      <c r="G46" s="7">
        <f t="shared" ref="G46:G103" si="30">G45+0.0001</f>
        <v>3.0000000000000003E-4</v>
      </c>
      <c r="H46" s="9">
        <f t="shared" si="28"/>
        <v>24</v>
      </c>
      <c r="I46" s="1">
        <v>9028</v>
      </c>
      <c r="J46">
        <v>2</v>
      </c>
      <c r="K46" s="7"/>
      <c r="L46" s="5" t="s">
        <v>13</v>
      </c>
      <c r="M46" s="5">
        <v>16</v>
      </c>
      <c r="N46" s="6">
        <f t="shared" si="22"/>
        <v>1E+16</v>
      </c>
      <c r="O46" s="6" t="str">
        <f t="shared" si="23"/>
        <v>0000000000000000</v>
      </c>
      <c r="R46" s="22"/>
    </row>
    <row r="47" spans="1:25">
      <c r="A47">
        <f t="shared" si="24"/>
        <v>1.0000000000000002E+115</v>
      </c>
      <c r="B47">
        <v>43</v>
      </c>
      <c r="C47" s="23">
        <f t="shared" si="25"/>
        <v>0.37809999999999999</v>
      </c>
      <c r="D47" s="7">
        <f t="shared" si="26"/>
        <v>0.54</v>
      </c>
      <c r="E47" s="7">
        <f t="shared" si="27"/>
        <v>7.0000000000000007E-2</v>
      </c>
      <c r="F47" s="7">
        <f t="shared" si="29"/>
        <v>1.1500000000000002E-2</v>
      </c>
      <c r="G47" s="7">
        <f t="shared" si="30"/>
        <v>4.0000000000000002E-4</v>
      </c>
      <c r="H47" s="9">
        <f t="shared" si="28"/>
        <v>24</v>
      </c>
      <c r="I47" s="1">
        <v>9028</v>
      </c>
      <c r="J47">
        <v>2</v>
      </c>
      <c r="K47" s="7"/>
      <c r="L47" s="5" t="s">
        <v>14</v>
      </c>
      <c r="M47" s="5">
        <v>20</v>
      </c>
      <c r="N47" s="6">
        <f t="shared" si="22"/>
        <v>1E+20</v>
      </c>
      <c r="O47" s="6" t="str">
        <f t="shared" si="23"/>
        <v>1E+20</v>
      </c>
      <c r="R47" s="22"/>
    </row>
    <row r="48" spans="1:25">
      <c r="A48">
        <f t="shared" si="24"/>
        <v>1.0000000000000002E+116</v>
      </c>
      <c r="B48">
        <v>44</v>
      </c>
      <c r="C48" s="23">
        <f t="shared" si="25"/>
        <v>0.36250000000000004</v>
      </c>
      <c r="D48" s="7">
        <f t="shared" si="26"/>
        <v>0.55000000000000004</v>
      </c>
      <c r="E48" s="7">
        <f t="shared" si="27"/>
        <v>7.5000000000000011E-2</v>
      </c>
      <c r="F48" s="7">
        <f t="shared" si="29"/>
        <v>1.2000000000000002E-2</v>
      </c>
      <c r="G48" s="7">
        <f t="shared" si="30"/>
        <v>5.0000000000000001E-4</v>
      </c>
      <c r="H48" s="9">
        <f t="shared" si="28"/>
        <v>24</v>
      </c>
      <c r="I48" s="1">
        <v>9028</v>
      </c>
      <c r="J48">
        <v>2</v>
      </c>
      <c r="K48" s="7"/>
      <c r="L48" s="5" t="s">
        <v>15</v>
      </c>
      <c r="M48" s="5">
        <v>24</v>
      </c>
      <c r="N48" s="6">
        <f t="shared" si="22"/>
        <v>9.9999999999999998E+23</v>
      </c>
      <c r="O48" s="6" t="str">
        <f t="shared" si="23"/>
        <v>1E+24</v>
      </c>
      <c r="R48" s="22"/>
      <c r="V48" s="22"/>
      <c r="W48" s="22"/>
      <c r="X48" s="22"/>
      <c r="Y48" s="22"/>
    </row>
    <row r="49" spans="1:18">
      <c r="A49">
        <f t="shared" si="24"/>
        <v>1.0000000000000002E+117</v>
      </c>
      <c r="B49">
        <v>45</v>
      </c>
      <c r="C49" s="23">
        <f t="shared" si="25"/>
        <v>0.34689999999999988</v>
      </c>
      <c r="D49" s="7">
        <f t="shared" si="26"/>
        <v>0.56000000000000005</v>
      </c>
      <c r="E49" s="7">
        <f t="shared" si="27"/>
        <v>8.0000000000000016E-2</v>
      </c>
      <c r="F49" s="7">
        <f t="shared" si="29"/>
        <v>1.2500000000000002E-2</v>
      </c>
      <c r="G49" s="7">
        <f t="shared" si="30"/>
        <v>6.0000000000000006E-4</v>
      </c>
      <c r="H49" s="9">
        <f t="shared" si="28"/>
        <v>24</v>
      </c>
      <c r="I49" s="1">
        <v>9028</v>
      </c>
      <c r="J49">
        <v>2</v>
      </c>
      <c r="K49" s="7"/>
      <c r="L49" s="5" t="s">
        <v>16</v>
      </c>
      <c r="M49" s="5">
        <v>28</v>
      </c>
      <c r="N49" s="6">
        <f t="shared" si="22"/>
        <v>9.9999999999999996E+27</v>
      </c>
      <c r="O49" s="6" t="str">
        <f t="shared" si="23"/>
        <v>1E+28</v>
      </c>
      <c r="R49" s="22"/>
    </row>
    <row r="50" spans="1:18">
      <c r="A50">
        <f t="shared" si="24"/>
        <v>1.0000000000000002E+118</v>
      </c>
      <c r="B50">
        <v>46</v>
      </c>
      <c r="C50" s="23">
        <f t="shared" si="25"/>
        <v>0.33129999999999993</v>
      </c>
      <c r="D50" s="7">
        <f t="shared" si="26"/>
        <v>0.57000000000000006</v>
      </c>
      <c r="E50" s="7">
        <f t="shared" si="27"/>
        <v>8.500000000000002E-2</v>
      </c>
      <c r="F50" s="7">
        <f t="shared" si="29"/>
        <v>1.3000000000000003E-2</v>
      </c>
      <c r="G50" s="7">
        <f t="shared" si="30"/>
        <v>7.000000000000001E-4</v>
      </c>
      <c r="H50" s="9">
        <f t="shared" si="28"/>
        <v>24</v>
      </c>
      <c r="I50" s="1">
        <v>9028</v>
      </c>
      <c r="J50">
        <v>2</v>
      </c>
      <c r="K50" s="7"/>
      <c r="L50" s="5" t="s">
        <v>17</v>
      </c>
      <c r="M50" s="5">
        <v>32</v>
      </c>
      <c r="N50" s="6">
        <f t="shared" si="22"/>
        <v>1.0000000000000001E+32</v>
      </c>
      <c r="O50" s="6" t="str">
        <f t="shared" si="23"/>
        <v>1E+32</v>
      </c>
    </row>
    <row r="51" spans="1:18">
      <c r="A51">
        <f t="shared" si="24"/>
        <v>1.0000000000000001E+119</v>
      </c>
      <c r="B51">
        <v>47</v>
      </c>
      <c r="C51" s="23">
        <f t="shared" si="25"/>
        <v>0.31569999999999987</v>
      </c>
      <c r="D51" s="7">
        <f t="shared" si="26"/>
        <v>0.58000000000000007</v>
      </c>
      <c r="E51" s="7">
        <f t="shared" si="27"/>
        <v>9.0000000000000024E-2</v>
      </c>
      <c r="F51" s="7">
        <f t="shared" si="29"/>
        <v>1.3500000000000003E-2</v>
      </c>
      <c r="G51" s="7">
        <f t="shared" si="30"/>
        <v>8.0000000000000015E-4</v>
      </c>
      <c r="H51" s="9">
        <f t="shared" si="28"/>
        <v>24</v>
      </c>
      <c r="I51" s="1">
        <v>9028</v>
      </c>
      <c r="J51">
        <v>2</v>
      </c>
      <c r="K51" s="7"/>
      <c r="L51" s="5" t="s">
        <v>18</v>
      </c>
      <c r="M51" s="5">
        <v>36</v>
      </c>
      <c r="N51" s="6">
        <f t="shared" si="22"/>
        <v>1E+36</v>
      </c>
      <c r="O51" s="6" t="str">
        <f t="shared" si="23"/>
        <v>1E+36</v>
      </c>
    </row>
    <row r="52" spans="1:18">
      <c r="A52">
        <f t="shared" si="24"/>
        <v>1.0000000000000001E+120</v>
      </c>
      <c r="B52">
        <v>48</v>
      </c>
      <c r="C52" s="23">
        <f t="shared" si="25"/>
        <v>0.30009999999999992</v>
      </c>
      <c r="D52" s="7">
        <f t="shared" si="26"/>
        <v>0.59000000000000008</v>
      </c>
      <c r="E52" s="7">
        <f t="shared" si="27"/>
        <v>9.5000000000000029E-2</v>
      </c>
      <c r="F52" s="7">
        <f t="shared" si="29"/>
        <v>1.4000000000000004E-2</v>
      </c>
      <c r="G52" s="7">
        <f t="shared" si="30"/>
        <v>9.0000000000000019E-4</v>
      </c>
      <c r="H52" s="9">
        <f t="shared" si="28"/>
        <v>28</v>
      </c>
      <c r="I52" s="1">
        <v>9028</v>
      </c>
      <c r="J52">
        <v>2</v>
      </c>
      <c r="K52" s="7"/>
      <c r="L52" s="5" t="s">
        <v>19</v>
      </c>
      <c r="M52" s="5">
        <v>40</v>
      </c>
      <c r="N52" s="6">
        <f t="shared" si="22"/>
        <v>1E+40</v>
      </c>
      <c r="O52" s="6" t="str">
        <f t="shared" si="23"/>
        <v>1E+40</v>
      </c>
    </row>
    <row r="53" spans="1:18" ht="17.25" thickBot="1">
      <c r="A53">
        <f t="shared" si="24"/>
        <v>1.0000000000000002E+121</v>
      </c>
      <c r="B53" s="14">
        <v>49</v>
      </c>
      <c r="C53" s="23">
        <f t="shared" si="25"/>
        <v>0.28449999999999986</v>
      </c>
      <c r="D53" s="7">
        <f t="shared" si="26"/>
        <v>0.60000000000000009</v>
      </c>
      <c r="E53" s="7">
        <f t="shared" si="27"/>
        <v>0.10000000000000003</v>
      </c>
      <c r="F53" s="7">
        <f t="shared" si="29"/>
        <v>1.4500000000000004E-2</v>
      </c>
      <c r="G53" s="7">
        <f t="shared" si="30"/>
        <v>1.0000000000000002E-3</v>
      </c>
      <c r="H53" s="9">
        <f t="shared" si="28"/>
        <v>28</v>
      </c>
      <c r="I53" s="1">
        <v>9028</v>
      </c>
      <c r="J53">
        <v>2</v>
      </c>
      <c r="K53" s="7"/>
      <c r="L53" s="5" t="s">
        <v>20</v>
      </c>
      <c r="M53" s="5">
        <v>44</v>
      </c>
      <c r="N53" s="6">
        <f t="shared" si="22"/>
        <v>1.0000000000000001E+44</v>
      </c>
      <c r="O53" s="6" t="str">
        <f t="shared" si="23"/>
        <v>1E+44</v>
      </c>
    </row>
    <row r="54" spans="1:18">
      <c r="A54">
        <f t="shared" si="24"/>
        <v>1.0000000000000002E+122</v>
      </c>
      <c r="B54">
        <v>50</v>
      </c>
      <c r="C54" s="23">
        <f t="shared" si="25"/>
        <v>0.26889999999999992</v>
      </c>
      <c r="D54" s="7">
        <f t="shared" si="26"/>
        <v>0.6100000000000001</v>
      </c>
      <c r="E54" s="7">
        <f t="shared" si="27"/>
        <v>0.10500000000000004</v>
      </c>
      <c r="F54" s="7">
        <f t="shared" si="29"/>
        <v>1.5000000000000005E-2</v>
      </c>
      <c r="G54" s="7">
        <f t="shared" si="30"/>
        <v>1.1000000000000003E-3</v>
      </c>
      <c r="H54" s="9">
        <f t="shared" si="28"/>
        <v>28</v>
      </c>
      <c r="I54" s="1">
        <v>9028</v>
      </c>
      <c r="J54">
        <v>2</v>
      </c>
      <c r="K54" s="7"/>
      <c r="L54" s="5" t="s">
        <v>21</v>
      </c>
      <c r="M54" s="5">
        <v>48</v>
      </c>
      <c r="N54" s="6">
        <f t="shared" si="22"/>
        <v>1E+48</v>
      </c>
      <c r="O54" s="6" t="str">
        <f t="shared" si="23"/>
        <v>1E+48</v>
      </c>
    </row>
    <row r="55" spans="1:18">
      <c r="A55">
        <f t="shared" si="24"/>
        <v>1.0000000000000001E+123</v>
      </c>
      <c r="B55">
        <v>51</v>
      </c>
      <c r="C55" s="23">
        <f t="shared" si="25"/>
        <v>0.25329999999999986</v>
      </c>
      <c r="D55" s="7">
        <f t="shared" si="26"/>
        <v>0.62000000000000011</v>
      </c>
      <c r="E55" s="7">
        <f t="shared" si="27"/>
        <v>0.11000000000000004</v>
      </c>
      <c r="F55" s="7">
        <f t="shared" si="29"/>
        <v>1.5500000000000005E-2</v>
      </c>
      <c r="G55" s="7">
        <f t="shared" si="30"/>
        <v>1.2000000000000003E-3</v>
      </c>
      <c r="H55" s="9">
        <f t="shared" si="28"/>
        <v>28</v>
      </c>
      <c r="I55" s="1">
        <v>9028</v>
      </c>
      <c r="J55">
        <v>2</v>
      </c>
      <c r="K55" s="7"/>
      <c r="L55" s="5" t="s">
        <v>23</v>
      </c>
      <c r="M55" s="5">
        <v>52</v>
      </c>
      <c r="N55" s="6">
        <f t="shared" si="22"/>
        <v>9.9999999999999999E+51</v>
      </c>
      <c r="O55" s="6" t="str">
        <f t="shared" si="23"/>
        <v>1E+52</v>
      </c>
    </row>
    <row r="56" spans="1:18">
      <c r="A56">
        <f t="shared" si="24"/>
        <v>1.0000000000000001E+124</v>
      </c>
      <c r="B56">
        <v>52</v>
      </c>
      <c r="C56" s="23">
        <f t="shared" si="25"/>
        <v>0.23769999999999991</v>
      </c>
      <c r="D56" s="7">
        <f t="shared" si="26"/>
        <v>0.63000000000000012</v>
      </c>
      <c r="E56" s="7">
        <f t="shared" si="27"/>
        <v>0.11500000000000005</v>
      </c>
      <c r="F56" s="7">
        <f t="shared" si="29"/>
        <v>1.6000000000000004E-2</v>
      </c>
      <c r="G56" s="7">
        <f t="shared" si="30"/>
        <v>1.3000000000000004E-3</v>
      </c>
      <c r="H56" s="9">
        <f t="shared" si="28"/>
        <v>28</v>
      </c>
      <c r="I56" s="1">
        <v>9028</v>
      </c>
      <c r="J56">
        <v>2</v>
      </c>
      <c r="K56" s="7"/>
      <c r="L56" s="5" t="s">
        <v>24</v>
      </c>
      <c r="M56" s="5">
        <v>56</v>
      </c>
      <c r="N56" s="6">
        <f t="shared" si="22"/>
        <v>1.0000000000000001E+56</v>
      </c>
      <c r="O56" s="6" t="str">
        <f t="shared" si="23"/>
        <v>1E+56</v>
      </c>
    </row>
    <row r="57" spans="1:18">
      <c r="A57">
        <f t="shared" si="24"/>
        <v>1.0000000000000001E+125</v>
      </c>
      <c r="B57">
        <v>53</v>
      </c>
      <c r="C57" s="23">
        <f t="shared" si="25"/>
        <v>0.22209999999999985</v>
      </c>
      <c r="D57" s="7">
        <f t="shared" si="26"/>
        <v>0.64000000000000012</v>
      </c>
      <c r="E57" s="7">
        <f t="shared" si="27"/>
        <v>0.12000000000000005</v>
      </c>
      <c r="F57" s="7">
        <f t="shared" si="29"/>
        <v>1.6500000000000004E-2</v>
      </c>
      <c r="G57" s="7">
        <f t="shared" si="30"/>
        <v>1.4000000000000004E-3</v>
      </c>
      <c r="H57" s="9">
        <f t="shared" si="28"/>
        <v>28</v>
      </c>
      <c r="I57" s="1">
        <v>9028</v>
      </c>
      <c r="J57">
        <v>2</v>
      </c>
      <c r="K57" s="7"/>
      <c r="L57" s="5" t="s">
        <v>25</v>
      </c>
      <c r="M57" s="5">
        <v>60</v>
      </c>
      <c r="N57" s="6">
        <f t="shared" si="22"/>
        <v>9.9999999999999995E+59</v>
      </c>
      <c r="O57" s="6" t="str">
        <f t="shared" si="23"/>
        <v>1E+60</v>
      </c>
    </row>
    <row r="58" spans="1:18">
      <c r="A58">
        <f t="shared" si="24"/>
        <v>1.0000000000000001E+126</v>
      </c>
      <c r="B58">
        <v>54</v>
      </c>
      <c r="C58" s="23">
        <f t="shared" si="25"/>
        <v>0.20649999999999991</v>
      </c>
      <c r="D58" s="7">
        <f t="shared" si="26"/>
        <v>0.65000000000000013</v>
      </c>
      <c r="E58" s="7">
        <f t="shared" si="27"/>
        <v>0.12500000000000006</v>
      </c>
      <c r="F58" s="7">
        <f t="shared" si="29"/>
        <v>1.7000000000000005E-2</v>
      </c>
      <c r="G58" s="7">
        <f t="shared" si="30"/>
        <v>1.5000000000000005E-3</v>
      </c>
      <c r="H58" s="9">
        <f t="shared" si="28"/>
        <v>28</v>
      </c>
      <c r="I58" s="1">
        <v>9028</v>
      </c>
      <c r="J58">
        <v>2</v>
      </c>
      <c r="K58" s="7"/>
      <c r="L58" s="5" t="s">
        <v>26</v>
      </c>
      <c r="M58" s="5">
        <v>64</v>
      </c>
      <c r="N58" s="6">
        <f t="shared" si="22"/>
        <v>1E+64</v>
      </c>
      <c r="O58" s="6" t="str">
        <f t="shared" si="23"/>
        <v>1E+64</v>
      </c>
    </row>
    <row r="59" spans="1:18">
      <c r="A59">
        <f t="shared" si="24"/>
        <v>1.0000000000000001E+127</v>
      </c>
      <c r="B59">
        <v>55</v>
      </c>
      <c r="C59" s="23">
        <f t="shared" si="25"/>
        <v>0.19089999999999974</v>
      </c>
      <c r="D59" s="7">
        <f t="shared" si="26"/>
        <v>0.66000000000000014</v>
      </c>
      <c r="E59" s="7">
        <f t="shared" si="27"/>
        <v>0.13000000000000006</v>
      </c>
      <c r="F59" s="7">
        <f t="shared" si="29"/>
        <v>1.7500000000000005E-2</v>
      </c>
      <c r="G59" s="7">
        <f t="shared" si="30"/>
        <v>1.6000000000000005E-3</v>
      </c>
      <c r="H59" s="9">
        <f t="shared" si="28"/>
        <v>28</v>
      </c>
      <c r="I59" s="1">
        <v>9028</v>
      </c>
      <c r="J59">
        <v>2</v>
      </c>
      <c r="K59" s="7"/>
      <c r="L59" s="5" t="s">
        <v>27</v>
      </c>
      <c r="M59" s="5">
        <v>68</v>
      </c>
      <c r="N59" s="6">
        <f t="shared" si="22"/>
        <v>9.9999999999999995E+67</v>
      </c>
      <c r="O59" s="6" t="str">
        <f t="shared" si="23"/>
        <v>1E+68</v>
      </c>
    </row>
    <row r="60" spans="1:18">
      <c r="A60">
        <f t="shared" si="24"/>
        <v>1.0000000000000001E+128</v>
      </c>
      <c r="B60">
        <v>56</v>
      </c>
      <c r="C60" s="23">
        <f t="shared" si="25"/>
        <v>0.17529999999999979</v>
      </c>
      <c r="D60" s="7">
        <f t="shared" si="26"/>
        <v>0.67000000000000015</v>
      </c>
      <c r="E60" s="7">
        <f t="shared" si="27"/>
        <v>0.13500000000000006</v>
      </c>
      <c r="F60" s="7">
        <f t="shared" si="29"/>
        <v>1.8000000000000006E-2</v>
      </c>
      <c r="G60" s="7">
        <f t="shared" si="30"/>
        <v>1.7000000000000006E-3</v>
      </c>
      <c r="H60" s="9">
        <f t="shared" si="28"/>
        <v>32</v>
      </c>
      <c r="I60" s="1">
        <v>9028</v>
      </c>
      <c r="J60">
        <v>2</v>
      </c>
      <c r="K60" s="7"/>
      <c r="L60" s="5" t="s">
        <v>28</v>
      </c>
      <c r="M60" s="5">
        <v>72</v>
      </c>
      <c r="N60" s="6">
        <f t="shared" si="22"/>
        <v>9.9999999999999994E+71</v>
      </c>
      <c r="O60" s="6" t="str">
        <f t="shared" si="23"/>
        <v>1E+72</v>
      </c>
    </row>
    <row r="61" spans="1:18">
      <c r="A61">
        <f t="shared" si="24"/>
        <v>1E+129</v>
      </c>
      <c r="B61">
        <v>57</v>
      </c>
      <c r="C61" s="23">
        <f t="shared" si="25"/>
        <v>0.15969999999999973</v>
      </c>
      <c r="D61" s="7">
        <f t="shared" si="26"/>
        <v>0.68000000000000016</v>
      </c>
      <c r="E61" s="7">
        <f t="shared" si="27"/>
        <v>0.14000000000000007</v>
      </c>
      <c r="F61" s="7">
        <f t="shared" si="29"/>
        <v>1.8500000000000006E-2</v>
      </c>
      <c r="G61" s="7">
        <f t="shared" si="30"/>
        <v>1.8000000000000006E-3</v>
      </c>
      <c r="H61" s="9">
        <f t="shared" si="28"/>
        <v>32</v>
      </c>
      <c r="I61" s="1">
        <v>9028</v>
      </c>
      <c r="J61">
        <v>2</v>
      </c>
      <c r="K61" s="7"/>
      <c r="L61" s="5" t="s">
        <v>29</v>
      </c>
      <c r="M61" s="5">
        <v>76</v>
      </c>
      <c r="N61" s="6">
        <f t="shared" si="22"/>
        <v>1E+76</v>
      </c>
      <c r="O61" s="6" t="str">
        <f t="shared" si="23"/>
        <v>1E+76</v>
      </c>
    </row>
    <row r="62" spans="1:18">
      <c r="A62">
        <f t="shared" si="24"/>
        <v>1.0000000000000001E+130</v>
      </c>
      <c r="B62">
        <v>58</v>
      </c>
      <c r="C62" s="23">
        <f t="shared" si="25"/>
        <v>0.14409999999999978</v>
      </c>
      <c r="D62" s="7">
        <f t="shared" si="26"/>
        <v>0.69000000000000017</v>
      </c>
      <c r="E62" s="7">
        <f t="shared" si="27"/>
        <v>0.14500000000000007</v>
      </c>
      <c r="F62" s="7">
        <f t="shared" si="29"/>
        <v>1.9000000000000006E-2</v>
      </c>
      <c r="G62" s="7">
        <f t="shared" si="30"/>
        <v>1.9000000000000006E-3</v>
      </c>
      <c r="H62" s="9">
        <f t="shared" si="28"/>
        <v>32</v>
      </c>
      <c r="I62" s="1">
        <v>9028</v>
      </c>
      <c r="J62">
        <v>2</v>
      </c>
      <c r="K62" s="7"/>
      <c r="L62" s="5" t="s">
        <v>30</v>
      </c>
      <c r="M62" s="5">
        <v>80</v>
      </c>
      <c r="N62" s="6">
        <f t="shared" si="22"/>
        <v>1E+80</v>
      </c>
      <c r="O62" s="6" t="str">
        <f t="shared" si="23"/>
        <v>1E+80</v>
      </c>
    </row>
    <row r="63" spans="1:18" ht="17.25" thickBot="1">
      <c r="A63">
        <f t="shared" si="24"/>
        <v>1.0000000000000001E+131</v>
      </c>
      <c r="B63" s="14">
        <v>59</v>
      </c>
      <c r="C63" s="23">
        <f t="shared" si="25"/>
        <v>0.12849999999999973</v>
      </c>
      <c r="D63" s="7">
        <f t="shared" si="26"/>
        <v>0.70000000000000018</v>
      </c>
      <c r="E63" s="7">
        <f t="shared" si="27"/>
        <v>0.15000000000000008</v>
      </c>
      <c r="F63" s="7">
        <f t="shared" si="29"/>
        <v>1.9500000000000007E-2</v>
      </c>
      <c r="G63" s="7">
        <f t="shared" si="30"/>
        <v>2.0000000000000005E-3</v>
      </c>
      <c r="H63" s="9">
        <f t="shared" si="28"/>
        <v>32</v>
      </c>
      <c r="I63" s="1">
        <v>9028</v>
      </c>
      <c r="J63">
        <v>2</v>
      </c>
      <c r="K63" s="7"/>
      <c r="L63" s="5" t="s">
        <v>31</v>
      </c>
      <c r="M63" s="5">
        <v>84</v>
      </c>
      <c r="N63" s="6">
        <f t="shared" si="22"/>
        <v>1.0000000000000001E+84</v>
      </c>
      <c r="O63" s="6" t="str">
        <f t="shared" si="23"/>
        <v>1E+84</v>
      </c>
    </row>
    <row r="64" spans="1:18">
      <c r="A64">
        <f t="shared" si="24"/>
        <v>1.0000000000000001E+132</v>
      </c>
      <c r="B64">
        <v>60</v>
      </c>
      <c r="C64" s="23">
        <f t="shared" si="25"/>
        <v>0.11289999999999978</v>
      </c>
      <c r="D64" s="7">
        <f t="shared" si="26"/>
        <v>0.71000000000000019</v>
      </c>
      <c r="E64" s="7">
        <f t="shared" si="27"/>
        <v>0.15500000000000008</v>
      </c>
      <c r="F64" s="7">
        <f t="shared" si="29"/>
        <v>2.0000000000000007E-2</v>
      </c>
      <c r="G64" s="7">
        <f t="shared" si="30"/>
        <v>2.1000000000000003E-3</v>
      </c>
      <c r="H64" s="9">
        <f t="shared" si="28"/>
        <v>32</v>
      </c>
      <c r="I64" s="1">
        <v>9028</v>
      </c>
      <c r="J64">
        <v>2</v>
      </c>
      <c r="K64" s="7"/>
      <c r="L64" s="5" t="s">
        <v>10</v>
      </c>
      <c r="M64" s="5">
        <v>88</v>
      </c>
      <c r="N64" s="6">
        <f t="shared" si="22"/>
        <v>9.9999999999999996E+87</v>
      </c>
      <c r="O64" s="6" t="str">
        <f t="shared" si="23"/>
        <v>1E+88</v>
      </c>
    </row>
    <row r="65" spans="1:15">
      <c r="A65">
        <f t="shared" si="24"/>
        <v>1.0000000000000001E+133</v>
      </c>
      <c r="B65">
        <v>61</v>
      </c>
      <c r="C65" s="23">
        <f t="shared" si="25"/>
        <v>9.729999999999972E-2</v>
      </c>
      <c r="D65" s="7">
        <f t="shared" si="26"/>
        <v>0.7200000000000002</v>
      </c>
      <c r="E65" s="7">
        <f t="shared" si="27"/>
        <v>0.16000000000000009</v>
      </c>
      <c r="F65" s="7">
        <f t="shared" si="29"/>
        <v>2.0500000000000008E-2</v>
      </c>
      <c r="G65" s="7">
        <f t="shared" si="30"/>
        <v>2.2000000000000001E-3</v>
      </c>
      <c r="H65" s="9">
        <f t="shared" si="28"/>
        <v>32</v>
      </c>
      <c r="I65" s="1">
        <v>9028</v>
      </c>
      <c r="J65">
        <v>2</v>
      </c>
      <c r="K65" s="7"/>
      <c r="L65" s="5" t="s">
        <v>22</v>
      </c>
      <c r="M65" s="5">
        <v>92</v>
      </c>
      <c r="N65" s="6">
        <f t="shared" si="22"/>
        <v>1E+92</v>
      </c>
      <c r="O65" s="6" t="str">
        <f t="shared" si="23"/>
        <v>1E+92</v>
      </c>
    </row>
    <row r="66" spans="1:15">
      <c r="A66">
        <f t="shared" si="24"/>
        <v>1.0000000000000001E+134</v>
      </c>
      <c r="B66">
        <v>62</v>
      </c>
      <c r="C66" s="23">
        <f t="shared" si="25"/>
        <v>8.1699999999999773E-2</v>
      </c>
      <c r="D66" s="7">
        <f t="shared" si="26"/>
        <v>0.7300000000000002</v>
      </c>
      <c r="E66" s="7">
        <f t="shared" si="27"/>
        <v>0.16500000000000009</v>
      </c>
      <c r="F66" s="7">
        <f t="shared" si="29"/>
        <v>2.1000000000000008E-2</v>
      </c>
      <c r="G66" s="7">
        <f t="shared" si="30"/>
        <v>2.3E-3</v>
      </c>
      <c r="H66" s="9">
        <f t="shared" si="28"/>
        <v>32</v>
      </c>
      <c r="I66" s="1">
        <v>9028</v>
      </c>
      <c r="J66">
        <v>2</v>
      </c>
      <c r="K66" s="7"/>
      <c r="L66" s="5" t="s">
        <v>32</v>
      </c>
      <c r="M66" s="5">
        <v>96</v>
      </c>
      <c r="N66" s="6">
        <f t="shared" si="22"/>
        <v>1E+96</v>
      </c>
      <c r="O66" s="6" t="str">
        <f t="shared" si="23"/>
        <v>1E+96</v>
      </c>
    </row>
    <row r="67" spans="1:15">
      <c r="A67">
        <f t="shared" si="24"/>
        <v>1.0000000000000001E+135</v>
      </c>
      <c r="B67">
        <v>63</v>
      </c>
      <c r="C67" s="23">
        <f t="shared" si="25"/>
        <v>6.6099999999999715E-2</v>
      </c>
      <c r="D67" s="7">
        <f t="shared" si="26"/>
        <v>0.74000000000000021</v>
      </c>
      <c r="E67" s="7">
        <f t="shared" si="27"/>
        <v>0.1700000000000001</v>
      </c>
      <c r="F67" s="7">
        <f t="shared" si="29"/>
        <v>2.1500000000000009E-2</v>
      </c>
      <c r="G67" s="7">
        <f t="shared" si="30"/>
        <v>2.3999999999999998E-3</v>
      </c>
      <c r="H67" s="9">
        <f t="shared" si="28"/>
        <v>32</v>
      </c>
      <c r="I67" s="1">
        <v>9028</v>
      </c>
      <c r="J67">
        <v>2</v>
      </c>
      <c r="K67" s="7"/>
      <c r="L67" s="5" t="s">
        <v>42</v>
      </c>
      <c r="M67" s="5">
        <v>100</v>
      </c>
      <c r="N67" s="6">
        <f t="shared" si="22"/>
        <v>1E+100</v>
      </c>
      <c r="O67" s="6" t="str">
        <f t="shared" si="23"/>
        <v>1E+100</v>
      </c>
    </row>
    <row r="68" spans="1:15">
      <c r="A68">
        <f t="shared" si="24"/>
        <v>1.0000000000000002E+136</v>
      </c>
      <c r="B68">
        <v>64</v>
      </c>
      <c r="C68" s="23">
        <f t="shared" si="25"/>
        <v>5.0499999999999767E-2</v>
      </c>
      <c r="D68" s="7">
        <f t="shared" si="26"/>
        <v>0.75000000000000022</v>
      </c>
      <c r="E68" s="7">
        <f t="shared" si="27"/>
        <v>0.1750000000000001</v>
      </c>
      <c r="F68" s="7">
        <f t="shared" si="29"/>
        <v>2.2000000000000009E-2</v>
      </c>
      <c r="G68" s="7">
        <f t="shared" si="30"/>
        <v>2.4999999999999996E-3</v>
      </c>
      <c r="H68" s="9">
        <f>H60+5</f>
        <v>37</v>
      </c>
      <c r="I68" s="1">
        <v>9028</v>
      </c>
      <c r="J68">
        <v>3</v>
      </c>
      <c r="K68" s="7"/>
      <c r="L68" s="5" t="s">
        <v>43</v>
      </c>
      <c r="M68" s="5">
        <v>104</v>
      </c>
      <c r="N68" s="6">
        <f t="shared" si="22"/>
        <v>1E+104</v>
      </c>
      <c r="O68" s="6" t="str">
        <f t="shared" si="23"/>
        <v>1E+104</v>
      </c>
    </row>
    <row r="69" spans="1:15">
      <c r="A69">
        <f t="shared" si="24"/>
        <v>1.0000000000000002E+137</v>
      </c>
      <c r="B69">
        <v>65</v>
      </c>
      <c r="C69" s="23">
        <f t="shared" si="25"/>
        <v>3.4899999999999598E-2</v>
      </c>
      <c r="D69" s="7">
        <f t="shared" si="26"/>
        <v>0.76000000000000023</v>
      </c>
      <c r="E69" s="7">
        <f t="shared" si="27"/>
        <v>0.1800000000000001</v>
      </c>
      <c r="F69" s="7">
        <f t="shared" si="29"/>
        <v>2.250000000000001E-2</v>
      </c>
      <c r="G69" s="7">
        <f t="shared" si="30"/>
        <v>2.5999999999999994E-3</v>
      </c>
      <c r="H69" s="9">
        <f t="shared" ref="H69:H91" si="31">H61+5</f>
        <v>37</v>
      </c>
      <c r="I69" s="1">
        <v>9028</v>
      </c>
      <c r="J69">
        <v>3</v>
      </c>
      <c r="K69" s="7"/>
      <c r="L69" s="5" t="s">
        <v>44</v>
      </c>
      <c r="M69" s="5">
        <v>108</v>
      </c>
      <c r="N69" s="6">
        <f t="shared" si="22"/>
        <v>1E+108</v>
      </c>
      <c r="O69" s="6" t="str">
        <f t="shared" si="23"/>
        <v>1E+108</v>
      </c>
    </row>
    <row r="70" spans="1:15">
      <c r="A70">
        <f t="shared" si="24"/>
        <v>1.0000000000000002E+138</v>
      </c>
      <c r="B70">
        <v>66</v>
      </c>
      <c r="C70" s="23">
        <f t="shared" si="25"/>
        <v>1.9299999999999651E-2</v>
      </c>
      <c r="D70" s="7">
        <f t="shared" si="26"/>
        <v>0.77000000000000024</v>
      </c>
      <c r="E70" s="7">
        <f t="shared" si="27"/>
        <v>0.18500000000000011</v>
      </c>
      <c r="F70" s="7">
        <f t="shared" si="29"/>
        <v>2.300000000000001E-2</v>
      </c>
      <c r="G70" s="7">
        <f t="shared" si="30"/>
        <v>2.6999999999999993E-3</v>
      </c>
      <c r="H70" s="9">
        <f t="shared" si="31"/>
        <v>37</v>
      </c>
      <c r="I70" s="1">
        <v>9028</v>
      </c>
      <c r="J70">
        <v>3</v>
      </c>
      <c r="K70" s="7"/>
      <c r="L70" s="5" t="s">
        <v>68</v>
      </c>
      <c r="M70" s="5">
        <v>112</v>
      </c>
      <c r="N70" s="6">
        <f t="shared" si="22"/>
        <v>9.9999999999999993E+111</v>
      </c>
      <c r="O70" s="6" t="str">
        <f t="shared" si="23"/>
        <v>1E+112</v>
      </c>
    </row>
    <row r="71" spans="1:15">
      <c r="A71">
        <f t="shared" si="24"/>
        <v>1.0000000000000002E+139</v>
      </c>
      <c r="B71">
        <v>67</v>
      </c>
      <c r="C71" s="23">
        <f t="shared" si="25"/>
        <v>3.6999999999995925E-3</v>
      </c>
      <c r="D71" s="7">
        <f t="shared" si="26"/>
        <v>0.78000000000000025</v>
      </c>
      <c r="E71" s="7">
        <f t="shared" si="27"/>
        <v>0.19000000000000011</v>
      </c>
      <c r="F71" s="7">
        <f t="shared" si="29"/>
        <v>2.350000000000001E-2</v>
      </c>
      <c r="G71" s="7">
        <f t="shared" si="30"/>
        <v>2.7999999999999991E-3</v>
      </c>
      <c r="H71" s="9">
        <f t="shared" si="31"/>
        <v>37</v>
      </c>
      <c r="I71" s="1">
        <v>9028</v>
      </c>
      <c r="J71">
        <v>3</v>
      </c>
      <c r="K71" s="7"/>
      <c r="L71" s="5" t="s">
        <v>69</v>
      </c>
      <c r="M71" s="5">
        <v>116</v>
      </c>
      <c r="N71" s="6">
        <f t="shared" si="22"/>
        <v>1E+116</v>
      </c>
      <c r="O71" s="6" t="str">
        <f t="shared" si="23"/>
        <v>1E+116</v>
      </c>
    </row>
    <row r="72" spans="1:15">
      <c r="A72">
        <f t="shared" si="24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7"/>
        <v>0.19500000000000012</v>
      </c>
      <c r="F72" s="7">
        <f t="shared" si="29"/>
        <v>2.4000000000000011E-2</v>
      </c>
      <c r="G72" s="7">
        <f t="shared" si="30"/>
        <v>2.8999999999999989E-3</v>
      </c>
      <c r="H72" s="9">
        <f t="shared" si="31"/>
        <v>37</v>
      </c>
      <c r="I72" s="1">
        <v>9028</v>
      </c>
      <c r="J72">
        <v>3</v>
      </c>
      <c r="K72" s="7"/>
      <c r="L72" s="5" t="s">
        <v>45</v>
      </c>
      <c r="M72" s="5">
        <v>120</v>
      </c>
      <c r="N72" s="6">
        <f t="shared" si="22"/>
        <v>9.9999999999999998E+119</v>
      </c>
      <c r="O72" s="6" t="str">
        <f t="shared" si="23"/>
        <v>1E+120</v>
      </c>
    </row>
    <row r="73" spans="1:15" ht="17.25" thickBot="1">
      <c r="A73">
        <f t="shared" si="24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7"/>
        <v>0.20000000000000012</v>
      </c>
      <c r="F73" s="7">
        <f t="shared" si="29"/>
        <v>2.4500000000000011E-2</v>
      </c>
      <c r="G73" s="7">
        <f t="shared" si="30"/>
        <v>2.9999999999999988E-3</v>
      </c>
      <c r="H73" s="9">
        <f t="shared" si="31"/>
        <v>37</v>
      </c>
      <c r="I73" s="1">
        <v>9028</v>
      </c>
      <c r="J73">
        <v>3</v>
      </c>
      <c r="K73" s="7"/>
      <c r="L73" s="5" t="s">
        <v>46</v>
      </c>
      <c r="M73" s="5">
        <v>124</v>
      </c>
      <c r="N73" s="6">
        <f t="shared" si="22"/>
        <v>9.9999999999999995E+123</v>
      </c>
      <c r="O73" s="6" t="str">
        <f t="shared" si="23"/>
        <v>1E+124</v>
      </c>
    </row>
    <row r="74" spans="1:15">
      <c r="A74">
        <f t="shared" si="24"/>
        <v>1.0000000000000002E+142</v>
      </c>
      <c r="B74">
        <v>70</v>
      </c>
      <c r="C74" s="23">
        <v>0</v>
      </c>
      <c r="D74" s="7">
        <f t="shared" ref="D74:D103" si="32">100%-(E74+F74+G74)</f>
        <v>0.76689999999999992</v>
      </c>
      <c r="E74" s="7">
        <f t="shared" si="27"/>
        <v>0.20500000000000013</v>
      </c>
      <c r="F74" s="7">
        <f t="shared" si="29"/>
        <v>2.5000000000000012E-2</v>
      </c>
      <c r="G74" s="7">
        <f t="shared" si="30"/>
        <v>3.0999999999999986E-3</v>
      </c>
      <c r="H74" s="9">
        <f t="shared" si="31"/>
        <v>37</v>
      </c>
      <c r="I74" s="1">
        <v>9028</v>
      </c>
      <c r="J74">
        <v>3</v>
      </c>
      <c r="K74" s="7"/>
      <c r="L74" s="5" t="s">
        <v>77</v>
      </c>
      <c r="M74" s="5">
        <v>128</v>
      </c>
      <c r="N74" s="6">
        <f t="shared" si="22"/>
        <v>1.0000000000000001E+128</v>
      </c>
      <c r="O74" s="6" t="str">
        <f t="shared" si="23"/>
        <v>1E+128</v>
      </c>
    </row>
    <row r="75" spans="1:15">
      <c r="A75">
        <f t="shared" si="24"/>
        <v>1.0000000000000002E+143</v>
      </c>
      <c r="B75">
        <v>71</v>
      </c>
      <c r="C75" s="23">
        <v>0</v>
      </c>
      <c r="D75" s="7">
        <f t="shared" si="32"/>
        <v>0.76129999999999987</v>
      </c>
      <c r="E75" s="7">
        <f t="shared" si="27"/>
        <v>0.21000000000000013</v>
      </c>
      <c r="F75" s="7">
        <f t="shared" si="29"/>
        <v>2.5500000000000012E-2</v>
      </c>
      <c r="G75" s="7">
        <f t="shared" si="30"/>
        <v>3.1999999999999984E-3</v>
      </c>
      <c r="H75" s="9">
        <f t="shared" si="31"/>
        <v>37</v>
      </c>
      <c r="I75" s="1">
        <v>9028</v>
      </c>
      <c r="J75">
        <v>3</v>
      </c>
      <c r="K75" s="7"/>
      <c r="L75" s="5" t="s">
        <v>78</v>
      </c>
      <c r="M75" s="5">
        <v>132</v>
      </c>
      <c r="N75" s="6">
        <f t="shared" si="22"/>
        <v>9.9999999999999999E+131</v>
      </c>
      <c r="O75" s="6" t="str">
        <f t="shared" si="23"/>
        <v>1E+132</v>
      </c>
    </row>
    <row r="76" spans="1:15">
      <c r="A76">
        <f t="shared" si="24"/>
        <v>1.0000000000000002E+144</v>
      </c>
      <c r="B76">
        <v>72</v>
      </c>
      <c r="C76" s="23">
        <v>0</v>
      </c>
      <c r="D76" s="7">
        <f t="shared" si="32"/>
        <v>0.75569999999999982</v>
      </c>
      <c r="E76" s="7">
        <f t="shared" si="27"/>
        <v>0.21500000000000014</v>
      </c>
      <c r="F76" s="7">
        <f t="shared" si="29"/>
        <v>2.6000000000000013E-2</v>
      </c>
      <c r="G76" s="7">
        <f t="shared" si="30"/>
        <v>3.2999999999999982E-3</v>
      </c>
      <c r="H76" s="9">
        <f t="shared" si="31"/>
        <v>42</v>
      </c>
      <c r="I76" s="1">
        <v>9028</v>
      </c>
      <c r="J76">
        <v>3</v>
      </c>
      <c r="K76" s="7"/>
      <c r="L76" s="5" t="s">
        <v>79</v>
      </c>
      <c r="M76" s="5">
        <v>136</v>
      </c>
      <c r="N76" s="6">
        <f t="shared" si="22"/>
        <v>1.0000000000000001E+136</v>
      </c>
      <c r="O76" s="6" t="str">
        <f t="shared" si="23"/>
        <v>1E+136</v>
      </c>
    </row>
    <row r="77" spans="1:15">
      <c r="A77">
        <f t="shared" si="24"/>
        <v>1.0000000000000003E+145</v>
      </c>
      <c r="B77">
        <v>73</v>
      </c>
      <c r="C77" s="23">
        <v>0</v>
      </c>
      <c r="D77" s="7">
        <f t="shared" si="32"/>
        <v>0.75009999999999988</v>
      </c>
      <c r="E77" s="7">
        <f t="shared" si="27"/>
        <v>0.22000000000000014</v>
      </c>
      <c r="F77" s="7">
        <f t="shared" si="29"/>
        <v>2.6500000000000013E-2</v>
      </c>
      <c r="G77" s="7">
        <f t="shared" si="30"/>
        <v>3.3999999999999981E-3</v>
      </c>
      <c r="H77" s="9">
        <f t="shared" si="31"/>
        <v>42</v>
      </c>
      <c r="I77" s="1">
        <v>9028</v>
      </c>
      <c r="J77">
        <v>3</v>
      </c>
      <c r="K77" s="7"/>
    </row>
    <row r="78" spans="1:15">
      <c r="A78">
        <f t="shared" si="24"/>
        <v>1.0000000000000002E+146</v>
      </c>
      <c r="B78">
        <v>74</v>
      </c>
      <c r="C78" s="23">
        <v>0</v>
      </c>
      <c r="D78" s="7">
        <f t="shared" si="32"/>
        <v>0.74449999999999983</v>
      </c>
      <c r="E78" s="7">
        <f t="shared" si="27"/>
        <v>0.22500000000000014</v>
      </c>
      <c r="F78" s="7">
        <f t="shared" si="29"/>
        <v>2.7000000000000014E-2</v>
      </c>
      <c r="G78" s="7">
        <f t="shared" si="30"/>
        <v>3.4999999999999979E-3</v>
      </c>
      <c r="H78" s="9">
        <f t="shared" si="31"/>
        <v>42</v>
      </c>
      <c r="I78" s="1">
        <v>9028</v>
      </c>
      <c r="J78">
        <v>3</v>
      </c>
      <c r="K78" s="7"/>
    </row>
    <row r="79" spans="1:15">
      <c r="A79">
        <f t="shared" si="24"/>
        <v>1.0000000000000002E+147</v>
      </c>
      <c r="B79">
        <v>75</v>
      </c>
      <c r="C79" s="23">
        <v>0</v>
      </c>
      <c r="D79" s="7">
        <f t="shared" si="32"/>
        <v>0.73889999999999989</v>
      </c>
      <c r="E79" s="7">
        <f t="shared" si="27"/>
        <v>0.23000000000000015</v>
      </c>
      <c r="F79" s="7">
        <f t="shared" si="29"/>
        <v>2.7500000000000014E-2</v>
      </c>
      <c r="G79" s="7">
        <f t="shared" si="30"/>
        <v>3.5999999999999977E-3</v>
      </c>
      <c r="H79" s="9">
        <f t="shared" si="31"/>
        <v>42</v>
      </c>
      <c r="I79" s="1">
        <v>9028</v>
      </c>
      <c r="J79">
        <v>3</v>
      </c>
      <c r="K79" s="7"/>
    </row>
    <row r="80" spans="1:15">
      <c r="A80">
        <f t="shared" si="24"/>
        <v>1.0000000000000002E+148</v>
      </c>
      <c r="B80">
        <v>76</v>
      </c>
      <c r="C80" s="23">
        <v>0</v>
      </c>
      <c r="D80" s="7">
        <f t="shared" si="32"/>
        <v>0.73329999999999984</v>
      </c>
      <c r="E80" s="7">
        <f t="shared" si="27"/>
        <v>0.23500000000000015</v>
      </c>
      <c r="F80" s="7">
        <f t="shared" si="29"/>
        <v>2.8000000000000014E-2</v>
      </c>
      <c r="G80" s="7">
        <f t="shared" si="30"/>
        <v>3.6999999999999976E-3</v>
      </c>
      <c r="H80" s="9">
        <f t="shared" si="31"/>
        <v>42</v>
      </c>
      <c r="I80" s="1">
        <v>9028</v>
      </c>
      <c r="J80">
        <v>3</v>
      </c>
      <c r="K80" s="7"/>
    </row>
    <row r="81" spans="1:11">
      <c r="A81">
        <f t="shared" si="24"/>
        <v>1.0000000000000002E+149</v>
      </c>
      <c r="B81">
        <v>77</v>
      </c>
      <c r="C81" s="23">
        <v>0</v>
      </c>
      <c r="D81" s="7">
        <f t="shared" si="32"/>
        <v>0.72769999999999979</v>
      </c>
      <c r="E81" s="7">
        <f t="shared" si="27"/>
        <v>0.24000000000000016</v>
      </c>
      <c r="F81" s="7">
        <f t="shared" si="29"/>
        <v>2.8500000000000015E-2</v>
      </c>
      <c r="G81" s="7">
        <f t="shared" si="30"/>
        <v>3.7999999999999974E-3</v>
      </c>
      <c r="H81" s="9">
        <f t="shared" si="31"/>
        <v>42</v>
      </c>
      <c r="I81" s="1">
        <v>9028</v>
      </c>
      <c r="J81">
        <v>3</v>
      </c>
      <c r="K81" s="7"/>
    </row>
    <row r="82" spans="1:11">
      <c r="A82">
        <f t="shared" si="24"/>
        <v>1.0000000000000002E+150</v>
      </c>
      <c r="B82">
        <v>78</v>
      </c>
      <c r="C82" s="23">
        <v>0</v>
      </c>
      <c r="D82" s="7">
        <f t="shared" si="32"/>
        <v>0.72209999999999974</v>
      </c>
      <c r="E82" s="7">
        <f t="shared" si="27"/>
        <v>0.24500000000000016</v>
      </c>
      <c r="F82" s="7">
        <f t="shared" si="29"/>
        <v>2.9000000000000015E-2</v>
      </c>
      <c r="G82" s="7">
        <f t="shared" si="30"/>
        <v>3.8999999999999972E-3</v>
      </c>
      <c r="H82" s="9">
        <f t="shared" si="31"/>
        <v>42</v>
      </c>
      <c r="I82" s="1">
        <v>9028</v>
      </c>
      <c r="J82">
        <v>3</v>
      </c>
      <c r="K82" s="7"/>
    </row>
    <row r="83" spans="1:11" ht="17.25" thickBot="1">
      <c r="A83">
        <f t="shared" si="24"/>
        <v>1.0000000000000002E+151</v>
      </c>
      <c r="B83" s="14">
        <v>79</v>
      </c>
      <c r="C83" s="23">
        <v>0</v>
      </c>
      <c r="D83" s="7">
        <f t="shared" si="32"/>
        <v>0.7164999999999998</v>
      </c>
      <c r="E83" s="7">
        <f t="shared" si="27"/>
        <v>0.25000000000000017</v>
      </c>
      <c r="F83" s="7">
        <f t="shared" si="29"/>
        <v>2.9500000000000016E-2</v>
      </c>
      <c r="G83" s="7">
        <f t="shared" si="30"/>
        <v>3.9999999999999975E-3</v>
      </c>
      <c r="H83" s="9">
        <f t="shared" si="31"/>
        <v>42</v>
      </c>
      <c r="I83" s="1">
        <v>9028</v>
      </c>
      <c r="J83">
        <v>3</v>
      </c>
      <c r="K83" s="7"/>
    </row>
    <row r="84" spans="1:11">
      <c r="A84">
        <f t="shared" si="24"/>
        <v>1.0000000000000002E+152</v>
      </c>
      <c r="B84">
        <v>80</v>
      </c>
      <c r="C84" s="23">
        <v>0</v>
      </c>
      <c r="D84" s="7">
        <f t="shared" si="32"/>
        <v>0.71089999999999987</v>
      </c>
      <c r="E84" s="7">
        <f t="shared" si="27"/>
        <v>0.25500000000000017</v>
      </c>
      <c r="F84" s="7">
        <f t="shared" si="29"/>
        <v>3.0000000000000016E-2</v>
      </c>
      <c r="G84" s="7">
        <f t="shared" si="30"/>
        <v>4.0999999999999977E-3</v>
      </c>
      <c r="H84" s="9">
        <f t="shared" si="31"/>
        <v>47</v>
      </c>
      <c r="I84" s="1">
        <v>9028</v>
      </c>
      <c r="J84">
        <v>3</v>
      </c>
      <c r="K84" s="7"/>
    </row>
    <row r="85" spans="1:11">
      <c r="A85">
        <f t="shared" si="24"/>
        <v>1.0000000000000002E+153</v>
      </c>
      <c r="B85">
        <v>81</v>
      </c>
      <c r="C85" s="23">
        <v>0</v>
      </c>
      <c r="D85" s="7">
        <f t="shared" si="32"/>
        <v>0.70529999999999982</v>
      </c>
      <c r="E85" s="7">
        <f t="shared" si="27"/>
        <v>0.26000000000000018</v>
      </c>
      <c r="F85" s="7">
        <f t="shared" si="29"/>
        <v>3.0500000000000017E-2</v>
      </c>
      <c r="G85" s="7">
        <f t="shared" si="30"/>
        <v>4.199999999999998E-3</v>
      </c>
      <c r="H85" s="9">
        <f t="shared" si="31"/>
        <v>47</v>
      </c>
      <c r="I85" s="1">
        <v>9028</v>
      </c>
      <c r="J85">
        <v>3</v>
      </c>
      <c r="K85" s="7"/>
    </row>
    <row r="86" spans="1:11">
      <c r="A86">
        <f t="shared" si="24"/>
        <v>1.0000000000000002E+154</v>
      </c>
      <c r="B86">
        <v>82</v>
      </c>
      <c r="C86" s="23">
        <v>0</v>
      </c>
      <c r="D86" s="7">
        <f t="shared" si="32"/>
        <v>0.69969999999999977</v>
      </c>
      <c r="E86" s="7">
        <f t="shared" si="27"/>
        <v>0.26500000000000018</v>
      </c>
      <c r="F86" s="7">
        <f t="shared" si="29"/>
        <v>3.1000000000000017E-2</v>
      </c>
      <c r="G86" s="7">
        <f t="shared" si="30"/>
        <v>4.2999999999999983E-3</v>
      </c>
      <c r="H86" s="9">
        <f t="shared" si="31"/>
        <v>47</v>
      </c>
      <c r="I86" s="1">
        <v>9028</v>
      </c>
      <c r="J86">
        <v>3</v>
      </c>
      <c r="K86" s="7"/>
    </row>
    <row r="87" spans="1:11">
      <c r="A87">
        <f t="shared" si="24"/>
        <v>1.0000000000000001E+155</v>
      </c>
      <c r="B87">
        <v>83</v>
      </c>
      <c r="C87" s="23">
        <v>0</v>
      </c>
      <c r="D87" s="7">
        <f t="shared" si="32"/>
        <v>0.69409999999999972</v>
      </c>
      <c r="E87" s="7">
        <f t="shared" si="27"/>
        <v>0.27000000000000018</v>
      </c>
      <c r="F87" s="7">
        <f t="shared" si="29"/>
        <v>3.1500000000000014E-2</v>
      </c>
      <c r="G87" s="7">
        <f t="shared" si="30"/>
        <v>4.3999999999999985E-3</v>
      </c>
      <c r="H87" s="9">
        <f t="shared" si="31"/>
        <v>47</v>
      </c>
      <c r="I87" s="1">
        <v>9028</v>
      </c>
      <c r="J87">
        <v>3</v>
      </c>
      <c r="K87" s="7"/>
    </row>
    <row r="88" spans="1:11">
      <c r="A88">
        <f t="shared" si="24"/>
        <v>1.0000000000000002E+156</v>
      </c>
      <c r="B88">
        <v>84</v>
      </c>
      <c r="C88" s="23">
        <v>0</v>
      </c>
      <c r="D88" s="7">
        <f t="shared" si="32"/>
        <v>0.68849999999999978</v>
      </c>
      <c r="E88" s="7">
        <f t="shared" si="27"/>
        <v>0.27500000000000019</v>
      </c>
      <c r="F88" s="7">
        <f t="shared" si="29"/>
        <v>3.2000000000000015E-2</v>
      </c>
      <c r="G88" s="7">
        <f t="shared" si="30"/>
        <v>4.4999999999999988E-3</v>
      </c>
      <c r="H88" s="9">
        <f t="shared" si="31"/>
        <v>47</v>
      </c>
      <c r="I88" s="1">
        <v>9028</v>
      </c>
      <c r="J88">
        <v>3</v>
      </c>
      <c r="K88" s="7"/>
    </row>
    <row r="89" spans="1:11">
      <c r="A89">
        <f t="shared" si="24"/>
        <v>1.0000000000000001E+157</v>
      </c>
      <c r="B89">
        <v>85</v>
      </c>
      <c r="C89" s="23">
        <v>0</v>
      </c>
      <c r="D89" s="7">
        <f t="shared" si="32"/>
        <v>0.68289999999999984</v>
      </c>
      <c r="E89" s="7">
        <f t="shared" si="27"/>
        <v>0.28000000000000019</v>
      </c>
      <c r="F89" s="7">
        <f t="shared" si="29"/>
        <v>3.2500000000000015E-2</v>
      </c>
      <c r="G89" s="7">
        <f t="shared" si="30"/>
        <v>4.5999999999999991E-3</v>
      </c>
      <c r="H89" s="9">
        <f t="shared" si="31"/>
        <v>47</v>
      </c>
      <c r="I89" s="1">
        <v>9028</v>
      </c>
      <c r="J89">
        <v>3</v>
      </c>
      <c r="K89" s="7"/>
    </row>
    <row r="90" spans="1:11">
      <c r="A90">
        <f t="shared" si="24"/>
        <v>1.0000000000000001E+158</v>
      </c>
      <c r="B90">
        <v>86</v>
      </c>
      <c r="C90" s="23">
        <v>0</v>
      </c>
      <c r="D90" s="7">
        <f t="shared" si="32"/>
        <v>0.67729999999999979</v>
      </c>
      <c r="E90" s="7">
        <f t="shared" si="27"/>
        <v>0.2850000000000002</v>
      </c>
      <c r="F90" s="7">
        <f t="shared" si="29"/>
        <v>3.3000000000000015E-2</v>
      </c>
      <c r="G90" s="7">
        <f t="shared" si="30"/>
        <v>4.6999999999999993E-3</v>
      </c>
      <c r="H90" s="9">
        <f t="shared" si="31"/>
        <v>47</v>
      </c>
      <c r="I90" s="1">
        <v>9028</v>
      </c>
      <c r="J90">
        <v>3</v>
      </c>
      <c r="K90" s="7"/>
    </row>
    <row r="91" spans="1:11">
      <c r="A91">
        <f t="shared" si="24"/>
        <v>1.0000000000000001E+159</v>
      </c>
      <c r="B91">
        <v>87</v>
      </c>
      <c r="C91" s="23">
        <v>0</v>
      </c>
      <c r="D91" s="7">
        <f t="shared" si="32"/>
        <v>0.67169999999999974</v>
      </c>
      <c r="E91" s="7">
        <f t="shared" si="27"/>
        <v>0.2900000000000002</v>
      </c>
      <c r="F91" s="7">
        <f t="shared" si="29"/>
        <v>3.3500000000000016E-2</v>
      </c>
      <c r="G91" s="7">
        <f t="shared" si="30"/>
        <v>4.7999999999999996E-3</v>
      </c>
      <c r="H91" s="9">
        <f t="shared" si="31"/>
        <v>47</v>
      </c>
      <c r="I91" s="1">
        <v>9028</v>
      </c>
      <c r="J91">
        <v>3</v>
      </c>
      <c r="K91" s="7"/>
    </row>
    <row r="92" spans="1:11">
      <c r="A92">
        <f t="shared" si="24"/>
        <v>1.0000000000000002E+160</v>
      </c>
      <c r="B92">
        <v>88</v>
      </c>
      <c r="C92" s="23">
        <v>0</v>
      </c>
      <c r="D92" s="7">
        <f t="shared" si="32"/>
        <v>0.66609999999999969</v>
      </c>
      <c r="E92" s="7">
        <f t="shared" si="27"/>
        <v>0.29500000000000021</v>
      </c>
      <c r="F92" s="7">
        <f t="shared" si="29"/>
        <v>3.4000000000000016E-2</v>
      </c>
      <c r="G92" s="7">
        <f t="shared" si="30"/>
        <v>4.8999999999999998E-3</v>
      </c>
      <c r="H92" s="9">
        <f>H84+6</f>
        <v>53</v>
      </c>
      <c r="I92" s="1">
        <v>9028</v>
      </c>
      <c r="J92">
        <v>3</v>
      </c>
      <c r="K92" s="7"/>
    </row>
    <row r="93" spans="1:11" ht="17.25" thickBot="1">
      <c r="A93">
        <f t="shared" si="24"/>
        <v>1.0000000000000002E+161</v>
      </c>
      <c r="B93" s="14">
        <v>89</v>
      </c>
      <c r="C93" s="23">
        <v>0</v>
      </c>
      <c r="D93" s="7">
        <f t="shared" si="32"/>
        <v>0.66049999999999975</v>
      </c>
      <c r="E93" s="7">
        <f t="shared" si="27"/>
        <v>0.30000000000000021</v>
      </c>
      <c r="F93" s="7">
        <f t="shared" si="29"/>
        <v>3.4500000000000017E-2</v>
      </c>
      <c r="G93" s="7">
        <f t="shared" si="30"/>
        <v>5.0000000000000001E-3</v>
      </c>
      <c r="H93" s="9">
        <f t="shared" ref="H93:H103" si="33">H85+6</f>
        <v>53</v>
      </c>
      <c r="I93" s="1">
        <v>9028</v>
      </c>
      <c r="J93">
        <v>3</v>
      </c>
      <c r="K93" s="7"/>
    </row>
    <row r="94" spans="1:11">
      <c r="A94">
        <f t="shared" si="24"/>
        <v>1.0000000000000001E+162</v>
      </c>
      <c r="B94">
        <v>90</v>
      </c>
      <c r="C94" s="23">
        <v>0</v>
      </c>
      <c r="D94" s="7">
        <f t="shared" si="32"/>
        <v>0.65489999999999982</v>
      </c>
      <c r="E94" s="7">
        <f t="shared" si="27"/>
        <v>0.30500000000000022</v>
      </c>
      <c r="F94" s="7">
        <f t="shared" si="29"/>
        <v>3.5000000000000017E-2</v>
      </c>
      <c r="G94" s="7">
        <f t="shared" si="30"/>
        <v>5.1000000000000004E-3</v>
      </c>
      <c r="H94" s="9">
        <f t="shared" si="33"/>
        <v>53</v>
      </c>
      <c r="I94" s="1">
        <v>9028</v>
      </c>
      <c r="J94">
        <v>3</v>
      </c>
      <c r="K94" s="7"/>
    </row>
    <row r="95" spans="1:11">
      <c r="A95">
        <f t="shared" si="24"/>
        <v>1.0000000000000001E+163</v>
      </c>
      <c r="B95">
        <v>91</v>
      </c>
      <c r="C95" s="23">
        <v>0</v>
      </c>
      <c r="D95" s="7">
        <f t="shared" si="32"/>
        <v>0.64929999999999977</v>
      </c>
      <c r="E95" s="7">
        <f t="shared" si="27"/>
        <v>0.31000000000000022</v>
      </c>
      <c r="F95" s="7">
        <f t="shared" si="29"/>
        <v>3.5500000000000018E-2</v>
      </c>
      <c r="G95" s="7">
        <f t="shared" si="30"/>
        <v>5.2000000000000006E-3</v>
      </c>
      <c r="H95" s="9">
        <f t="shared" si="33"/>
        <v>53</v>
      </c>
      <c r="I95" s="1">
        <v>9028</v>
      </c>
      <c r="J95">
        <v>3</v>
      </c>
      <c r="K95" s="7"/>
    </row>
    <row r="96" spans="1:11">
      <c r="A96">
        <f t="shared" si="24"/>
        <v>1.0000000000000001E+164</v>
      </c>
      <c r="B96">
        <v>92</v>
      </c>
      <c r="C96" s="23">
        <v>0</v>
      </c>
      <c r="D96" s="7">
        <f t="shared" si="32"/>
        <v>0.64369999999999972</v>
      </c>
      <c r="E96" s="7">
        <f t="shared" si="27"/>
        <v>0.31500000000000022</v>
      </c>
      <c r="F96" s="7">
        <f t="shared" si="29"/>
        <v>3.6000000000000018E-2</v>
      </c>
      <c r="G96" s="7">
        <f t="shared" si="30"/>
        <v>5.3000000000000009E-3</v>
      </c>
      <c r="H96" s="9">
        <f t="shared" si="33"/>
        <v>53</v>
      </c>
      <c r="I96" s="1">
        <v>9028</v>
      </c>
      <c r="J96">
        <v>3</v>
      </c>
      <c r="K96" s="7"/>
    </row>
    <row r="97" spans="1:11">
      <c r="A97">
        <f t="shared" si="24"/>
        <v>1.0000000000000001E+165</v>
      </c>
      <c r="B97">
        <v>93</v>
      </c>
      <c r="C97" s="23">
        <v>0</v>
      </c>
      <c r="D97" s="7">
        <f t="shared" si="32"/>
        <v>0.63809999999999967</v>
      </c>
      <c r="E97" s="7">
        <f t="shared" si="27"/>
        <v>0.32000000000000023</v>
      </c>
      <c r="F97" s="7">
        <f t="shared" si="29"/>
        <v>3.6500000000000019E-2</v>
      </c>
      <c r="G97" s="7">
        <f t="shared" si="30"/>
        <v>5.4000000000000012E-3</v>
      </c>
      <c r="H97" s="9">
        <f t="shared" si="33"/>
        <v>53</v>
      </c>
      <c r="I97" s="1">
        <v>9028</v>
      </c>
      <c r="J97">
        <v>3</v>
      </c>
      <c r="K97" s="7"/>
    </row>
    <row r="98" spans="1:11">
      <c r="A98">
        <f t="shared" si="24"/>
        <v>1.0000000000000001E+166</v>
      </c>
      <c r="B98">
        <v>94</v>
      </c>
      <c r="C98" s="23">
        <v>0</v>
      </c>
      <c r="D98" s="7">
        <f t="shared" si="32"/>
        <v>0.63249999999999973</v>
      </c>
      <c r="E98" s="7">
        <f t="shared" si="27"/>
        <v>0.32500000000000023</v>
      </c>
      <c r="F98" s="7">
        <f t="shared" si="29"/>
        <v>3.7000000000000019E-2</v>
      </c>
      <c r="G98" s="7">
        <f t="shared" si="30"/>
        <v>5.5000000000000014E-3</v>
      </c>
      <c r="H98" s="9">
        <f t="shared" si="33"/>
        <v>53</v>
      </c>
      <c r="I98" s="1">
        <v>9028</v>
      </c>
      <c r="J98">
        <v>3</v>
      </c>
      <c r="K98" s="7"/>
    </row>
    <row r="99" spans="1:11">
      <c r="A99">
        <f t="shared" si="24"/>
        <v>1E+167</v>
      </c>
      <c r="B99">
        <v>95</v>
      </c>
      <c r="C99" s="23">
        <v>0</v>
      </c>
      <c r="D99" s="7">
        <f t="shared" si="32"/>
        <v>0.62689999999999979</v>
      </c>
      <c r="E99" s="7">
        <f t="shared" si="27"/>
        <v>0.33000000000000024</v>
      </c>
      <c r="F99" s="7">
        <f t="shared" si="29"/>
        <v>3.7500000000000019E-2</v>
      </c>
      <c r="G99" s="7">
        <f t="shared" si="30"/>
        <v>5.6000000000000017E-3</v>
      </c>
      <c r="H99" s="9">
        <f t="shared" si="33"/>
        <v>53</v>
      </c>
      <c r="I99" s="1">
        <v>9028</v>
      </c>
      <c r="J99">
        <v>3</v>
      </c>
      <c r="K99" s="7"/>
    </row>
    <row r="100" spans="1:11">
      <c r="A100">
        <f t="shared" si="24"/>
        <v>9.9999999999999993E+167</v>
      </c>
      <c r="B100">
        <v>96</v>
      </c>
      <c r="C100" s="23">
        <v>0</v>
      </c>
      <c r="D100" s="7">
        <f t="shared" si="32"/>
        <v>0.62129999999999974</v>
      </c>
      <c r="E100" s="7">
        <f t="shared" si="27"/>
        <v>0.33500000000000024</v>
      </c>
      <c r="F100" s="7">
        <f t="shared" si="29"/>
        <v>3.800000000000002E-2</v>
      </c>
      <c r="G100" s="7">
        <f t="shared" si="30"/>
        <v>5.7000000000000019E-3</v>
      </c>
      <c r="H100" s="9">
        <f t="shared" si="33"/>
        <v>59</v>
      </c>
      <c r="I100" s="1">
        <v>9028</v>
      </c>
      <c r="J100">
        <v>4</v>
      </c>
      <c r="K100" s="7"/>
    </row>
    <row r="101" spans="1:11">
      <c r="A101">
        <f t="shared" si="24"/>
        <v>9.9999999999999993E+168</v>
      </c>
      <c r="B101">
        <v>97</v>
      </c>
      <c r="C101" s="23">
        <v>0</v>
      </c>
      <c r="D101" s="7">
        <f t="shared" si="32"/>
        <v>0.61569999999999969</v>
      </c>
      <c r="E101" s="7">
        <f t="shared" si="27"/>
        <v>0.34000000000000025</v>
      </c>
      <c r="F101" s="7">
        <f t="shared" si="29"/>
        <v>3.850000000000002E-2</v>
      </c>
      <c r="G101" s="7">
        <f t="shared" si="30"/>
        <v>5.8000000000000022E-3</v>
      </c>
      <c r="H101" s="9">
        <f t="shared" si="33"/>
        <v>59</v>
      </c>
      <c r="I101" s="1">
        <v>9028</v>
      </c>
      <c r="J101">
        <v>4</v>
      </c>
      <c r="K101" s="7"/>
    </row>
    <row r="102" spans="1:11">
      <c r="A102">
        <f t="shared" si="24"/>
        <v>9.999999999999999E+169</v>
      </c>
      <c r="B102">
        <v>98</v>
      </c>
      <c r="C102" s="23">
        <v>0</v>
      </c>
      <c r="D102" s="7">
        <f t="shared" si="32"/>
        <v>0.61009999999999964</v>
      </c>
      <c r="E102" s="7">
        <f t="shared" si="27"/>
        <v>0.34500000000000025</v>
      </c>
      <c r="F102" s="7">
        <f t="shared" si="29"/>
        <v>3.9000000000000021E-2</v>
      </c>
      <c r="G102" s="7">
        <f t="shared" si="30"/>
        <v>5.9000000000000025E-3</v>
      </c>
      <c r="H102" s="9">
        <f t="shared" si="33"/>
        <v>59</v>
      </c>
      <c r="I102" s="1">
        <v>9028</v>
      </c>
      <c r="J102">
        <v>4</v>
      </c>
      <c r="K102" s="7"/>
    </row>
    <row r="103" spans="1:11" ht="17.25" thickBot="1">
      <c r="A103">
        <f t="shared" si="24"/>
        <v>9.9999999999999995E+170</v>
      </c>
      <c r="B103" s="14">
        <v>99</v>
      </c>
      <c r="C103" s="23">
        <v>0</v>
      </c>
      <c r="D103" s="7">
        <f t="shared" si="32"/>
        <v>0.6044999999999997</v>
      </c>
      <c r="E103" s="7">
        <f t="shared" si="27"/>
        <v>0.35000000000000026</v>
      </c>
      <c r="F103" s="7">
        <f t="shared" si="29"/>
        <v>3.9500000000000021E-2</v>
      </c>
      <c r="G103" s="7">
        <f t="shared" si="30"/>
        <v>6.0000000000000027E-3</v>
      </c>
      <c r="H103" s="9">
        <f t="shared" si="33"/>
        <v>59</v>
      </c>
      <c r="I103" s="1">
        <v>9028</v>
      </c>
      <c r="J103">
        <v>4</v>
      </c>
      <c r="K103" s="7"/>
    </row>
  </sheetData>
  <phoneticPr fontId="1" type="noConversion"/>
  <conditionalFormatting sqref="B4:B41 B44:B51 B54:B61 B64:B71 B74:B81 B84:B91 B94:B101">
    <cfRule type="expression" dxfId="3" priority="55">
      <formula>$C6=5</formula>
    </cfRule>
  </conditionalFormatting>
  <conditionalFormatting sqref="B42:B43 B52:B53 B62:B63 B72:B73 B82:B83 B92:B93 B102:B103">
    <cfRule type="expression" dxfId="2" priority="54">
      <formula>#REF!=5</formula>
    </cfRule>
  </conditionalFormatting>
  <conditionalFormatting sqref="Q28">
    <cfRule type="expression" dxfId="1" priority="1">
      <formula>$Q$28=$O$5</formula>
    </cfRule>
    <cfRule type="expression" dxfId="0" priority="2">
      <formula>$Q$28&lt;&gt;$O$5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2023-06-13T05:45:59Z</dcterms:modified>
</cp:coreProperties>
</file>