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5E8064E-1E9E-480A-A739-2277969CFFF1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Q24" i="3"/>
  <c r="I75" i="3"/>
  <c r="I97" i="3" s="1"/>
  <c r="J75" i="3"/>
  <c r="K75" i="3"/>
  <c r="L75" i="3"/>
  <c r="M75" i="3"/>
  <c r="N75" i="3"/>
  <c r="Q75" i="3" s="1"/>
  <c r="P75" i="3"/>
  <c r="I25" i="3"/>
  <c r="J25" i="3" s="1"/>
  <c r="H94" i="3"/>
  <c r="H93" i="3"/>
  <c r="H92" i="3"/>
  <c r="H91" i="3"/>
  <c r="H90" i="3"/>
  <c r="H89" i="3"/>
  <c r="H88" i="3"/>
  <c r="H87" i="3"/>
  <c r="Z86" i="3"/>
  <c r="H86" i="3"/>
  <c r="Z85" i="3"/>
  <c r="H85" i="3"/>
  <c r="Z84" i="3"/>
  <c r="H84" i="3"/>
  <c r="Z83" i="3"/>
  <c r="H83" i="3"/>
  <c r="Z82" i="3"/>
  <c r="H82" i="3"/>
  <c r="Z81" i="3"/>
  <c r="H81" i="3"/>
  <c r="Z80" i="3"/>
  <c r="Z79" i="3"/>
  <c r="Z78" i="3"/>
  <c r="Z77" i="3"/>
  <c r="Z76" i="3"/>
  <c r="Z75" i="3"/>
  <c r="Z74" i="3"/>
  <c r="Z73" i="3"/>
  <c r="Z72" i="3"/>
  <c r="AE48" i="3"/>
  <c r="AD48" i="3" s="1"/>
  <c r="AE68" i="3" s="1"/>
  <c r="AE47" i="3"/>
  <c r="AB47" i="3" s="1"/>
  <c r="AC67" i="3" s="1"/>
  <c r="AC47" i="3"/>
  <c r="AD67" i="3" s="1"/>
  <c r="AA47" i="3"/>
  <c r="AB67" i="3" s="1"/>
  <c r="Z47" i="3"/>
  <c r="AA67" i="3" s="1"/>
  <c r="AE46" i="3"/>
  <c r="AD46" i="3" s="1"/>
  <c r="AE66" i="3" s="1"/>
  <c r="AE45" i="3"/>
  <c r="AA45" i="3" s="1"/>
  <c r="AB65" i="3" s="1"/>
  <c r="AE44" i="3"/>
  <c r="AA44" i="3" s="1"/>
  <c r="AB64" i="3" s="1"/>
  <c r="AD44" i="3"/>
  <c r="AE64" i="3" s="1"/>
  <c r="AC44" i="3"/>
  <c r="AD64" i="3" s="1"/>
  <c r="AE43" i="3"/>
  <c r="AB43" i="3" s="1"/>
  <c r="AC63" i="3" s="1"/>
  <c r="AA43" i="3"/>
  <c r="AB63" i="3" s="1"/>
  <c r="Z43" i="3"/>
  <c r="AA63" i="3" s="1"/>
  <c r="AE42" i="3"/>
  <c r="AD42" i="3" s="1"/>
  <c r="AE62" i="3" s="1"/>
  <c r="AE41" i="3"/>
  <c r="AA41" i="3" s="1"/>
  <c r="AB61" i="3" s="1"/>
  <c r="AE40" i="3"/>
  <c r="AC40" i="3" s="1"/>
  <c r="AD60" i="3" s="1"/>
  <c r="J97" i="3" l="1"/>
  <c r="K97" i="3" s="1"/>
  <c r="L97" i="3" s="1"/>
  <c r="M97" i="3" s="1"/>
  <c r="N97" i="3" s="1"/>
  <c r="R75" i="3"/>
  <c r="P52" i="3"/>
  <c r="H52" i="3" s="1"/>
  <c r="L52" i="3"/>
  <c r="M52" i="3" s="1"/>
  <c r="K52" i="3"/>
  <c r="J52" i="3"/>
  <c r="I52" i="3"/>
  <c r="N52" i="3" s="1"/>
  <c r="AB41" i="3"/>
  <c r="AC61" i="3" s="1"/>
  <c r="AB45" i="3"/>
  <c r="AC65" i="3" s="1"/>
  <c r="AD40" i="3"/>
  <c r="AE60" i="3" s="1"/>
  <c r="AC41" i="3"/>
  <c r="AD61" i="3" s="1"/>
  <c r="AC45" i="3"/>
  <c r="AD65" i="3" s="1"/>
  <c r="AA48" i="3"/>
  <c r="AB68" i="3" s="1"/>
  <c r="AD41" i="3"/>
  <c r="AE61" i="3" s="1"/>
  <c r="AD45" i="3"/>
  <c r="AE65" i="3" s="1"/>
  <c r="AA85" i="3"/>
  <c r="AB85" i="3" s="1"/>
  <c r="AC85" i="3" s="1"/>
  <c r="AD85" i="3" s="1"/>
  <c r="Z40" i="3"/>
  <c r="AA60" i="3" s="1"/>
  <c r="AA78" i="3" s="1"/>
  <c r="AB78" i="3" s="1"/>
  <c r="AC78" i="3" s="1"/>
  <c r="AD78" i="3" s="1"/>
  <c r="AE78" i="3" s="1"/>
  <c r="AC43" i="3"/>
  <c r="AD63" i="3" s="1"/>
  <c r="AA40" i="3"/>
  <c r="AB60" i="3" s="1"/>
  <c r="AD43" i="3"/>
  <c r="AE63" i="3" s="1"/>
  <c r="AD47" i="3"/>
  <c r="AE67" i="3" s="1"/>
  <c r="AB40" i="3"/>
  <c r="AC60" i="3" s="1"/>
  <c r="AB44" i="3"/>
  <c r="AC64" i="3" s="1"/>
  <c r="AA81" i="3"/>
  <c r="AB81" i="3" s="1"/>
  <c r="AC81" i="3" s="1"/>
  <c r="Z48" i="3"/>
  <c r="AA68" i="3" s="1"/>
  <c r="AA86" i="3" s="1"/>
  <c r="AB86" i="3" s="1"/>
  <c r="Z42" i="3"/>
  <c r="AA62" i="3" s="1"/>
  <c r="AA80" i="3" s="1"/>
  <c r="AA46" i="3"/>
  <c r="AB66" i="3" s="1"/>
  <c r="AB48" i="3"/>
  <c r="AC68" i="3" s="1"/>
  <c r="AA42" i="3"/>
  <c r="AB62" i="3" s="1"/>
  <c r="AB42" i="3"/>
  <c r="AC62" i="3" s="1"/>
  <c r="AB46" i="3"/>
  <c r="AC66" i="3" s="1"/>
  <c r="AC48" i="3"/>
  <c r="AD68" i="3" s="1"/>
  <c r="Z46" i="3"/>
  <c r="AA66" i="3" s="1"/>
  <c r="AA84" i="3" s="1"/>
  <c r="AB84" i="3" s="1"/>
  <c r="Z41" i="3"/>
  <c r="AA61" i="3" s="1"/>
  <c r="AA79" i="3" s="1"/>
  <c r="AB79" i="3" s="1"/>
  <c r="AC42" i="3"/>
  <c r="AD62" i="3" s="1"/>
  <c r="Z44" i="3"/>
  <c r="AA64" i="3" s="1"/>
  <c r="AA82" i="3" s="1"/>
  <c r="AB82" i="3" s="1"/>
  <c r="AC82" i="3" s="1"/>
  <c r="AD82" i="3" s="1"/>
  <c r="AE82" i="3" s="1"/>
  <c r="Z45" i="3"/>
  <c r="AA65" i="3" s="1"/>
  <c r="AA83" i="3" s="1"/>
  <c r="AB83" i="3" s="1"/>
  <c r="AC83" i="3" s="1"/>
  <c r="AD83" i="3" s="1"/>
  <c r="AE83" i="3" s="1"/>
  <c r="AC46" i="3"/>
  <c r="AD66" i="3" s="1"/>
  <c r="P24" i="3" l="1"/>
  <c r="AD81" i="3"/>
  <c r="AE81" i="3" s="1"/>
  <c r="AC79" i="3"/>
  <c r="AD79" i="3" s="1"/>
  <c r="AE79" i="3" s="1"/>
  <c r="AE85" i="3"/>
  <c r="AC86" i="3"/>
  <c r="AD86" i="3" s="1"/>
  <c r="AE86" i="3" s="1"/>
  <c r="AC84" i="3"/>
  <c r="AD84" i="3" s="1"/>
  <c r="AE84" i="3" s="1"/>
  <c r="AB80" i="3"/>
  <c r="AC80" i="3" s="1"/>
  <c r="AD80" i="3" s="1"/>
  <c r="AE80" i="3" s="1"/>
  <c r="C23" i="4"/>
  <c r="D23" i="4"/>
  <c r="E23" i="4"/>
  <c r="F23" i="4"/>
  <c r="G23" i="4"/>
  <c r="Q23" i="4"/>
  <c r="L23" i="4" s="1"/>
  <c r="C24" i="4"/>
  <c r="D24" i="4"/>
  <c r="E24" i="4"/>
  <c r="F24" i="4"/>
  <c r="G24" i="4"/>
  <c r="Q24" i="4"/>
  <c r="M24" i="4" s="1"/>
  <c r="V32" i="4"/>
  <c r="W32" i="4" s="1"/>
  <c r="V33" i="4"/>
  <c r="W33" i="4" s="1"/>
  <c r="I24" i="3"/>
  <c r="P51" i="3" s="1"/>
  <c r="Q22" i="4"/>
  <c r="L22" i="4" s="1"/>
  <c r="C22" i="4"/>
  <c r="D22" i="4"/>
  <c r="E22" i="4"/>
  <c r="F22" i="4"/>
  <c r="G22" i="4"/>
  <c r="AE38" i="3"/>
  <c r="Z38" i="3" s="1"/>
  <c r="AA58" i="3" s="1"/>
  <c r="AA76" i="3" s="1"/>
  <c r="AE39" i="3"/>
  <c r="Z39" i="3" s="1"/>
  <c r="AA59" i="3" s="1"/>
  <c r="AA77" i="3" s="1"/>
  <c r="AE35" i="3"/>
  <c r="Z35" i="3" s="1"/>
  <c r="AA55" i="3" s="1"/>
  <c r="AA73" i="3" s="1"/>
  <c r="AE36" i="3"/>
  <c r="AC36" i="3" s="1"/>
  <c r="AD56" i="3" s="1"/>
  <c r="AE37" i="3"/>
  <c r="Z37" i="3" s="1"/>
  <c r="AA57" i="3" s="1"/>
  <c r="AA75" i="3" s="1"/>
  <c r="AE34" i="3"/>
  <c r="AA34" i="3" s="1"/>
  <c r="AB54" i="3" s="1"/>
  <c r="I23" i="3"/>
  <c r="C18" i="4"/>
  <c r="D18" i="4"/>
  <c r="E18" i="4"/>
  <c r="F18" i="4"/>
  <c r="G18" i="4"/>
  <c r="Q18" i="4"/>
  <c r="L18" i="4" s="1"/>
  <c r="C19" i="4"/>
  <c r="D19" i="4"/>
  <c r="E19" i="4"/>
  <c r="F19" i="4"/>
  <c r="G19" i="4"/>
  <c r="Q19" i="4"/>
  <c r="L19" i="4" s="1"/>
  <c r="C20" i="4"/>
  <c r="D20" i="4"/>
  <c r="E20" i="4"/>
  <c r="F20" i="4"/>
  <c r="G20" i="4"/>
  <c r="Q20" i="4"/>
  <c r="L20" i="4" s="1"/>
  <c r="C21" i="4"/>
  <c r="D21" i="4"/>
  <c r="E21" i="4"/>
  <c r="F21" i="4"/>
  <c r="G21" i="4"/>
  <c r="Q21" i="4"/>
  <c r="P21" i="4" s="1"/>
  <c r="C17" i="4"/>
  <c r="D17" i="4"/>
  <c r="E17" i="4"/>
  <c r="F17" i="4"/>
  <c r="G17" i="4"/>
  <c r="V30" i="4"/>
  <c r="W30" i="4" s="1"/>
  <c r="V31" i="4"/>
  <c r="W31" i="4" s="1"/>
  <c r="Q17" i="4"/>
  <c r="N17" i="4" s="1"/>
  <c r="P50" i="3" l="1"/>
  <c r="J23" i="3"/>
  <c r="O22" i="3" s="1"/>
  <c r="AD37" i="3"/>
  <c r="AE57" i="3" s="1"/>
  <c r="L51" i="3"/>
  <c r="H51" i="3"/>
  <c r="K51" i="3"/>
  <c r="L74" i="3" s="1"/>
  <c r="J51" i="3"/>
  <c r="K74" i="3" s="1"/>
  <c r="I51" i="3"/>
  <c r="J74" i="3" s="1"/>
  <c r="AC37" i="3"/>
  <c r="AD57" i="3" s="1"/>
  <c r="AB36" i="3"/>
  <c r="AC56" i="3" s="1"/>
  <c r="B21" i="4"/>
  <c r="B19" i="4"/>
  <c r="B20" i="4"/>
  <c r="B18" i="4"/>
  <c r="J24" i="3"/>
  <c r="O23" i="3" s="1"/>
  <c r="B24" i="4"/>
  <c r="B23" i="4"/>
  <c r="O24" i="4"/>
  <c r="P23" i="4"/>
  <c r="N24" i="4"/>
  <c r="O23" i="4"/>
  <c r="L24" i="4"/>
  <c r="P24" i="4"/>
  <c r="M23" i="4"/>
  <c r="N23" i="4"/>
  <c r="AA36" i="3"/>
  <c r="AB56" i="3" s="1"/>
  <c r="AB34" i="3"/>
  <c r="AC54" i="3" s="1"/>
  <c r="AC34" i="3"/>
  <c r="AD54" i="3" s="1"/>
  <c r="AD34" i="3"/>
  <c r="AE54" i="3" s="1"/>
  <c r="Z36" i="3"/>
  <c r="AA56" i="3" s="1"/>
  <c r="AA74" i="3" s="1"/>
  <c r="AB74" i="3" s="1"/>
  <c r="AC74" i="3" s="1"/>
  <c r="AD74" i="3" s="1"/>
  <c r="AE74" i="3" s="1"/>
  <c r="AD35" i="3"/>
  <c r="AE55" i="3" s="1"/>
  <c r="AC35" i="3"/>
  <c r="AD55" i="3" s="1"/>
  <c r="Z34" i="3"/>
  <c r="AA54" i="3" s="1"/>
  <c r="AA72" i="3" s="1"/>
  <c r="AB72" i="3" s="1"/>
  <c r="AC72" i="3" s="1"/>
  <c r="AD72" i="3" s="1"/>
  <c r="AE72" i="3" s="1"/>
  <c r="AB35" i="3"/>
  <c r="AC55" i="3" s="1"/>
  <c r="AA35" i="3"/>
  <c r="AB55" i="3" s="1"/>
  <c r="AB73" i="3" s="1"/>
  <c r="AC73" i="3" s="1"/>
  <c r="AD73" i="3" s="1"/>
  <c r="AE73" i="3" s="1"/>
  <c r="AB37" i="3"/>
  <c r="AC57" i="3" s="1"/>
  <c r="AC39" i="3"/>
  <c r="AD59" i="3" s="1"/>
  <c r="AA37" i="3"/>
  <c r="AB57" i="3" s="1"/>
  <c r="AB75" i="3" s="1"/>
  <c r="AC75" i="3" s="1"/>
  <c r="AD75" i="3" s="1"/>
  <c r="AE75" i="3" s="1"/>
  <c r="AD36" i="3"/>
  <c r="AE56" i="3" s="1"/>
  <c r="B22" i="4"/>
  <c r="P22" i="4"/>
  <c r="O22" i="4"/>
  <c r="N22" i="4"/>
  <c r="M22" i="4"/>
  <c r="AD39" i="3"/>
  <c r="AE59" i="3" s="1"/>
  <c r="AB39" i="3"/>
  <c r="AC59" i="3" s="1"/>
  <c r="AA39" i="3"/>
  <c r="AB59" i="3" s="1"/>
  <c r="AB77" i="3" s="1"/>
  <c r="AC77" i="3" s="1"/>
  <c r="AD77" i="3" s="1"/>
  <c r="AE77" i="3" s="1"/>
  <c r="AD38" i="3"/>
  <c r="AE58" i="3" s="1"/>
  <c r="AC38" i="3"/>
  <c r="AD58" i="3" s="1"/>
  <c r="AB38" i="3"/>
  <c r="AC58" i="3" s="1"/>
  <c r="AA38" i="3"/>
  <c r="AB58" i="3" s="1"/>
  <c r="AB76" i="3" s="1"/>
  <c r="N21" i="4"/>
  <c r="M21" i="4"/>
  <c r="N20" i="4"/>
  <c r="O19" i="4"/>
  <c r="P18" i="4"/>
  <c r="O21" i="4"/>
  <c r="P20" i="4"/>
  <c r="O20" i="4"/>
  <c r="L21" i="4"/>
  <c r="M20" i="4"/>
  <c r="N19" i="4"/>
  <c r="O18" i="4"/>
  <c r="P19" i="4"/>
  <c r="M19" i="4"/>
  <c r="N18" i="4"/>
  <c r="M18" i="4"/>
  <c r="B17" i="4"/>
  <c r="M17" i="4"/>
  <c r="L17" i="4"/>
  <c r="P17" i="4"/>
  <c r="O17" i="4"/>
  <c r="I22" i="3"/>
  <c r="C16" i="4"/>
  <c r="B16" i="4" s="1"/>
  <c r="D16" i="4"/>
  <c r="E16" i="4"/>
  <c r="F16" i="4"/>
  <c r="G16" i="4"/>
  <c r="Q16" i="4"/>
  <c r="L16" i="4" s="1"/>
  <c r="AC76" i="3" l="1"/>
  <c r="AD76" i="3" s="1"/>
  <c r="AE76" i="3" s="1"/>
  <c r="I74" i="3"/>
  <c r="N51" i="3"/>
  <c r="M74" i="3"/>
  <c r="M51" i="3"/>
  <c r="N74" i="3" s="1"/>
  <c r="Q74" i="3" s="1"/>
  <c r="K50" i="3"/>
  <c r="L73" i="3" s="1"/>
  <c r="L50" i="3"/>
  <c r="I50" i="3"/>
  <c r="J73" i="3" s="1"/>
  <c r="H50" i="3"/>
  <c r="J50" i="3"/>
  <c r="K73" i="3" s="1"/>
  <c r="AA9" i="3"/>
  <c r="J22" i="3"/>
  <c r="O21" i="3" s="1"/>
  <c r="P49" i="3"/>
  <c r="AA8" i="3"/>
  <c r="K22" i="4"/>
  <c r="K23" i="4"/>
  <c r="K18" i="4"/>
  <c r="Q23" i="3"/>
  <c r="K24" i="4"/>
  <c r="K19" i="4"/>
  <c r="K20" i="4"/>
  <c r="K21" i="4"/>
  <c r="AA21" i="3"/>
  <c r="AA17" i="3"/>
  <c r="AA15" i="3"/>
  <c r="Z10" i="3"/>
  <c r="AA10" i="3"/>
  <c r="AA13" i="3"/>
  <c r="Z19" i="3"/>
  <c r="Z9" i="3"/>
  <c r="AA19" i="3"/>
  <c r="Z11" i="3"/>
  <c r="AA12" i="3"/>
  <c r="AA20" i="3"/>
  <c r="AA22" i="3"/>
  <c r="AA18" i="3"/>
  <c r="AA14" i="3"/>
  <c r="AA16" i="3"/>
  <c r="AA11" i="3"/>
  <c r="K17" i="4"/>
  <c r="O16" i="4"/>
  <c r="M16" i="4"/>
  <c r="N16" i="4"/>
  <c r="P16" i="4"/>
  <c r="I21" i="3"/>
  <c r="P48" i="3" s="1"/>
  <c r="Q15" i="4"/>
  <c r="O15" i="4" s="1"/>
  <c r="C15" i="4"/>
  <c r="D15" i="4"/>
  <c r="E15" i="4"/>
  <c r="F15" i="4"/>
  <c r="G15" i="4"/>
  <c r="V28" i="4"/>
  <c r="W28" i="4" s="1"/>
  <c r="V29" i="4"/>
  <c r="W29" i="4" s="1"/>
  <c r="N50" i="3" l="1"/>
  <c r="I73" i="3"/>
  <c r="M73" i="3"/>
  <c r="M50" i="3"/>
  <c r="H48" i="3"/>
  <c r="I48" i="3"/>
  <c r="J71" i="3" s="1"/>
  <c r="K48" i="3"/>
  <c r="L71" i="3" s="1"/>
  <c r="L48" i="3"/>
  <c r="J48" i="3"/>
  <c r="K71" i="3" s="1"/>
  <c r="L49" i="3"/>
  <c r="J49" i="3"/>
  <c r="K72" i="3" s="1"/>
  <c r="I49" i="3"/>
  <c r="J72" i="3" s="1"/>
  <c r="H49" i="3"/>
  <c r="K49" i="3"/>
  <c r="L72" i="3" s="1"/>
  <c r="P74" i="3"/>
  <c r="I96" i="3"/>
  <c r="J96" i="3" s="1"/>
  <c r="K96" i="3" s="1"/>
  <c r="L96" i="3" s="1"/>
  <c r="M96" i="3" s="1"/>
  <c r="N96" i="3" s="1"/>
  <c r="Z21" i="3"/>
  <c r="Z8" i="3"/>
  <c r="Z18" i="3"/>
  <c r="Z16" i="3"/>
  <c r="Z15" i="3"/>
  <c r="Z20" i="3"/>
  <c r="Z22" i="3"/>
  <c r="J21" i="3"/>
  <c r="O20" i="3" s="1"/>
  <c r="K16" i="4"/>
  <c r="P15" i="4"/>
  <c r="M15" i="4"/>
  <c r="N15" i="4"/>
  <c r="L15" i="4"/>
  <c r="B15" i="4"/>
  <c r="B35" i="3"/>
  <c r="I20" i="3"/>
  <c r="P47" i="3" s="1"/>
  <c r="I19" i="3"/>
  <c r="P46" i="3" s="1"/>
  <c r="O18" i="3"/>
  <c r="I17" i="3"/>
  <c r="I16" i="3"/>
  <c r="I15" i="3"/>
  <c r="I14" i="3"/>
  <c r="I13" i="3"/>
  <c r="P39" i="3" s="1"/>
  <c r="I12" i="3"/>
  <c r="P38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34" i="3" s="1"/>
  <c r="M72" i="3" l="1"/>
  <c r="M49" i="3"/>
  <c r="N72" i="3" s="1"/>
  <c r="Q72" i="3" s="1"/>
  <c r="M71" i="3"/>
  <c r="M48" i="3"/>
  <c r="N71" i="3" s="1"/>
  <c r="Q71" i="3" s="1"/>
  <c r="J14" i="3"/>
  <c r="O14" i="3" s="1"/>
  <c r="P40" i="3"/>
  <c r="J15" i="3"/>
  <c r="O15" i="3" s="1"/>
  <c r="P41" i="3"/>
  <c r="J16" i="3"/>
  <c r="O16" i="3" s="1"/>
  <c r="P42" i="3"/>
  <c r="Q21" i="3"/>
  <c r="I71" i="3"/>
  <c r="N48" i="3"/>
  <c r="N73" i="3"/>
  <c r="Q73" i="3" s="1"/>
  <c r="Q22" i="3"/>
  <c r="J17" i="3"/>
  <c r="O17" i="3" s="1"/>
  <c r="P43" i="3"/>
  <c r="L46" i="3"/>
  <c r="Q46" i="3"/>
  <c r="K46" i="3"/>
  <c r="L69" i="3" s="1"/>
  <c r="H46" i="3"/>
  <c r="J46" i="3"/>
  <c r="K69" i="3" s="1"/>
  <c r="I46" i="3"/>
  <c r="J69" i="3" s="1"/>
  <c r="P73" i="3"/>
  <c r="I95" i="3"/>
  <c r="Q47" i="3"/>
  <c r="K47" i="3"/>
  <c r="L70" i="3" s="1"/>
  <c r="I47" i="3"/>
  <c r="J70" i="3" s="1"/>
  <c r="H47" i="3"/>
  <c r="J47" i="3"/>
  <c r="K70" i="3" s="1"/>
  <c r="L47" i="3"/>
  <c r="I72" i="3"/>
  <c r="I94" i="3" s="1"/>
  <c r="J94" i="3" s="1"/>
  <c r="K94" i="3" s="1"/>
  <c r="L94" i="3" s="1"/>
  <c r="M94" i="3" s="1"/>
  <c r="N94" i="3" s="1"/>
  <c r="N49" i="3"/>
  <c r="Z13" i="3"/>
  <c r="P36" i="3"/>
  <c r="J20" i="3"/>
  <c r="Z17" i="3"/>
  <c r="Z14" i="3"/>
  <c r="Z12" i="3"/>
  <c r="L39" i="3"/>
  <c r="Q39" i="3"/>
  <c r="T39" i="3" s="1"/>
  <c r="J36" i="3"/>
  <c r="K61" i="3" s="1"/>
  <c r="L36" i="3"/>
  <c r="M61" i="3" s="1"/>
  <c r="J13" i="3"/>
  <c r="O13" i="3" s="1"/>
  <c r="K15" i="4"/>
  <c r="O19" i="3"/>
  <c r="L38" i="3"/>
  <c r="M63" i="3" s="1"/>
  <c r="K38" i="3"/>
  <c r="L63" i="3" s="1"/>
  <c r="J38" i="3"/>
  <c r="K63" i="3" s="1"/>
  <c r="Q38" i="3"/>
  <c r="I38" i="3"/>
  <c r="J63" i="3" s="1"/>
  <c r="H38" i="3"/>
  <c r="I63" i="3" s="1"/>
  <c r="I34" i="3"/>
  <c r="J59" i="3" s="1"/>
  <c r="L34" i="3"/>
  <c r="M59" i="3" s="1"/>
  <c r="J34" i="3"/>
  <c r="K59" i="3" s="1"/>
  <c r="K34" i="3"/>
  <c r="L59" i="3" s="1"/>
  <c r="Q34" i="3"/>
  <c r="H34" i="3"/>
  <c r="I59" i="3" s="1"/>
  <c r="P35" i="3"/>
  <c r="J12" i="3"/>
  <c r="O12" i="3" s="1"/>
  <c r="H39" i="3"/>
  <c r="I64" i="3" s="1"/>
  <c r="U39" i="3"/>
  <c r="P37" i="3"/>
  <c r="I39" i="3"/>
  <c r="J64" i="3" s="1"/>
  <c r="V39" i="3"/>
  <c r="J39" i="3"/>
  <c r="K64" i="3" s="1"/>
  <c r="W39" i="3"/>
  <c r="J8" i="3"/>
  <c r="H36" i="3"/>
  <c r="I61" i="3" s="1"/>
  <c r="K39" i="3"/>
  <c r="L64" i="3" s="1"/>
  <c r="Q36" i="3"/>
  <c r="I81" i="3" l="1"/>
  <c r="P59" i="3"/>
  <c r="P72" i="3"/>
  <c r="P71" i="3"/>
  <c r="I93" i="3"/>
  <c r="J93" i="3" s="1"/>
  <c r="K93" i="3" s="1"/>
  <c r="L93" i="3" s="1"/>
  <c r="M93" i="3" s="1"/>
  <c r="N93" i="3" s="1"/>
  <c r="L42" i="3"/>
  <c r="Q42" i="3"/>
  <c r="K42" i="3"/>
  <c r="L67" i="3" s="1"/>
  <c r="H42" i="3"/>
  <c r="J42" i="3"/>
  <c r="K67" i="3" s="1"/>
  <c r="I42" i="3"/>
  <c r="J67" i="3" s="1"/>
  <c r="M70" i="3"/>
  <c r="M47" i="3"/>
  <c r="N70" i="3" s="1"/>
  <c r="I69" i="3"/>
  <c r="N46" i="3"/>
  <c r="L41" i="3"/>
  <c r="Q41" i="3"/>
  <c r="K41" i="3"/>
  <c r="L66" i="3" s="1"/>
  <c r="I41" i="3"/>
  <c r="J66" i="3" s="1"/>
  <c r="J41" i="3"/>
  <c r="K66" i="3" s="1"/>
  <c r="H41" i="3"/>
  <c r="N47" i="3"/>
  <c r="I70" i="3"/>
  <c r="W46" i="3"/>
  <c r="R46" i="3"/>
  <c r="S46" i="3"/>
  <c r="V46" i="3"/>
  <c r="T46" i="3"/>
  <c r="U46" i="3"/>
  <c r="J81" i="3"/>
  <c r="K81" i="3" s="1"/>
  <c r="L81" i="3" s="1"/>
  <c r="M81" i="3" s="1"/>
  <c r="N81" i="3" s="1"/>
  <c r="P64" i="3"/>
  <c r="I86" i="3"/>
  <c r="J86" i="3" s="1"/>
  <c r="K86" i="3" s="1"/>
  <c r="L86" i="3" s="1"/>
  <c r="M86" i="3" s="1"/>
  <c r="N86" i="3" s="1"/>
  <c r="I85" i="3"/>
  <c r="J85" i="3" s="1"/>
  <c r="K85" i="3" s="1"/>
  <c r="L85" i="3" s="1"/>
  <c r="M85" i="3" s="1"/>
  <c r="N85" i="3" s="1"/>
  <c r="P63" i="3"/>
  <c r="M39" i="3"/>
  <c r="N64" i="3" s="1"/>
  <c r="Q64" i="3" s="1"/>
  <c r="M64" i="3"/>
  <c r="M46" i="3"/>
  <c r="N69" i="3" s="1"/>
  <c r="M69" i="3"/>
  <c r="H40" i="3"/>
  <c r="L40" i="3"/>
  <c r="K40" i="3"/>
  <c r="L65" i="3" s="1"/>
  <c r="J40" i="3"/>
  <c r="K65" i="3" s="1"/>
  <c r="I40" i="3"/>
  <c r="J65" i="3" s="1"/>
  <c r="Q40" i="3"/>
  <c r="Q43" i="3"/>
  <c r="H43" i="3"/>
  <c r="K43" i="3"/>
  <c r="L68" i="3" s="1"/>
  <c r="J43" i="3"/>
  <c r="K68" i="3" s="1"/>
  <c r="I43" i="3"/>
  <c r="J68" i="3" s="1"/>
  <c r="L43" i="3"/>
  <c r="S47" i="3"/>
  <c r="V47" i="3"/>
  <c r="R47" i="3"/>
  <c r="U47" i="3"/>
  <c r="W47" i="3"/>
  <c r="T47" i="3"/>
  <c r="J95" i="3"/>
  <c r="K95" i="3" s="1"/>
  <c r="L95" i="3" s="1"/>
  <c r="M95" i="3" s="1"/>
  <c r="N95" i="3" s="1"/>
  <c r="P22" i="3"/>
  <c r="M36" i="3"/>
  <c r="N61" i="3" s="1"/>
  <c r="Q61" i="3" s="1"/>
  <c r="S39" i="3"/>
  <c r="I83" i="3"/>
  <c r="R39" i="3"/>
  <c r="P23" i="3"/>
  <c r="I36" i="3"/>
  <c r="J61" i="3" s="1"/>
  <c r="J83" i="3" s="1"/>
  <c r="K83" i="3" s="1"/>
  <c r="K36" i="3"/>
  <c r="L61" i="3" s="1"/>
  <c r="Q20" i="3"/>
  <c r="V36" i="3"/>
  <c r="U36" i="3"/>
  <c r="T36" i="3"/>
  <c r="W36" i="3"/>
  <c r="S36" i="3"/>
  <c r="R36" i="3"/>
  <c r="N34" i="3"/>
  <c r="V34" i="3"/>
  <c r="T34" i="3"/>
  <c r="R34" i="3"/>
  <c r="W34" i="3"/>
  <c r="U34" i="3"/>
  <c r="S34" i="3"/>
  <c r="L35" i="3"/>
  <c r="M60" i="3" s="1"/>
  <c r="K35" i="3"/>
  <c r="L60" i="3" s="1"/>
  <c r="J35" i="3"/>
  <c r="K60" i="3" s="1"/>
  <c r="I35" i="3"/>
  <c r="J60" i="3" s="1"/>
  <c r="H35" i="3"/>
  <c r="I60" i="3" s="1"/>
  <c r="Q35" i="3"/>
  <c r="Q13" i="3"/>
  <c r="N39" i="3"/>
  <c r="N38" i="3"/>
  <c r="M34" i="3"/>
  <c r="N59" i="3" s="1"/>
  <c r="Q59" i="3" s="1"/>
  <c r="R38" i="3"/>
  <c r="T38" i="3"/>
  <c r="W38" i="3"/>
  <c r="V38" i="3"/>
  <c r="U38" i="3"/>
  <c r="S38" i="3"/>
  <c r="M38" i="3"/>
  <c r="N63" i="3" s="1"/>
  <c r="Q63" i="3" s="1"/>
  <c r="O8" i="3"/>
  <c r="Q37" i="3"/>
  <c r="H37" i="3"/>
  <c r="I62" i="3" s="1"/>
  <c r="L37" i="3"/>
  <c r="M62" i="3" s="1"/>
  <c r="J37" i="3"/>
  <c r="K62" i="3" s="1"/>
  <c r="K37" i="3"/>
  <c r="L62" i="3" s="1"/>
  <c r="I37" i="3"/>
  <c r="J62" i="3" s="1"/>
  <c r="Q18" i="3"/>
  <c r="L83" i="3" l="1"/>
  <c r="M83" i="3" s="1"/>
  <c r="N83" i="3" s="1"/>
  <c r="T43" i="3"/>
  <c r="S43" i="3"/>
  <c r="U43" i="3"/>
  <c r="W43" i="3"/>
  <c r="R43" i="3"/>
  <c r="V43" i="3"/>
  <c r="W40" i="3"/>
  <c r="V40" i="3"/>
  <c r="R40" i="3"/>
  <c r="U40" i="3"/>
  <c r="S40" i="3"/>
  <c r="T40" i="3"/>
  <c r="I67" i="3"/>
  <c r="N42" i="3"/>
  <c r="N36" i="3"/>
  <c r="Q10" i="3"/>
  <c r="W42" i="3"/>
  <c r="R42" i="3"/>
  <c r="U42" i="3"/>
  <c r="V42" i="3"/>
  <c r="T42" i="3"/>
  <c r="S42" i="3"/>
  <c r="P60" i="3"/>
  <c r="I82" i="3"/>
  <c r="J82" i="3" s="1"/>
  <c r="K82" i="3" s="1"/>
  <c r="L82" i="3" s="1"/>
  <c r="M82" i="3" s="1"/>
  <c r="P61" i="3"/>
  <c r="M40" i="3"/>
  <c r="N65" i="3" s="1"/>
  <c r="Q65" i="3" s="1"/>
  <c r="M65" i="3"/>
  <c r="U45" i="3"/>
  <c r="W41" i="3"/>
  <c r="U41" i="3"/>
  <c r="T41" i="3"/>
  <c r="S41" i="3"/>
  <c r="R41" i="3"/>
  <c r="V41" i="3"/>
  <c r="M67" i="3"/>
  <c r="M42" i="3"/>
  <c r="N67" i="3" s="1"/>
  <c r="Q67" i="3" s="1"/>
  <c r="I65" i="3"/>
  <c r="N40" i="3"/>
  <c r="T45" i="3"/>
  <c r="M66" i="3"/>
  <c r="M41" i="3"/>
  <c r="N66" i="3" s="1"/>
  <c r="Q66" i="3" s="1"/>
  <c r="M43" i="3"/>
  <c r="M68" i="3"/>
  <c r="M91" i="3"/>
  <c r="N91" i="3" s="1"/>
  <c r="V45" i="3"/>
  <c r="Q69" i="3"/>
  <c r="S45" i="3"/>
  <c r="N41" i="3"/>
  <c r="I66" i="3"/>
  <c r="R45" i="3"/>
  <c r="I91" i="3"/>
  <c r="J91" i="3" s="1"/>
  <c r="K91" i="3" s="1"/>
  <c r="L91" i="3" s="1"/>
  <c r="P69" i="3"/>
  <c r="W45" i="3"/>
  <c r="Q70" i="3"/>
  <c r="P62" i="3"/>
  <c r="I84" i="3"/>
  <c r="J84" i="3" s="1"/>
  <c r="K84" i="3" s="1"/>
  <c r="L84" i="3" s="1"/>
  <c r="M84" i="3" s="1"/>
  <c r="N84" i="3" s="1"/>
  <c r="I68" i="3"/>
  <c r="N43" i="3"/>
  <c r="I92" i="3"/>
  <c r="J92" i="3" s="1"/>
  <c r="K92" i="3" s="1"/>
  <c r="L92" i="3" s="1"/>
  <c r="M92" i="3" s="1"/>
  <c r="N92" i="3" s="1"/>
  <c r="P70" i="3"/>
  <c r="P21" i="3"/>
  <c r="Q16" i="3"/>
  <c r="Q19" i="3"/>
  <c r="P20" i="3"/>
  <c r="M35" i="3"/>
  <c r="N60" i="3" s="1"/>
  <c r="Q60" i="3" s="1"/>
  <c r="S37" i="3"/>
  <c r="U37" i="3"/>
  <c r="R37" i="3"/>
  <c r="W37" i="3"/>
  <c r="T37" i="3"/>
  <c r="V37" i="3"/>
  <c r="Q12" i="3"/>
  <c r="Q8" i="3"/>
  <c r="W35" i="3"/>
  <c r="V35" i="3"/>
  <c r="V32" i="3" s="1"/>
  <c r="U35" i="3"/>
  <c r="T35" i="3"/>
  <c r="S35" i="3"/>
  <c r="S32" i="3" s="1"/>
  <c r="R35" i="3"/>
  <c r="R32" i="3" s="1"/>
  <c r="Q9" i="3"/>
  <c r="N35" i="3"/>
  <c r="M37" i="3"/>
  <c r="N62" i="3" s="1"/>
  <c r="Q62" i="3" s="1"/>
  <c r="N37" i="3"/>
  <c r="N68" i="3" l="1"/>
  <c r="Q17" i="3"/>
  <c r="I90" i="3"/>
  <c r="J90" i="3" s="1"/>
  <c r="K90" i="3" s="1"/>
  <c r="L90" i="3" s="1"/>
  <c r="M90" i="3" s="1"/>
  <c r="P68" i="3"/>
  <c r="P66" i="3"/>
  <c r="I88" i="3"/>
  <c r="J88" i="3" s="1"/>
  <c r="K88" i="3" s="1"/>
  <c r="L88" i="3" s="1"/>
  <c r="M88" i="3" s="1"/>
  <c r="N88" i="3" s="1"/>
  <c r="T32" i="3"/>
  <c r="W32" i="3"/>
  <c r="I87" i="3"/>
  <c r="J87" i="3" s="1"/>
  <c r="K87" i="3" s="1"/>
  <c r="L87" i="3" s="1"/>
  <c r="M87" i="3" s="1"/>
  <c r="N87" i="3" s="1"/>
  <c r="P65" i="3"/>
  <c r="I89" i="3"/>
  <c r="J89" i="3" s="1"/>
  <c r="K89" i="3" s="1"/>
  <c r="L89" i="3" s="1"/>
  <c r="M89" i="3" s="1"/>
  <c r="N89" i="3" s="1"/>
  <c r="P67" i="3"/>
  <c r="N82" i="3"/>
  <c r="U32" i="3"/>
  <c r="Q15" i="3"/>
  <c r="Q14" i="3"/>
  <c r="Q11" i="3"/>
  <c r="Q68" i="3" l="1"/>
  <c r="N90" i="3"/>
  <c r="P57" i="3"/>
  <c r="P10" i="3"/>
  <c r="P18" i="3"/>
  <c r="P16" i="3"/>
  <c r="P13" i="3"/>
  <c r="P19" i="3"/>
  <c r="P12" i="3"/>
  <c r="P8" i="3"/>
  <c r="P17" i="3"/>
  <c r="R68" i="3" l="1"/>
  <c r="R74" i="3"/>
  <c r="R73" i="3"/>
  <c r="R64" i="3"/>
  <c r="R59" i="3"/>
  <c r="R72" i="3"/>
  <c r="R71" i="3"/>
  <c r="R63" i="3"/>
  <c r="R70" i="3"/>
  <c r="R61" i="3"/>
  <c r="R60" i="3"/>
  <c r="R69" i="3"/>
  <c r="R62" i="3"/>
  <c r="R65" i="3"/>
  <c r="R67" i="3"/>
  <c r="R66" i="3"/>
  <c r="P11" i="3"/>
  <c r="P14" i="3"/>
  <c r="P9" i="3"/>
  <c r="P15" i="3"/>
  <c r="V27" i="4" l="1"/>
  <c r="W27" i="4" s="1"/>
  <c r="Q14" i="4" s="1"/>
  <c r="L14" i="4" s="1"/>
  <c r="C14" i="4"/>
  <c r="D14" i="4"/>
  <c r="E14" i="4"/>
  <c r="F14" i="4"/>
  <c r="G14" i="4"/>
  <c r="B14" i="4" l="1"/>
  <c r="P14" i="4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<sst xmlns="http://schemas.openxmlformats.org/spreadsheetml/2006/main" count="684" uniqueCount="359">
  <si>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</si>
  <si>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</si>
  <si>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</si>
  <si>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</si>
  <si>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</si>
  <si>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</si>
  <si>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</si>
  <si>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</si>
  <si>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</si>
  <si>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</si>
  <si>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</si>
  <si>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</si>
  <si>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</si>
  <si>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</si>
  <si>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</si>
  <si>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</si>
  <si>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</si>
  <si>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</si>
  <si>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</si>
  <si>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</si>
  <si>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</si>
  <si>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</si>
  <si>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</si>
  <si>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</si>
  <si>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</si>
  <si>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</si>
  <si>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</si>
  <si>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</si>
  <si>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</si>
  <si>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</si>
  <si>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</si>
  <si>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</si>
  <si>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</si>
  <si>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</si>
  <si>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</si>
  <si>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</si>
  <si>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</si>
  <si>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</si>
  <si>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</si>
  <si>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</si>
  <si>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</si>
  <si>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</si>
  <si>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</si>
  <si>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</si>
  <si>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</si>
  <si>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</si>
  <si>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</si>
  <si>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</si>
  <si>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</si>
  <si>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</si>
  <si>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</si>
  <si>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</si>
  <si>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</si>
  <si>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</si>
  <si>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</si>
  <si>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</si>
  <si>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</si>
  <si>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</si>
  <si>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</si>
  <si>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</si>
  <si>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</si>
  <si>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</si>
  <si>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</si>
  <si>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</si>
  <si>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</si>
  <si>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</si>
  <si>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</si>
  <si>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</si>
  <si>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</si>
  <si>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</si>
  <si>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</si>
  <si>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</si>
  <si>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</si>
  <si>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</si>
  <si>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</si>
  <si>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</si>
  <si>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</si>
  <si>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</si>
  <si>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</si>
  <si>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</si>
  <si>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</si>
  <si>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</si>
  <si>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</si>
  <si>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</si>
  <si>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</si>
  <si>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</si>
  <si>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</si>
  <si>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</si>
  <si>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</si>
  <si>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</si>
  <si>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</si>
  <si>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</si>
  <si>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</si>
  <si>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</si>
  <si>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</si>
  <si>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</si>
  <si>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</si>
  <si>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</si>
  <si>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</si>
  <si>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</si>
  <si>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</si>
  <si>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</si>
  <si>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</si>
  <si>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</si>
  <si>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</si>
  <si>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</si>
  <si>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</si>
  <si>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</si>
  <si>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</si>
  <si>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</si>
  <si>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</si>
  <si>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</si>
  <si>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</si>
  <si>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</si>
  <si>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</si>
  <si>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</si>
  <si>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</si>
  <si>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</si>
  <si>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</si>
  <si>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</si>
  <si>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</si>
  <si>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</si>
  <si>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</si>
  <si>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</si>
  <si>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</si>
  <si>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</si>
  <si>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</si>
  <si>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</si>
  <si>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</si>
  <si>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</si>
  <si>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</si>
  <si>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</si>
  <si>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</si>
  <si>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</si>
  <si>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</si>
  <si>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</si>
  <si>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</si>
  <si>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</si>
  <si>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</si>
  <si>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</si>
  <si>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</si>
  <si>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</si>
  <si>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</si>
  <si>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</si>
  <si>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</si>
  <si>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</si>
  <si>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</si>
  <si>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</si>
  <si>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</si>
  <si>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</si>
  <si>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</si>
  <si>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</si>
  <si>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</si>
  <si>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</si>
  <si>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</si>
  <si>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</si>
  <si>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</si>
  <si>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</si>
  <si>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</si>
  <si>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</si>
  <si>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</si>
  <si>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</si>
  <si>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</si>
  <si>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</si>
  <si>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</si>
  <si>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</si>
  <si>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</si>
  <si>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</si>
  <si>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</si>
  <si>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</si>
  <si>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</si>
  <si>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</si>
  <si>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</si>
  <si>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</si>
  <si>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</si>
  <si>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</si>
  <si>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</si>
  <si>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</si>
  <si>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</si>
  <si>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</si>
  <si>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</si>
  <si>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</si>
  <si>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</si>
  <si>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</si>
  <si>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</si>
  <si>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</si>
  <si>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</si>
  <si>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</si>
  <si>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</si>
  <si>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</si>
  <si>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</si>
  <si>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</si>
  <si>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</si>
  <si>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</si>
  <si>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</si>
  <si>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</si>
  <si>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</si>
  <si>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</si>
  <si>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</si>
  <si>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</si>
  <si>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</si>
  <si>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</si>
  <si>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</si>
  <si>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</si>
  <si>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</si>
  <si>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</si>
  <si>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</si>
  <si>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</si>
  <si>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</si>
  <si>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</si>
  <si>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</si>
  <si>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</si>
  <si>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</si>
  <si>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</si>
  <si>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</si>
  <si>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</si>
  <si>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</si>
  <si>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</si>
  <si>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</si>
  <si>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1E+117,2E+117,5E+117,2E+118,1E+119</t>
  </si>
  <si>
    <t>10섬,20섬,50섬,200섬,1000섬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</si>
  <si>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</si>
  <si>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</si>
  <si>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</si>
  <si>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</si>
  <si>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</si>
  <si>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</si>
  <si>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</si>
  <si>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</si>
  <si>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</si>
  <si>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</si>
  <si>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</si>
  <si>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</si>
  <si>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</si>
  <si>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</si>
  <si>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</si>
  <si>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</si>
  <si>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</si>
  <si>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</si>
  <si>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</si>
  <si>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</si>
  <si>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</si>
  <si>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</si>
  <si>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</si>
  <si>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</si>
  <si>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</si>
  <si>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</si>
  <si>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</si>
  <si>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</si>
  <si>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</si>
  <si>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</si>
  <si>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</si>
  <si>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</si>
  <si>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</si>
  <si>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</si>
  <si>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10찰,20찰,50찰,200찰,1000찰</t>
  </si>
  <si>
    <t>1E+121,2E+121,5E+121,2E+122,1E+123</t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</si>
  <si>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</si>
  <si>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</si>
  <si>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</si>
  <si>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</si>
  <si>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</si>
  <si>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</si>
  <si>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</si>
  <si>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</si>
  <si>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</si>
  <si>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</si>
  <si>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</si>
  <si>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</si>
  <si>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</si>
  <si>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</si>
  <si>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</si>
  <si>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</si>
  <si>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</si>
  <si>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</si>
  <si>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</si>
  <si>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</si>
  <si>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</si>
  <si>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</si>
  <si>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</si>
  <si>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</si>
  <si>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</si>
  <si>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</si>
  <si>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</si>
  <si>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</si>
  <si>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</si>
  <si>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</si>
  <si>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</si>
  <si>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</si>
  <si>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</si>
  <si>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</si>
  <si>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</si>
  <si>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</si>
  <si>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</si>
  <si>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</si>
  <si>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</si>
  <si>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</si>
  <si>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</si>
  <si>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</si>
  <si>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</si>
  <si>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</si>
  <si>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</si>
  <si>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</si>
  <si>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</si>
  <si>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</si>
  <si>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</si>
  <si>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</si>
  <si>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</si>
  <si>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</si>
  <si>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</si>
  <si>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</si>
  <si>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</si>
  <si>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</si>
  <si>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</si>
  <si>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</si>
  <si>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</si>
  <si>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</si>
  <si>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</si>
  <si>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</si>
  <si>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</si>
  <si>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</si>
  <si>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</si>
  <si>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</si>
  <si>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</si>
  <si>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</si>
  <si>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</si>
  <si>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1E+61,2E+61,5E+61,2E+62,1E+63</t>
  </si>
  <si>
    <t>10나,20나,50나,200나,1000나</t>
  </si>
  <si>
    <t>1E+65,2E+65,5E+65,2E+66,1E+67</t>
  </si>
  <si>
    <t>10불,20불,50불,200불,1000불</t>
  </si>
  <si>
    <t>1E+69,2E+69,5E+69,2E+70,1E+71</t>
  </si>
  <si>
    <t>10무,20무,50무,200무,1000무</t>
  </si>
  <si>
    <t>1E+73,2E+73,5E+73,2E+74,1E+75</t>
  </si>
  <si>
    <t>10대,20대,50대,200대,1000대</t>
  </si>
  <si>
    <t>1E+77,2E+77,5E+77,2E+78,1E+79</t>
  </si>
  <si>
    <t>10겁,20겁,50겁,200겁,1000겁</t>
  </si>
  <si>
    <t>1E+81,2E+81,5E+81,2E+82,1E+83</t>
  </si>
  <si>
    <t>10업,20업,50업,200업,1000업</t>
  </si>
  <si>
    <t>1E+85,2E+85,5E+85,2E+86,1E+87</t>
  </si>
  <si>
    <t>10긍,20긍,50긍,200긍,1000긍</t>
  </si>
  <si>
    <t>1E+89,2E+89,5E+89,2E+90,1E+91</t>
  </si>
  <si>
    <t>10갈,20갈,50갈,200갈,1000갈</t>
  </si>
  <si>
    <t>1E+93,2E+93,5E+93,2E+94,1E+95</t>
  </si>
  <si>
    <t>10라,20라,50라,200라,1000라</t>
  </si>
  <si>
    <t>1E+97,2E+97,5E+97,2E+98,1E+99</t>
  </si>
  <si>
    <t>10가,20가,50가,200가,1000가</t>
  </si>
  <si>
    <t>1E+101,2E+101,5E+101,2E+102,1E+103</t>
  </si>
  <si>
    <t>10언,20언,50언,200언,1000언</t>
  </si>
  <si>
    <t>1E+105,2E+105,5E+105,2E+106,1E+107</t>
  </si>
  <si>
    <t>10승,20승,50승,200승,1000승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</si>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</sst>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6"/>
  <sheetViews>
    <sheetView tabSelected="1" topLeftCell="D10" zoomScale="85" zoomScaleNormal="85" workbookViewId="0">
      <selection activeCell="I19" sqref="I19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160</v>
      </c>
      <c r="S1" s="49" t="s">
        <v>182</v>
      </c>
      <c r="T1" t="s">
        <v>193</v>
      </c>
      <c r="U1" t="s">
        <v>234</v>
      </c>
    </row>
    <row r="2" spans="1:21" ht="33">
      <c r="A2" s="2">
        <v>0</v>
      </c>
      <c r="B2" s="3" t="s">
        <v>26</v>
      </c>
      <c r="C2" s="3" t="s">
        <v>147</v>
      </c>
      <c r="D2" s="43" t="s">
        <v>147</v>
      </c>
      <c r="E2" s="43" t="s">
        <v>147</v>
      </c>
      <c r="F2" s="40" t="s">
        <v>326</v>
      </c>
      <c r="G2" s="3" t="s">
        <v>327</v>
      </c>
      <c r="H2" s="6" t="s">
        <v>37</v>
      </c>
      <c r="I2" s="35" t="s">
        <v>276</v>
      </c>
      <c r="J2" s="3" t="s">
        <v>17</v>
      </c>
      <c r="K2" s="43">
        <v>9016</v>
      </c>
      <c r="L2" s="3">
        <v>110</v>
      </c>
      <c r="M2" s="4">
        <v>49</v>
      </c>
      <c r="N2" s="4" t="s">
        <v>277</v>
      </c>
      <c r="O2" s="4">
        <v>6</v>
      </c>
      <c r="P2" s="36">
        <v>9016</v>
      </c>
      <c r="Q2" s="4" t="s">
        <v>278</v>
      </c>
      <c r="R2" s="4">
        <v>56</v>
      </c>
      <c r="S2" s="50" t="s">
        <v>183</v>
      </c>
      <c r="T2" s="51" t="s">
        <v>233</v>
      </c>
      <c r="U2" t="s">
        <v>235</v>
      </c>
    </row>
    <row r="3" spans="1:21" ht="33">
      <c r="A3" s="2">
        <v>1</v>
      </c>
      <c r="B3" s="3" t="s">
        <v>27</v>
      </c>
      <c r="C3" s="3" t="s">
        <v>148</v>
      </c>
      <c r="D3" s="43" t="s">
        <v>148</v>
      </c>
      <c r="E3" s="43" t="s">
        <v>148</v>
      </c>
      <c r="F3" s="40" t="s">
        <v>328</v>
      </c>
      <c r="G3" s="3" t="s">
        <v>329</v>
      </c>
      <c r="H3" s="6" t="s">
        <v>279</v>
      </c>
      <c r="I3" s="35" t="s">
        <v>280</v>
      </c>
      <c r="J3" s="3" t="s">
        <v>17</v>
      </c>
      <c r="K3" s="43">
        <v>9016</v>
      </c>
      <c r="L3" s="3">
        <v>120</v>
      </c>
      <c r="M3" s="4">
        <v>49</v>
      </c>
      <c r="N3" s="4" t="s">
        <v>281</v>
      </c>
      <c r="O3" s="4">
        <v>6</v>
      </c>
      <c r="P3" s="36">
        <v>9016</v>
      </c>
      <c r="Q3" s="4" t="s">
        <v>282</v>
      </c>
      <c r="R3" s="4">
        <v>57</v>
      </c>
      <c r="S3" s="50" t="s">
        <v>183</v>
      </c>
      <c r="T3" s="51" t="s">
        <v>233</v>
      </c>
      <c r="U3" t="s">
        <v>236</v>
      </c>
    </row>
    <row r="4" spans="1:21" ht="33">
      <c r="A4" s="2">
        <v>2</v>
      </c>
      <c r="B4" s="3" t="s">
        <v>28</v>
      </c>
      <c r="C4" s="3" t="s">
        <v>151</v>
      </c>
      <c r="D4" s="43" t="s">
        <v>151</v>
      </c>
      <c r="E4" s="43" t="s">
        <v>151</v>
      </c>
      <c r="F4" s="40" t="s">
        <v>330</v>
      </c>
      <c r="G4" s="3" t="s">
        <v>331</v>
      </c>
      <c r="H4" s="6" t="s">
        <v>279</v>
      </c>
      <c r="I4" s="35" t="s">
        <v>283</v>
      </c>
      <c r="J4" s="3" t="s">
        <v>17</v>
      </c>
      <c r="K4" s="43">
        <v>9016</v>
      </c>
      <c r="L4" s="3">
        <v>130</v>
      </c>
      <c r="M4" s="4">
        <v>49</v>
      </c>
      <c r="N4" s="4" t="s">
        <v>284</v>
      </c>
      <c r="O4" s="4">
        <v>6</v>
      </c>
      <c r="P4" s="36">
        <v>9016</v>
      </c>
      <c r="Q4" s="4" t="s">
        <v>285</v>
      </c>
      <c r="R4" s="4">
        <v>58</v>
      </c>
      <c r="S4" s="50" t="s">
        <v>183</v>
      </c>
      <c r="T4" s="51" t="s">
        <v>233</v>
      </c>
      <c r="U4" t="s">
        <v>237</v>
      </c>
    </row>
    <row r="5" spans="1:21" ht="33">
      <c r="A5" s="5">
        <v>3</v>
      </c>
      <c r="B5" s="3" t="s">
        <v>29</v>
      </c>
      <c r="C5" s="3" t="s">
        <v>152</v>
      </c>
      <c r="D5" s="43" t="s">
        <v>152</v>
      </c>
      <c r="E5" s="43" t="s">
        <v>152</v>
      </c>
      <c r="F5" s="40" t="s">
        <v>332</v>
      </c>
      <c r="G5" s="3" t="s">
        <v>333</v>
      </c>
      <c r="H5" s="6" t="s">
        <v>279</v>
      </c>
      <c r="I5" s="35" t="s">
        <v>286</v>
      </c>
      <c r="J5" s="3" t="s">
        <v>17</v>
      </c>
      <c r="K5" s="43">
        <v>9016</v>
      </c>
      <c r="L5" s="3">
        <v>140</v>
      </c>
      <c r="M5" s="4">
        <v>49</v>
      </c>
      <c r="N5" s="4" t="s">
        <v>287</v>
      </c>
      <c r="O5" s="4">
        <v>6</v>
      </c>
      <c r="P5" s="36">
        <v>9016</v>
      </c>
      <c r="Q5" s="4" t="s">
        <v>288</v>
      </c>
      <c r="R5" s="4">
        <v>59</v>
      </c>
      <c r="S5" s="50" t="s">
        <v>183</v>
      </c>
      <c r="T5" s="51" t="s">
        <v>233</v>
      </c>
      <c r="U5" t="s">
        <v>238</v>
      </c>
    </row>
    <row r="6" spans="1:21" ht="33">
      <c r="A6" s="2">
        <v>4</v>
      </c>
      <c r="B6" s="3" t="s">
        <v>30</v>
      </c>
      <c r="C6" s="3" t="s">
        <v>156</v>
      </c>
      <c r="D6" s="43" t="s">
        <v>156</v>
      </c>
      <c r="E6" s="43" t="s">
        <v>156</v>
      </c>
      <c r="F6" s="40" t="s">
        <v>334</v>
      </c>
      <c r="G6" s="3" t="s">
        <v>335</v>
      </c>
      <c r="H6" s="6" t="s">
        <v>279</v>
      </c>
      <c r="I6" s="35" t="s">
        <v>289</v>
      </c>
      <c r="J6" s="3" t="s">
        <v>17</v>
      </c>
      <c r="K6" s="43">
        <v>9016</v>
      </c>
      <c r="L6" s="3">
        <v>150</v>
      </c>
      <c r="M6" s="4">
        <v>49</v>
      </c>
      <c r="N6" s="4" t="s">
        <v>290</v>
      </c>
      <c r="O6" s="4">
        <v>6</v>
      </c>
      <c r="P6" s="36">
        <v>9016</v>
      </c>
      <c r="Q6" s="4" t="s">
        <v>291</v>
      </c>
      <c r="R6" s="4">
        <v>60</v>
      </c>
      <c r="S6" s="50" t="s">
        <v>183</v>
      </c>
      <c r="T6" s="51" t="s">
        <v>233</v>
      </c>
      <c r="U6" t="s">
        <v>53</v>
      </c>
    </row>
    <row r="7" spans="1:21" ht="33">
      <c r="A7" s="2">
        <v>5</v>
      </c>
      <c r="B7" s="3" t="s">
        <v>31</v>
      </c>
      <c r="C7" s="3" t="s">
        <v>153</v>
      </c>
      <c r="D7" s="43" t="s">
        <v>153</v>
      </c>
      <c r="E7" s="43" t="s">
        <v>153</v>
      </c>
      <c r="F7" s="40" t="s">
        <v>336</v>
      </c>
      <c r="G7" s="3" t="s">
        <v>337</v>
      </c>
      <c r="H7" s="6" t="s">
        <v>279</v>
      </c>
      <c r="I7" s="35" t="s">
        <v>292</v>
      </c>
      <c r="J7" s="3" t="s">
        <v>17</v>
      </c>
      <c r="K7" s="43">
        <v>9016</v>
      </c>
      <c r="L7" s="3">
        <v>160</v>
      </c>
      <c r="M7" s="4">
        <v>49</v>
      </c>
      <c r="N7" s="4" t="s">
        <v>293</v>
      </c>
      <c r="O7" s="4">
        <v>6</v>
      </c>
      <c r="P7" s="36">
        <v>9016</v>
      </c>
      <c r="Q7" s="4" t="s">
        <v>294</v>
      </c>
      <c r="R7" s="4">
        <v>61</v>
      </c>
      <c r="S7" s="50" t="s">
        <v>183</v>
      </c>
      <c r="T7" s="51" t="s">
        <v>233</v>
      </c>
      <c r="U7" t="s">
        <v>54</v>
      </c>
    </row>
    <row r="8" spans="1:21" ht="33">
      <c r="A8" s="2">
        <v>6</v>
      </c>
      <c r="B8" s="3" t="s">
        <v>32</v>
      </c>
      <c r="C8" s="3" t="s">
        <v>154</v>
      </c>
      <c r="D8" s="43" t="s">
        <v>154</v>
      </c>
      <c r="E8" s="43" t="s">
        <v>154</v>
      </c>
      <c r="F8" s="40" t="s">
        <v>338</v>
      </c>
      <c r="G8" s="3" t="s">
        <v>339</v>
      </c>
      <c r="H8" s="6" t="s">
        <v>279</v>
      </c>
      <c r="I8" s="35" t="s">
        <v>295</v>
      </c>
      <c r="J8" s="3" t="s">
        <v>17</v>
      </c>
      <c r="K8" s="43">
        <v>9016</v>
      </c>
      <c r="L8" s="3">
        <v>170</v>
      </c>
      <c r="M8" s="4">
        <v>49</v>
      </c>
      <c r="N8" s="4" t="s">
        <v>296</v>
      </c>
      <c r="O8" s="4">
        <v>6</v>
      </c>
      <c r="P8" s="36">
        <v>9016</v>
      </c>
      <c r="Q8" s="4" t="s">
        <v>297</v>
      </c>
      <c r="R8" s="4">
        <v>62</v>
      </c>
      <c r="S8" s="50" t="s">
        <v>183</v>
      </c>
      <c r="T8" s="51" t="s">
        <v>233</v>
      </c>
      <c r="U8" t="s">
        <v>55</v>
      </c>
    </row>
    <row r="9" spans="1:21" ht="33">
      <c r="A9" s="5">
        <v>7</v>
      </c>
      <c r="B9" s="3" t="s">
        <v>33</v>
      </c>
      <c r="C9" s="3" t="s">
        <v>155</v>
      </c>
      <c r="D9" s="43" t="s">
        <v>155</v>
      </c>
      <c r="E9" s="43" t="s">
        <v>155</v>
      </c>
      <c r="F9" s="40" t="s">
        <v>340</v>
      </c>
      <c r="G9" s="3" t="s">
        <v>341</v>
      </c>
      <c r="H9" s="6" t="s">
        <v>279</v>
      </c>
      <c r="I9" s="35" t="s">
        <v>298</v>
      </c>
      <c r="J9" s="3" t="s">
        <v>17</v>
      </c>
      <c r="K9" s="43">
        <v>9016</v>
      </c>
      <c r="L9" s="3">
        <v>180</v>
      </c>
      <c r="M9" s="4">
        <v>49</v>
      </c>
      <c r="N9" s="4" t="s">
        <v>299</v>
      </c>
      <c r="O9" s="4">
        <v>6</v>
      </c>
      <c r="P9" s="36">
        <v>9016</v>
      </c>
      <c r="Q9" s="4" t="s">
        <v>300</v>
      </c>
      <c r="R9" s="4">
        <v>63</v>
      </c>
      <c r="S9" s="50" t="s">
        <v>183</v>
      </c>
      <c r="T9" s="51" t="s">
        <v>233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150</v>
      </c>
      <c r="D10" s="43" t="s">
        <v>150</v>
      </c>
      <c r="E10" s="43" t="s">
        <v>150</v>
      </c>
      <c r="F10" s="40" t="s">
        <v>342</v>
      </c>
      <c r="G10" s="3" t="s">
        <v>343</v>
      </c>
      <c r="H10" s="6" t="s">
        <v>279</v>
      </c>
      <c r="I10" s="35" t="s">
        <v>301</v>
      </c>
      <c r="J10" s="3" t="s">
        <v>17</v>
      </c>
      <c r="K10" s="43">
        <v>9016</v>
      </c>
      <c r="L10" s="3">
        <v>190</v>
      </c>
      <c r="M10" s="4">
        <v>49</v>
      </c>
      <c r="N10" s="4" t="s">
        <v>302</v>
      </c>
      <c r="O10" s="4">
        <v>6</v>
      </c>
      <c r="P10" s="36">
        <v>9016</v>
      </c>
      <c r="Q10" s="4" t="s">
        <v>303</v>
      </c>
      <c r="R10" s="4">
        <v>64</v>
      </c>
      <c r="S10" s="50" t="s">
        <v>183</v>
      </c>
      <c r="T10" s="51" t="s">
        <v>233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149</v>
      </c>
      <c r="D11" s="43" t="s">
        <v>149</v>
      </c>
      <c r="E11" s="43" t="s">
        <v>149</v>
      </c>
      <c r="F11" s="40" t="s">
        <v>344</v>
      </c>
      <c r="G11" s="3" t="s">
        <v>345</v>
      </c>
      <c r="H11" s="6" t="s">
        <v>279</v>
      </c>
      <c r="I11" s="35" t="s">
        <v>304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305</v>
      </c>
      <c r="O11" s="4">
        <v>6</v>
      </c>
      <c r="P11" s="36">
        <v>9016</v>
      </c>
      <c r="Q11" s="4" t="s">
        <v>306</v>
      </c>
      <c r="R11" s="4">
        <v>65</v>
      </c>
      <c r="S11" s="50" t="s">
        <v>183</v>
      </c>
      <c r="T11" s="51" t="s">
        <v>233</v>
      </c>
      <c r="U11" t="s">
        <v>60</v>
      </c>
    </row>
    <row r="12" spans="1:21" ht="33">
      <c r="A12" s="2">
        <v>10</v>
      </c>
      <c r="B12" s="3" t="s">
        <v>157</v>
      </c>
      <c r="C12" s="3" t="s">
        <v>158</v>
      </c>
      <c r="D12" s="43" t="s">
        <v>158</v>
      </c>
      <c r="E12" s="43" t="s">
        <v>158</v>
      </c>
      <c r="F12" s="40" t="s">
        <v>346</v>
      </c>
      <c r="G12" s="3" t="s">
        <v>347</v>
      </c>
      <c r="H12" s="6" t="s">
        <v>279</v>
      </c>
      <c r="I12" s="35" t="s">
        <v>307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308</v>
      </c>
      <c r="O12" s="4">
        <v>6</v>
      </c>
      <c r="P12" s="36">
        <v>9016</v>
      </c>
      <c r="Q12" s="4" t="s">
        <v>309</v>
      </c>
      <c r="R12" s="4">
        <v>66</v>
      </c>
      <c r="S12" s="50" t="s">
        <v>183</v>
      </c>
      <c r="T12" s="51" t="s">
        <v>233</v>
      </c>
      <c r="U12" t="s">
        <v>239</v>
      </c>
    </row>
    <row r="13" spans="1:21" ht="33">
      <c r="A13" s="2">
        <v>11</v>
      </c>
      <c r="B13" s="3" t="s">
        <v>165</v>
      </c>
      <c r="C13" s="3" t="s">
        <v>169</v>
      </c>
      <c r="D13" s="43" t="s">
        <v>169</v>
      </c>
      <c r="E13" s="43" t="s">
        <v>169</v>
      </c>
      <c r="F13" s="40" t="s">
        <v>348</v>
      </c>
      <c r="G13" s="3" t="s">
        <v>349</v>
      </c>
      <c r="H13" s="6" t="s">
        <v>279</v>
      </c>
      <c r="I13" s="35" t="s">
        <v>310</v>
      </c>
      <c r="J13" s="3" t="s">
        <v>170</v>
      </c>
      <c r="K13" s="43">
        <v>9016</v>
      </c>
      <c r="L13" s="3">
        <v>220</v>
      </c>
      <c r="M13" s="4">
        <v>49</v>
      </c>
      <c r="N13" s="4" t="s">
        <v>311</v>
      </c>
      <c r="O13" s="4">
        <v>6</v>
      </c>
      <c r="P13" s="36">
        <v>9016</v>
      </c>
      <c r="Q13" s="4" t="s">
        <v>312</v>
      </c>
      <c r="R13" s="4">
        <v>67</v>
      </c>
      <c r="S13" s="50" t="s">
        <v>183</v>
      </c>
      <c r="T13" s="51" t="s">
        <v>233</v>
      </c>
      <c r="U13" t="s">
        <v>240</v>
      </c>
    </row>
    <row r="14" spans="1:21" ht="33">
      <c r="A14" s="2">
        <v>12</v>
      </c>
      <c r="B14" s="3" t="s">
        <v>171</v>
      </c>
      <c r="C14" s="3" t="s">
        <v>168</v>
      </c>
      <c r="D14" s="43" t="s">
        <v>172</v>
      </c>
      <c r="E14" s="43" t="s">
        <v>172</v>
      </c>
      <c r="F14" s="40" t="s">
        <v>350</v>
      </c>
      <c r="G14" s="3" t="s">
        <v>351</v>
      </c>
      <c r="H14" s="6" t="s">
        <v>279</v>
      </c>
      <c r="I14" s="35" t="s">
        <v>313</v>
      </c>
      <c r="J14" s="3" t="s">
        <v>170</v>
      </c>
      <c r="K14" s="43">
        <v>9016</v>
      </c>
      <c r="L14" s="3">
        <v>230</v>
      </c>
      <c r="M14" s="4">
        <v>49</v>
      </c>
      <c r="N14" s="4" t="s">
        <v>314</v>
      </c>
      <c r="O14" s="4">
        <v>6</v>
      </c>
      <c r="P14" s="36">
        <v>9016</v>
      </c>
      <c r="Q14" s="4" t="s">
        <v>315</v>
      </c>
      <c r="R14" s="4">
        <v>68</v>
      </c>
      <c r="S14" s="50" t="s">
        <v>183</v>
      </c>
      <c r="T14" s="51" t="s">
        <v>233</v>
      </c>
      <c r="U14" t="s">
        <v>241</v>
      </c>
    </row>
    <row r="15" spans="1:21" ht="33">
      <c r="A15" s="2">
        <v>13</v>
      </c>
      <c r="B15" s="3" t="s">
        <v>178</v>
      </c>
      <c r="C15" s="3" t="s">
        <v>181</v>
      </c>
      <c r="D15" s="43" t="s">
        <v>181</v>
      </c>
      <c r="E15" s="43" t="s">
        <v>181</v>
      </c>
      <c r="F15" s="40" t="s">
        <v>352</v>
      </c>
      <c r="G15" s="3" t="s">
        <v>353</v>
      </c>
      <c r="H15" s="6" t="s">
        <v>279</v>
      </c>
      <c r="I15" s="35" t="s">
        <v>189</v>
      </c>
      <c r="J15" s="3" t="s">
        <v>170</v>
      </c>
      <c r="K15" s="43">
        <v>9016</v>
      </c>
      <c r="L15" s="3">
        <v>240</v>
      </c>
      <c r="M15" s="4">
        <v>49</v>
      </c>
      <c r="N15" s="4" t="s">
        <v>316</v>
      </c>
      <c r="O15" s="4">
        <v>6</v>
      </c>
      <c r="P15" s="36">
        <v>9016</v>
      </c>
      <c r="Q15" s="4" t="s">
        <v>317</v>
      </c>
      <c r="R15" s="4">
        <v>69</v>
      </c>
      <c r="S15" s="50" t="s">
        <v>183</v>
      </c>
      <c r="T15" s="51" t="s">
        <v>233</v>
      </c>
      <c r="U15" t="s">
        <v>177</v>
      </c>
    </row>
    <row r="16" spans="1:21" ht="33">
      <c r="A16" s="2">
        <v>14</v>
      </c>
      <c r="B16" s="3" t="s">
        <v>185</v>
      </c>
      <c r="C16" s="3" t="s">
        <v>248</v>
      </c>
      <c r="D16" s="43" t="s">
        <v>244</v>
      </c>
      <c r="E16" s="43" t="s">
        <v>244</v>
      </c>
      <c r="F16" s="53" t="s">
        <v>350</v>
      </c>
      <c r="G16" s="52" t="s">
        <v>351</v>
      </c>
      <c r="H16" s="54" t="s">
        <v>279</v>
      </c>
      <c r="I16" s="55" t="s">
        <v>189</v>
      </c>
      <c r="J16" s="52" t="s">
        <v>170</v>
      </c>
      <c r="K16" s="43">
        <v>9016</v>
      </c>
      <c r="L16" s="3">
        <v>250</v>
      </c>
      <c r="M16" s="4">
        <v>49</v>
      </c>
      <c r="N16" s="4" t="s">
        <v>224</v>
      </c>
      <c r="O16" s="4">
        <v>5</v>
      </c>
      <c r="P16" s="36">
        <v>9016</v>
      </c>
      <c r="Q16" s="4" t="s">
        <v>228</v>
      </c>
      <c r="R16" s="4">
        <v>-1</v>
      </c>
      <c r="S16" s="50" t="s">
        <v>184</v>
      </c>
      <c r="T16" s="51" t="s">
        <v>232</v>
      </c>
      <c r="U16" t="s">
        <v>242</v>
      </c>
    </row>
    <row r="17" spans="1:21" ht="33">
      <c r="A17" s="2">
        <v>15</v>
      </c>
      <c r="B17" s="3" t="s">
        <v>186</v>
      </c>
      <c r="C17" s="3" t="s">
        <v>245</v>
      </c>
      <c r="D17" s="43" t="s">
        <v>245</v>
      </c>
      <c r="E17" s="43" t="s">
        <v>245</v>
      </c>
      <c r="F17" s="53" t="s">
        <v>352</v>
      </c>
      <c r="G17" s="52" t="s">
        <v>353</v>
      </c>
      <c r="H17" s="54" t="s">
        <v>279</v>
      </c>
      <c r="I17" s="55" t="s">
        <v>190</v>
      </c>
      <c r="J17" s="52" t="s">
        <v>170</v>
      </c>
      <c r="K17" s="43">
        <v>9016</v>
      </c>
      <c r="L17" s="3">
        <v>250</v>
      </c>
      <c r="M17" s="4">
        <v>49</v>
      </c>
      <c r="N17" s="4" t="s">
        <v>225</v>
      </c>
      <c r="O17" s="4">
        <v>5</v>
      </c>
      <c r="P17" s="36">
        <v>9016</v>
      </c>
      <c r="Q17" s="4" t="s">
        <v>229</v>
      </c>
      <c r="R17" s="4">
        <v>-1</v>
      </c>
      <c r="S17" s="50" t="s">
        <v>184</v>
      </c>
      <c r="T17" s="51" t="s">
        <v>232</v>
      </c>
      <c r="U17" t="s">
        <v>242</v>
      </c>
    </row>
    <row r="18" spans="1:21" ht="33">
      <c r="A18" s="2">
        <v>16</v>
      </c>
      <c r="B18" s="3" t="s">
        <v>187</v>
      </c>
      <c r="C18" s="3" t="s">
        <v>246</v>
      </c>
      <c r="D18" s="43" t="s">
        <v>246</v>
      </c>
      <c r="E18" s="43" t="s">
        <v>246</v>
      </c>
      <c r="F18" s="53" t="s">
        <v>350</v>
      </c>
      <c r="G18" s="52" t="s">
        <v>351</v>
      </c>
      <c r="H18" s="54" t="s">
        <v>279</v>
      </c>
      <c r="I18" s="55" t="s">
        <v>191</v>
      </c>
      <c r="J18" s="52" t="s">
        <v>170</v>
      </c>
      <c r="K18" s="43">
        <v>9016</v>
      </c>
      <c r="L18" s="3">
        <v>250</v>
      </c>
      <c r="M18" s="4">
        <v>49</v>
      </c>
      <c r="N18" s="4" t="s">
        <v>226</v>
      </c>
      <c r="O18" s="4">
        <v>5</v>
      </c>
      <c r="P18" s="36">
        <v>9016</v>
      </c>
      <c r="Q18" s="4" t="s">
        <v>230</v>
      </c>
      <c r="R18" s="4">
        <v>-1</v>
      </c>
      <c r="S18" s="50" t="s">
        <v>184</v>
      </c>
      <c r="T18" s="51" t="s">
        <v>232</v>
      </c>
      <c r="U18" t="s">
        <v>242</v>
      </c>
    </row>
    <row r="19" spans="1:21" ht="33">
      <c r="A19" s="2">
        <v>17</v>
      </c>
      <c r="B19" s="3" t="s">
        <v>188</v>
      </c>
      <c r="C19" s="3" t="s">
        <v>247</v>
      </c>
      <c r="D19" s="43" t="s">
        <v>247</v>
      </c>
      <c r="E19" s="43" t="s">
        <v>247</v>
      </c>
      <c r="F19" s="53" t="s">
        <v>352</v>
      </c>
      <c r="G19" s="52" t="s">
        <v>353</v>
      </c>
      <c r="H19" s="54" t="s">
        <v>279</v>
      </c>
      <c r="I19" s="55" t="s">
        <v>192</v>
      </c>
      <c r="J19" s="52" t="s">
        <v>170</v>
      </c>
      <c r="K19" s="43">
        <v>9016</v>
      </c>
      <c r="L19" s="3">
        <v>250</v>
      </c>
      <c r="M19" s="4">
        <v>49</v>
      </c>
      <c r="N19" s="4" t="s">
        <v>227</v>
      </c>
      <c r="O19" s="4">
        <v>5</v>
      </c>
      <c r="P19" s="36">
        <v>9016</v>
      </c>
      <c r="Q19" s="4" t="s">
        <v>231</v>
      </c>
      <c r="R19" s="4">
        <v>-1</v>
      </c>
      <c r="S19" s="50" t="s">
        <v>184</v>
      </c>
      <c r="T19" s="51" t="s">
        <v>232</v>
      </c>
      <c r="U19" t="s">
        <v>242</v>
      </c>
    </row>
    <row r="20" spans="1:21" ht="33">
      <c r="A20" s="2">
        <v>18</v>
      </c>
      <c r="B20" s="3" t="s">
        <v>194</v>
      </c>
      <c r="C20" s="3" t="s">
        <v>195</v>
      </c>
      <c r="D20" s="43" t="s">
        <v>195</v>
      </c>
      <c r="E20" s="43" t="s">
        <v>195</v>
      </c>
      <c r="F20" s="40" t="s">
        <v>219</v>
      </c>
      <c r="G20" s="3" t="s">
        <v>220</v>
      </c>
      <c r="H20" s="6" t="s">
        <v>279</v>
      </c>
      <c r="I20" s="35" t="s">
        <v>216</v>
      </c>
      <c r="J20" s="3" t="s">
        <v>170</v>
      </c>
      <c r="K20" s="43">
        <v>9016</v>
      </c>
      <c r="L20" s="3">
        <v>250</v>
      </c>
      <c r="M20" s="4">
        <v>49</v>
      </c>
      <c r="N20" s="4" t="s">
        <v>217</v>
      </c>
      <c r="O20" s="4">
        <v>6</v>
      </c>
      <c r="P20" s="36">
        <v>9016</v>
      </c>
      <c r="Q20" s="4" t="s">
        <v>218</v>
      </c>
      <c r="R20" s="4">
        <v>70</v>
      </c>
      <c r="S20" s="50" t="s">
        <v>183</v>
      </c>
      <c r="T20" s="51" t="s">
        <v>233</v>
      </c>
      <c r="U20" t="s">
        <v>243</v>
      </c>
    </row>
    <row r="21" spans="1:21" ht="33">
      <c r="A21" s="2">
        <v>19</v>
      </c>
      <c r="B21" s="3" t="s">
        <v>251</v>
      </c>
      <c r="C21" s="3" t="s">
        <v>252</v>
      </c>
      <c r="D21" s="43" t="s">
        <v>252</v>
      </c>
      <c r="E21" s="43" t="s">
        <v>252</v>
      </c>
      <c r="F21" s="40" t="s">
        <v>256</v>
      </c>
      <c r="G21" s="3" t="s">
        <v>255</v>
      </c>
      <c r="H21" s="6" t="s">
        <v>279</v>
      </c>
      <c r="I21" s="35" t="s">
        <v>257</v>
      </c>
      <c r="J21" s="3" t="s">
        <v>170</v>
      </c>
      <c r="K21" s="43">
        <v>9016</v>
      </c>
      <c r="L21" s="3">
        <v>270</v>
      </c>
      <c r="M21" s="4">
        <v>49</v>
      </c>
      <c r="N21" s="4" t="s">
        <v>258</v>
      </c>
      <c r="O21" s="4">
        <v>6</v>
      </c>
      <c r="P21" s="36">
        <v>9016</v>
      </c>
      <c r="Q21" s="4" t="s">
        <v>259</v>
      </c>
      <c r="R21" s="4">
        <v>101</v>
      </c>
      <c r="S21" s="50" t="s">
        <v>183</v>
      </c>
      <c r="T21" s="51" t="s">
        <v>233</v>
      </c>
      <c r="U21" t="s">
        <v>250</v>
      </c>
    </row>
    <row r="22" spans="1:21" ht="33">
      <c r="A22" s="2">
        <v>20</v>
      </c>
      <c r="B22" s="3" t="s">
        <v>260</v>
      </c>
      <c r="C22" s="3" t="s">
        <v>270</v>
      </c>
      <c r="D22" s="43" t="s">
        <v>270</v>
      </c>
      <c r="E22" s="43" t="s">
        <v>270</v>
      </c>
      <c r="F22" s="53" t="s">
        <v>264</v>
      </c>
      <c r="G22" s="52" t="s">
        <v>265</v>
      </c>
      <c r="H22" s="54" t="s">
        <v>279</v>
      </c>
      <c r="I22" s="55" t="s">
        <v>189</v>
      </c>
      <c r="J22" s="52" t="s">
        <v>170</v>
      </c>
      <c r="K22" s="43">
        <v>9016</v>
      </c>
      <c r="L22" s="3">
        <v>250</v>
      </c>
      <c r="M22" s="4">
        <v>49</v>
      </c>
      <c r="N22" s="4" t="s">
        <v>355</v>
      </c>
      <c r="O22" s="4">
        <v>5</v>
      </c>
      <c r="P22" s="36">
        <v>9016</v>
      </c>
      <c r="Q22" s="4" t="s">
        <v>322</v>
      </c>
      <c r="R22" s="4">
        <v>-1</v>
      </c>
      <c r="S22" s="50" t="s">
        <v>184</v>
      </c>
      <c r="T22" s="51" t="s">
        <v>269</v>
      </c>
      <c r="U22" t="s">
        <v>242</v>
      </c>
    </row>
    <row r="23" spans="1:21" ht="33">
      <c r="A23" s="2">
        <v>21</v>
      </c>
      <c r="B23" s="3" t="s">
        <v>261</v>
      </c>
      <c r="C23" s="3" t="s">
        <v>271</v>
      </c>
      <c r="D23" s="43" t="s">
        <v>271</v>
      </c>
      <c r="E23" s="43" t="s">
        <v>271</v>
      </c>
      <c r="F23" s="53" t="s">
        <v>264</v>
      </c>
      <c r="G23" s="52" t="s">
        <v>265</v>
      </c>
      <c r="H23" s="54" t="s">
        <v>279</v>
      </c>
      <c r="I23" s="55" t="s">
        <v>190</v>
      </c>
      <c r="J23" s="52" t="s">
        <v>170</v>
      </c>
      <c r="K23" s="43">
        <v>9016</v>
      </c>
      <c r="L23" s="3">
        <v>250</v>
      </c>
      <c r="M23" s="4">
        <v>49</v>
      </c>
      <c r="N23" s="4" t="s">
        <v>356</v>
      </c>
      <c r="O23" s="4">
        <v>5</v>
      </c>
      <c r="P23" s="36">
        <v>9016</v>
      </c>
      <c r="Q23" s="4" t="s">
        <v>323</v>
      </c>
      <c r="R23" s="4">
        <v>-1</v>
      </c>
      <c r="S23" s="50" t="s">
        <v>184</v>
      </c>
      <c r="T23" s="51" t="s">
        <v>269</v>
      </c>
      <c r="U23" t="s">
        <v>242</v>
      </c>
    </row>
    <row r="24" spans="1:21" ht="33">
      <c r="A24" s="2">
        <v>22</v>
      </c>
      <c r="B24" s="3" t="s">
        <v>262</v>
      </c>
      <c r="C24" s="3" t="s">
        <v>272</v>
      </c>
      <c r="D24" s="43" t="s">
        <v>272</v>
      </c>
      <c r="E24" s="43" t="s">
        <v>272</v>
      </c>
      <c r="F24" s="53" t="s">
        <v>264</v>
      </c>
      <c r="G24" s="52" t="s">
        <v>265</v>
      </c>
      <c r="H24" s="54" t="s">
        <v>279</v>
      </c>
      <c r="I24" s="55" t="s">
        <v>191</v>
      </c>
      <c r="J24" s="52" t="s">
        <v>170</v>
      </c>
      <c r="K24" s="43">
        <v>9016</v>
      </c>
      <c r="L24" s="3">
        <v>250</v>
      </c>
      <c r="M24" s="4">
        <v>49</v>
      </c>
      <c r="N24" s="4" t="s">
        <v>357</v>
      </c>
      <c r="O24" s="4">
        <v>5</v>
      </c>
      <c r="P24" s="36">
        <v>9016</v>
      </c>
      <c r="Q24" s="4" t="s">
        <v>324</v>
      </c>
      <c r="R24" s="4">
        <v>-1</v>
      </c>
      <c r="S24" s="50" t="s">
        <v>184</v>
      </c>
      <c r="T24" s="51" t="s">
        <v>269</v>
      </c>
      <c r="U24" t="s">
        <v>242</v>
      </c>
    </row>
    <row r="25" spans="1:21" ht="33">
      <c r="A25" s="2">
        <v>23</v>
      </c>
      <c r="B25" s="3" t="s">
        <v>263</v>
      </c>
      <c r="C25" s="3" t="s">
        <v>273</v>
      </c>
      <c r="D25" s="43" t="s">
        <v>273</v>
      </c>
      <c r="E25" s="43" t="s">
        <v>273</v>
      </c>
      <c r="F25" s="53" t="s">
        <v>264</v>
      </c>
      <c r="G25" s="52" t="s">
        <v>265</v>
      </c>
      <c r="H25" s="54" t="s">
        <v>279</v>
      </c>
      <c r="I25" s="55" t="s">
        <v>192</v>
      </c>
      <c r="J25" s="52" t="s">
        <v>170</v>
      </c>
      <c r="K25" s="43">
        <v>9016</v>
      </c>
      <c r="L25" s="3">
        <v>250</v>
      </c>
      <c r="M25" s="4">
        <v>49</v>
      </c>
      <c r="N25" s="4" t="s">
        <v>358</v>
      </c>
      <c r="O25" s="4">
        <v>5</v>
      </c>
      <c r="P25" s="36">
        <v>9016</v>
      </c>
      <c r="Q25" s="4" t="s">
        <v>325</v>
      </c>
      <c r="R25" s="4">
        <v>-1</v>
      </c>
      <c r="S25" s="50" t="s">
        <v>184</v>
      </c>
      <c r="T25" s="51" t="s">
        <v>269</v>
      </c>
      <c r="U25" t="s">
        <v>242</v>
      </c>
    </row>
    <row r="26" spans="1:21" ht="33">
      <c r="A26" s="2">
        <v>24</v>
      </c>
      <c r="B26" s="3" t="s">
        <v>266</v>
      </c>
      <c r="C26" s="3" t="s">
        <v>267</v>
      </c>
      <c r="D26" s="43" t="s">
        <v>267</v>
      </c>
      <c r="E26" s="43" t="s">
        <v>267</v>
      </c>
      <c r="F26" s="40" t="s">
        <v>274</v>
      </c>
      <c r="G26" s="3" t="s">
        <v>275</v>
      </c>
      <c r="H26" s="6" t="s">
        <v>279</v>
      </c>
      <c r="I26" s="35" t="s">
        <v>320</v>
      </c>
      <c r="J26" s="3" t="s">
        <v>170</v>
      </c>
      <c r="K26" s="43">
        <v>9016</v>
      </c>
      <c r="L26" s="3">
        <v>290</v>
      </c>
      <c r="M26" s="4">
        <v>49</v>
      </c>
      <c r="N26" s="4" t="s">
        <v>354</v>
      </c>
      <c r="O26" s="4">
        <v>6</v>
      </c>
      <c r="P26" s="36">
        <v>9016</v>
      </c>
      <c r="Q26" s="4" t="s">
        <v>321</v>
      </c>
      <c r="R26" s="4">
        <v>102</v>
      </c>
      <c r="S26" s="50" t="s">
        <v>183</v>
      </c>
      <c r="T26" s="51" t="s">
        <v>233</v>
      </c>
      <c r="U26" t="s">
        <v>268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97"/>
  <sheetViews>
    <sheetView topLeftCell="K3" workbookViewId="0">
      <selection activeCell="Z12" sqref="Z12:Z15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97</v>
      </c>
      <c r="N6" s="12" t="s">
        <v>98</v>
      </c>
      <c r="V6" s="12"/>
      <c r="Y6" s="12" t="s">
        <v>221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70</v>
      </c>
      <c r="O7" s="27" t="s">
        <v>9</v>
      </c>
      <c r="P7" s="27" t="s">
        <v>14</v>
      </c>
      <c r="Q7" s="27" t="s">
        <v>36</v>
      </c>
      <c r="Y7" s="27" t="s">
        <v>70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4" si="0">H81&amp;","&amp;I81&amp;","&amp;J81&amp;","&amp;K81&amp;","&amp;L81&amp;","&amp;M81&amp;","&amp;N81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199</v>
      </c>
      <c r="Z8" s="2" t="str">
        <f t="shared" ref="Z8:Z22" si="2">Z72&amp;","&amp;AA72&amp;","&amp;AB72&amp;","&amp;AC72&amp;","&amp;AD72&amp;","&amp;AE72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1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200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201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86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202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203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204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205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206</v>
      </c>
      <c r="Z15" s="2" t="str">
        <f t="shared" si="2"/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207</v>
      </c>
      <c r="Z16" s="2" t="str">
        <f t="shared" si="2"/>
        <v>0.09,0.53,1.41,3.17,5.8,8.87</v>
      </c>
      <c r="AA16" s="56" t="str">
        <f t="shared" si="3"/>
        <v>912,1824,3648,5472,6384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208</v>
      </c>
      <c r="Z17" s="2" t="str">
        <f t="shared" si="2"/>
        <v>0.1,0.59,1.56,3.5,6.4,9.79</v>
      </c>
      <c r="AA17" s="56" t="str">
        <f t="shared" si="3"/>
        <v>936,1872,3744,5616,6552</v>
      </c>
    </row>
    <row r="18" spans="1:30">
      <c r="A18" s="18" t="s">
        <v>61</v>
      </c>
      <c r="B18" s="19">
        <v>2</v>
      </c>
      <c r="C18" s="15"/>
      <c r="E18" s="16"/>
      <c r="G18" s="46" t="s">
        <v>102</v>
      </c>
      <c r="H18" s="46"/>
      <c r="I18" s="46"/>
      <c r="J18" s="46"/>
      <c r="N18" s="12" t="s">
        <v>106</v>
      </c>
      <c r="O18" s="2" t="str">
        <f t="shared" ref="O18:O23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4" si="8">H46&amp;","&amp;I46&amp;","&amp;J46&amp;","&amp;K46&amp;","&amp;L46&amp;","&amp;M46</f>
        <v>580,1160,2319,3478,4058,8116</v>
      </c>
      <c r="Y18" s="12" t="s">
        <v>209</v>
      </c>
      <c r="Z18" s="2" t="str">
        <f t="shared" si="2"/>
        <v>0.11,0.64,1.7,3.82,7,10.71</v>
      </c>
      <c r="AA18" s="56" t="str">
        <f t="shared" si="3"/>
        <v>960,1920,3840,5760,6720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103</v>
      </c>
      <c r="H19" s="12">
        <v>210</v>
      </c>
      <c r="I19" s="12">
        <f t="shared" ref="I19:I21" si="9">H19*$B$9*$B$18*($B$13/100)</f>
        <v>1512</v>
      </c>
      <c r="J19" s="12">
        <v>300</v>
      </c>
      <c r="N19" s="12" t="s">
        <v>107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210</v>
      </c>
      <c r="Z19" s="2" t="str">
        <f t="shared" si="2"/>
        <v>0.12,0.55,1.41,3.12,5.68,8.66</v>
      </c>
      <c r="AA19" s="56" t="str">
        <f t="shared" si="3"/>
        <v>984,1968,3936,5904,6888</v>
      </c>
    </row>
    <row r="20" spans="1:30">
      <c r="A20" s="18" t="s">
        <v>66</v>
      </c>
      <c r="B20" s="19">
        <v>50</v>
      </c>
      <c r="C20" s="24" t="s">
        <v>67</v>
      </c>
      <c r="E20" s="16"/>
      <c r="G20" s="12" t="s">
        <v>104</v>
      </c>
      <c r="H20" s="12">
        <v>220</v>
      </c>
      <c r="I20" s="12">
        <f t="shared" si="9"/>
        <v>1584</v>
      </c>
      <c r="J20" s="12">
        <f t="shared" si="5"/>
        <v>320</v>
      </c>
      <c r="N20" s="12" t="s">
        <v>173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211</v>
      </c>
      <c r="Z20" s="2" t="str">
        <f t="shared" si="2"/>
        <v>0.13,0.58,1.48,3.28,5.97,9.11</v>
      </c>
      <c r="AA20" s="56" t="str">
        <f t="shared" si="3"/>
        <v>1008,2016,4032,6048,7056</v>
      </c>
    </row>
    <row r="21" spans="1:30">
      <c r="A21" s="18" t="s">
        <v>135</v>
      </c>
      <c r="B21" s="19">
        <v>7</v>
      </c>
      <c r="C21" s="24" t="s">
        <v>134</v>
      </c>
      <c r="E21" s="16"/>
      <c r="G21" s="12" t="s">
        <v>174</v>
      </c>
      <c r="H21" s="12">
        <v>230</v>
      </c>
      <c r="I21" s="12">
        <f t="shared" si="9"/>
        <v>1656</v>
      </c>
      <c r="J21" s="12">
        <f t="shared" si="5"/>
        <v>340</v>
      </c>
      <c r="N21" s="12" t="s">
        <v>175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212</v>
      </c>
      <c r="Z21" s="2" t="str">
        <f t="shared" si="2"/>
        <v>0.14,0.62,1.57,3.46,6.29,9.59</v>
      </c>
      <c r="AA21" s="56" t="str">
        <f t="shared" si="3"/>
        <v>1032,2064,4128,6192,7224</v>
      </c>
    </row>
    <row r="22" spans="1:30">
      <c r="A22" s="18" t="s">
        <v>136</v>
      </c>
      <c r="B22" s="19">
        <v>5</v>
      </c>
      <c r="C22" s="24"/>
      <c r="E22" s="16"/>
      <c r="G22" s="12" t="s">
        <v>177</v>
      </c>
      <c r="H22" s="12">
        <v>240</v>
      </c>
      <c r="I22" s="12">
        <f t="shared" ref="I22" si="10">H22*$B$9*$B$18*($B$13/100)</f>
        <v>1728</v>
      </c>
      <c r="J22" s="12">
        <f t="shared" ref="J22:J24" si="11">ROUNDUP((I22/5),-1)</f>
        <v>350</v>
      </c>
      <c r="N22" s="12" t="s">
        <v>196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213</v>
      </c>
      <c r="Z22" s="2" t="str">
        <f t="shared" si="2"/>
        <v>0.15,0.65,1.64,3.62,6.59,10.05</v>
      </c>
      <c r="AA22" s="56" t="str">
        <f t="shared" si="3"/>
        <v>1056,2112,4224,6336,7392</v>
      </c>
    </row>
    <row r="23" spans="1:30">
      <c r="G23" s="12" t="s">
        <v>197</v>
      </c>
      <c r="H23" s="12">
        <v>250</v>
      </c>
      <c r="I23" s="12">
        <f t="shared" ref="I23:I24" si="12">H23*$B$9*$B$18*($B$13/100)</f>
        <v>1800</v>
      </c>
      <c r="J23" s="12">
        <f t="shared" si="11"/>
        <v>360</v>
      </c>
      <c r="N23" s="12" t="s">
        <v>249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0">
      <c r="G24" s="12" t="s">
        <v>250</v>
      </c>
      <c r="H24" s="12">
        <v>270</v>
      </c>
      <c r="I24" s="12">
        <f t="shared" si="12"/>
        <v>1944</v>
      </c>
      <c r="J24" s="12">
        <f t="shared" si="11"/>
        <v>390</v>
      </c>
      <c r="N24" s="12" t="s">
        <v>318</v>
      </c>
      <c r="O24" s="2" t="str">
        <f t="shared" ref="O24" si="13">J25&amp;","&amp;J25&amp;","&amp;J25&amp;","&amp;J25&amp;","&amp;J25</f>
        <v>420,420,420,420,420</v>
      </c>
      <c r="P24" s="2" t="str">
        <f t="shared" si="0"/>
        <v>0.09,0.41,1.05,2.32,4.22,6.44,10.87</v>
      </c>
      <c r="Q24" s="12" t="str">
        <f t="shared" si="8"/>
        <v>940,1880,3759,5638,6578,13156</v>
      </c>
    </row>
    <row r="25" spans="1:30">
      <c r="A25" s="15" t="s">
        <v>83</v>
      </c>
      <c r="B25" s="12"/>
      <c r="C25" s="15"/>
      <c r="G25" s="12" t="s">
        <v>319</v>
      </c>
      <c r="H25" s="12">
        <v>290</v>
      </c>
      <c r="I25" s="12">
        <f t="shared" ref="I25" si="14">H25*$B$9*$B$18*($B$13/100)</f>
        <v>2088</v>
      </c>
      <c r="J25" s="12">
        <f t="shared" ref="J25" si="15">ROUNDUP((I25/5),-1)</f>
        <v>420</v>
      </c>
      <c r="R25" s="44" t="s">
        <v>64</v>
      </c>
      <c r="S25" s="45"/>
      <c r="T25" s="44" t="s">
        <v>137</v>
      </c>
      <c r="U25" s="45"/>
      <c r="V25" s="44" t="s">
        <v>65</v>
      </c>
      <c r="W25" s="45"/>
    </row>
    <row r="26" spans="1:30">
      <c r="A26" s="15" t="s">
        <v>84</v>
      </c>
      <c r="B26" s="12"/>
      <c r="C26" s="12"/>
    </row>
    <row r="27" spans="1:30">
      <c r="A27" s="15" t="s">
        <v>85</v>
      </c>
      <c r="B27" s="12"/>
      <c r="C27" s="12"/>
    </row>
    <row r="28" spans="1:30">
      <c r="A28" s="29" t="s">
        <v>87</v>
      </c>
      <c r="B28" s="12"/>
      <c r="C28" s="12"/>
    </row>
    <row r="29" spans="1:30">
      <c r="A29" s="30" t="s">
        <v>88</v>
      </c>
      <c r="B29" s="30" t="s">
        <v>89</v>
      </c>
    </row>
    <row r="30" spans="1:30">
      <c r="A30" s="21" t="s">
        <v>90</v>
      </c>
      <c r="B30" s="31">
        <v>5</v>
      </c>
    </row>
    <row r="31" spans="1:30">
      <c r="A31" s="21">
        <v>2</v>
      </c>
      <c r="B31" s="31">
        <v>10</v>
      </c>
    </row>
    <row r="32" spans="1:30">
      <c r="A32" s="21" t="s">
        <v>91</v>
      </c>
      <c r="B32" s="31">
        <v>20</v>
      </c>
      <c r="G32" s="12" t="s">
        <v>68</v>
      </c>
      <c r="Q32" s="25" t="s">
        <v>69</v>
      </c>
      <c r="R32" s="26">
        <f t="shared" ref="R32:W32" si="16">SUM(R34:R43)</f>
        <v>16.285714285714285</v>
      </c>
      <c r="S32" s="26">
        <f t="shared" si="16"/>
        <v>13.328571428571429</v>
      </c>
      <c r="T32" s="26">
        <f t="shared" si="16"/>
        <v>10.213240418118467</v>
      </c>
      <c r="U32" s="26">
        <f t="shared" si="16"/>
        <v>8.8857142857142843</v>
      </c>
      <c r="V32" s="26">
        <f t="shared" si="16"/>
        <v>6.4878048780487809</v>
      </c>
      <c r="W32" s="26">
        <f t="shared" si="16"/>
        <v>5.3097560975609763</v>
      </c>
      <c r="X32"/>
      <c r="Y32" s="12" t="s">
        <v>215</v>
      </c>
      <c r="Z32" s="12"/>
      <c r="AA32" s="12"/>
      <c r="AB32" s="12"/>
      <c r="AC32" s="12"/>
      <c r="AD32" s="12"/>
    </row>
    <row r="33" spans="1:32" ht="17.25" thickBot="1">
      <c r="A33" s="32" t="s">
        <v>92</v>
      </c>
      <c r="B33" s="33">
        <v>30</v>
      </c>
      <c r="G33" s="27" t="s">
        <v>70</v>
      </c>
      <c r="H33" s="27" t="s">
        <v>71</v>
      </c>
      <c r="I33" s="27" t="s">
        <v>72</v>
      </c>
      <c r="J33" s="27" t="s">
        <v>73</v>
      </c>
      <c r="K33" s="27" t="s">
        <v>74</v>
      </c>
      <c r="L33" s="27" t="s">
        <v>75</v>
      </c>
      <c r="M33" s="27" t="s">
        <v>161</v>
      </c>
      <c r="N33" s="27" t="s">
        <v>76</v>
      </c>
      <c r="O33" s="27" t="s">
        <v>77</v>
      </c>
      <c r="P33" s="27" t="s">
        <v>78</v>
      </c>
      <c r="Q33" s="27" t="s">
        <v>79</v>
      </c>
      <c r="R33" s="28" t="s">
        <v>80</v>
      </c>
      <c r="S33" s="28" t="s">
        <v>81</v>
      </c>
      <c r="T33" s="28" t="s">
        <v>80</v>
      </c>
      <c r="U33" s="28" t="s">
        <v>82</v>
      </c>
      <c r="V33" s="28" t="s">
        <v>80</v>
      </c>
      <c r="W33" s="28" t="s">
        <v>82</v>
      </c>
      <c r="Y33" s="27" t="s">
        <v>70</v>
      </c>
      <c r="Z33" s="27" t="s">
        <v>71</v>
      </c>
      <c r="AA33" s="27" t="s">
        <v>72</v>
      </c>
      <c r="AB33" s="27" t="s">
        <v>73</v>
      </c>
      <c r="AC33" s="27" t="s">
        <v>74</v>
      </c>
      <c r="AD33" s="27" t="s">
        <v>75</v>
      </c>
      <c r="AE33" s="27" t="s">
        <v>78</v>
      </c>
      <c r="AF33" s="27" t="s">
        <v>214</v>
      </c>
    </row>
    <row r="34" spans="1:32" ht="17.25" thickTop="1">
      <c r="A34" s="21" t="s">
        <v>93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17">(H8*$B$9*$B$18)*(O34/100)+I8</f>
        <v>2112</v>
      </c>
      <c r="Q34" s="12">
        <f t="shared" ref="Q34:Q43" si="18">P34-I8</f>
        <v>1320</v>
      </c>
      <c r="R34" s="2">
        <f t="shared" ref="R34:R43" si="19">(Q34/H8)/($B$18*7)</f>
        <v>0.8571428571428571</v>
      </c>
      <c r="S34" s="2">
        <f t="shared" ref="S34:S43" si="20">(Q34/$H$17)/(7*$B$18)</f>
        <v>0.47142857142857142</v>
      </c>
      <c r="T34" s="2">
        <f t="shared" ref="T34:T42" si="21">(Q34/H8)/($B$18*7+$B$21)</f>
        <v>0.5714285714285714</v>
      </c>
      <c r="U34" s="2">
        <f>(Q34/$H$17)/($B$18*7+$B$21)</f>
        <v>0.31428571428571428</v>
      </c>
      <c r="V34" s="2">
        <f t="shared" ref="V34:V43" si="22">(Q34/H8)/(($B$20/7)+$B$18*7+$B$19+$B$21)</f>
        <v>0.34146341463414637</v>
      </c>
      <c r="W34" s="2">
        <f>(Q34/$H$17)/(($B$20/7)+$B$18*7+$B$19+$B$21)</f>
        <v>0.18780487804878049</v>
      </c>
      <c r="Y34" s="12" t="s">
        <v>199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69</v>
      </c>
      <c r="B35" s="31">
        <f>SUM(B30:B34)</f>
        <v>100</v>
      </c>
      <c r="G35" s="12" t="s">
        <v>18</v>
      </c>
      <c r="H35" s="12">
        <f t="shared" ref="H35:H43" si="23">ROUNDUP((P35*$B$30/100),0)</f>
        <v>130</v>
      </c>
      <c r="I35" s="12">
        <f t="shared" ref="I35:I43" si="24">ROUNDUP((P35*$B$31/100),0)</f>
        <v>260</v>
      </c>
      <c r="J35" s="12">
        <f t="shared" ref="J35:J43" si="25">ROUNDUP((P35*$B$32/100),0)</f>
        <v>519</v>
      </c>
      <c r="K35" s="12">
        <f t="shared" ref="K35:K43" si="26">ROUNDUP((P35*$B$33/100),0)</f>
        <v>778</v>
      </c>
      <c r="L35" s="12">
        <f t="shared" ref="L35:L43" si="27">ROUNDUP((P35*$B$34/100),0)</f>
        <v>908</v>
      </c>
      <c r="M35" s="12">
        <f t="shared" ref="M35:M43" si="28">L35*$B$43</f>
        <v>1816</v>
      </c>
      <c r="N35" s="12">
        <f t="shared" ref="N35:N43" si="29">SUM(H35:L35)</f>
        <v>2595</v>
      </c>
      <c r="O35" s="12">
        <v>60</v>
      </c>
      <c r="P35" s="12">
        <f t="shared" si="17"/>
        <v>2592</v>
      </c>
      <c r="Q35" s="12">
        <f t="shared" si="18"/>
        <v>1728</v>
      </c>
      <c r="R35" s="2">
        <f t="shared" si="19"/>
        <v>1.0285714285714287</v>
      </c>
      <c r="S35" s="2">
        <f t="shared" si="20"/>
        <v>0.61714285714285722</v>
      </c>
      <c r="T35" s="2">
        <f t="shared" si="21"/>
        <v>0.68571428571428572</v>
      </c>
      <c r="U35" s="2">
        <f t="shared" ref="U35:U43" si="30">(Q35/$H$17)/($B$18*7+$B$21)</f>
        <v>0.41142857142857148</v>
      </c>
      <c r="V35" s="2">
        <f t="shared" si="22"/>
        <v>0.40975609756097564</v>
      </c>
      <c r="W35" s="2">
        <f t="shared" ref="W35:W43" si="31">(Q35/$H$17)/(($B$20/7)+$B$18*7+$B$19+$B$21)</f>
        <v>0.24585365853658542</v>
      </c>
      <c r="Y35" s="12" t="s">
        <v>200</v>
      </c>
      <c r="Z35" s="12">
        <f t="shared" ref="Z35:Z37" si="32">ROUNDUP((AE35*$B$30/100),0)</f>
        <v>744</v>
      </c>
      <c r="AA35" s="12">
        <f t="shared" ref="AA35:AA37" si="33">ROUNDUP((AE35*$B$31/100),0)</f>
        <v>1488</v>
      </c>
      <c r="AB35" s="12">
        <f t="shared" ref="AB35:AB37" si="34">ROUNDUP((AE35*$B$32/100),0)</f>
        <v>2976</v>
      </c>
      <c r="AC35" s="12">
        <f t="shared" ref="AC35:AC37" si="35">ROUNDUP((AE35*$B$33/100),0)</f>
        <v>4464</v>
      </c>
      <c r="AD35" s="12">
        <f t="shared" ref="AD35:AD48" si="36">ROUNDUP((AE35*$B$34/100),0)</f>
        <v>5208</v>
      </c>
      <c r="AE35" s="2">
        <f t="shared" ref="AE35:AE48" si="37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23"/>
        <v>156</v>
      </c>
      <c r="I36" s="12">
        <f t="shared" si="24"/>
        <v>312</v>
      </c>
      <c r="J36" s="12">
        <f t="shared" si="25"/>
        <v>624</v>
      </c>
      <c r="K36" s="12">
        <f t="shared" si="26"/>
        <v>936</v>
      </c>
      <c r="L36" s="12">
        <f t="shared" si="27"/>
        <v>1092</v>
      </c>
      <c r="M36" s="12">
        <f t="shared" si="28"/>
        <v>2184</v>
      </c>
      <c r="N36" s="12">
        <f t="shared" si="29"/>
        <v>3120</v>
      </c>
      <c r="O36" s="12">
        <v>70</v>
      </c>
      <c r="P36" s="12">
        <f t="shared" si="17"/>
        <v>3120</v>
      </c>
      <c r="Q36" s="12">
        <f t="shared" si="18"/>
        <v>2184</v>
      </c>
      <c r="R36" s="2">
        <f t="shared" si="19"/>
        <v>1.2</v>
      </c>
      <c r="S36" s="2">
        <f t="shared" si="20"/>
        <v>0.78</v>
      </c>
      <c r="T36" s="2">
        <f t="shared" si="21"/>
        <v>0.8</v>
      </c>
      <c r="U36" s="2">
        <f t="shared" si="30"/>
        <v>0.52</v>
      </c>
      <c r="V36" s="2">
        <f t="shared" si="22"/>
        <v>0.47804878048780497</v>
      </c>
      <c r="W36" s="2">
        <f t="shared" si="31"/>
        <v>0.31073170731707322</v>
      </c>
      <c r="Y36" s="12" t="s">
        <v>201</v>
      </c>
      <c r="Z36" s="12">
        <f t="shared" si="32"/>
        <v>768</v>
      </c>
      <c r="AA36" s="12">
        <f t="shared" si="33"/>
        <v>1536</v>
      </c>
      <c r="AB36" s="12">
        <f t="shared" si="34"/>
        <v>3072</v>
      </c>
      <c r="AC36" s="12">
        <f t="shared" si="35"/>
        <v>4608</v>
      </c>
      <c r="AD36" s="12">
        <f t="shared" si="36"/>
        <v>5376</v>
      </c>
      <c r="AE36" s="2">
        <f t="shared" si="37"/>
        <v>15360</v>
      </c>
      <c r="AF36" s="2">
        <v>320</v>
      </c>
    </row>
    <row r="37" spans="1:32">
      <c r="A37" s="2" t="s">
        <v>94</v>
      </c>
      <c r="D37" s="12"/>
      <c r="G37" s="12" t="s">
        <v>86</v>
      </c>
      <c r="H37" s="12">
        <f t="shared" si="23"/>
        <v>185</v>
      </c>
      <c r="I37" s="12">
        <f t="shared" si="24"/>
        <v>370</v>
      </c>
      <c r="J37" s="12">
        <f t="shared" si="25"/>
        <v>740</v>
      </c>
      <c r="K37" s="12">
        <f t="shared" si="26"/>
        <v>1109</v>
      </c>
      <c r="L37" s="12">
        <f t="shared" si="27"/>
        <v>1294</v>
      </c>
      <c r="M37" s="12">
        <f t="shared" si="28"/>
        <v>2588</v>
      </c>
      <c r="N37" s="12">
        <f t="shared" si="29"/>
        <v>3698</v>
      </c>
      <c r="O37" s="12">
        <v>80</v>
      </c>
      <c r="P37" s="12">
        <f t="shared" si="17"/>
        <v>3696</v>
      </c>
      <c r="Q37" s="12">
        <f t="shared" si="18"/>
        <v>2688</v>
      </c>
      <c r="R37" s="2">
        <f t="shared" si="19"/>
        <v>1.3714285714285714</v>
      </c>
      <c r="S37" s="2">
        <f t="shared" si="20"/>
        <v>0.96</v>
      </c>
      <c r="T37" s="2">
        <f t="shared" si="21"/>
        <v>0.91428571428571426</v>
      </c>
      <c r="U37" s="2">
        <f t="shared" si="30"/>
        <v>0.64</v>
      </c>
      <c r="V37" s="2">
        <f t="shared" si="22"/>
        <v>0.54634146341463419</v>
      </c>
      <c r="W37" s="2">
        <f t="shared" si="31"/>
        <v>0.38243902439024391</v>
      </c>
      <c r="Y37" s="12" t="s">
        <v>202</v>
      </c>
      <c r="Z37" s="12">
        <f t="shared" si="32"/>
        <v>792</v>
      </c>
      <c r="AA37" s="12">
        <f t="shared" si="33"/>
        <v>1584</v>
      </c>
      <c r="AB37" s="12">
        <f t="shared" si="34"/>
        <v>3168</v>
      </c>
      <c r="AC37" s="12">
        <f t="shared" si="35"/>
        <v>4752</v>
      </c>
      <c r="AD37" s="12">
        <f t="shared" si="36"/>
        <v>5544</v>
      </c>
      <c r="AE37" s="2">
        <f t="shared" si="37"/>
        <v>15840</v>
      </c>
      <c r="AF37" s="2">
        <v>330</v>
      </c>
    </row>
    <row r="38" spans="1:32">
      <c r="D38" s="12"/>
      <c r="G38" s="12" t="s">
        <v>20</v>
      </c>
      <c r="H38" s="12">
        <f t="shared" si="23"/>
        <v>216</v>
      </c>
      <c r="I38" s="12">
        <f t="shared" si="24"/>
        <v>432</v>
      </c>
      <c r="J38" s="12">
        <f t="shared" si="25"/>
        <v>864</v>
      </c>
      <c r="K38" s="12">
        <f t="shared" si="26"/>
        <v>1296</v>
      </c>
      <c r="L38" s="12">
        <f t="shared" si="27"/>
        <v>1512</v>
      </c>
      <c r="M38" s="12">
        <f t="shared" si="28"/>
        <v>3024</v>
      </c>
      <c r="N38" s="12">
        <f t="shared" si="29"/>
        <v>4320</v>
      </c>
      <c r="O38" s="12">
        <v>90</v>
      </c>
      <c r="P38" s="12">
        <f t="shared" si="17"/>
        <v>4320</v>
      </c>
      <c r="Q38" s="12">
        <f t="shared" si="18"/>
        <v>3240</v>
      </c>
      <c r="R38" s="2">
        <f t="shared" si="19"/>
        <v>1.5428571428571429</v>
      </c>
      <c r="S38" s="2">
        <f t="shared" si="20"/>
        <v>1.157142857142857</v>
      </c>
      <c r="T38" s="2">
        <f t="shared" si="21"/>
        <v>1.0285714285714287</v>
      </c>
      <c r="U38" s="2">
        <f t="shared" si="30"/>
        <v>0.77142857142857135</v>
      </c>
      <c r="V38" s="2">
        <f t="shared" si="22"/>
        <v>0.61463414634146352</v>
      </c>
      <c r="W38" s="2">
        <f t="shared" si="31"/>
        <v>0.46097560975609758</v>
      </c>
      <c r="Y38" s="12" t="s">
        <v>203</v>
      </c>
      <c r="Z38" s="12">
        <f t="shared" ref="Z38:Z48" si="38">ROUNDUP((AE38*$B$30/100),0)</f>
        <v>816</v>
      </c>
      <c r="AA38" s="12">
        <f t="shared" ref="AA38:AA48" si="39">ROUNDUP((AE38*$B$31/100),0)</f>
        <v>1632</v>
      </c>
      <c r="AB38" s="12">
        <f t="shared" ref="AB38:AB48" si="40">ROUNDUP((AE38*$B$32/100),0)</f>
        <v>3264</v>
      </c>
      <c r="AC38" s="12">
        <f t="shared" ref="AC38:AC48" si="41">ROUNDUP((AE38*$B$33/100),0)</f>
        <v>4896</v>
      </c>
      <c r="AD38" s="12">
        <f t="shared" si="36"/>
        <v>5712</v>
      </c>
      <c r="AE38" s="2">
        <f t="shared" si="37"/>
        <v>16320</v>
      </c>
      <c r="AF38" s="2">
        <v>340</v>
      </c>
    </row>
    <row r="39" spans="1:32">
      <c r="A39" s="18" t="s">
        <v>99</v>
      </c>
      <c r="B39" s="19">
        <v>100</v>
      </c>
      <c r="D39" s="12"/>
      <c r="G39" s="12" t="s">
        <v>21</v>
      </c>
      <c r="H39" s="12">
        <f t="shared" si="23"/>
        <v>250</v>
      </c>
      <c r="I39" s="12">
        <f t="shared" si="24"/>
        <v>500</v>
      </c>
      <c r="J39" s="12">
        <f t="shared" si="25"/>
        <v>999</v>
      </c>
      <c r="K39" s="12">
        <f t="shared" si="26"/>
        <v>1498</v>
      </c>
      <c r="L39" s="12">
        <f t="shared" si="27"/>
        <v>1748</v>
      </c>
      <c r="M39" s="12">
        <f t="shared" si="28"/>
        <v>3496</v>
      </c>
      <c r="N39" s="12">
        <f t="shared" si="29"/>
        <v>4995</v>
      </c>
      <c r="O39" s="12">
        <v>100</v>
      </c>
      <c r="P39" s="12">
        <f t="shared" si="17"/>
        <v>4992</v>
      </c>
      <c r="Q39" s="12">
        <f t="shared" si="18"/>
        <v>3840</v>
      </c>
      <c r="R39" s="2">
        <f t="shared" si="19"/>
        <v>1.7142857142857142</v>
      </c>
      <c r="S39" s="2">
        <f t="shared" si="20"/>
        <v>1.3714285714285714</v>
      </c>
      <c r="T39" s="2">
        <f t="shared" si="21"/>
        <v>1.1428571428571428</v>
      </c>
      <c r="U39" s="2">
        <f t="shared" si="30"/>
        <v>0.91428571428571426</v>
      </c>
      <c r="V39" s="2">
        <f t="shared" si="22"/>
        <v>0.68292682926829273</v>
      </c>
      <c r="W39" s="2">
        <f t="shared" si="31"/>
        <v>0.54634146341463419</v>
      </c>
      <c r="Y39" s="12" t="s">
        <v>204</v>
      </c>
      <c r="Z39" s="12">
        <f t="shared" si="38"/>
        <v>840</v>
      </c>
      <c r="AA39" s="12">
        <f t="shared" si="39"/>
        <v>1680</v>
      </c>
      <c r="AB39" s="12">
        <f t="shared" si="40"/>
        <v>3360</v>
      </c>
      <c r="AC39" s="12">
        <f t="shared" si="41"/>
        <v>5040</v>
      </c>
      <c r="AD39" s="12">
        <f t="shared" si="36"/>
        <v>5880</v>
      </c>
      <c r="AE39" s="2">
        <f t="shared" si="37"/>
        <v>16800</v>
      </c>
      <c r="AF39" s="2">
        <v>350</v>
      </c>
    </row>
    <row r="40" spans="1:32">
      <c r="A40" s="18" t="s">
        <v>100</v>
      </c>
      <c r="B40" s="41">
        <v>1.2</v>
      </c>
      <c r="G40" s="12" t="s">
        <v>22</v>
      </c>
      <c r="H40" s="12">
        <f t="shared" si="23"/>
        <v>286</v>
      </c>
      <c r="I40" s="12">
        <f t="shared" si="24"/>
        <v>572</v>
      </c>
      <c r="J40" s="12">
        <f t="shared" si="25"/>
        <v>1143</v>
      </c>
      <c r="K40" s="12">
        <f t="shared" si="26"/>
        <v>1714</v>
      </c>
      <c r="L40" s="12">
        <f t="shared" si="27"/>
        <v>2000</v>
      </c>
      <c r="M40" s="12">
        <f t="shared" si="28"/>
        <v>4000</v>
      </c>
      <c r="N40" s="12">
        <f t="shared" si="29"/>
        <v>5715</v>
      </c>
      <c r="O40" s="12">
        <v>110</v>
      </c>
      <c r="P40" s="12">
        <f t="shared" si="17"/>
        <v>5712</v>
      </c>
      <c r="Q40" s="12">
        <f t="shared" si="18"/>
        <v>4488</v>
      </c>
      <c r="R40" s="2">
        <f t="shared" si="19"/>
        <v>1.8857142857142857</v>
      </c>
      <c r="S40" s="2">
        <f t="shared" si="20"/>
        <v>1.602857142857143</v>
      </c>
      <c r="T40" s="2">
        <f t="shared" si="21"/>
        <v>1.2571428571428571</v>
      </c>
      <c r="U40" s="2">
        <f t="shared" si="30"/>
        <v>1.0685714285714287</v>
      </c>
      <c r="V40" s="2">
        <f t="shared" si="22"/>
        <v>0.75121951219512195</v>
      </c>
      <c r="W40" s="2">
        <f t="shared" si="31"/>
        <v>0.63853658536585378</v>
      </c>
      <c r="Y40" s="12" t="s">
        <v>205</v>
      </c>
      <c r="Z40" s="12">
        <f t="shared" si="38"/>
        <v>864</v>
      </c>
      <c r="AA40" s="12">
        <f t="shared" si="39"/>
        <v>1728</v>
      </c>
      <c r="AB40" s="12">
        <f t="shared" si="40"/>
        <v>3456</v>
      </c>
      <c r="AC40" s="12">
        <f t="shared" si="41"/>
        <v>5184</v>
      </c>
      <c r="AD40" s="12">
        <f t="shared" si="36"/>
        <v>6048</v>
      </c>
      <c r="AE40" s="2">
        <f t="shared" si="37"/>
        <v>17280</v>
      </c>
      <c r="AF40" s="2">
        <v>360</v>
      </c>
    </row>
    <row r="41" spans="1:32">
      <c r="G41" s="12" t="s">
        <v>23</v>
      </c>
      <c r="H41" s="12">
        <f t="shared" si="23"/>
        <v>324</v>
      </c>
      <c r="I41" s="12">
        <f t="shared" si="24"/>
        <v>648</v>
      </c>
      <c r="J41" s="12">
        <f t="shared" si="25"/>
        <v>1296</v>
      </c>
      <c r="K41" s="12">
        <f t="shared" si="26"/>
        <v>1944</v>
      </c>
      <c r="L41" s="12">
        <f t="shared" si="27"/>
        <v>2268</v>
      </c>
      <c r="M41" s="12">
        <f t="shared" si="28"/>
        <v>4536</v>
      </c>
      <c r="N41" s="12">
        <f t="shared" si="29"/>
        <v>6480</v>
      </c>
      <c r="O41" s="12">
        <v>120</v>
      </c>
      <c r="P41" s="12">
        <f t="shared" si="17"/>
        <v>6480</v>
      </c>
      <c r="Q41" s="12">
        <f t="shared" si="18"/>
        <v>5184</v>
      </c>
      <c r="R41" s="2">
        <f t="shared" si="19"/>
        <v>2.0571428571428574</v>
      </c>
      <c r="S41" s="2">
        <f t="shared" si="20"/>
        <v>1.8514285714285716</v>
      </c>
      <c r="T41" s="2">
        <f t="shared" si="21"/>
        <v>1.3714285714285714</v>
      </c>
      <c r="U41" s="2">
        <f t="shared" si="30"/>
        <v>1.2342857142857144</v>
      </c>
      <c r="V41" s="2">
        <f t="shared" si="22"/>
        <v>0.81951219512195128</v>
      </c>
      <c r="W41" s="2">
        <f t="shared" si="31"/>
        <v>0.7375609756097562</v>
      </c>
      <c r="Y41" s="12" t="s">
        <v>206</v>
      </c>
      <c r="Z41" s="12">
        <f t="shared" si="38"/>
        <v>888</v>
      </c>
      <c r="AA41" s="12">
        <f t="shared" si="39"/>
        <v>1776</v>
      </c>
      <c r="AB41" s="12">
        <f t="shared" si="40"/>
        <v>3552</v>
      </c>
      <c r="AC41" s="12">
        <f t="shared" si="41"/>
        <v>5328</v>
      </c>
      <c r="AD41" s="12">
        <f t="shared" si="36"/>
        <v>6216</v>
      </c>
      <c r="AE41" s="2">
        <f t="shared" si="37"/>
        <v>17760</v>
      </c>
      <c r="AF41" s="2">
        <v>370</v>
      </c>
    </row>
    <row r="42" spans="1:32">
      <c r="A42" s="2" t="s">
        <v>162</v>
      </c>
      <c r="G42" s="12" t="s">
        <v>24</v>
      </c>
      <c r="H42" s="12">
        <f t="shared" si="23"/>
        <v>365</v>
      </c>
      <c r="I42" s="12">
        <f t="shared" si="24"/>
        <v>730</v>
      </c>
      <c r="J42" s="12">
        <f t="shared" si="25"/>
        <v>1460</v>
      </c>
      <c r="K42" s="12">
        <f t="shared" si="26"/>
        <v>2189</v>
      </c>
      <c r="L42" s="12">
        <f t="shared" si="27"/>
        <v>2554</v>
      </c>
      <c r="M42" s="12">
        <f>L42*$B$43</f>
        <v>5108</v>
      </c>
      <c r="N42" s="12">
        <f t="shared" si="29"/>
        <v>7298</v>
      </c>
      <c r="O42" s="12">
        <v>130</v>
      </c>
      <c r="P42" s="12">
        <f t="shared" si="17"/>
        <v>7296</v>
      </c>
      <c r="Q42" s="12">
        <f t="shared" si="18"/>
        <v>5928</v>
      </c>
      <c r="R42" s="2">
        <f t="shared" si="19"/>
        <v>2.2285714285714286</v>
      </c>
      <c r="S42" s="2">
        <f t="shared" si="20"/>
        <v>2.117142857142857</v>
      </c>
      <c r="T42" s="2">
        <f t="shared" si="21"/>
        <v>1.4857142857142858</v>
      </c>
      <c r="U42" s="2">
        <f t="shared" si="30"/>
        <v>1.4114285714285715</v>
      </c>
      <c r="V42" s="2">
        <f t="shared" si="22"/>
        <v>0.88780487804878061</v>
      </c>
      <c r="W42" s="2">
        <f t="shared" si="31"/>
        <v>0.84341463414634155</v>
      </c>
      <c r="Y42" s="12" t="s">
        <v>207</v>
      </c>
      <c r="Z42" s="12">
        <f t="shared" si="38"/>
        <v>912</v>
      </c>
      <c r="AA42" s="12">
        <f t="shared" si="39"/>
        <v>1824</v>
      </c>
      <c r="AB42" s="12">
        <f t="shared" si="40"/>
        <v>3648</v>
      </c>
      <c r="AC42" s="12">
        <f t="shared" si="41"/>
        <v>5472</v>
      </c>
      <c r="AD42" s="12">
        <f t="shared" si="36"/>
        <v>6384</v>
      </c>
      <c r="AE42" s="2">
        <f t="shared" si="37"/>
        <v>18240</v>
      </c>
      <c r="AF42" s="2">
        <v>380</v>
      </c>
    </row>
    <row r="43" spans="1:32">
      <c r="A43" s="18" t="s">
        <v>163</v>
      </c>
      <c r="B43" s="41">
        <v>2</v>
      </c>
      <c r="G43" s="12" t="s">
        <v>25</v>
      </c>
      <c r="H43" s="12">
        <f t="shared" si="23"/>
        <v>408</v>
      </c>
      <c r="I43" s="12">
        <f t="shared" si="24"/>
        <v>816</v>
      </c>
      <c r="J43" s="12">
        <f t="shared" si="25"/>
        <v>1632</v>
      </c>
      <c r="K43" s="12">
        <f t="shared" si="26"/>
        <v>2448</v>
      </c>
      <c r="L43" s="12">
        <f t="shared" si="27"/>
        <v>2856</v>
      </c>
      <c r="M43" s="12">
        <f t="shared" si="28"/>
        <v>5712</v>
      </c>
      <c r="N43" s="12">
        <f t="shared" si="29"/>
        <v>8160</v>
      </c>
      <c r="O43" s="12">
        <v>140</v>
      </c>
      <c r="P43" s="12">
        <f t="shared" si="17"/>
        <v>8160</v>
      </c>
      <c r="Q43" s="12">
        <f t="shared" si="18"/>
        <v>6720</v>
      </c>
      <c r="R43" s="2">
        <f t="shared" si="19"/>
        <v>2.4</v>
      </c>
      <c r="S43" s="2">
        <f t="shared" si="20"/>
        <v>2.4</v>
      </c>
      <c r="T43" s="2">
        <f>(Q43/H17)/(($B$20/7)+$B$18*7+$B$19+$B$21)</f>
        <v>0.95609756097560994</v>
      </c>
      <c r="U43" s="2">
        <f t="shared" si="30"/>
        <v>1.6</v>
      </c>
      <c r="V43" s="2">
        <f t="shared" si="22"/>
        <v>0.95609756097560994</v>
      </c>
      <c r="W43" s="2">
        <f t="shared" si="31"/>
        <v>0.95609756097560994</v>
      </c>
      <c r="Y43" s="12" t="s">
        <v>208</v>
      </c>
      <c r="Z43" s="12">
        <f t="shared" si="38"/>
        <v>936</v>
      </c>
      <c r="AA43" s="12">
        <f t="shared" si="39"/>
        <v>1872</v>
      </c>
      <c r="AB43" s="12">
        <f t="shared" si="40"/>
        <v>3744</v>
      </c>
      <c r="AC43" s="12">
        <f t="shared" si="41"/>
        <v>5616</v>
      </c>
      <c r="AD43" s="12">
        <f t="shared" si="36"/>
        <v>6552</v>
      </c>
      <c r="AE43" s="2">
        <f t="shared" si="37"/>
        <v>18720</v>
      </c>
      <c r="AF43" s="2">
        <v>390</v>
      </c>
    </row>
    <row r="44" spans="1:32">
      <c r="G44" s="46" t="s">
        <v>105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209</v>
      </c>
      <c r="Z44" s="12">
        <f t="shared" si="38"/>
        <v>960</v>
      </c>
      <c r="AA44" s="12">
        <f t="shared" si="39"/>
        <v>1920</v>
      </c>
      <c r="AB44" s="12">
        <f t="shared" si="40"/>
        <v>3840</v>
      </c>
      <c r="AC44" s="12">
        <f t="shared" si="41"/>
        <v>5760</v>
      </c>
      <c r="AD44" s="12">
        <f t="shared" si="36"/>
        <v>6720</v>
      </c>
      <c r="AE44" s="2">
        <f t="shared" si="37"/>
        <v>19200</v>
      </c>
      <c r="AF44" s="2">
        <v>400</v>
      </c>
    </row>
    <row r="45" spans="1:32">
      <c r="Q45" s="25" t="s">
        <v>69</v>
      </c>
      <c r="R45" s="26">
        <f>SUM(R46:R47)</f>
        <v>6.8571428571428568</v>
      </c>
      <c r="S45" s="26">
        <f t="shared" ref="S45:W45" si="42">SUM(S46:S47)</f>
        <v>6.7012987012987013</v>
      </c>
      <c r="T45" s="26">
        <f t="shared" si="42"/>
        <v>2.7317073170731709</v>
      </c>
      <c r="U45" s="26">
        <f t="shared" si="42"/>
        <v>4.4675324675324681</v>
      </c>
      <c r="V45" s="26">
        <f t="shared" si="42"/>
        <v>2.7317073170731709</v>
      </c>
      <c r="W45" s="26">
        <f t="shared" si="42"/>
        <v>2.6696230598669626</v>
      </c>
      <c r="X45"/>
      <c r="Y45" s="12" t="s">
        <v>210</v>
      </c>
      <c r="Z45" s="12">
        <f t="shared" si="38"/>
        <v>984</v>
      </c>
      <c r="AA45" s="12">
        <f t="shared" si="39"/>
        <v>1968</v>
      </c>
      <c r="AB45" s="12">
        <f t="shared" si="40"/>
        <v>3936</v>
      </c>
      <c r="AC45" s="12">
        <f t="shared" si="41"/>
        <v>5904</v>
      </c>
      <c r="AD45" s="12">
        <f t="shared" si="36"/>
        <v>6888</v>
      </c>
      <c r="AE45" s="2">
        <f t="shared" si="37"/>
        <v>19680</v>
      </c>
      <c r="AF45" s="2">
        <v>410</v>
      </c>
    </row>
    <row r="46" spans="1:32">
      <c r="G46" s="12" t="s">
        <v>106</v>
      </c>
      <c r="H46" s="12">
        <f t="shared" ref="H46:H47" si="43">ROUNDUP((P46*$B$30/100),0)</f>
        <v>580</v>
      </c>
      <c r="I46" s="12">
        <f t="shared" ref="I46:I47" si="44">ROUNDUP((P46*$B$31/100),0)</f>
        <v>1160</v>
      </c>
      <c r="J46" s="12">
        <f t="shared" ref="J46:J47" si="45">ROUNDUP((P46*$B$32/100),0)</f>
        <v>2319</v>
      </c>
      <c r="K46" s="12">
        <f t="shared" ref="K46:K47" si="46">ROUNDUP((P46*$B$33/100),0)</f>
        <v>3478</v>
      </c>
      <c r="L46" s="12">
        <f t="shared" ref="L46:L47" si="47">ROUNDUP((P46*$B$34/100),0)</f>
        <v>4058</v>
      </c>
      <c r="M46" s="12">
        <f t="shared" ref="M46:M51" si="48">L46*$B$43</f>
        <v>8116</v>
      </c>
      <c r="N46" s="12">
        <f t="shared" ref="N46" si="49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211</v>
      </c>
      <c r="Z46" s="12">
        <f t="shared" si="38"/>
        <v>1008</v>
      </c>
      <c r="AA46" s="12">
        <f t="shared" si="39"/>
        <v>2016</v>
      </c>
      <c r="AB46" s="12">
        <f t="shared" si="40"/>
        <v>4032</v>
      </c>
      <c r="AC46" s="12">
        <f t="shared" si="41"/>
        <v>6048</v>
      </c>
      <c r="AD46" s="12">
        <f t="shared" si="36"/>
        <v>7056</v>
      </c>
      <c r="AE46" s="2">
        <f t="shared" si="37"/>
        <v>20160</v>
      </c>
      <c r="AF46" s="2">
        <v>420</v>
      </c>
    </row>
    <row r="47" spans="1:32">
      <c r="G47" s="12" t="s">
        <v>107</v>
      </c>
      <c r="H47" s="12">
        <f t="shared" si="43"/>
        <v>608</v>
      </c>
      <c r="I47" s="12">
        <f t="shared" si="44"/>
        <v>1215</v>
      </c>
      <c r="J47" s="12">
        <f t="shared" si="45"/>
        <v>2429</v>
      </c>
      <c r="K47" s="12">
        <f t="shared" si="46"/>
        <v>3644</v>
      </c>
      <c r="L47" s="12">
        <f t="shared" si="47"/>
        <v>4251</v>
      </c>
      <c r="M47" s="12">
        <f t="shared" si="48"/>
        <v>8502</v>
      </c>
      <c r="N47" s="12">
        <f t="shared" ref="N47:N52" si="50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212</v>
      </c>
      <c r="Z47" s="12">
        <f t="shared" si="38"/>
        <v>1032</v>
      </c>
      <c r="AA47" s="12">
        <f t="shared" si="39"/>
        <v>2064</v>
      </c>
      <c r="AB47" s="12">
        <f t="shared" si="40"/>
        <v>4128</v>
      </c>
      <c r="AC47" s="12">
        <f t="shared" si="41"/>
        <v>6192</v>
      </c>
      <c r="AD47" s="12">
        <f t="shared" si="36"/>
        <v>7224</v>
      </c>
      <c r="AE47" s="2">
        <f t="shared" si="37"/>
        <v>20640</v>
      </c>
      <c r="AF47" s="2">
        <v>430</v>
      </c>
    </row>
    <row r="48" spans="1:32">
      <c r="G48" s="12" t="s">
        <v>173</v>
      </c>
      <c r="H48" s="12">
        <f t="shared" ref="H48" si="51">ROUNDUP((P48*$B$30/100),0)</f>
        <v>635</v>
      </c>
      <c r="I48" s="12">
        <f t="shared" ref="I48" si="52">ROUNDUP((P48*$B$31/100),0)</f>
        <v>1270</v>
      </c>
      <c r="J48" s="12">
        <f t="shared" ref="J48" si="53">ROUNDUP((P48*$B$32/100),0)</f>
        <v>2540</v>
      </c>
      <c r="K48" s="12">
        <f t="shared" ref="K48" si="54">ROUNDUP((P48*$B$33/100),0)</f>
        <v>3809</v>
      </c>
      <c r="L48" s="12">
        <f t="shared" ref="L48" si="55">ROUNDUP((P48*$B$34/100),0)</f>
        <v>4444</v>
      </c>
      <c r="M48" s="12">
        <f t="shared" si="48"/>
        <v>8888</v>
      </c>
      <c r="N48" s="12">
        <f t="shared" si="50"/>
        <v>12698</v>
      </c>
      <c r="O48" s="12">
        <v>200</v>
      </c>
      <c r="P48" s="12">
        <f>(H21*$B$9*$B$18)*(O48/100)+I21</f>
        <v>12696</v>
      </c>
      <c r="Y48" s="12" t="s">
        <v>213</v>
      </c>
      <c r="Z48" s="12">
        <f t="shared" si="38"/>
        <v>1056</v>
      </c>
      <c r="AA48" s="12">
        <f t="shared" si="39"/>
        <v>2112</v>
      </c>
      <c r="AB48" s="12">
        <f t="shared" si="40"/>
        <v>4224</v>
      </c>
      <c r="AC48" s="12">
        <f t="shared" si="41"/>
        <v>6336</v>
      </c>
      <c r="AD48" s="12">
        <f t="shared" si="36"/>
        <v>7392</v>
      </c>
      <c r="AE48" s="2">
        <f t="shared" si="37"/>
        <v>21120</v>
      </c>
      <c r="AF48" s="2">
        <v>440</v>
      </c>
    </row>
    <row r="49" spans="7:32">
      <c r="G49" s="12" t="s">
        <v>176</v>
      </c>
      <c r="H49" s="12">
        <f t="shared" ref="H49" si="56">ROUNDUP((P49*$B$30/100),0)</f>
        <v>692</v>
      </c>
      <c r="I49" s="12">
        <f t="shared" ref="I49" si="57">ROUNDUP((P49*$B$31/100),0)</f>
        <v>1383</v>
      </c>
      <c r="J49" s="12">
        <f t="shared" ref="J49" si="58">ROUNDUP((P49*$B$32/100),0)</f>
        <v>2765</v>
      </c>
      <c r="K49" s="12">
        <f t="shared" ref="K49" si="59">ROUNDUP((P49*$B$33/100),0)</f>
        <v>4148</v>
      </c>
      <c r="L49" s="12">
        <f t="shared" ref="L49" si="60">ROUNDUP((P49*$B$34/100),0)</f>
        <v>4839</v>
      </c>
      <c r="M49" s="12">
        <f t="shared" si="48"/>
        <v>9678</v>
      </c>
      <c r="N49" s="12">
        <f t="shared" si="50"/>
        <v>13827</v>
      </c>
      <c r="O49" s="12">
        <v>210</v>
      </c>
      <c r="P49" s="12">
        <f>(H22*$B$9*$B$18)*(O49/100)+I22</f>
        <v>13824</v>
      </c>
    </row>
    <row r="50" spans="7:32">
      <c r="G50" s="12" t="s">
        <v>196</v>
      </c>
      <c r="H50" s="12">
        <f t="shared" ref="H50:H51" si="61">ROUNDUP((P50*$B$30/100),0)</f>
        <v>750</v>
      </c>
      <c r="I50" s="12">
        <f t="shared" ref="I50:I51" si="62">ROUNDUP((P50*$B$31/100),0)</f>
        <v>1500</v>
      </c>
      <c r="J50" s="12">
        <f t="shared" ref="J50:J51" si="63">ROUNDUP((P50*$B$32/100),0)</f>
        <v>3000</v>
      </c>
      <c r="K50" s="12">
        <f t="shared" ref="K50:K51" si="64">ROUNDUP((P50*$B$33/100),0)</f>
        <v>4500</v>
      </c>
      <c r="L50" s="12">
        <f t="shared" ref="L50:L51" si="65">ROUNDUP((P50*$B$34/100),0)</f>
        <v>5250</v>
      </c>
      <c r="M50" s="12">
        <f t="shared" si="48"/>
        <v>10500</v>
      </c>
      <c r="N50" s="12">
        <f t="shared" si="50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249</v>
      </c>
      <c r="H51" s="12">
        <f t="shared" si="61"/>
        <v>843</v>
      </c>
      <c r="I51" s="12">
        <f t="shared" si="62"/>
        <v>1685</v>
      </c>
      <c r="J51" s="12">
        <f t="shared" si="63"/>
        <v>3370</v>
      </c>
      <c r="K51" s="12">
        <f t="shared" si="64"/>
        <v>5055</v>
      </c>
      <c r="L51" s="12">
        <f t="shared" si="65"/>
        <v>5897</v>
      </c>
      <c r="M51" s="12">
        <f t="shared" si="48"/>
        <v>11794</v>
      </c>
      <c r="N51" s="12">
        <f t="shared" si="50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318</v>
      </c>
      <c r="H52" s="12">
        <f t="shared" ref="H52" si="66">ROUNDUP((P52*$B$30/100),0)</f>
        <v>940</v>
      </c>
      <c r="I52" s="12">
        <f t="shared" ref="I52" si="67">ROUNDUP((P52*$B$31/100),0)</f>
        <v>1880</v>
      </c>
      <c r="J52" s="12">
        <f t="shared" ref="J52" si="68">ROUNDUP((P52*$B$32/100),0)</f>
        <v>3759</v>
      </c>
      <c r="K52" s="12">
        <f t="shared" ref="K52" si="69">ROUNDUP((P52*$B$33/100),0)</f>
        <v>5638</v>
      </c>
      <c r="L52" s="12">
        <f t="shared" ref="L52" si="70">ROUNDUP((P52*$B$34/100),0)</f>
        <v>6578</v>
      </c>
      <c r="M52" s="12">
        <f t="shared" ref="M52" si="71">L52*$B$43</f>
        <v>13156</v>
      </c>
      <c r="N52" s="12">
        <f t="shared" si="50"/>
        <v>18795</v>
      </c>
      <c r="O52" s="12">
        <v>240</v>
      </c>
      <c r="P52" s="12">
        <f>(H25*$B$9*$B$18)*(O52/100)+I25</f>
        <v>18792</v>
      </c>
      <c r="Y52" s="12" t="s">
        <v>222</v>
      </c>
    </row>
    <row r="53" spans="7:32" ht="17.25" thickBot="1">
      <c r="Y53" s="27" t="s">
        <v>198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101</v>
      </c>
    </row>
    <row r="54" spans="7:32" ht="17.25" thickTop="1">
      <c r="Y54" s="12" t="s">
        <v>199</v>
      </c>
      <c r="Z54" s="12">
        <v>0.01</v>
      </c>
      <c r="AA54" s="12">
        <f t="shared" ref="AA54:AA68" si="72">ROUNDUP(((Z34/$B$39)*$B$40)*((100+AF54)/100),0)/100</f>
        <v>0.22</v>
      </c>
      <c r="AB54" s="12">
        <f t="shared" ref="AB54:AB68" si="73">ROUNDUP(((AA34/$B$39)*$B$40)*((100+AF54)/100),0)/100</f>
        <v>0.44</v>
      </c>
      <c r="AC54" s="12">
        <f t="shared" ref="AC54:AC68" si="74">ROUNDUP(((AB34/$B$39)*$B$40)*((100+AF54)/100),0)/100</f>
        <v>0.87</v>
      </c>
      <c r="AD54" s="12">
        <f t="shared" ref="AD54:AD68" si="75">ROUNDUP(((AC34/$B$39)*$B$40)*((100+AF54)/100),0)/100</f>
        <v>1.3</v>
      </c>
      <c r="AE54" s="12">
        <f t="shared" ref="AE54:AE68" si="76">ROUNDUP(((AD34/$B$39)*$B$40)*((100+AF54)/100),0)/100</f>
        <v>1.52</v>
      </c>
      <c r="AF54" s="2">
        <v>150</v>
      </c>
    </row>
    <row r="55" spans="7:32">
      <c r="Y55" s="12" t="s">
        <v>200</v>
      </c>
      <c r="Z55" s="12">
        <v>0.02</v>
      </c>
      <c r="AA55" s="12">
        <f t="shared" si="72"/>
        <v>0.24</v>
      </c>
      <c r="AB55" s="12">
        <f t="shared" si="73"/>
        <v>0.47</v>
      </c>
      <c r="AC55" s="12">
        <f t="shared" si="74"/>
        <v>0.93</v>
      </c>
      <c r="AD55" s="12">
        <f t="shared" si="75"/>
        <v>1.4</v>
      </c>
      <c r="AE55" s="12">
        <f t="shared" si="76"/>
        <v>1.63</v>
      </c>
      <c r="AF55" s="2">
        <v>160</v>
      </c>
    </row>
    <row r="56" spans="7:32">
      <c r="Y56" s="12" t="s">
        <v>201</v>
      </c>
      <c r="Z56" s="12">
        <v>0.03</v>
      </c>
      <c r="AA56" s="12">
        <f t="shared" si="72"/>
        <v>0.25</v>
      </c>
      <c r="AB56" s="12">
        <f t="shared" si="73"/>
        <v>0.5</v>
      </c>
      <c r="AC56" s="12">
        <f t="shared" si="74"/>
        <v>1</v>
      </c>
      <c r="AD56" s="12">
        <f t="shared" si="75"/>
        <v>1.5</v>
      </c>
      <c r="AE56" s="12">
        <f t="shared" si="76"/>
        <v>1.75</v>
      </c>
      <c r="AF56" s="2">
        <v>170</v>
      </c>
    </row>
    <row r="57" spans="7:32">
      <c r="G57" s="12" t="s">
        <v>144</v>
      </c>
      <c r="O57" s="25" t="s">
        <v>69</v>
      </c>
      <c r="P57" s="38">
        <f>SUM(P59:P69)+SUM(Q59:Q69)</f>
        <v>22.09</v>
      </c>
      <c r="Q57" s="24" t="s">
        <v>146</v>
      </c>
      <c r="Y57" s="12" t="s">
        <v>202</v>
      </c>
      <c r="Z57" s="12">
        <v>0.04</v>
      </c>
      <c r="AA57" s="12">
        <f t="shared" si="72"/>
        <v>0.27</v>
      </c>
      <c r="AB57" s="12">
        <f t="shared" si="73"/>
        <v>0.54</v>
      </c>
      <c r="AC57" s="12">
        <f t="shared" si="74"/>
        <v>1.07</v>
      </c>
      <c r="AD57" s="12">
        <f t="shared" si="75"/>
        <v>1.6</v>
      </c>
      <c r="AE57" s="12">
        <f t="shared" si="76"/>
        <v>1.87</v>
      </c>
      <c r="AF57" s="2">
        <v>180</v>
      </c>
    </row>
    <row r="58" spans="7:32" ht="17.25" thickBot="1">
      <c r="G58" s="27" t="s">
        <v>70</v>
      </c>
      <c r="H58" s="27">
        <v>0</v>
      </c>
      <c r="I58" s="27">
        <v>1</v>
      </c>
      <c r="J58" s="27">
        <v>2</v>
      </c>
      <c r="K58" s="27">
        <v>3</v>
      </c>
      <c r="L58" s="27">
        <v>4</v>
      </c>
      <c r="M58" s="27">
        <v>5</v>
      </c>
      <c r="N58" s="27" t="s">
        <v>161</v>
      </c>
      <c r="O58" s="27" t="s">
        <v>101</v>
      </c>
      <c r="P58" s="27" t="s">
        <v>95</v>
      </c>
      <c r="Q58" s="27" t="s">
        <v>164</v>
      </c>
      <c r="R58" s="27" t="s">
        <v>96</v>
      </c>
      <c r="Y58" s="12" t="s">
        <v>203</v>
      </c>
      <c r="Z58" s="12">
        <v>0.05</v>
      </c>
      <c r="AA58" s="12">
        <f t="shared" si="72"/>
        <v>0.3</v>
      </c>
      <c r="AB58" s="12">
        <f t="shared" si="73"/>
        <v>0.59</v>
      </c>
      <c r="AC58" s="12">
        <f t="shared" si="74"/>
        <v>1.18</v>
      </c>
      <c r="AD58" s="12">
        <f t="shared" si="75"/>
        <v>1.77</v>
      </c>
      <c r="AE58" s="12">
        <f t="shared" si="76"/>
        <v>2.06</v>
      </c>
      <c r="AF58" s="2">
        <v>200</v>
      </c>
    </row>
    <row r="59" spans="7:32" ht="17.25" thickTop="1">
      <c r="G59" s="12" t="s">
        <v>16</v>
      </c>
      <c r="H59" s="12">
        <v>0.01</v>
      </c>
      <c r="I59" s="12">
        <f t="shared" ref="I59:I68" si="77">ROUNDUP(((H34/$B$39)*$B$40)*((100+O59)/100),0)/100</f>
        <v>0.02</v>
      </c>
      <c r="J59" s="12">
        <f t="shared" ref="J59:J68" si="78">ROUNDUP(((I34/$B$39)*$B$40)*((100+O59)/100),0)/100</f>
        <v>0.03</v>
      </c>
      <c r="K59" s="12">
        <f t="shared" ref="K59:K68" si="79">ROUNDUP(((J34/$B$39)*$B$40)*((100+O59)/100),0)/100</f>
        <v>0.06</v>
      </c>
      <c r="L59" s="12">
        <f t="shared" ref="L59:L68" si="80">ROUNDUP(((K34/$B$39)*$B$40)*((100+O59)/100),0)/100</f>
        <v>0.09</v>
      </c>
      <c r="M59" s="12">
        <f t="shared" ref="M59:M68" si="81">ROUNDUP(((L34/$B$39)*$B$40)*((100+O59)/100),0)/100</f>
        <v>0.1</v>
      </c>
      <c r="N59" s="12">
        <f t="shared" ref="N59:N68" si="82">ROUNDUP(((M34/$B$39)*$B$40)*((100+O59)/100),0)/100</f>
        <v>0.2</v>
      </c>
      <c r="O59" s="13">
        <v>10</v>
      </c>
      <c r="P59" s="13">
        <f t="shared" ref="P59:P70" si="83">SUM(H59:M59)</f>
        <v>0.31</v>
      </c>
      <c r="Q59" s="12">
        <f>N59</f>
        <v>0.2</v>
      </c>
      <c r="R59" s="13">
        <f t="shared" ref="R59:R75" si="84">((P59+Q59)/$P$57)*100</f>
        <v>2.3087369850611137</v>
      </c>
      <c r="Y59" s="12" t="s">
        <v>204</v>
      </c>
      <c r="Z59" s="12">
        <v>0.06</v>
      </c>
      <c r="AA59" s="12">
        <f t="shared" si="72"/>
        <v>0.33</v>
      </c>
      <c r="AB59" s="12">
        <f t="shared" si="73"/>
        <v>0.65</v>
      </c>
      <c r="AC59" s="12">
        <f t="shared" si="74"/>
        <v>1.3</v>
      </c>
      <c r="AD59" s="12">
        <f t="shared" si="75"/>
        <v>1.94</v>
      </c>
      <c r="AE59" s="12">
        <f t="shared" si="76"/>
        <v>2.2599999999999998</v>
      </c>
      <c r="AF59" s="2">
        <v>220</v>
      </c>
    </row>
    <row r="60" spans="7:32">
      <c r="G60" s="12" t="s">
        <v>18</v>
      </c>
      <c r="H60" s="12">
        <v>0.01</v>
      </c>
      <c r="I60" s="12">
        <f t="shared" si="77"/>
        <v>0.02</v>
      </c>
      <c r="J60" s="12">
        <f t="shared" si="78"/>
        <v>0.04</v>
      </c>
      <c r="K60" s="12">
        <f t="shared" si="79"/>
        <v>0.08</v>
      </c>
      <c r="L60" s="12">
        <f t="shared" si="80"/>
        <v>0.12</v>
      </c>
      <c r="M60" s="12">
        <f t="shared" si="81"/>
        <v>0.14000000000000001</v>
      </c>
      <c r="N60" s="12">
        <f t="shared" si="82"/>
        <v>0.27</v>
      </c>
      <c r="O60" s="13">
        <v>20</v>
      </c>
      <c r="P60" s="13">
        <f t="shared" si="83"/>
        <v>0.41000000000000003</v>
      </c>
      <c r="Q60" s="12">
        <f t="shared" ref="Q60:Q70" si="85">N60</f>
        <v>0.27</v>
      </c>
      <c r="R60" s="13">
        <f t="shared" si="84"/>
        <v>3.0783159800814848</v>
      </c>
      <c r="Y60" s="12" t="s">
        <v>205</v>
      </c>
      <c r="Z60" s="12">
        <v>7.0000000000000007E-2</v>
      </c>
      <c r="AA60" s="12">
        <f t="shared" si="72"/>
        <v>0.36</v>
      </c>
      <c r="AB60" s="12">
        <f t="shared" si="73"/>
        <v>0.71</v>
      </c>
      <c r="AC60" s="12">
        <f t="shared" si="74"/>
        <v>1.42</v>
      </c>
      <c r="AD60" s="12">
        <f t="shared" si="75"/>
        <v>2.12</v>
      </c>
      <c r="AE60" s="12">
        <f t="shared" si="76"/>
        <v>2.4700000000000002</v>
      </c>
      <c r="AF60" s="2">
        <v>240</v>
      </c>
    </row>
    <row r="61" spans="7:32">
      <c r="G61" s="12" t="s">
        <v>19</v>
      </c>
      <c r="H61" s="12">
        <v>0.02</v>
      </c>
      <c r="I61" s="12">
        <f t="shared" si="77"/>
        <v>0.03</v>
      </c>
      <c r="J61" s="12">
        <f t="shared" si="78"/>
        <v>0.05</v>
      </c>
      <c r="K61" s="12">
        <f t="shared" si="79"/>
        <v>0.1</v>
      </c>
      <c r="L61" s="12">
        <f t="shared" si="80"/>
        <v>0.15</v>
      </c>
      <c r="M61" s="12">
        <f t="shared" si="81"/>
        <v>0.18</v>
      </c>
      <c r="N61" s="12">
        <f t="shared" si="82"/>
        <v>0.35</v>
      </c>
      <c r="O61" s="13">
        <v>30</v>
      </c>
      <c r="P61" s="13">
        <f t="shared" si="83"/>
        <v>0.53</v>
      </c>
      <c r="Q61" s="12">
        <f t="shared" si="85"/>
        <v>0.35</v>
      </c>
      <c r="R61" s="13">
        <f t="shared" si="84"/>
        <v>3.9837030330466274</v>
      </c>
      <c r="Y61" s="12" t="s">
        <v>206</v>
      </c>
      <c r="Z61" s="12">
        <v>0.08</v>
      </c>
      <c r="AA61" s="12">
        <f t="shared" si="72"/>
        <v>0.4</v>
      </c>
      <c r="AB61" s="12">
        <f t="shared" si="73"/>
        <v>0.79</v>
      </c>
      <c r="AC61" s="12">
        <f t="shared" si="74"/>
        <v>1.58</v>
      </c>
      <c r="AD61" s="12">
        <f t="shared" si="75"/>
        <v>2.37</v>
      </c>
      <c r="AE61" s="12">
        <f t="shared" si="76"/>
        <v>2.76</v>
      </c>
      <c r="AF61" s="2">
        <v>270</v>
      </c>
    </row>
    <row r="62" spans="7:32">
      <c r="G62" s="12" t="s">
        <v>86</v>
      </c>
      <c r="H62" s="12">
        <v>0.02</v>
      </c>
      <c r="I62" s="12">
        <f t="shared" si="77"/>
        <v>0.04</v>
      </c>
      <c r="J62" s="12">
        <f t="shared" si="78"/>
        <v>7.0000000000000007E-2</v>
      </c>
      <c r="K62" s="12">
        <f t="shared" si="79"/>
        <v>0.13</v>
      </c>
      <c r="L62" s="12">
        <f t="shared" si="80"/>
        <v>0.19</v>
      </c>
      <c r="M62" s="12">
        <f t="shared" si="81"/>
        <v>0.22</v>
      </c>
      <c r="N62" s="12">
        <f t="shared" si="82"/>
        <v>0.44</v>
      </c>
      <c r="O62" s="13">
        <v>40</v>
      </c>
      <c r="P62" s="13">
        <f t="shared" si="83"/>
        <v>0.67</v>
      </c>
      <c r="Q62" s="12">
        <f t="shared" si="85"/>
        <v>0.44</v>
      </c>
      <c r="R62" s="13">
        <f t="shared" si="84"/>
        <v>5.0248981439565421</v>
      </c>
      <c r="Y62" s="12" t="s">
        <v>207</v>
      </c>
      <c r="Z62" s="12">
        <v>0.09</v>
      </c>
      <c r="AA62" s="12">
        <f t="shared" si="72"/>
        <v>0.44</v>
      </c>
      <c r="AB62" s="12">
        <f t="shared" si="73"/>
        <v>0.88</v>
      </c>
      <c r="AC62" s="12">
        <f t="shared" si="74"/>
        <v>1.76</v>
      </c>
      <c r="AD62" s="12">
        <f t="shared" si="75"/>
        <v>2.63</v>
      </c>
      <c r="AE62" s="12">
        <f t="shared" si="76"/>
        <v>3.07</v>
      </c>
      <c r="AF62" s="2">
        <v>300</v>
      </c>
    </row>
    <row r="63" spans="7:32">
      <c r="G63" s="12" t="s">
        <v>20</v>
      </c>
      <c r="H63" s="12">
        <v>0.03</v>
      </c>
      <c r="I63" s="12">
        <f t="shared" si="77"/>
        <v>0.04</v>
      </c>
      <c r="J63" s="12">
        <f t="shared" si="78"/>
        <v>0.08</v>
      </c>
      <c r="K63" s="12">
        <f t="shared" si="79"/>
        <v>0.16</v>
      </c>
      <c r="L63" s="12">
        <f t="shared" si="80"/>
        <v>0.24</v>
      </c>
      <c r="M63" s="12">
        <f t="shared" si="81"/>
        <v>0.28000000000000003</v>
      </c>
      <c r="N63" s="12">
        <f t="shared" si="82"/>
        <v>0.55000000000000004</v>
      </c>
      <c r="O63" s="13">
        <v>50</v>
      </c>
      <c r="P63" s="13">
        <f t="shared" si="83"/>
        <v>0.83000000000000007</v>
      </c>
      <c r="Q63" s="12">
        <f t="shared" si="85"/>
        <v>0.55000000000000004</v>
      </c>
      <c r="R63" s="13">
        <f t="shared" si="84"/>
        <v>6.2471706654594845</v>
      </c>
      <c r="Y63" s="12" t="s">
        <v>208</v>
      </c>
      <c r="Z63" s="12">
        <v>0.1</v>
      </c>
      <c r="AA63" s="12">
        <f t="shared" si="72"/>
        <v>0.49</v>
      </c>
      <c r="AB63" s="12">
        <f t="shared" si="73"/>
        <v>0.97</v>
      </c>
      <c r="AC63" s="12">
        <f t="shared" si="74"/>
        <v>1.94</v>
      </c>
      <c r="AD63" s="12">
        <f t="shared" si="75"/>
        <v>2.9</v>
      </c>
      <c r="AE63" s="12">
        <f t="shared" si="76"/>
        <v>3.39</v>
      </c>
      <c r="AF63" s="2">
        <v>330</v>
      </c>
    </row>
    <row r="64" spans="7:32">
      <c r="G64" s="12" t="s">
        <v>21</v>
      </c>
      <c r="H64" s="12">
        <v>0.03</v>
      </c>
      <c r="I64" s="12">
        <f t="shared" si="77"/>
        <v>0.05</v>
      </c>
      <c r="J64" s="12">
        <f t="shared" si="78"/>
        <v>0.1</v>
      </c>
      <c r="K64" s="12">
        <f t="shared" si="79"/>
        <v>0.2</v>
      </c>
      <c r="L64" s="12">
        <f t="shared" si="80"/>
        <v>0.28999999999999998</v>
      </c>
      <c r="M64" s="12">
        <f t="shared" si="81"/>
        <v>0.34</v>
      </c>
      <c r="N64" s="12">
        <f t="shared" si="82"/>
        <v>0.68</v>
      </c>
      <c r="O64" s="13">
        <v>60</v>
      </c>
      <c r="P64" s="13">
        <f t="shared" si="83"/>
        <v>1.01</v>
      </c>
      <c r="Q64" s="12">
        <f t="shared" si="85"/>
        <v>0.68</v>
      </c>
      <c r="R64" s="13">
        <f t="shared" si="84"/>
        <v>7.6505205975554542</v>
      </c>
      <c r="Y64" s="12" t="s">
        <v>209</v>
      </c>
      <c r="Z64" s="12">
        <v>0.11</v>
      </c>
      <c r="AA64" s="12">
        <f t="shared" si="72"/>
        <v>0.53</v>
      </c>
      <c r="AB64" s="12">
        <f t="shared" si="73"/>
        <v>1.06</v>
      </c>
      <c r="AC64" s="12">
        <f t="shared" si="74"/>
        <v>2.12</v>
      </c>
      <c r="AD64" s="12">
        <f t="shared" si="75"/>
        <v>3.18</v>
      </c>
      <c r="AE64" s="12">
        <f t="shared" si="76"/>
        <v>3.71</v>
      </c>
      <c r="AF64" s="2">
        <v>360</v>
      </c>
    </row>
    <row r="65" spans="7:32">
      <c r="G65" s="12" t="s">
        <v>22</v>
      </c>
      <c r="H65" s="12">
        <v>0.04</v>
      </c>
      <c r="I65" s="12">
        <f t="shared" si="77"/>
        <v>0.06</v>
      </c>
      <c r="J65" s="12">
        <f t="shared" si="78"/>
        <v>0.12</v>
      </c>
      <c r="K65" s="12">
        <f t="shared" si="79"/>
        <v>0.24</v>
      </c>
      <c r="L65" s="12">
        <f t="shared" si="80"/>
        <v>0.35</v>
      </c>
      <c r="M65" s="12">
        <f t="shared" si="81"/>
        <v>0.41</v>
      </c>
      <c r="N65" s="12">
        <f t="shared" si="82"/>
        <v>0.82</v>
      </c>
      <c r="O65" s="13">
        <v>70</v>
      </c>
      <c r="P65" s="13">
        <f t="shared" si="83"/>
        <v>1.22</v>
      </c>
      <c r="Q65" s="12">
        <f t="shared" si="85"/>
        <v>0.82</v>
      </c>
      <c r="R65" s="13">
        <f t="shared" si="84"/>
        <v>9.2349479402444548</v>
      </c>
      <c r="Y65" s="12" t="s">
        <v>210</v>
      </c>
      <c r="Z65" s="12">
        <v>0.12</v>
      </c>
      <c r="AA65" s="12">
        <f t="shared" si="72"/>
        <v>0.43</v>
      </c>
      <c r="AB65" s="12">
        <f t="shared" si="73"/>
        <v>0.86</v>
      </c>
      <c r="AC65" s="12">
        <f t="shared" si="74"/>
        <v>1.71</v>
      </c>
      <c r="AD65" s="12">
        <f t="shared" si="75"/>
        <v>2.56</v>
      </c>
      <c r="AE65" s="12">
        <f t="shared" si="76"/>
        <v>2.98</v>
      </c>
      <c r="AF65" s="2">
        <v>260</v>
      </c>
    </row>
    <row r="66" spans="7:32">
      <c r="G66" s="12" t="s">
        <v>23</v>
      </c>
      <c r="H66" s="12">
        <v>0.04</v>
      </c>
      <c r="I66" s="12">
        <f t="shared" si="77"/>
        <v>7.0000000000000007E-2</v>
      </c>
      <c r="J66" s="12">
        <f t="shared" si="78"/>
        <v>0.14000000000000001</v>
      </c>
      <c r="K66" s="12">
        <f t="shared" si="79"/>
        <v>0.28000000000000003</v>
      </c>
      <c r="L66" s="12">
        <f t="shared" si="80"/>
        <v>0.42</v>
      </c>
      <c r="M66" s="12">
        <f t="shared" si="81"/>
        <v>0.49</v>
      </c>
      <c r="N66" s="12">
        <f t="shared" si="82"/>
        <v>0.98</v>
      </c>
      <c r="O66" s="13">
        <v>80</v>
      </c>
      <c r="P66" s="13">
        <f t="shared" si="83"/>
        <v>1.44</v>
      </c>
      <c r="Q66" s="12">
        <f t="shared" si="85"/>
        <v>0.98</v>
      </c>
      <c r="R66" s="13">
        <f t="shared" si="84"/>
        <v>10.955183340878225</v>
      </c>
      <c r="Y66" s="12" t="s">
        <v>211</v>
      </c>
      <c r="Z66" s="12">
        <v>0.13</v>
      </c>
      <c r="AA66" s="12">
        <f t="shared" si="72"/>
        <v>0.45</v>
      </c>
      <c r="AB66" s="12">
        <f t="shared" si="73"/>
        <v>0.9</v>
      </c>
      <c r="AC66" s="12">
        <f t="shared" si="74"/>
        <v>1.8</v>
      </c>
      <c r="AD66" s="12">
        <f t="shared" si="75"/>
        <v>2.69</v>
      </c>
      <c r="AE66" s="12">
        <f t="shared" si="76"/>
        <v>3.14</v>
      </c>
      <c r="AF66" s="2">
        <v>270</v>
      </c>
    </row>
    <row r="67" spans="7:32">
      <c r="G67" s="12" t="s">
        <v>24</v>
      </c>
      <c r="H67" s="12">
        <v>0.05</v>
      </c>
      <c r="I67" s="12">
        <f t="shared" si="77"/>
        <v>0.09</v>
      </c>
      <c r="J67" s="12">
        <f t="shared" si="78"/>
        <v>0.17</v>
      </c>
      <c r="K67" s="12">
        <f t="shared" si="79"/>
        <v>0.34</v>
      </c>
      <c r="L67" s="12">
        <f t="shared" si="80"/>
        <v>0.5</v>
      </c>
      <c r="M67" s="12">
        <f t="shared" si="81"/>
        <v>0.59</v>
      </c>
      <c r="N67" s="12">
        <f t="shared" si="82"/>
        <v>1.17</v>
      </c>
      <c r="O67" s="13">
        <v>90</v>
      </c>
      <c r="P67" s="13">
        <f t="shared" si="83"/>
        <v>1.7400000000000002</v>
      </c>
      <c r="Q67" s="12">
        <f t="shared" si="85"/>
        <v>1.17</v>
      </c>
      <c r="R67" s="13">
        <f t="shared" si="84"/>
        <v>13.173381620642827</v>
      </c>
      <c r="Y67" s="12" t="s">
        <v>212</v>
      </c>
      <c r="Z67" s="12">
        <v>0.14000000000000001</v>
      </c>
      <c r="AA67" s="12">
        <f t="shared" si="72"/>
        <v>0.48</v>
      </c>
      <c r="AB67" s="12">
        <f t="shared" si="73"/>
        <v>0.95</v>
      </c>
      <c r="AC67" s="12">
        <f t="shared" si="74"/>
        <v>1.89</v>
      </c>
      <c r="AD67" s="12">
        <f t="shared" si="75"/>
        <v>2.83</v>
      </c>
      <c r="AE67" s="12">
        <f t="shared" si="76"/>
        <v>3.3</v>
      </c>
      <c r="AF67" s="2">
        <v>280</v>
      </c>
    </row>
    <row r="68" spans="7:32">
      <c r="G68" s="12" t="s">
        <v>25</v>
      </c>
      <c r="H68" s="12">
        <v>0.05</v>
      </c>
      <c r="I68" s="12">
        <f t="shared" si="77"/>
        <v>0.1</v>
      </c>
      <c r="J68" s="12">
        <f t="shared" si="78"/>
        <v>0.2</v>
      </c>
      <c r="K68" s="12">
        <f t="shared" si="79"/>
        <v>0.4</v>
      </c>
      <c r="L68" s="12">
        <f t="shared" si="80"/>
        <v>0.59</v>
      </c>
      <c r="M68" s="12">
        <f t="shared" si="81"/>
        <v>0.69</v>
      </c>
      <c r="N68" s="12">
        <f t="shared" si="82"/>
        <v>1.38</v>
      </c>
      <c r="O68" s="13">
        <v>100</v>
      </c>
      <c r="P68" s="13">
        <f t="shared" si="83"/>
        <v>2.0299999999999998</v>
      </c>
      <c r="Q68" s="12">
        <f t="shared" si="85"/>
        <v>1.38</v>
      </c>
      <c r="R68" s="13">
        <f t="shared" si="84"/>
        <v>15.436849253055678</v>
      </c>
      <c r="Y68" s="12" t="s">
        <v>213</v>
      </c>
      <c r="Z68" s="12">
        <v>0.15</v>
      </c>
      <c r="AA68" s="12">
        <f t="shared" si="72"/>
        <v>0.5</v>
      </c>
      <c r="AB68" s="12">
        <f t="shared" si="73"/>
        <v>0.99</v>
      </c>
      <c r="AC68" s="12">
        <f t="shared" si="74"/>
        <v>1.98</v>
      </c>
      <c r="AD68" s="12">
        <f t="shared" si="75"/>
        <v>2.97</v>
      </c>
      <c r="AE68" s="12">
        <f t="shared" si="76"/>
        <v>3.46</v>
      </c>
      <c r="AF68" s="2">
        <v>290</v>
      </c>
    </row>
    <row r="69" spans="7:32">
      <c r="G69" s="12" t="s">
        <v>106</v>
      </c>
      <c r="H69" s="12">
        <v>0.06</v>
      </c>
      <c r="I69" s="12">
        <f t="shared" ref="I69:I74" si="86">ROUNDUP(((H46/$B$39)*$B$40)*((100+O69)/100),0)/100</f>
        <v>0.15</v>
      </c>
      <c r="J69" s="12">
        <f t="shared" ref="J69:J74" si="87">ROUNDUP(((I46/$B$39)*$B$40)*((100+O69)/100),0)/100</f>
        <v>0.3</v>
      </c>
      <c r="K69" s="12">
        <f t="shared" ref="K69:K74" si="88">ROUNDUP(((J46/$B$39)*$B$40)*((100+O69)/100),0)/100</f>
        <v>0.59</v>
      </c>
      <c r="L69" s="12">
        <f t="shared" ref="L69:L74" si="89">ROUNDUP(((K46/$B$39)*$B$40)*((100+O69)/100),0)/100</f>
        <v>0.88</v>
      </c>
      <c r="M69" s="12">
        <f t="shared" ref="M69:M74" si="90">ROUNDUP(((L46/$B$39)*$B$40)*((100+O69)/100),0)/100</f>
        <v>1.03</v>
      </c>
      <c r="N69" s="12">
        <f t="shared" ref="N69:N74" si="91">ROUNDUP(((M46/$B$39)*$B$40)*((100+O69)/100),0)/100</f>
        <v>2.0499999999999998</v>
      </c>
      <c r="O69" s="13">
        <v>110</v>
      </c>
      <c r="P69" s="13">
        <f t="shared" si="83"/>
        <v>3.01</v>
      </c>
      <c r="Q69" s="12">
        <f t="shared" si="85"/>
        <v>2.0499999999999998</v>
      </c>
      <c r="R69" s="13">
        <f t="shared" si="84"/>
        <v>22.906292440018106</v>
      </c>
    </row>
    <row r="70" spans="7:32">
      <c r="G70" s="12" t="s">
        <v>107</v>
      </c>
      <c r="H70" s="12">
        <v>0.06</v>
      </c>
      <c r="I70" s="12">
        <f t="shared" si="86"/>
        <v>0.17</v>
      </c>
      <c r="J70" s="12">
        <f t="shared" si="87"/>
        <v>0.33</v>
      </c>
      <c r="K70" s="12">
        <f t="shared" si="88"/>
        <v>0.65</v>
      </c>
      <c r="L70" s="12">
        <f t="shared" si="89"/>
        <v>0.97</v>
      </c>
      <c r="M70" s="12">
        <f t="shared" si="90"/>
        <v>1.1299999999999999</v>
      </c>
      <c r="N70" s="12">
        <f t="shared" si="91"/>
        <v>2.25</v>
      </c>
      <c r="O70" s="13">
        <v>120</v>
      </c>
      <c r="P70" s="13">
        <f t="shared" si="83"/>
        <v>3.3099999999999996</v>
      </c>
      <c r="Q70" s="12">
        <f t="shared" si="85"/>
        <v>2.25</v>
      </c>
      <c r="R70" s="13">
        <f t="shared" si="84"/>
        <v>25.169760072430964</v>
      </c>
      <c r="Y70" s="12" t="s">
        <v>223</v>
      </c>
      <c r="Z70" s="12"/>
      <c r="AA70" s="12"/>
      <c r="AB70" s="12"/>
      <c r="AC70" s="12"/>
      <c r="AD70" s="12"/>
      <c r="AE70" s="12"/>
    </row>
    <row r="71" spans="7:32" ht="17.25" thickBot="1">
      <c r="G71" s="12" t="s">
        <v>173</v>
      </c>
      <c r="H71" s="12">
        <v>7.0000000000000007E-2</v>
      </c>
      <c r="I71" s="12">
        <f t="shared" si="86"/>
        <v>0.18</v>
      </c>
      <c r="J71" s="12">
        <f t="shared" si="87"/>
        <v>0.36</v>
      </c>
      <c r="K71" s="12">
        <f t="shared" si="88"/>
        <v>0.71</v>
      </c>
      <c r="L71" s="12">
        <f t="shared" si="89"/>
        <v>1.06</v>
      </c>
      <c r="M71" s="12">
        <f t="shared" si="90"/>
        <v>1.23</v>
      </c>
      <c r="N71" s="12">
        <f t="shared" si="91"/>
        <v>2.46</v>
      </c>
      <c r="O71" s="13">
        <v>130</v>
      </c>
      <c r="P71" s="13">
        <f t="shared" ref="P71" si="92">SUM(H71:M71)</f>
        <v>3.61</v>
      </c>
      <c r="Q71" s="12">
        <f t="shared" ref="Q71" si="93">N71</f>
        <v>2.46</v>
      </c>
      <c r="R71" s="13">
        <f t="shared" si="84"/>
        <v>27.478497057492078</v>
      </c>
      <c r="Y71" s="27" t="s">
        <v>70</v>
      </c>
      <c r="Z71" s="27">
        <v>0</v>
      </c>
      <c r="AA71" s="27">
        <v>1</v>
      </c>
      <c r="AB71" s="27">
        <v>2</v>
      </c>
      <c r="AC71" s="27">
        <v>3</v>
      </c>
      <c r="AD71" s="27">
        <v>4</v>
      </c>
      <c r="AE71" s="27">
        <v>5</v>
      </c>
    </row>
    <row r="72" spans="7:32" ht="17.25" thickTop="1">
      <c r="G72" s="12" t="s">
        <v>176</v>
      </c>
      <c r="H72" s="12">
        <v>7.0000000000000007E-2</v>
      </c>
      <c r="I72" s="12">
        <f t="shared" si="86"/>
        <v>0.2</v>
      </c>
      <c r="J72" s="12">
        <f t="shared" si="87"/>
        <v>0.4</v>
      </c>
      <c r="K72" s="12">
        <f t="shared" si="88"/>
        <v>0.8</v>
      </c>
      <c r="L72" s="12">
        <f t="shared" si="89"/>
        <v>1.2</v>
      </c>
      <c r="M72" s="12">
        <f t="shared" si="90"/>
        <v>1.4</v>
      </c>
      <c r="N72" s="12">
        <f t="shared" si="91"/>
        <v>2.79</v>
      </c>
      <c r="O72" s="13">
        <v>140</v>
      </c>
      <c r="P72" s="13">
        <f t="shared" ref="P72" si="94">SUM(H72:M72)</f>
        <v>4.07</v>
      </c>
      <c r="Q72" s="12">
        <f t="shared" ref="Q72" si="95">N72</f>
        <v>2.79</v>
      </c>
      <c r="R72" s="13">
        <f t="shared" si="84"/>
        <v>31.05477591670439</v>
      </c>
      <c r="Y72" s="12" t="s">
        <v>199</v>
      </c>
      <c r="Z72" s="12">
        <f t="shared" ref="Z72:Z86" si="96">Z54</f>
        <v>0.01</v>
      </c>
      <c r="AA72" s="12">
        <f t="shared" ref="AA72:AE86" si="97">Z72+AA54</f>
        <v>0.23</v>
      </c>
      <c r="AB72" s="12">
        <f t="shared" si="97"/>
        <v>0.67</v>
      </c>
      <c r="AC72" s="12">
        <f t="shared" si="97"/>
        <v>1.54</v>
      </c>
      <c r="AD72" s="12">
        <f t="shared" si="97"/>
        <v>2.84</v>
      </c>
      <c r="AE72" s="12">
        <f t="shared" si="97"/>
        <v>4.3599999999999994</v>
      </c>
    </row>
    <row r="73" spans="7:32">
      <c r="G73" s="12" t="s">
        <v>196</v>
      </c>
      <c r="H73" s="12">
        <v>0.08</v>
      </c>
      <c r="I73" s="12">
        <f t="shared" si="86"/>
        <v>0.23</v>
      </c>
      <c r="J73" s="12">
        <f t="shared" si="87"/>
        <v>0.45</v>
      </c>
      <c r="K73" s="12">
        <f t="shared" si="88"/>
        <v>0.9</v>
      </c>
      <c r="L73" s="12">
        <f t="shared" si="89"/>
        <v>1.35</v>
      </c>
      <c r="M73" s="12">
        <f t="shared" si="90"/>
        <v>1.58</v>
      </c>
      <c r="N73" s="12">
        <f t="shared" si="91"/>
        <v>3.15</v>
      </c>
      <c r="O73" s="13">
        <v>150</v>
      </c>
      <c r="P73" s="13">
        <f t="shared" ref="P73:P74" si="98">SUM(H73:M73)</f>
        <v>4.59</v>
      </c>
      <c r="Q73" s="12">
        <f t="shared" ref="Q73:Q74" si="99">N73</f>
        <v>3.15</v>
      </c>
      <c r="R73" s="13">
        <f t="shared" si="84"/>
        <v>35.038478949751017</v>
      </c>
      <c r="Y73" s="12" t="s">
        <v>200</v>
      </c>
      <c r="Z73" s="12">
        <f t="shared" si="96"/>
        <v>0.02</v>
      </c>
      <c r="AA73" s="12">
        <f t="shared" si="97"/>
        <v>0.26</v>
      </c>
      <c r="AB73" s="12">
        <f t="shared" si="97"/>
        <v>0.73</v>
      </c>
      <c r="AC73" s="12">
        <f t="shared" si="97"/>
        <v>1.6600000000000001</v>
      </c>
      <c r="AD73" s="12">
        <f t="shared" si="97"/>
        <v>3.06</v>
      </c>
      <c r="AE73" s="12">
        <f t="shared" si="97"/>
        <v>4.6899999999999995</v>
      </c>
    </row>
    <row r="74" spans="7:32">
      <c r="G74" s="12" t="s">
        <v>249</v>
      </c>
      <c r="H74" s="12">
        <v>0.08</v>
      </c>
      <c r="I74" s="12">
        <f t="shared" si="86"/>
        <v>0.27</v>
      </c>
      <c r="J74" s="12">
        <f t="shared" si="87"/>
        <v>0.53</v>
      </c>
      <c r="K74" s="12">
        <f t="shared" si="88"/>
        <v>1.06</v>
      </c>
      <c r="L74" s="12">
        <f t="shared" si="89"/>
        <v>1.58</v>
      </c>
      <c r="M74" s="12">
        <f t="shared" si="90"/>
        <v>1.84</v>
      </c>
      <c r="N74" s="12">
        <f t="shared" si="91"/>
        <v>3.68</v>
      </c>
      <c r="O74" s="13">
        <v>160</v>
      </c>
      <c r="P74" s="13">
        <f t="shared" si="98"/>
        <v>5.36</v>
      </c>
      <c r="Q74" s="12">
        <f t="shared" si="99"/>
        <v>3.68</v>
      </c>
      <c r="R74" s="13">
        <f t="shared" si="84"/>
        <v>40.92349479402445</v>
      </c>
      <c r="Y74" s="12" t="s">
        <v>201</v>
      </c>
      <c r="Z74" s="12">
        <f t="shared" si="96"/>
        <v>0.03</v>
      </c>
      <c r="AA74" s="12">
        <f t="shared" si="97"/>
        <v>0.28000000000000003</v>
      </c>
      <c r="AB74" s="12">
        <f t="shared" si="97"/>
        <v>0.78</v>
      </c>
      <c r="AC74" s="12">
        <f t="shared" si="97"/>
        <v>1.78</v>
      </c>
      <c r="AD74" s="12">
        <f t="shared" si="97"/>
        <v>3.2800000000000002</v>
      </c>
      <c r="AE74" s="12">
        <f t="shared" si="97"/>
        <v>5.03</v>
      </c>
    </row>
    <row r="75" spans="7:32">
      <c r="G75" s="12" t="s">
        <v>318</v>
      </c>
      <c r="H75" s="12">
        <v>0.09</v>
      </c>
      <c r="I75" s="12">
        <f t="shared" ref="I75" si="100">ROUNDUP(((H52/$B$39)*$B$40)*((100+O75)/100),0)/100</f>
        <v>0.32</v>
      </c>
      <c r="J75" s="12">
        <f t="shared" ref="J75" si="101">ROUNDUP(((I52/$B$39)*$B$40)*((100+O75)/100),0)/100</f>
        <v>0.64</v>
      </c>
      <c r="K75" s="12">
        <f t="shared" ref="K75" si="102">ROUNDUP(((J52/$B$39)*$B$40)*((100+O75)/100),0)/100</f>
        <v>1.27</v>
      </c>
      <c r="L75" s="12">
        <f t="shared" ref="L75" si="103">ROUNDUP(((K52/$B$39)*$B$40)*((100+O75)/100),0)/100</f>
        <v>1.9</v>
      </c>
      <c r="M75" s="12">
        <f t="shared" ref="M75" si="104">ROUNDUP(((L52/$B$39)*$B$40)*((100+O75)/100),0)/100</f>
        <v>2.2200000000000002</v>
      </c>
      <c r="N75" s="12">
        <f t="shared" ref="N75" si="105">ROUNDUP(((M52/$B$39)*$B$40)*((100+O75)/100),0)/100</f>
        <v>4.43</v>
      </c>
      <c r="O75" s="13">
        <v>180</v>
      </c>
      <c r="P75" s="13">
        <f t="shared" ref="P75" si="106">SUM(H75:M75)</f>
        <v>6.4400000000000013</v>
      </c>
      <c r="Q75" s="12">
        <f t="shared" ref="Q75" si="107">N75</f>
        <v>4.43</v>
      </c>
      <c r="R75" s="13">
        <f t="shared" si="84"/>
        <v>49.207786328655509</v>
      </c>
      <c r="Y75" s="12" t="s">
        <v>202</v>
      </c>
      <c r="Z75" s="12">
        <f t="shared" si="96"/>
        <v>0.04</v>
      </c>
      <c r="AA75" s="12">
        <f t="shared" si="97"/>
        <v>0.31</v>
      </c>
      <c r="AB75" s="12">
        <f t="shared" si="97"/>
        <v>0.85000000000000009</v>
      </c>
      <c r="AC75" s="12">
        <f t="shared" si="97"/>
        <v>1.9200000000000002</v>
      </c>
      <c r="AD75" s="12">
        <f t="shared" si="97"/>
        <v>3.5200000000000005</v>
      </c>
      <c r="AE75" s="12">
        <f t="shared" si="97"/>
        <v>5.3900000000000006</v>
      </c>
    </row>
    <row r="76" spans="7:32">
      <c r="Y76" s="12" t="s">
        <v>203</v>
      </c>
      <c r="Z76" s="12">
        <f t="shared" si="96"/>
        <v>0.05</v>
      </c>
      <c r="AA76" s="12">
        <f t="shared" si="97"/>
        <v>0.35</v>
      </c>
      <c r="AB76" s="12">
        <f t="shared" si="97"/>
        <v>0.94</v>
      </c>
      <c r="AC76" s="12">
        <f t="shared" si="97"/>
        <v>2.12</v>
      </c>
      <c r="AD76" s="12">
        <f t="shared" si="97"/>
        <v>3.89</v>
      </c>
      <c r="AE76" s="12">
        <f t="shared" si="97"/>
        <v>5.95</v>
      </c>
    </row>
    <row r="77" spans="7:32">
      <c r="Y77" s="12" t="s">
        <v>204</v>
      </c>
      <c r="Z77" s="12">
        <f t="shared" si="96"/>
        <v>0.06</v>
      </c>
      <c r="AA77" s="12">
        <f t="shared" si="97"/>
        <v>0.39</v>
      </c>
      <c r="AB77" s="12">
        <f t="shared" si="97"/>
        <v>1.04</v>
      </c>
      <c r="AC77" s="12">
        <f t="shared" si="97"/>
        <v>2.34</v>
      </c>
      <c r="AD77" s="12">
        <f t="shared" si="97"/>
        <v>4.2799999999999994</v>
      </c>
      <c r="AE77" s="12">
        <f t="shared" si="97"/>
        <v>6.5399999999999991</v>
      </c>
    </row>
    <row r="78" spans="7:32">
      <c r="Y78" s="12" t="s">
        <v>205</v>
      </c>
      <c r="Z78" s="12">
        <f t="shared" si="96"/>
        <v>7.0000000000000007E-2</v>
      </c>
      <c r="AA78" s="12">
        <f t="shared" si="97"/>
        <v>0.43</v>
      </c>
      <c r="AB78" s="12">
        <f t="shared" si="97"/>
        <v>1.1399999999999999</v>
      </c>
      <c r="AC78" s="12">
        <f t="shared" si="97"/>
        <v>2.5599999999999996</v>
      </c>
      <c r="AD78" s="12">
        <f t="shared" si="97"/>
        <v>4.68</v>
      </c>
      <c r="AE78" s="12">
        <f t="shared" si="97"/>
        <v>7.15</v>
      </c>
    </row>
    <row r="79" spans="7:32">
      <c r="G79" s="12" t="s">
        <v>145</v>
      </c>
      <c r="Y79" s="12" t="s">
        <v>206</v>
      </c>
      <c r="Z79" s="12">
        <f t="shared" si="96"/>
        <v>0.08</v>
      </c>
      <c r="AA79" s="12">
        <f t="shared" si="97"/>
        <v>0.48000000000000004</v>
      </c>
      <c r="AB79" s="12">
        <f t="shared" si="97"/>
        <v>1.27</v>
      </c>
      <c r="AC79" s="12">
        <f t="shared" si="97"/>
        <v>2.85</v>
      </c>
      <c r="AD79" s="12">
        <f t="shared" si="97"/>
        <v>5.2200000000000006</v>
      </c>
      <c r="AE79" s="12">
        <f t="shared" si="97"/>
        <v>7.98</v>
      </c>
    </row>
    <row r="80" spans="7:32" ht="17.25" thickBot="1">
      <c r="G80" s="27" t="s">
        <v>70</v>
      </c>
      <c r="H80" s="27">
        <v>0</v>
      </c>
      <c r="I80" s="27">
        <v>1</v>
      </c>
      <c r="J80" s="27">
        <v>2</v>
      </c>
      <c r="K80" s="27">
        <v>3</v>
      </c>
      <c r="L80" s="27">
        <v>4</v>
      </c>
      <c r="M80" s="27">
        <v>5</v>
      </c>
      <c r="N80" s="27" t="s">
        <v>161</v>
      </c>
      <c r="Y80" s="12" t="s">
        <v>207</v>
      </c>
      <c r="Z80" s="12">
        <f t="shared" si="96"/>
        <v>0.09</v>
      </c>
      <c r="AA80" s="12">
        <f t="shared" si="97"/>
        <v>0.53</v>
      </c>
      <c r="AB80" s="12">
        <f t="shared" si="97"/>
        <v>1.4100000000000001</v>
      </c>
      <c r="AC80" s="12">
        <f t="shared" si="97"/>
        <v>3.17</v>
      </c>
      <c r="AD80" s="12">
        <f t="shared" si="97"/>
        <v>5.8</v>
      </c>
      <c r="AE80" s="12">
        <f t="shared" si="97"/>
        <v>8.8699999999999992</v>
      </c>
    </row>
    <row r="81" spans="7:32" ht="17.25" thickTop="1">
      <c r="G81" s="12" t="s">
        <v>16</v>
      </c>
      <c r="H81" s="12">
        <f t="shared" ref="H81:H94" si="108">H59</f>
        <v>0.01</v>
      </c>
      <c r="I81" s="12">
        <f t="shared" ref="I81:N90" si="109">I59+H81</f>
        <v>0.03</v>
      </c>
      <c r="J81" s="12">
        <f t="shared" si="109"/>
        <v>0.06</v>
      </c>
      <c r="K81" s="12">
        <f t="shared" si="109"/>
        <v>0.12</v>
      </c>
      <c r="L81" s="12">
        <f t="shared" si="109"/>
        <v>0.21</v>
      </c>
      <c r="M81" s="12">
        <f t="shared" si="109"/>
        <v>0.31</v>
      </c>
      <c r="N81" s="12">
        <f t="shared" si="109"/>
        <v>0.51</v>
      </c>
      <c r="Y81" s="12" t="s">
        <v>208</v>
      </c>
      <c r="Z81" s="12">
        <f t="shared" si="96"/>
        <v>0.1</v>
      </c>
      <c r="AA81" s="12">
        <f t="shared" si="97"/>
        <v>0.59</v>
      </c>
      <c r="AB81" s="12">
        <f t="shared" si="97"/>
        <v>1.56</v>
      </c>
      <c r="AC81" s="12">
        <f t="shared" si="97"/>
        <v>3.5</v>
      </c>
      <c r="AD81" s="12">
        <f t="shared" si="97"/>
        <v>6.4</v>
      </c>
      <c r="AE81" s="12">
        <f t="shared" si="97"/>
        <v>9.7900000000000009</v>
      </c>
    </row>
    <row r="82" spans="7:32">
      <c r="G82" s="12" t="s">
        <v>18</v>
      </c>
      <c r="H82" s="12">
        <f t="shared" si="108"/>
        <v>0.01</v>
      </c>
      <c r="I82" s="12">
        <f t="shared" si="109"/>
        <v>0.03</v>
      </c>
      <c r="J82" s="12">
        <f t="shared" si="109"/>
        <v>7.0000000000000007E-2</v>
      </c>
      <c r="K82" s="12">
        <f t="shared" si="109"/>
        <v>0.15000000000000002</v>
      </c>
      <c r="L82" s="12">
        <f t="shared" si="109"/>
        <v>0.27</v>
      </c>
      <c r="M82" s="12">
        <f t="shared" si="109"/>
        <v>0.41000000000000003</v>
      </c>
      <c r="N82" s="12">
        <f t="shared" si="109"/>
        <v>0.68</v>
      </c>
      <c r="Y82" s="12" t="s">
        <v>209</v>
      </c>
      <c r="Z82" s="12">
        <f t="shared" si="96"/>
        <v>0.11</v>
      </c>
      <c r="AA82" s="12">
        <f t="shared" si="97"/>
        <v>0.64</v>
      </c>
      <c r="AB82" s="12">
        <f t="shared" si="97"/>
        <v>1.7000000000000002</v>
      </c>
      <c r="AC82" s="12">
        <f t="shared" si="97"/>
        <v>3.8200000000000003</v>
      </c>
      <c r="AD82" s="12">
        <f t="shared" si="97"/>
        <v>7</v>
      </c>
      <c r="AE82" s="12">
        <f t="shared" si="97"/>
        <v>10.71</v>
      </c>
    </row>
    <row r="83" spans="7:32">
      <c r="G83" s="12" t="s">
        <v>19</v>
      </c>
      <c r="H83" s="12">
        <f t="shared" si="108"/>
        <v>0.02</v>
      </c>
      <c r="I83" s="12">
        <f t="shared" si="109"/>
        <v>0.05</v>
      </c>
      <c r="J83" s="12">
        <f t="shared" si="109"/>
        <v>0.1</v>
      </c>
      <c r="K83" s="12">
        <f t="shared" si="109"/>
        <v>0.2</v>
      </c>
      <c r="L83" s="12">
        <f t="shared" si="109"/>
        <v>0.35</v>
      </c>
      <c r="M83" s="12">
        <f t="shared" si="109"/>
        <v>0.53</v>
      </c>
      <c r="N83" s="12">
        <f t="shared" si="109"/>
        <v>0.88</v>
      </c>
      <c r="Y83" s="12" t="s">
        <v>210</v>
      </c>
      <c r="Z83" s="12">
        <f t="shared" si="96"/>
        <v>0.12</v>
      </c>
      <c r="AA83" s="12">
        <f t="shared" si="97"/>
        <v>0.55000000000000004</v>
      </c>
      <c r="AB83" s="12">
        <f t="shared" si="97"/>
        <v>1.4100000000000001</v>
      </c>
      <c r="AC83" s="12">
        <f t="shared" si="97"/>
        <v>3.12</v>
      </c>
      <c r="AD83" s="12">
        <f t="shared" si="97"/>
        <v>5.68</v>
      </c>
      <c r="AE83" s="12">
        <f t="shared" si="97"/>
        <v>8.66</v>
      </c>
    </row>
    <row r="84" spans="7:32">
      <c r="G84" s="12" t="s">
        <v>86</v>
      </c>
      <c r="H84" s="12">
        <f t="shared" si="108"/>
        <v>0.02</v>
      </c>
      <c r="I84" s="12">
        <f t="shared" si="109"/>
        <v>0.06</v>
      </c>
      <c r="J84" s="12">
        <f t="shared" si="109"/>
        <v>0.13</v>
      </c>
      <c r="K84" s="12">
        <f t="shared" si="109"/>
        <v>0.26</v>
      </c>
      <c r="L84" s="12">
        <f t="shared" si="109"/>
        <v>0.45</v>
      </c>
      <c r="M84" s="12">
        <f t="shared" si="109"/>
        <v>0.67</v>
      </c>
      <c r="N84" s="12">
        <f t="shared" si="109"/>
        <v>1.1100000000000001</v>
      </c>
      <c r="Y84" s="12" t="s">
        <v>211</v>
      </c>
      <c r="Z84" s="12">
        <f t="shared" si="96"/>
        <v>0.13</v>
      </c>
      <c r="AA84" s="12">
        <f t="shared" si="97"/>
        <v>0.58000000000000007</v>
      </c>
      <c r="AB84" s="12">
        <f t="shared" si="97"/>
        <v>1.48</v>
      </c>
      <c r="AC84" s="12">
        <f t="shared" si="97"/>
        <v>3.2800000000000002</v>
      </c>
      <c r="AD84" s="12">
        <f t="shared" si="97"/>
        <v>5.9700000000000006</v>
      </c>
      <c r="AE84" s="12">
        <f t="shared" si="97"/>
        <v>9.1100000000000012</v>
      </c>
    </row>
    <row r="85" spans="7:32">
      <c r="G85" s="12" t="s">
        <v>20</v>
      </c>
      <c r="H85" s="12">
        <f t="shared" si="108"/>
        <v>0.03</v>
      </c>
      <c r="I85" s="12">
        <f t="shared" si="109"/>
        <v>7.0000000000000007E-2</v>
      </c>
      <c r="J85" s="12">
        <f t="shared" si="109"/>
        <v>0.15000000000000002</v>
      </c>
      <c r="K85" s="12">
        <f t="shared" si="109"/>
        <v>0.31000000000000005</v>
      </c>
      <c r="L85" s="12">
        <f t="shared" si="109"/>
        <v>0.55000000000000004</v>
      </c>
      <c r="M85" s="12">
        <f t="shared" si="109"/>
        <v>0.83000000000000007</v>
      </c>
      <c r="N85" s="12">
        <f t="shared" si="109"/>
        <v>1.3800000000000001</v>
      </c>
      <c r="Y85" s="12" t="s">
        <v>212</v>
      </c>
      <c r="Z85" s="12">
        <f t="shared" si="96"/>
        <v>0.14000000000000001</v>
      </c>
      <c r="AA85" s="12">
        <f t="shared" si="97"/>
        <v>0.62</v>
      </c>
      <c r="AB85" s="12">
        <f t="shared" si="97"/>
        <v>1.5699999999999998</v>
      </c>
      <c r="AC85" s="12">
        <f t="shared" si="97"/>
        <v>3.46</v>
      </c>
      <c r="AD85" s="12">
        <f t="shared" si="97"/>
        <v>6.29</v>
      </c>
      <c r="AE85" s="12">
        <f t="shared" si="97"/>
        <v>9.59</v>
      </c>
    </row>
    <row r="86" spans="7:32">
      <c r="G86" s="12" t="s">
        <v>21</v>
      </c>
      <c r="H86" s="12">
        <f t="shared" si="108"/>
        <v>0.03</v>
      </c>
      <c r="I86" s="12">
        <f t="shared" si="109"/>
        <v>0.08</v>
      </c>
      <c r="J86" s="12">
        <f t="shared" si="109"/>
        <v>0.18</v>
      </c>
      <c r="K86" s="12">
        <f t="shared" si="109"/>
        <v>0.38</v>
      </c>
      <c r="L86" s="12">
        <f t="shared" si="109"/>
        <v>0.66999999999999993</v>
      </c>
      <c r="M86" s="12">
        <f t="shared" si="109"/>
        <v>1.01</v>
      </c>
      <c r="N86" s="12">
        <f t="shared" si="109"/>
        <v>1.69</v>
      </c>
      <c r="Y86" s="12" t="s">
        <v>213</v>
      </c>
      <c r="Z86" s="12">
        <f t="shared" si="96"/>
        <v>0.15</v>
      </c>
      <c r="AA86" s="12">
        <f t="shared" si="97"/>
        <v>0.65</v>
      </c>
      <c r="AB86" s="12">
        <f t="shared" si="97"/>
        <v>1.6400000000000001</v>
      </c>
      <c r="AC86" s="12">
        <f t="shared" si="97"/>
        <v>3.62</v>
      </c>
      <c r="AD86" s="12">
        <f t="shared" si="97"/>
        <v>6.59</v>
      </c>
      <c r="AE86" s="12">
        <f t="shared" si="97"/>
        <v>10.050000000000001</v>
      </c>
    </row>
    <row r="87" spans="7:32">
      <c r="G87" s="12" t="s">
        <v>22</v>
      </c>
      <c r="H87" s="12">
        <f t="shared" si="108"/>
        <v>0.04</v>
      </c>
      <c r="I87" s="12">
        <f t="shared" si="109"/>
        <v>0.1</v>
      </c>
      <c r="J87" s="12">
        <f t="shared" si="109"/>
        <v>0.22</v>
      </c>
      <c r="K87" s="12">
        <f t="shared" si="109"/>
        <v>0.45999999999999996</v>
      </c>
      <c r="L87" s="12">
        <f t="shared" si="109"/>
        <v>0.80999999999999994</v>
      </c>
      <c r="M87" s="12">
        <f t="shared" si="109"/>
        <v>1.22</v>
      </c>
      <c r="N87" s="12">
        <f t="shared" si="109"/>
        <v>2.04</v>
      </c>
      <c r="AF87" s="12"/>
    </row>
    <row r="88" spans="7:32">
      <c r="G88" s="12" t="s">
        <v>23</v>
      </c>
      <c r="H88" s="12">
        <f t="shared" si="108"/>
        <v>0.04</v>
      </c>
      <c r="I88" s="12">
        <f t="shared" si="109"/>
        <v>0.11000000000000001</v>
      </c>
      <c r="J88" s="12">
        <f t="shared" si="109"/>
        <v>0.25</v>
      </c>
      <c r="K88" s="12">
        <f t="shared" si="109"/>
        <v>0.53</v>
      </c>
      <c r="L88" s="12">
        <f t="shared" si="109"/>
        <v>0.95</v>
      </c>
      <c r="M88" s="12">
        <f t="shared" si="109"/>
        <v>1.44</v>
      </c>
      <c r="N88" s="12">
        <f t="shared" si="109"/>
        <v>2.42</v>
      </c>
    </row>
    <row r="89" spans="7:32">
      <c r="G89" s="12" t="s">
        <v>24</v>
      </c>
      <c r="H89" s="12">
        <f t="shared" si="108"/>
        <v>0.05</v>
      </c>
      <c r="I89" s="12">
        <f t="shared" si="109"/>
        <v>0.14000000000000001</v>
      </c>
      <c r="J89" s="12">
        <f t="shared" si="109"/>
        <v>0.31000000000000005</v>
      </c>
      <c r="K89" s="12">
        <f t="shared" si="109"/>
        <v>0.65000000000000013</v>
      </c>
      <c r="L89" s="12">
        <f t="shared" si="109"/>
        <v>1.1500000000000001</v>
      </c>
      <c r="M89" s="12">
        <f t="shared" si="109"/>
        <v>1.7400000000000002</v>
      </c>
      <c r="N89" s="12">
        <f t="shared" si="109"/>
        <v>2.91</v>
      </c>
    </row>
    <row r="90" spans="7:32">
      <c r="G90" s="12" t="s">
        <v>25</v>
      </c>
      <c r="H90" s="12">
        <f t="shared" si="108"/>
        <v>0.05</v>
      </c>
      <c r="I90" s="12">
        <f t="shared" si="109"/>
        <v>0.15000000000000002</v>
      </c>
      <c r="J90" s="12">
        <f t="shared" si="109"/>
        <v>0.35000000000000003</v>
      </c>
      <c r="K90" s="12">
        <f t="shared" si="109"/>
        <v>0.75</v>
      </c>
      <c r="L90" s="12">
        <f t="shared" si="109"/>
        <v>1.3399999999999999</v>
      </c>
      <c r="M90" s="12">
        <f t="shared" si="109"/>
        <v>2.0299999999999998</v>
      </c>
      <c r="N90" s="12">
        <f t="shared" si="109"/>
        <v>3.4099999999999997</v>
      </c>
    </row>
    <row r="91" spans="7:32">
      <c r="G91" s="12" t="s">
        <v>106</v>
      </c>
      <c r="H91" s="12">
        <f t="shared" si="108"/>
        <v>0.06</v>
      </c>
      <c r="I91" s="12">
        <f t="shared" ref="I91:N96" si="110">I69+H91</f>
        <v>0.21</v>
      </c>
      <c r="J91" s="12">
        <f t="shared" si="110"/>
        <v>0.51</v>
      </c>
      <c r="K91" s="12">
        <f t="shared" si="110"/>
        <v>1.1000000000000001</v>
      </c>
      <c r="L91" s="12">
        <f t="shared" si="110"/>
        <v>1.98</v>
      </c>
      <c r="M91" s="12">
        <f t="shared" si="110"/>
        <v>3.01</v>
      </c>
      <c r="N91" s="12">
        <f t="shared" si="110"/>
        <v>5.0599999999999996</v>
      </c>
    </row>
    <row r="92" spans="7:32">
      <c r="G92" s="12" t="s">
        <v>107</v>
      </c>
      <c r="H92" s="12">
        <f t="shared" si="108"/>
        <v>0.06</v>
      </c>
      <c r="I92" s="12">
        <f t="shared" si="110"/>
        <v>0.23</v>
      </c>
      <c r="J92" s="12">
        <f t="shared" si="110"/>
        <v>0.56000000000000005</v>
      </c>
      <c r="K92" s="12">
        <f t="shared" si="110"/>
        <v>1.21</v>
      </c>
      <c r="L92" s="12">
        <f t="shared" si="110"/>
        <v>2.1799999999999997</v>
      </c>
      <c r="M92" s="12">
        <f t="shared" si="110"/>
        <v>3.3099999999999996</v>
      </c>
      <c r="N92" s="12">
        <f t="shared" si="110"/>
        <v>5.56</v>
      </c>
    </row>
    <row r="93" spans="7:32">
      <c r="G93" s="12" t="s">
        <v>173</v>
      </c>
      <c r="H93" s="12">
        <f t="shared" si="108"/>
        <v>7.0000000000000007E-2</v>
      </c>
      <c r="I93" s="12">
        <f t="shared" si="110"/>
        <v>0.25</v>
      </c>
      <c r="J93" s="12">
        <f t="shared" si="110"/>
        <v>0.61</v>
      </c>
      <c r="K93" s="12">
        <f t="shared" si="110"/>
        <v>1.3199999999999998</v>
      </c>
      <c r="L93" s="12">
        <f t="shared" si="110"/>
        <v>2.38</v>
      </c>
      <c r="M93" s="12">
        <f t="shared" si="110"/>
        <v>3.61</v>
      </c>
      <c r="N93" s="12">
        <f t="shared" si="110"/>
        <v>6.07</v>
      </c>
    </row>
    <row r="94" spans="7:32">
      <c r="G94" s="12" t="s">
        <v>175</v>
      </c>
      <c r="H94" s="12">
        <f t="shared" si="108"/>
        <v>7.0000000000000007E-2</v>
      </c>
      <c r="I94" s="12">
        <f t="shared" si="110"/>
        <v>0.27</v>
      </c>
      <c r="J94" s="12">
        <f t="shared" si="110"/>
        <v>0.67</v>
      </c>
      <c r="K94" s="12">
        <f t="shared" si="110"/>
        <v>1.4700000000000002</v>
      </c>
      <c r="L94" s="12">
        <f t="shared" si="110"/>
        <v>2.67</v>
      </c>
      <c r="M94" s="12">
        <f t="shared" si="110"/>
        <v>4.07</v>
      </c>
      <c r="N94" s="12">
        <f t="shared" si="110"/>
        <v>6.86</v>
      </c>
    </row>
    <row r="95" spans="7:32">
      <c r="G95" s="12" t="s">
        <v>196</v>
      </c>
      <c r="H95" s="12">
        <v>0.08</v>
      </c>
      <c r="I95" s="12">
        <f t="shared" si="110"/>
        <v>0.31</v>
      </c>
      <c r="J95" s="12">
        <f t="shared" si="110"/>
        <v>0.76</v>
      </c>
      <c r="K95" s="12">
        <f t="shared" si="110"/>
        <v>1.6600000000000001</v>
      </c>
      <c r="L95" s="12">
        <f t="shared" si="110"/>
        <v>3.0100000000000002</v>
      </c>
      <c r="M95" s="12">
        <f t="shared" si="110"/>
        <v>4.59</v>
      </c>
      <c r="N95" s="12">
        <f t="shared" si="110"/>
        <v>7.74</v>
      </c>
    </row>
    <row r="96" spans="7:32">
      <c r="G96" s="12" t="s">
        <v>249</v>
      </c>
      <c r="H96" s="12">
        <v>0.08</v>
      </c>
      <c r="I96" s="12">
        <f t="shared" si="110"/>
        <v>0.35000000000000003</v>
      </c>
      <c r="J96" s="12">
        <f t="shared" si="110"/>
        <v>0.88000000000000012</v>
      </c>
      <c r="K96" s="12">
        <f t="shared" si="110"/>
        <v>1.9400000000000002</v>
      </c>
      <c r="L96" s="12">
        <f t="shared" si="110"/>
        <v>3.5200000000000005</v>
      </c>
      <c r="M96" s="12">
        <f t="shared" si="110"/>
        <v>5.36</v>
      </c>
      <c r="N96" s="12">
        <f t="shared" si="110"/>
        <v>9.0400000000000009</v>
      </c>
    </row>
    <row r="97" spans="7:14">
      <c r="G97" s="12" t="s">
        <v>318</v>
      </c>
      <c r="H97" s="12">
        <v>0.09</v>
      </c>
      <c r="I97" s="12">
        <f t="shared" ref="I97" si="111">I75+H97</f>
        <v>0.41000000000000003</v>
      </c>
      <c r="J97" s="12">
        <f t="shared" ref="J97" si="112">J75+I97</f>
        <v>1.05</v>
      </c>
      <c r="K97" s="12">
        <f t="shared" ref="K97" si="113">K75+J97</f>
        <v>2.3200000000000003</v>
      </c>
      <c r="L97" s="12">
        <f t="shared" ref="L97" si="114">L75+K97</f>
        <v>4.2200000000000006</v>
      </c>
      <c r="M97" s="12">
        <f t="shared" ref="M97" si="115">M75+L97</f>
        <v>6.4400000000000013</v>
      </c>
      <c r="N97" s="12">
        <f t="shared" ref="N97" si="116">N75+M97</f>
        <v>10.870000000000001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32" sqref="B32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138</v>
      </c>
      <c r="K2" t="s">
        <v>6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138</v>
      </c>
      <c r="T2" t="s">
        <v>108</v>
      </c>
      <c r="U2" t="s">
        <v>109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110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100나</v>
      </c>
      <c r="G4" t="str">
        <f t="shared" ref="G4:G13" si="4">$G$3&amp;H4</f>
        <v>200나</v>
      </c>
      <c r="H4" s="3" t="s">
        <v>124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111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125</v>
      </c>
      <c r="J5">
        <v>2</v>
      </c>
      <c r="K5" s="3" t="str">
        <f t="shared" ref="K5:K13" si="8">L5&amp;","&amp;M5&amp;","&amp;N5&amp;","&amp;O5&amp;","&amp;P5</f>
        <v>1E+65,2E+65,5E+65,1E+66,2E+66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9.9999999999999995E+65</v>
      </c>
      <c r="P5">
        <f t="shared" ref="P5:P13" si="13">$G$3*Q5</f>
        <v>1.9999999999999999E+66</v>
      </c>
      <c r="Q5" t="str">
        <f t="shared" ref="Q5:Q13" si="14">VLOOKUP(H5,T:W,4,FALSE)</f>
        <v>1E+64</v>
      </c>
      <c r="T5" t="s">
        <v>112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126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113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127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114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128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115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129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116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130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117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131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118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132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119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133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120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10언,20언,50언,100언,200언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100언</v>
      </c>
      <c r="G14" t="str">
        <f t="shared" ref="G14" si="20">$G$3&amp;H14</f>
        <v>200언</v>
      </c>
      <c r="H14" s="3" t="s">
        <v>159</v>
      </c>
      <c r="J14">
        <v>11</v>
      </c>
      <c r="K14" s="3" t="str">
        <f t="shared" ref="K14" si="21">L14&amp;","&amp;M14&amp;","&amp;N14&amp;","&amp;O14&amp;","&amp;P14</f>
        <v>1E+101,2E+101,5E+101,1E+102,2E+102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9.9999999999999998E+101</v>
      </c>
      <c r="P14">
        <f t="shared" ref="P14" si="26">$G$3*Q14</f>
        <v>2E+102</v>
      </c>
      <c r="Q14" t="str">
        <f t="shared" ref="Q14" si="27">VLOOKUP(H14,T:W,4,FALSE)</f>
        <v>1E+100</v>
      </c>
      <c r="T14" t="s">
        <v>121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10승,20승,50승,100승,200승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100승</v>
      </c>
      <c r="G15" t="str">
        <f t="shared" ref="G15" si="33">$G$3&amp;H15</f>
        <v>200승</v>
      </c>
      <c r="H15" s="3" t="s">
        <v>166</v>
      </c>
      <c r="J15">
        <v>12</v>
      </c>
      <c r="K15" s="3" t="str">
        <f t="shared" ref="K15" si="34">L15&amp;","&amp;M15&amp;","&amp;N15&amp;","&amp;O15&amp;","&amp;P15</f>
        <v>1E+105,2E+105,5E+105,1E+106,2E+106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1.0000000000000001E+106</v>
      </c>
      <c r="P15">
        <f t="shared" ref="P15" si="39">$G$3*Q15</f>
        <v>2.0000000000000002E+106</v>
      </c>
      <c r="Q15" t="str">
        <f t="shared" ref="Q15" si="40">VLOOKUP(H15,T:W,4,FALSE)</f>
        <v>1E+104</v>
      </c>
      <c r="T15" t="s">
        <v>122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10마,20마,50마,100마,200마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100마</v>
      </c>
      <c r="G16" t="str">
        <f t="shared" ref="G16:G17" si="46">$G$3&amp;H16</f>
        <v>200마</v>
      </c>
      <c r="H16" s="3" t="s">
        <v>167</v>
      </c>
      <c r="J16">
        <v>13</v>
      </c>
      <c r="K16" s="3" t="str">
        <f t="shared" ref="K16:K17" si="47">L16&amp;","&amp;M16&amp;","&amp;N16&amp;","&amp;O16&amp;","&amp;P16</f>
        <v>1E+109,2E+109,5E+109,1E+110,2E+110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1E+110</v>
      </c>
      <c r="P16">
        <f t="shared" ref="P16:P17" si="52">$G$3*Q16</f>
        <v>2E+110</v>
      </c>
      <c r="Q16" t="str">
        <f t="shared" ref="Q16:Q17" si="53">VLOOKUP(H16,T:W,4,FALSE)</f>
        <v>1E+108</v>
      </c>
      <c r="T16" t="s">
        <v>123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10살,20살,50살,100살,200살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100살</v>
      </c>
      <c r="G17" t="str">
        <f t="shared" si="46"/>
        <v>200살</v>
      </c>
      <c r="H17" s="3" t="s">
        <v>179</v>
      </c>
      <c r="J17">
        <v>14</v>
      </c>
      <c r="K17" s="3" t="str">
        <f t="shared" si="47"/>
        <v>1E+113,2E+113,5E+113,1E+114,2E+114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9.9999999999999988E+113</v>
      </c>
      <c r="P17">
        <f t="shared" si="52"/>
        <v>1.9999999999999998E+114</v>
      </c>
      <c r="Q17" t="str">
        <f t="shared" si="53"/>
        <v>1E+112</v>
      </c>
      <c r="T17" t="s">
        <v>124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10마,20마,50마,100마,200마</v>
      </c>
      <c r="C18" t="str">
        <f t="shared" ref="C18:C21" si="55">$C$3&amp;H18</f>
        <v>10마</v>
      </c>
      <c r="D18" t="str">
        <f t="shared" ref="D18:D21" si="56">$D$3&amp;H18</f>
        <v>20마</v>
      </c>
      <c r="E18" t="str">
        <f t="shared" ref="E18:E21" si="57">$E$3&amp;H18</f>
        <v>50마</v>
      </c>
      <c r="F18" t="str">
        <f t="shared" ref="F18:F21" si="58">$F$3&amp;H18</f>
        <v>100마</v>
      </c>
      <c r="G18" t="str">
        <f t="shared" ref="G18:G21" si="59">$G$3&amp;H18</f>
        <v>200마</v>
      </c>
      <c r="H18" s="3" t="s">
        <v>167</v>
      </c>
      <c r="J18">
        <v>15</v>
      </c>
      <c r="K18" s="3" t="str">
        <f t="shared" ref="K18:K21" si="60">L18&amp;","&amp;M18&amp;","&amp;N18&amp;","&amp;O18&amp;","&amp;P18</f>
        <v>1E+109,2E+109,5E+109,1E+110,2E+110</v>
      </c>
      <c r="L18">
        <f t="shared" ref="L18:L21" si="61">$C$3*Q18</f>
        <v>9.9999999999999998E+108</v>
      </c>
      <c r="M18">
        <f t="shared" ref="M18:M21" si="62">$D$3*Q18</f>
        <v>2E+109</v>
      </c>
      <c r="N18">
        <f t="shared" ref="N18:N21" si="63">$E$3*Q18</f>
        <v>5.0000000000000001E+109</v>
      </c>
      <c r="O18">
        <f t="shared" ref="O18:O21" si="64">$F$3*Q18</f>
        <v>1E+110</v>
      </c>
      <c r="P18">
        <f t="shared" ref="P18:P21" si="65">$G$3*Q18</f>
        <v>2E+110</v>
      </c>
      <c r="Q18" t="str">
        <f t="shared" ref="Q18:Q21" si="66">VLOOKUP(H18,T:W,4,FALSE)</f>
        <v>1E+108</v>
      </c>
      <c r="T18" t="s">
        <v>125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10살,20살,50살,100살,200살</v>
      </c>
      <c r="C19" t="str">
        <f t="shared" si="55"/>
        <v>10살</v>
      </c>
      <c r="D19" t="str">
        <f t="shared" si="56"/>
        <v>20살</v>
      </c>
      <c r="E19" t="str">
        <f t="shared" si="57"/>
        <v>50살</v>
      </c>
      <c r="F19" t="str">
        <f t="shared" si="58"/>
        <v>100살</v>
      </c>
      <c r="G19" t="str">
        <f t="shared" si="59"/>
        <v>200살</v>
      </c>
      <c r="H19" s="3" t="s">
        <v>179</v>
      </c>
      <c r="J19">
        <v>16</v>
      </c>
      <c r="K19" s="3" t="str">
        <f t="shared" si="60"/>
        <v>1E+113,2E+113,5E+113,1E+114,2E+114</v>
      </c>
      <c r="L19">
        <f t="shared" si="61"/>
        <v>1E+113</v>
      </c>
      <c r="M19">
        <f t="shared" si="62"/>
        <v>2E+113</v>
      </c>
      <c r="N19">
        <f t="shared" si="63"/>
        <v>4.9999999999999994E+113</v>
      </c>
      <c r="O19">
        <f t="shared" si="64"/>
        <v>9.9999999999999988E+113</v>
      </c>
      <c r="P19">
        <f t="shared" si="65"/>
        <v>1.9999999999999998E+114</v>
      </c>
      <c r="Q19" t="str">
        <f t="shared" si="66"/>
        <v>1E+112</v>
      </c>
      <c r="T19" t="s">
        <v>126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10마,20마,50마,100마,200마</v>
      </c>
      <c r="C20" t="str">
        <f t="shared" si="55"/>
        <v>10마</v>
      </c>
      <c r="D20" t="str">
        <f t="shared" si="56"/>
        <v>20마</v>
      </c>
      <c r="E20" t="str">
        <f t="shared" si="57"/>
        <v>50마</v>
      </c>
      <c r="F20" t="str">
        <f t="shared" si="58"/>
        <v>100마</v>
      </c>
      <c r="G20" t="str">
        <f t="shared" si="59"/>
        <v>200마</v>
      </c>
      <c r="H20" s="3" t="s">
        <v>167</v>
      </c>
      <c r="J20">
        <v>17</v>
      </c>
      <c r="K20" s="3" t="str">
        <f t="shared" si="60"/>
        <v>1E+109,2E+109,5E+109,1E+110,2E+110</v>
      </c>
      <c r="L20">
        <f t="shared" si="61"/>
        <v>9.9999999999999998E+108</v>
      </c>
      <c r="M20">
        <f t="shared" si="62"/>
        <v>2E+109</v>
      </c>
      <c r="N20">
        <f t="shared" si="63"/>
        <v>5.0000000000000001E+109</v>
      </c>
      <c r="O20">
        <f t="shared" si="64"/>
        <v>1E+110</v>
      </c>
      <c r="P20">
        <f t="shared" si="65"/>
        <v>2E+110</v>
      </c>
      <c r="Q20" t="str">
        <f t="shared" si="66"/>
        <v>1E+108</v>
      </c>
      <c r="T20" t="s">
        <v>127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10살,20살,50살,100살,200살</v>
      </c>
      <c r="C21" t="str">
        <f t="shared" si="55"/>
        <v>10살</v>
      </c>
      <c r="D21" t="str">
        <f t="shared" si="56"/>
        <v>20살</v>
      </c>
      <c r="E21" t="str">
        <f t="shared" si="57"/>
        <v>50살</v>
      </c>
      <c r="F21" t="str">
        <f t="shared" si="58"/>
        <v>100살</v>
      </c>
      <c r="G21" t="str">
        <f t="shared" si="59"/>
        <v>200살</v>
      </c>
      <c r="H21" s="3" t="s">
        <v>179</v>
      </c>
      <c r="J21">
        <v>18</v>
      </c>
      <c r="K21" s="3" t="str">
        <f t="shared" si="60"/>
        <v>1E+113,2E+113,5E+113,1E+114,2E+114</v>
      </c>
      <c r="L21">
        <f t="shared" si="61"/>
        <v>1E+113</v>
      </c>
      <c r="M21">
        <f t="shared" si="62"/>
        <v>2E+113</v>
      </c>
      <c r="N21">
        <f t="shared" si="63"/>
        <v>4.9999999999999994E+113</v>
      </c>
      <c r="O21">
        <f t="shared" si="64"/>
        <v>9.9999999999999988E+113</v>
      </c>
      <c r="P21">
        <f t="shared" si="65"/>
        <v>1.9999999999999998E+114</v>
      </c>
      <c r="Q21" t="str">
        <f t="shared" si="66"/>
        <v>1E+112</v>
      </c>
      <c r="T21" t="s">
        <v>128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:B23" si="67">C22&amp;","&amp;D22&amp;","&amp;E22&amp;","&amp;F22&amp;","&amp;G22</f>
        <v>10섬,20섬,50섬,100섬,200섬</v>
      </c>
      <c r="C22" t="str">
        <f t="shared" ref="C22:C23" si="68">$C$3&amp;H22</f>
        <v>10섬</v>
      </c>
      <c r="D22" t="str">
        <f t="shared" ref="D22:D23" si="69">$D$3&amp;H22</f>
        <v>20섬</v>
      </c>
      <c r="E22" t="str">
        <f t="shared" ref="E22:E23" si="70">$E$3&amp;H22</f>
        <v>50섬</v>
      </c>
      <c r="F22" t="str">
        <f t="shared" ref="F22:F23" si="71">$F$3&amp;H22</f>
        <v>100섬</v>
      </c>
      <c r="G22" t="str">
        <f t="shared" ref="G22:G23" si="72">$G$3&amp;H22</f>
        <v>200섬</v>
      </c>
      <c r="H22" s="3" t="s">
        <v>180</v>
      </c>
      <c r="J22">
        <v>19</v>
      </c>
      <c r="K22" s="3" t="str">
        <f t="shared" ref="K22:K23" si="73">L22&amp;","&amp;M22&amp;","&amp;N22&amp;","&amp;O22&amp;","&amp;P22</f>
        <v>1E+117,2E+117,5E+117,1E+118,2E+118</v>
      </c>
      <c r="L22">
        <f t="shared" ref="L22:L23" si="74">$C$3*Q22</f>
        <v>1.0000000000000001E+117</v>
      </c>
      <c r="M22">
        <f t="shared" ref="M22:M23" si="75">$D$3*Q22</f>
        <v>2.0000000000000001E+117</v>
      </c>
      <c r="N22">
        <f t="shared" ref="N22:N23" si="76">$E$3*Q22</f>
        <v>4.9999999999999998E+117</v>
      </c>
      <c r="O22">
        <f t="shared" ref="O22:O23" si="77">$F$3*Q22</f>
        <v>9.9999999999999997E+117</v>
      </c>
      <c r="P22">
        <f t="shared" ref="P22:P23" si="78">$G$3*Q22</f>
        <v>1.9999999999999999E+118</v>
      </c>
      <c r="Q22" t="str">
        <f t="shared" ref="Q22:Q23" si="79">VLOOKUP(H22,T:W,4,FALSE)</f>
        <v>1E+116</v>
      </c>
      <c r="T22" t="s">
        <v>129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67"/>
        <v>10찰,20찰,50찰,100찰,200찰</v>
      </c>
      <c r="C23" t="str">
        <f t="shared" si="68"/>
        <v>10찰</v>
      </c>
      <c r="D23" t="str">
        <f t="shared" si="69"/>
        <v>20찰</v>
      </c>
      <c r="E23" t="str">
        <f t="shared" si="70"/>
        <v>50찰</v>
      </c>
      <c r="F23" t="str">
        <f t="shared" si="71"/>
        <v>100찰</v>
      </c>
      <c r="G23" t="str">
        <f t="shared" si="72"/>
        <v>200찰</v>
      </c>
      <c r="H23" s="3" t="s">
        <v>253</v>
      </c>
      <c r="J23">
        <v>20</v>
      </c>
      <c r="K23" s="3" t="str">
        <f t="shared" si="73"/>
        <v>1E+121,2E+121,5E+121,1E+122,2E+122</v>
      </c>
      <c r="L23">
        <f t="shared" si="74"/>
        <v>9.9999999999999992E+120</v>
      </c>
      <c r="M23">
        <f t="shared" si="75"/>
        <v>1.9999999999999998E+121</v>
      </c>
      <c r="N23">
        <f t="shared" si="76"/>
        <v>5.0000000000000001E+121</v>
      </c>
      <c r="O23">
        <f t="shared" si="77"/>
        <v>1E+122</v>
      </c>
      <c r="P23">
        <f t="shared" si="78"/>
        <v>2E+122</v>
      </c>
      <c r="Q23" t="str">
        <f t="shared" si="79"/>
        <v>1E+120</v>
      </c>
      <c r="T23" t="s">
        <v>130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ref="B24" si="80">C24&amp;","&amp;D24&amp;","&amp;E24&amp;","&amp;F24&amp;","&amp;G24</f>
        <v>10교,20교,50교,100교,200교</v>
      </c>
      <c r="C24" t="str">
        <f t="shared" ref="C24" si="81">$C$3&amp;H24</f>
        <v>10교</v>
      </c>
      <c r="D24" t="str">
        <f t="shared" ref="D24" si="82">$D$3&amp;H24</f>
        <v>20교</v>
      </c>
      <c r="E24" t="str">
        <f t="shared" ref="E24" si="83">$E$3&amp;H24</f>
        <v>50교</v>
      </c>
      <c r="F24" t="str">
        <f t="shared" ref="F24" si="84">$F$3&amp;H24</f>
        <v>100교</v>
      </c>
      <c r="G24" t="str">
        <f t="shared" ref="G24" si="85">$G$3&amp;H24</f>
        <v>200교</v>
      </c>
      <c r="H24" s="3" t="s">
        <v>254</v>
      </c>
      <c r="J24">
        <v>21</v>
      </c>
      <c r="K24" s="3" t="str">
        <f t="shared" ref="K24" si="86">L24&amp;","&amp;M24&amp;","&amp;N24&amp;","&amp;O24&amp;","&amp;P24</f>
        <v>1E+125,2E+125,5E+125,1E+126,2E+126</v>
      </c>
      <c r="L24">
        <f t="shared" ref="L24" si="87">$C$3*Q24</f>
        <v>9.9999999999999992E+124</v>
      </c>
      <c r="M24">
        <f t="shared" ref="M24" si="88">$D$3*Q24</f>
        <v>1.9999999999999998E+125</v>
      </c>
      <c r="N24">
        <f t="shared" ref="N24" si="89">$E$3*Q24</f>
        <v>4.9999999999999996E+125</v>
      </c>
      <c r="O24">
        <f t="shared" ref="O24" si="90">$F$3*Q24</f>
        <v>9.9999999999999992E+125</v>
      </c>
      <c r="P24">
        <f t="shared" ref="P24" si="91">$G$3*Q24</f>
        <v>1.9999999999999998E+126</v>
      </c>
      <c r="Q24" t="str">
        <f t="shared" ref="Q24" si="92">VLOOKUP(H24,T:W,4,FALSE)</f>
        <v>1E+124</v>
      </c>
      <c r="T24" t="s">
        <v>131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132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133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159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166</v>
      </c>
      <c r="U28">
        <v>104</v>
      </c>
      <c r="V28">
        <f t="shared" ref="V28:V29" si="93">POWER(10,U28)</f>
        <v>1E+104</v>
      </c>
      <c r="W28" t="str">
        <f t="shared" ref="W28:W29" si="94">RIGHT(V28,U28)</f>
        <v>1E+104</v>
      </c>
    </row>
    <row r="29" spans="1:23">
      <c r="T29" t="s">
        <v>167</v>
      </c>
      <c r="U29">
        <v>108</v>
      </c>
      <c r="V29">
        <f t="shared" si="93"/>
        <v>1E+108</v>
      </c>
      <c r="W29" t="str">
        <f t="shared" si="94"/>
        <v>1E+108</v>
      </c>
    </row>
    <row r="30" spans="1:23">
      <c r="T30" t="s">
        <v>179</v>
      </c>
      <c r="U30">
        <v>112</v>
      </c>
      <c r="V30">
        <f t="shared" ref="V30:V31" si="95">POWER(10,U30)</f>
        <v>9.9999999999999993E+111</v>
      </c>
      <c r="W30" t="str">
        <f t="shared" ref="W30:W31" si="96">RIGHT(V30,U30)</f>
        <v>1E+112</v>
      </c>
    </row>
    <row r="31" spans="1:23">
      <c r="T31" t="s">
        <v>180</v>
      </c>
      <c r="U31">
        <v>116</v>
      </c>
      <c r="V31">
        <f t="shared" si="95"/>
        <v>1E+116</v>
      </c>
      <c r="W31" t="str">
        <f t="shared" si="96"/>
        <v>1E+116</v>
      </c>
    </row>
    <row r="32" spans="1:23">
      <c r="T32" t="s">
        <v>253</v>
      </c>
      <c r="U32">
        <v>120</v>
      </c>
      <c r="V32">
        <f t="shared" ref="V32:V33" si="97">POWER(10,U32)</f>
        <v>9.9999999999999998E+119</v>
      </c>
      <c r="W32" t="str">
        <f t="shared" ref="W32:W33" si="98">RIGHT(V32,U32)</f>
        <v>1E+120</v>
      </c>
    </row>
    <row r="33" spans="20:23">
      <c r="T33" t="s">
        <v>254</v>
      </c>
      <c r="U33">
        <v>124</v>
      </c>
      <c r="V33">
        <f t="shared" si="97"/>
        <v>9.9999999999999995E+123</v>
      </c>
      <c r="W33" t="str">
        <f t="shared" si="98"/>
        <v>1E+124</v>
      </c>
    </row>
    <row r="34" spans="20:23">
      <c r="V34" s="39"/>
    </row>
    <row r="35" spans="20:23">
      <c r="V35" s="39"/>
    </row>
    <row r="36" spans="20:23">
      <c r="V36" s="39"/>
    </row>
    <row r="37" spans="20:23">
      <c r="V37" s="39"/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2023-06-27T07:17:52Z</dcterms:modified>
</cp:coreProperties>
</file>