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5caf2f9c0c8b8f90/Documents/Financial Literacy in Ireland - Data Project/"/>
    </mc:Choice>
  </mc:AlternateContent>
  <xr:revisionPtr revIDLastSave="2304" documentId="11_F25DC773A252ABDACC10481D695B775A5ADE58E8" xr6:coauthVersionLast="47" xr6:coauthVersionMax="47" xr10:uidLastSave="{4083FCAB-49B0-4B3B-BE9C-C7D5C3513BDB}"/>
  <bookViews>
    <workbookView xWindow="-110" yWindow="-110" windowWidth="19420" windowHeight="10300" firstSheet="3" activeTab="1" xr2:uid="{00000000-000D-0000-FFFF-FFFF00000000}"/>
  </bookViews>
  <sheets>
    <sheet name="01_Raw_Data" sheetId="1" r:id="rId1"/>
    <sheet name="02_Knowledge_Questions" sheetId="21" r:id="rId2"/>
    <sheet name="03_Power_Query" sheetId="17" r:id="rId3"/>
    <sheet name="04_Analysis" sheetId="5" r:id="rId4"/>
    <sheet name="05_Clean_Table" sheetId="6" r:id="rId5"/>
    <sheet name="06_Pivot_Tables" sheetId="10" r:id="rId6"/>
    <sheet name="07_Dashboard" sheetId="18" r:id="rId7"/>
    <sheet name="08_Insights" sheetId="22" r:id="rId8"/>
  </sheets>
  <definedNames>
    <definedName name="_xlcn.WorksheetConnection_IrishFinancialLiteracyProject.xlsxtbl_scores" hidden="1">tbl_scores[]</definedName>
    <definedName name="ExternalData_1" localSheetId="2" hidden="1">'03_Power_Query'!$A$1:$M$157</definedName>
  </definedNames>
  <calcPr calcId="191029"/>
  <pivotCaches>
    <pivotCache cacheId="0" r:id="rId9"/>
    <pivotCache cacheId="1"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 2 3_187972db-c7db-4990-9098-1e3ce71fae36" name="Table 2 3" connection="Query - Table 2 3"/>
          <x15:modelTable id="Table 2 8_52c6f357-0f6d-42f8-bbeb-667f4216c9a8" name="Table 2 8" connection="Query - Table 2 8"/>
          <x15:modelTable id="Table 2 14_a61f95bc-e04c-43df-8129-222c01c3c6cd" name="Table 2 14" connection="Query - Table 2 14"/>
          <x15:modelTable id="Table 2 18_e45cd4cc-601d-47c5-9e6e-714598c0c047" name="Table 2 18" connection="Query - Table 2 18"/>
          <x15:modelTable id="PQ_Finlit_Full_ef8a43eb-d365-46f1-aa07-872dcacf0280" name="PQ_Finlit_Full" connection="Query - PQ_Finlit_Full"/>
          <x15:modelTable id="tbl_scores" name="tbl_scores" connection="WorksheetConnection_Irish Financial Literacy Project.xlsx!tbl_sco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8" l="1"/>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D51" i="10"/>
  <c r="D50" i="10"/>
  <c r="D49" i="10"/>
  <c r="C51" i="10"/>
  <c r="C50" i="10"/>
  <c r="C49" i="10"/>
  <c r="B11" i="5" a="1"/>
  <c r="B11" i="5" s="1"/>
  <c r="B9" i="5"/>
  <c r="B5" i="5" a="1"/>
  <c r="B5" i="5" s="1"/>
  <c r="B8" i="5"/>
  <c r="B4" i="5" a="1"/>
  <c r="B4" i="5" s="1"/>
  <c r="B7" i="5"/>
  <c r="B3" i="5" a="1"/>
  <c r="B3" i="5" s="1"/>
  <c r="B6" i="5"/>
  <c r="B2" i="5" a="1"/>
  <c r="B2" i="5" s="1"/>
  <c r="C5" i="21"/>
  <c r="C2" i="21"/>
  <c r="C6" i="21"/>
  <c r="C3" i="21"/>
  <c r="C4" i="21"/>
  <c r="B5" i="21"/>
  <c r="B2" i="21"/>
  <c r="B6" i="21"/>
  <c r="B3" i="21"/>
  <c r="B4" i="21"/>
  <c r="Q8" i="18"/>
  <c r="L8" i="18"/>
  <c r="B8" i="18"/>
  <c r="D2" i="21" l="1"/>
  <c r="D6" i="21"/>
  <c r="D4" i="21"/>
  <c r="D5" i="21"/>
  <c r="D3" i="21"/>
  <c r="B49" i="10" l="1"/>
  <c r="C24" i="5"/>
  <c r="C23" i="5"/>
  <c r="C22" i="5"/>
  <c r="C21" i="5"/>
  <c r="C20" i="5"/>
  <c r="C19" i="5"/>
  <c r="C18" i="5"/>
  <c r="C17" i="5"/>
  <c r="C16" i="5"/>
  <c r="C15" i="5"/>
  <c r="C14" i="5"/>
  <c r="A2" i="6"/>
  <c r="A3" i="6"/>
  <c r="A4" i="6"/>
  <c r="J4" i="6" s="1"/>
  <c r="A5" i="6"/>
  <c r="A6" i="6"/>
  <c r="A7" i="6"/>
  <c r="A8" i="6"/>
  <c r="A9" i="6"/>
  <c r="A10" i="6"/>
  <c r="A11" i="6"/>
  <c r="A12" i="6"/>
  <c r="A13" i="6"/>
  <c r="A14" i="6"/>
  <c r="A15" i="6"/>
  <c r="A16" i="6"/>
  <c r="J16" i="6" s="1"/>
  <c r="A17" i="6"/>
  <c r="A18" i="6"/>
  <c r="A19" i="6"/>
  <c r="A20" i="6"/>
  <c r="A21" i="6"/>
  <c r="A22" i="6"/>
  <c r="A23" i="6"/>
  <c r="A24" i="6"/>
  <c r="A25" i="6"/>
  <c r="A26" i="6"/>
  <c r="I26" i="6" s="1"/>
  <c r="A27" i="6"/>
  <c r="A28" i="6"/>
  <c r="J28" i="6" s="1"/>
  <c r="A29" i="6"/>
  <c r="A30" i="6"/>
  <c r="A31" i="6"/>
  <c r="A32" i="6"/>
  <c r="A33" i="6"/>
  <c r="A34" i="6"/>
  <c r="A35" i="6"/>
  <c r="A36" i="6"/>
  <c r="A37" i="6"/>
  <c r="A38" i="6"/>
  <c r="I38" i="6" s="1"/>
  <c r="A39" i="6"/>
  <c r="A40" i="6"/>
  <c r="J40" i="6" s="1"/>
  <c r="B18" i="5" a="1"/>
  <c r="B18" i="5" s="1"/>
  <c r="B19" i="5" a="1"/>
  <c r="B19" i="5" s="1"/>
  <c r="B20" i="5" a="1"/>
  <c r="B20" i="5" s="1"/>
  <c r="B21" i="5" a="1"/>
  <c r="B21" i="5" s="1"/>
  <c r="B22" i="5" a="1"/>
  <c r="B22" i="5" s="1"/>
  <c r="B23" i="5" a="1"/>
  <c r="B23" i="5" s="1"/>
  <c r="B24" i="5" a="1"/>
  <c r="B24" i="5" s="1"/>
  <c r="B17" i="5" a="1"/>
  <c r="B17" i="5" s="1"/>
  <c r="B16" i="5" a="1"/>
  <c r="B16" i="5" s="1"/>
  <c r="B15" i="5" a="1"/>
  <c r="B15" i="5" s="1"/>
  <c r="B14" i="5" a="1"/>
  <c r="B14" i="5" s="1"/>
  <c r="B10" i="5" l="1"/>
  <c r="B50" i="10"/>
  <c r="B51" i="10"/>
  <c r="R32" i="6"/>
  <c r="L32" i="6"/>
  <c r="S32" i="6"/>
  <c r="K20" i="6"/>
  <c r="L20" i="6"/>
  <c r="S20" i="6"/>
  <c r="R8" i="6"/>
  <c r="S8" i="6"/>
  <c r="L8" i="6"/>
  <c r="O14" i="6"/>
  <c r="I14" i="6"/>
  <c r="N14" i="6"/>
  <c r="Q23" i="6"/>
  <c r="M23" i="6"/>
  <c r="S23" i="6"/>
  <c r="L23" i="6"/>
  <c r="R23" i="6"/>
  <c r="K23" i="6"/>
  <c r="P23" i="6"/>
  <c r="J23" i="6"/>
  <c r="N23" i="6"/>
  <c r="O23" i="6"/>
  <c r="I23" i="6"/>
  <c r="S33" i="6"/>
  <c r="L33" i="6"/>
  <c r="M33" i="6"/>
  <c r="R33" i="6"/>
  <c r="K33" i="6"/>
  <c r="P33" i="6"/>
  <c r="J33" i="6"/>
  <c r="O33" i="6"/>
  <c r="I33" i="6"/>
  <c r="Q33" i="6"/>
  <c r="N33" i="6"/>
  <c r="S34" i="6"/>
  <c r="L34" i="6"/>
  <c r="K34" i="6"/>
  <c r="M34" i="6"/>
  <c r="R34" i="6"/>
  <c r="N34" i="6"/>
  <c r="Q34" i="6"/>
  <c r="J34" i="6"/>
  <c r="O34" i="6"/>
  <c r="I34" i="6"/>
  <c r="P34" i="6"/>
  <c r="L22" i="6"/>
  <c r="S22" i="6"/>
  <c r="R22" i="6"/>
  <c r="Q22" i="6"/>
  <c r="K22" i="6"/>
  <c r="P22" i="6"/>
  <c r="J22" i="6"/>
  <c r="O22" i="6"/>
  <c r="I22" i="6"/>
  <c r="N22" i="6"/>
  <c r="M22" i="6"/>
  <c r="P30" i="6"/>
  <c r="J30" i="6"/>
  <c r="O30" i="6"/>
  <c r="I30" i="6"/>
  <c r="L30" i="6"/>
  <c r="R30" i="6"/>
  <c r="N30" i="6"/>
  <c r="Q30" i="6"/>
  <c r="M30" i="6"/>
  <c r="S30" i="6"/>
  <c r="R19" i="6"/>
  <c r="K19" i="6"/>
  <c r="P19" i="6"/>
  <c r="J19" i="6"/>
  <c r="S19" i="6"/>
  <c r="O19" i="6"/>
  <c r="I19" i="6"/>
  <c r="N19" i="6"/>
  <c r="L19" i="6"/>
  <c r="Q19" i="6"/>
  <c r="M19" i="6"/>
  <c r="O39" i="6"/>
  <c r="I39" i="6"/>
  <c r="N39" i="6"/>
  <c r="Q39" i="6"/>
  <c r="M39" i="6"/>
  <c r="S39" i="6"/>
  <c r="L39" i="6"/>
  <c r="P39" i="6"/>
  <c r="R39" i="6"/>
  <c r="K39" i="6"/>
  <c r="J39" i="6"/>
  <c r="R7" i="6"/>
  <c r="K7" i="6"/>
  <c r="L7" i="6"/>
  <c r="P7" i="6"/>
  <c r="J7" i="6"/>
  <c r="O7" i="6"/>
  <c r="I7" i="6"/>
  <c r="S7" i="6"/>
  <c r="N7" i="6"/>
  <c r="Q7" i="6"/>
  <c r="M7" i="6"/>
  <c r="N13" i="6"/>
  <c r="Q13" i="6"/>
  <c r="M13" i="6"/>
  <c r="S13" i="6"/>
  <c r="L13" i="6"/>
  <c r="I13" i="6"/>
  <c r="O13" i="6"/>
  <c r="R13" i="6"/>
  <c r="K13" i="6"/>
  <c r="P13" i="6"/>
  <c r="J13" i="6"/>
  <c r="M12" i="6"/>
  <c r="Q12" i="6"/>
  <c r="S12" i="6"/>
  <c r="O12" i="6"/>
  <c r="I12" i="6"/>
  <c r="L12" i="6"/>
  <c r="N12" i="6"/>
  <c r="R12" i="6"/>
  <c r="K12" i="6"/>
  <c r="P12" i="6"/>
  <c r="J12" i="6"/>
  <c r="S21" i="6"/>
  <c r="L21" i="6"/>
  <c r="R21" i="6"/>
  <c r="K21" i="6"/>
  <c r="Q21" i="6"/>
  <c r="M21" i="6"/>
  <c r="P21" i="6"/>
  <c r="J21" i="6"/>
  <c r="O21" i="6"/>
  <c r="I21" i="6"/>
  <c r="N21" i="6"/>
  <c r="Q11" i="6"/>
  <c r="M11" i="6"/>
  <c r="S11" i="6"/>
  <c r="L11" i="6"/>
  <c r="R11" i="6"/>
  <c r="K11" i="6"/>
  <c r="N11" i="6"/>
  <c r="P11" i="6"/>
  <c r="J11" i="6"/>
  <c r="O11" i="6"/>
  <c r="I11" i="6"/>
  <c r="O40" i="6"/>
  <c r="I40" i="6"/>
  <c r="N40" i="6"/>
  <c r="P40" i="6"/>
  <c r="Q40" i="6"/>
  <c r="M40" i="6"/>
  <c r="L40" i="6"/>
  <c r="S40" i="6"/>
  <c r="R40" i="6"/>
  <c r="K40" i="6"/>
  <c r="P29" i="6"/>
  <c r="J29" i="6"/>
  <c r="R29" i="6"/>
  <c r="O29" i="6"/>
  <c r="I29" i="6"/>
  <c r="N29" i="6"/>
  <c r="Q29" i="6"/>
  <c r="M29" i="6"/>
  <c r="K29" i="6"/>
  <c r="S29" i="6"/>
  <c r="L29" i="6"/>
  <c r="J18" i="6"/>
  <c r="P18" i="6"/>
  <c r="K18" i="6"/>
  <c r="O18" i="6"/>
  <c r="I18" i="6"/>
  <c r="N18" i="6"/>
  <c r="M18" i="6"/>
  <c r="R18" i="6"/>
  <c r="Q18" i="6"/>
  <c r="S18" i="6"/>
  <c r="L18" i="6"/>
  <c r="O28" i="6"/>
  <c r="I28" i="6"/>
  <c r="N28" i="6"/>
  <c r="K28" i="6"/>
  <c r="P28" i="6"/>
  <c r="R28" i="6"/>
  <c r="M28" i="6"/>
  <c r="Q28" i="6"/>
  <c r="S28" i="6"/>
  <c r="L28" i="6"/>
  <c r="N37" i="6"/>
  <c r="Q37" i="6"/>
  <c r="M37" i="6"/>
  <c r="O37" i="6"/>
  <c r="S37" i="6"/>
  <c r="L37" i="6"/>
  <c r="I37" i="6"/>
  <c r="R37" i="6"/>
  <c r="K37" i="6"/>
  <c r="P37" i="6"/>
  <c r="J37" i="6"/>
  <c r="R31" i="6"/>
  <c r="K31" i="6"/>
  <c r="P31" i="6"/>
  <c r="J31" i="6"/>
  <c r="S31" i="6"/>
  <c r="O31" i="6"/>
  <c r="I31" i="6"/>
  <c r="L31" i="6"/>
  <c r="N31" i="6"/>
  <c r="Q31" i="6"/>
  <c r="M31" i="6"/>
  <c r="S9" i="6"/>
  <c r="L9" i="6"/>
  <c r="R9" i="6"/>
  <c r="K9" i="6"/>
  <c r="Q9" i="6"/>
  <c r="M9" i="6"/>
  <c r="P9" i="6"/>
  <c r="J9" i="6"/>
  <c r="O9" i="6"/>
  <c r="I9" i="6"/>
  <c r="N9" i="6"/>
  <c r="P17" i="6"/>
  <c r="J17" i="6"/>
  <c r="O17" i="6"/>
  <c r="I17" i="6"/>
  <c r="K17" i="6"/>
  <c r="N17" i="6"/>
  <c r="Q17" i="6"/>
  <c r="M17" i="6"/>
  <c r="R17" i="6"/>
  <c r="S17" i="6"/>
  <c r="L17" i="6"/>
  <c r="N38" i="6"/>
  <c r="O38" i="6"/>
  <c r="M38" i="6"/>
  <c r="L38" i="6"/>
  <c r="K38" i="6"/>
  <c r="Q38" i="6"/>
  <c r="S38" i="6"/>
  <c r="R38" i="6"/>
  <c r="P38" i="6"/>
  <c r="J38" i="6"/>
  <c r="O27" i="6"/>
  <c r="I27" i="6"/>
  <c r="J27" i="6"/>
  <c r="N27" i="6"/>
  <c r="Q27" i="6"/>
  <c r="M27" i="6"/>
  <c r="S27" i="6"/>
  <c r="L27" i="6"/>
  <c r="P27" i="6"/>
  <c r="R27" i="6"/>
  <c r="K27" i="6"/>
  <c r="P6" i="6"/>
  <c r="J6" i="6"/>
  <c r="O6" i="6"/>
  <c r="I6" i="6"/>
  <c r="K6" i="6"/>
  <c r="L6" i="6"/>
  <c r="M6" i="6"/>
  <c r="N6" i="6"/>
  <c r="Q6" i="6"/>
  <c r="S6" i="6"/>
  <c r="R6" i="6"/>
  <c r="M36" i="6"/>
  <c r="Q36" i="6"/>
  <c r="S36" i="6"/>
  <c r="L36" i="6"/>
  <c r="I36" i="6"/>
  <c r="J36" i="6"/>
  <c r="R36" i="6"/>
  <c r="K36" i="6"/>
  <c r="N36" i="6"/>
  <c r="P36" i="6"/>
  <c r="O36" i="6"/>
  <c r="N25" i="6"/>
  <c r="Q25" i="6"/>
  <c r="M25" i="6"/>
  <c r="O25" i="6"/>
  <c r="I25" i="6"/>
  <c r="S25" i="6"/>
  <c r="L25" i="6"/>
  <c r="R25" i="6"/>
  <c r="K25" i="6"/>
  <c r="P25" i="6"/>
  <c r="J25" i="6"/>
  <c r="Q10" i="6"/>
  <c r="S10" i="6"/>
  <c r="L10" i="6"/>
  <c r="K10" i="6"/>
  <c r="N10" i="6"/>
  <c r="R10" i="6"/>
  <c r="P10" i="6"/>
  <c r="J10" i="6"/>
  <c r="I10" i="6"/>
  <c r="O10" i="6"/>
  <c r="M10" i="6"/>
  <c r="O16" i="6"/>
  <c r="I16" i="6"/>
  <c r="N16" i="6"/>
  <c r="K16" i="6"/>
  <c r="P16" i="6"/>
  <c r="L16" i="6"/>
  <c r="Q16" i="6"/>
  <c r="M16" i="6"/>
  <c r="S16" i="6"/>
  <c r="R16" i="6"/>
  <c r="K30" i="6"/>
  <c r="N26" i="6"/>
  <c r="O26" i="6"/>
  <c r="Q26" i="6"/>
  <c r="M26" i="6"/>
  <c r="P26" i="6"/>
  <c r="J26" i="6"/>
  <c r="S26" i="6"/>
  <c r="L26" i="6"/>
  <c r="K26" i="6"/>
  <c r="R26" i="6"/>
  <c r="O15" i="6"/>
  <c r="I15" i="6"/>
  <c r="N15" i="6"/>
  <c r="P15" i="6"/>
  <c r="Q15" i="6"/>
  <c r="M15" i="6"/>
  <c r="S15" i="6"/>
  <c r="L15" i="6"/>
  <c r="J15" i="6"/>
  <c r="R15" i="6"/>
  <c r="K15" i="6"/>
  <c r="P5" i="6"/>
  <c r="J5" i="6"/>
  <c r="R5" i="6"/>
  <c r="O5" i="6"/>
  <c r="I5" i="6"/>
  <c r="N5" i="6"/>
  <c r="K5" i="6"/>
  <c r="Q5" i="6"/>
  <c r="M5" i="6"/>
  <c r="S5" i="6"/>
  <c r="L5" i="6"/>
  <c r="P4" i="6"/>
  <c r="O4" i="6"/>
  <c r="I4" i="6"/>
  <c r="R4" i="6"/>
  <c r="N4" i="6"/>
  <c r="M4" i="6"/>
  <c r="Q4" i="6"/>
  <c r="L4" i="6"/>
  <c r="S4" i="6"/>
  <c r="K4" i="6"/>
  <c r="Q35" i="6"/>
  <c r="M35" i="6"/>
  <c r="S35" i="6"/>
  <c r="L35" i="6"/>
  <c r="R35" i="6"/>
  <c r="K35" i="6"/>
  <c r="N35" i="6"/>
  <c r="P35" i="6"/>
  <c r="J35" i="6"/>
  <c r="O35" i="6"/>
  <c r="I35" i="6"/>
  <c r="Q24" i="6"/>
  <c r="M24" i="6"/>
  <c r="L24" i="6"/>
  <c r="S24" i="6"/>
  <c r="O24" i="6"/>
  <c r="N24" i="6"/>
  <c r="K24" i="6"/>
  <c r="R24" i="6"/>
  <c r="J24" i="6"/>
  <c r="P24" i="6"/>
  <c r="I24" i="6"/>
  <c r="O3" i="6"/>
  <c r="I3" i="6"/>
  <c r="N3" i="6"/>
  <c r="P3" i="6"/>
  <c r="J3" i="6"/>
  <c r="Q3" i="6"/>
  <c r="M3" i="6"/>
  <c r="S3" i="6"/>
  <c r="L3" i="6"/>
  <c r="R3" i="6"/>
  <c r="K3" i="6"/>
  <c r="M20" i="6"/>
  <c r="Q8" i="6"/>
  <c r="N32" i="6"/>
  <c r="N8" i="6"/>
  <c r="R14" i="6"/>
  <c r="N20" i="6"/>
  <c r="I32" i="6"/>
  <c r="I8" i="6"/>
  <c r="O20" i="6"/>
  <c r="O8" i="6"/>
  <c r="S14" i="6"/>
  <c r="K14" i="6"/>
  <c r="I20" i="6"/>
  <c r="L14" i="6"/>
  <c r="O32" i="6"/>
  <c r="Q32" i="6"/>
  <c r="J32" i="6"/>
  <c r="J8" i="6"/>
  <c r="P20" i="6"/>
  <c r="J14" i="6"/>
  <c r="M32" i="6"/>
  <c r="M8" i="6"/>
  <c r="P14" i="6"/>
  <c r="Q20" i="6"/>
  <c r="J20" i="6"/>
  <c r="M14" i="6"/>
  <c r="P32" i="6"/>
  <c r="P8" i="6"/>
  <c r="Q14" i="6"/>
  <c r="K32" i="6"/>
  <c r="K8" i="6"/>
  <c r="R20" i="6"/>
  <c r="Q2" i="6"/>
  <c r="K2" i="6"/>
  <c r="P2" i="6"/>
  <c r="O2" i="6"/>
  <c r="N2" i="6"/>
  <c r="J2" i="6"/>
  <c r="S2" i="6"/>
  <c r="R2" i="6"/>
  <c r="M2" i="6"/>
  <c r="I2" i="6"/>
  <c r="L2" i="6"/>
  <c r="G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73A8EA-CF99-4F73-984F-60C535B20111}" keepAlive="1" name="ModelConnection_ExternalData_1" description="Data Model" type="5" refreshedVersion="8" minRefreshableVersion="5" saveData="1">
    <dbPr connection="Data Model Connection" command="PQ_Finlit_Full" commandType="3"/>
    <extLst>
      <ext xmlns:x15="http://schemas.microsoft.com/office/spreadsheetml/2010/11/main" uri="{DE250136-89BD-433C-8126-D09CA5730AF9}">
        <x15:connection id="" model="1"/>
      </ext>
    </extLst>
  </connection>
  <connection id="2" xr16:uid="{0F7FBE9B-31B6-4D26-8FE2-60C4F9935F8D}" name="Query - PQ_Finlit_Full" description="Connection to the 'PQ_Finlit_Full' query in the workbook." type="100" refreshedVersion="8" minRefreshableVersion="5">
    <extLst>
      <ext xmlns:x15="http://schemas.microsoft.com/office/spreadsheetml/2010/11/main" uri="{DE250136-89BD-433C-8126-D09CA5730AF9}">
        <x15:connection id="e1a252a6-583e-44eb-ae62-f3e22b5f5116"/>
      </ext>
    </extLst>
  </connection>
  <connection id="3" xr16:uid="{B995035E-8226-4CB9-9030-E7C827029B5B}" name="Query - Table 2 14" description="Connection to the 'Table 2 14' query in the workbook." type="100" refreshedVersion="8" minRefreshableVersion="5">
    <extLst>
      <ext xmlns:x15="http://schemas.microsoft.com/office/spreadsheetml/2010/11/main" uri="{DE250136-89BD-433C-8126-D09CA5730AF9}">
        <x15:connection id="f0f950ff-fbe5-423f-88e1-e1cc93485472"/>
      </ext>
    </extLst>
  </connection>
  <connection id="4" xr16:uid="{566E5DCD-0D33-4C49-A2EA-59ED7694A2BC}" name="Query - Table 2 18" description="Connection to the 'Table 2 18' query in the workbook." type="100" refreshedVersion="8" minRefreshableVersion="5">
    <extLst>
      <ext xmlns:x15="http://schemas.microsoft.com/office/spreadsheetml/2010/11/main" uri="{DE250136-89BD-433C-8126-D09CA5730AF9}">
        <x15:connection id="cd1aa375-50f4-459a-b797-de780ea1e2a6"/>
      </ext>
    </extLst>
  </connection>
  <connection id="5" xr16:uid="{A984B656-3A00-4760-9E0B-AC93DEBC9FDC}" name="Query - Table 2 3" description="Connection to the 'Table 2 3' query in the workbook." type="100" refreshedVersion="8" minRefreshableVersion="5">
    <extLst>
      <ext xmlns:x15="http://schemas.microsoft.com/office/spreadsheetml/2010/11/main" uri="{DE250136-89BD-433C-8126-D09CA5730AF9}">
        <x15:connection id="a840fe07-1db1-41a4-ac50-a509d8b58649"/>
      </ext>
    </extLst>
  </connection>
  <connection id="6" xr16:uid="{AF948D45-CAF8-4F6B-9230-47E0078EA671}" name="Query - Table 2 8" description="Connection to the 'Table 2 8' query in the workbook." type="100" refreshedVersion="8" minRefreshableVersion="5">
    <extLst>
      <ext xmlns:x15="http://schemas.microsoft.com/office/spreadsheetml/2010/11/main" uri="{DE250136-89BD-433C-8126-D09CA5730AF9}">
        <x15:connection id="51a2486c-b45b-4cd4-bec6-7e55393917f2"/>
      </ext>
    </extLst>
  </connection>
  <connection id="7" xr16:uid="{195A5117-9A71-4E7E-BC1C-B29AD95BE65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467DD2B1-DBEA-4A28-A9A9-5F88B2DEA990}" name="WorksheetConnection_Irish Financial Literacy Project.xlsx!tbl_scores" type="102" refreshedVersion="8" minRefreshableVersion="5">
    <extLst>
      <ext xmlns:x15="http://schemas.microsoft.com/office/spreadsheetml/2010/11/main" uri="{DE250136-89BD-433C-8126-D09CA5730AF9}">
        <x15:connection id="tbl_scores">
          <x15:rangePr sourceName="_xlcn.WorksheetConnection_IrishFinancialLiteracyProject.xlsxtbl_scor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<sst xmlns="http://schemas.openxmlformats.org/spreadsheetml/2006/main" count="1670" uniqueCount="696">
  <si>
    <t>Table 2.1</t>
  </si>
  <si>
    <t xml:space="preserve">   </t>
  </si>
  <si>
    <t>Overall financial literacy</t>
  </si>
  <si>
    <t>Average financial literacy scores (out of 100) and average components of financial literacy scores</t>
  </si>
  <si>
    <t>Country or Economy</t>
  </si>
  <si>
    <t>Financial Knowledge Score (out of 35)</t>
  </si>
  <si>
    <t>Financial Behaviour Score (out of 45)</t>
  </si>
  <si>
    <t>Financial Attitudes Score (out of 20)</t>
  </si>
  <si>
    <t>Financial Literacy Score (out of 100)</t>
  </si>
  <si>
    <t>Albania</t>
  </si>
  <si>
    <t>Brazil</t>
  </si>
  <si>
    <t xml:space="preserve">Cambodia </t>
  </si>
  <si>
    <t>Chile</t>
  </si>
  <si>
    <t>Costa Rica</t>
  </si>
  <si>
    <t xml:space="preserve">Croatia </t>
  </si>
  <si>
    <t xml:space="preserve">Cyprus </t>
  </si>
  <si>
    <t>Estonia</t>
  </si>
  <si>
    <t xml:space="preserve">Finland </t>
  </si>
  <si>
    <t xml:space="preserve">France </t>
  </si>
  <si>
    <t>Germany</t>
  </si>
  <si>
    <t>Greece</t>
  </si>
  <si>
    <t>Hong Kong (China)</t>
  </si>
  <si>
    <t xml:space="preserve">Hungary </t>
  </si>
  <si>
    <t xml:space="preserve">Indonesia </t>
  </si>
  <si>
    <t xml:space="preserve">Ireland </t>
  </si>
  <si>
    <t xml:space="preserve">Italy </t>
  </si>
  <si>
    <t>Jordan</t>
  </si>
  <si>
    <t>Korea</t>
  </si>
  <si>
    <t xml:space="preserve">Latvia </t>
  </si>
  <si>
    <t>Lithuania</t>
  </si>
  <si>
    <t xml:space="preserve">Luxembourg </t>
  </si>
  <si>
    <t xml:space="preserve">Malaysia </t>
  </si>
  <si>
    <t xml:space="preserve">Malta </t>
  </si>
  <si>
    <t xml:space="preserve">Mexico </t>
  </si>
  <si>
    <t>Netherlands</t>
  </si>
  <si>
    <t>Panama</t>
  </si>
  <si>
    <t xml:space="preserve">Paraguay </t>
  </si>
  <si>
    <t>Peru</t>
  </si>
  <si>
    <t>Philippines</t>
  </si>
  <si>
    <t xml:space="preserve">Poland </t>
  </si>
  <si>
    <t xml:space="preserve">Portugal </t>
  </si>
  <si>
    <t xml:space="preserve">Romania </t>
  </si>
  <si>
    <t xml:space="preserve">Saudi Arabia </t>
  </si>
  <si>
    <t>Spain</t>
  </si>
  <si>
    <t xml:space="preserve">Sweden </t>
  </si>
  <si>
    <t>Thailand</t>
  </si>
  <si>
    <t xml:space="preserve">Uruguay </t>
  </si>
  <si>
    <t>Yemen</t>
  </si>
  <si>
    <t>Overall Average</t>
  </si>
  <si>
    <t>OECD Average</t>
  </si>
  <si>
    <t>Notes:</t>
  </si>
  <si>
    <t>The overall financial literacy score is computed as the sum of the scores on financial knowledge, financial behaviour and financial attitudes.  The overall financial literacy score was scaled to range between 0 and 100.</t>
  </si>
  <si>
    <t>Table 2.2</t>
  </si>
  <si>
    <t>Minimum target financial literacy</t>
  </si>
  <si>
    <t>Percentage of adults who scored 70 points or more (out of 100) on financial literacy</t>
  </si>
  <si>
    <t>Percentage of adults reaching the minimum target score of financial literacy</t>
  </si>
  <si>
    <t>Cambodia</t>
  </si>
  <si>
    <t>Croatia</t>
  </si>
  <si>
    <t>Cyprus</t>
  </si>
  <si>
    <t>Finland</t>
  </si>
  <si>
    <t>France</t>
  </si>
  <si>
    <t>Hungary</t>
  </si>
  <si>
    <t>Indonesia</t>
  </si>
  <si>
    <t>Ireland</t>
  </si>
  <si>
    <t>Italy</t>
  </si>
  <si>
    <t>Latvia</t>
  </si>
  <si>
    <t>Luxembourg</t>
  </si>
  <si>
    <t>Malaysia</t>
  </si>
  <si>
    <t>Malta</t>
  </si>
  <si>
    <t>Mexico</t>
  </si>
  <si>
    <t>Paraguay</t>
  </si>
  <si>
    <t>Poland</t>
  </si>
  <si>
    <t>Portugal</t>
  </si>
  <si>
    <t>Romania</t>
  </si>
  <si>
    <t>Saudi Arabia</t>
  </si>
  <si>
    <t>Sweden</t>
  </si>
  <si>
    <t>Uruguay</t>
  </si>
  <si>
    <t>Table 2.3</t>
  </si>
  <si>
    <t>Financial literacy by socio-demographic subgroups</t>
  </si>
  <si>
    <t>Average financial literacy scores (out of 100) by socio-demographic groups</t>
  </si>
  <si>
    <t>Gender</t>
  </si>
  <si>
    <t>Age</t>
  </si>
  <si>
    <t>Education level</t>
  </si>
  <si>
    <t>Occupation</t>
  </si>
  <si>
    <t>Location</t>
  </si>
  <si>
    <t>Income</t>
  </si>
  <si>
    <t>Female</t>
  </si>
  <si>
    <t>Male</t>
  </si>
  <si>
    <t>18-29</t>
  </si>
  <si>
    <t>30-59</t>
  </si>
  <si>
    <t>60 and over</t>
  </si>
  <si>
    <t>Less than secondary</t>
  </si>
  <si>
    <t>Secondary</t>
  </si>
  <si>
    <t>More than secondary</t>
  </si>
  <si>
    <t>Employees</t>
  </si>
  <si>
    <t>Self-employed</t>
  </si>
  <si>
    <t>Unemployed</t>
  </si>
  <si>
    <t>Out of labour force</t>
  </si>
  <si>
    <t>Village/ Rural area (fewer than 3,000 people)</t>
  </si>
  <si>
    <t xml:space="preserve">Town (3,000 - 100,000 people) </t>
  </si>
  <si>
    <t xml:space="preserve">City (100,000 people and over) </t>
  </si>
  <si>
    <t>Low</t>
  </si>
  <si>
    <t>Medium</t>
  </si>
  <si>
    <t>High</t>
  </si>
  <si>
    <t>-</t>
  </si>
  <si>
    <t>Table 2.5</t>
  </si>
  <si>
    <t>Financial knowledge</t>
  </si>
  <si>
    <t xml:space="preserve">Average financial knowledge scores (out of 100) </t>
  </si>
  <si>
    <t>Financial Knowledge Scores (out of 100)</t>
  </si>
  <si>
    <t>The financial knowledge score is computed as the number of correct responses to the seven financial knowledge questions.  The financial knowledge score was scaled to range between 0 and 100.</t>
  </si>
  <si>
    <t>Table 2.7</t>
  </si>
  <si>
    <t>Financial knowledge questions</t>
  </si>
  <si>
    <t xml:space="preserve">Percentage of adults who correctly answered each financial knowledge question </t>
  </si>
  <si>
    <t>Time value of money</t>
  </si>
  <si>
    <t>Interest on a loan</t>
  </si>
  <si>
    <t>Simple interest calculation</t>
  </si>
  <si>
    <t>Compound interest calculation</t>
  </si>
  <si>
    <t>Correctly understanding simple and compound interest</t>
  </si>
  <si>
    <t>Risk and return</t>
  </si>
  <si>
    <t>Definition of inflation</t>
  </si>
  <si>
    <t>Risk diversification</t>
  </si>
  <si>
    <t xml:space="preserve"> - </t>
  </si>
  <si>
    <t>Table 2.8</t>
  </si>
  <si>
    <t>Financial knowledge by socio-demographic subgroups</t>
  </si>
  <si>
    <t>Average financial knowledge scores (out of 100) by socio-demographic subgroups</t>
  </si>
  <si>
    <t>Ireland Score</t>
  </si>
  <si>
    <t>Metric</t>
  </si>
  <si>
    <t>Overall Literacy Score (out of 100)</t>
  </si>
  <si>
    <t xml:space="preserve">Rank – Knowledge </t>
  </si>
  <si>
    <t>Rank – Behaviour</t>
  </si>
  <si>
    <t>Rank – Attitudes</t>
  </si>
  <si>
    <t>Rank – Overall</t>
  </si>
  <si>
    <t>Sub-score imbalance (MAX-MIN)</t>
  </si>
  <si>
    <t>vs OECD Average</t>
  </si>
  <si>
    <t>Demographic Group</t>
  </si>
  <si>
    <t>Age 18-29</t>
  </si>
  <si>
    <t>Age 30-59</t>
  </si>
  <si>
    <t>Age 60+</t>
  </si>
  <si>
    <t>Low income</t>
  </si>
  <si>
    <t>Medium income</t>
  </si>
  <si>
    <t xml:space="preserve">High income </t>
  </si>
  <si>
    <t>Score_Female</t>
  </si>
  <si>
    <t>Score_Male</t>
  </si>
  <si>
    <t>Score_18_29</t>
  </si>
  <si>
    <t>Score_30_59</t>
  </si>
  <si>
    <t>Score_60_and_over</t>
  </si>
  <si>
    <t>Score_Less_Than_Secondary</t>
  </si>
  <si>
    <t>Score_Secondary</t>
  </si>
  <si>
    <t>Score_More_Than_Secondary</t>
  </si>
  <si>
    <t>Score_Low</t>
  </si>
  <si>
    <t>Score_Medium</t>
  </si>
  <si>
    <t>Score_High</t>
  </si>
  <si>
    <t>Knowledge</t>
  </si>
  <si>
    <t>Behaviour</t>
  </si>
  <si>
    <t>Attitudes</t>
  </si>
  <si>
    <t>OECD_Member</t>
  </si>
  <si>
    <t>No</t>
  </si>
  <si>
    <t>Yes</t>
  </si>
  <si>
    <t>OECD Average Score</t>
  </si>
  <si>
    <t>Country</t>
  </si>
  <si>
    <t>Age_18_29</t>
  </si>
  <si>
    <t>Age_30_59</t>
  </si>
  <si>
    <t>Less_Than_Secondary</t>
  </si>
  <si>
    <t>More_Than_Secondary</t>
  </si>
  <si>
    <t>Low_Income</t>
  </si>
  <si>
    <t>Medium_Income</t>
  </si>
  <si>
    <t>High_Income</t>
  </si>
  <si>
    <t>Overall Literacy</t>
  </si>
  <si>
    <t>Age_60_plus</t>
  </si>
  <si>
    <t>Table 2.14</t>
  </si>
  <si>
    <t>Financial behaviours by socio-demographic subgroups</t>
  </si>
  <si>
    <t>Average financial behaviour scores (out of 100) by socio-demographic subgroups</t>
  </si>
  <si>
    <t>Table 2.18</t>
  </si>
  <si>
    <t>Financial attitudes by socio-demographic subgroups</t>
  </si>
  <si>
    <t>Average financial attitude scores (out of 100) by socio-demographic subgroups</t>
  </si>
  <si>
    <t>Financial Knowledge (out of 100)</t>
  </si>
  <si>
    <t>Table 2.16</t>
  </si>
  <si>
    <t>Financial attitudes</t>
  </si>
  <si>
    <t>Average financial attitudes scores (out of 100)</t>
  </si>
  <si>
    <t>Financial Attitudes Scores (out of 100)</t>
  </si>
  <si>
    <t>Financial Attitudes (out of 100)</t>
  </si>
  <si>
    <t>Table 2.11</t>
  </si>
  <si>
    <t>Financial behaviour</t>
  </si>
  <si>
    <t>Average financial behaviour scores (out of 100)</t>
  </si>
  <si>
    <t>Financial Behaviour Scores (out of 100)</t>
  </si>
  <si>
    <t>Financial Behaviour (out of 100)</t>
  </si>
  <si>
    <t>Overall_Score_Out_Of_100</t>
  </si>
  <si>
    <t>Overall_Rank_Out_Of_39</t>
  </si>
  <si>
    <t>OECD_Member (Yes/No)</t>
  </si>
  <si>
    <t>OECD_Average</t>
  </si>
  <si>
    <t>Overall_Average</t>
  </si>
  <si>
    <t>Knowledge_Out_Of_100</t>
  </si>
  <si>
    <t>Behaviour_Out_Of_100</t>
  </si>
  <si>
    <t>Attitudes_Out_Of_100</t>
  </si>
  <si>
    <t xml:space="preserve">Overall_Rank_Out_Of_39 </t>
  </si>
  <si>
    <t xml:space="preserve"> Overall_Score_Out_Of_100</t>
  </si>
  <si>
    <t xml:space="preserve">Knowledge_Out_Of_100 </t>
  </si>
  <si>
    <t xml:space="preserve">Behaviour_Out_Of_100 </t>
  </si>
  <si>
    <t xml:space="preserve">Attitudes_Out_Of_100 </t>
  </si>
  <si>
    <t>Financial Literacy Among Young Irish Adults (18-29)</t>
  </si>
  <si>
    <t>Question</t>
  </si>
  <si>
    <t>Ireland % Correct</t>
  </si>
  <si>
    <t>OECD Average %</t>
  </si>
  <si>
    <t>Gap</t>
  </si>
  <si>
    <t>Finding</t>
  </si>
  <si>
    <t>Recommendation</t>
  </si>
  <si>
    <t>Behavioural Explanation</t>
  </si>
  <si>
    <t>Present bias causes young people to prioritise immediate spending over building long-term financial habits. Financial literacy compounds with experience and age, not with education alone.</t>
  </si>
  <si>
    <t>Why do Irish 18-29 year olds score below older age groups?</t>
  </si>
  <si>
    <t>Which financial knowledge areas are weakest in Ireland?</t>
  </si>
  <si>
    <t>Does income influence financial literacy in Ireland?</t>
  </si>
  <si>
    <t>A life-stage-based financial literacy app that triggers education at the moment of financial events (first payslip, SUSI application, first job) can accelerate the learning curve that currently only comes with age.</t>
  </si>
  <si>
    <t>Compound interest is an abstract concept with no immediate visible consequence. Hyperbolic discounting means people heavily discount future returns, reducing motivation to engage with compound growth concepts. The complexity gap between understanding inflation (concrete, daily) and compound interest (abstract, long-term) reflects temporal distance bias.</t>
  </si>
  <si>
    <t>An interactive compound interest visualiser that shows the real-time impact of starting to save at 20 vs 30 vs 40 makes the abstract concrete and activates loss aversion (the cost of delay).</t>
  </si>
  <si>
    <t>Low-income Irish adults score lowest at 64 – 11 points lower than high-income adults</t>
  </si>
  <si>
    <t>Core educational content must be free. Monetisation through premium features ensures the product remains accessible to those who need it most – low and medium income earners who show the largest potential literacy gain.</t>
  </si>
  <si>
    <t>Ireland's attitudes score lags behind behaviour by 14 points</t>
  </si>
  <si>
    <t>Status quo bias and optimism bias mean Irish adults manage their day-to-day finances adequately but resist making long-term changes or confronting uncomfortable financial realities. The "I'll start saving for a pension next year" effect is a classic manifestation of present bias combined with optimistic overconfidence about future behaviour.</t>
  </si>
  <si>
    <t>Future financial goals must be made vivid and specific. Research shows that mental simulation of specific future scenarios (visualising yourself at 65 with or without a pension) significantly improves financial planning behaviour.</t>
  </si>
  <si>
    <t>Financial stress reduces cognitive bandwidth – lower-income individuals allocate mental resources to immediate financial survival, leaving less capacity for long-term financial planning.</t>
  </si>
  <si>
    <t>Compound interest is poorly understood with less than half of Irish adults (45%) correctly calculating it.</t>
  </si>
  <si>
    <t>Overall Literacy Score</t>
  </si>
  <si>
    <t>%_Reaching_Minimum_Target_Score</t>
  </si>
  <si>
    <t>Why does Ireland perform well on behaviour but poorly on attitudes?</t>
  </si>
  <si>
    <t>Irish adults aged 18-29 score 68.01 – 3.29 points below the 30-59 cohort (71.30), suggesting financial literacy builds with age and life experience rather than being established in youth.</t>
  </si>
  <si>
    <t>Global Rank</t>
  </si>
  <si>
    <t xml:space="preserve">Simple &amp; compound interest </t>
  </si>
  <si>
    <t>66.0164566</t>
  </si>
  <si>
    <t>64.90532684</t>
  </si>
  <si>
    <t>68.39569855</t>
  </si>
  <si>
    <t>51.40685654</t>
  </si>
  <si>
    <t>53.6027565</t>
  </si>
  <si>
    <t>54.54545593</t>
  </si>
  <si>
    <t>48.73789978</t>
  </si>
  <si>
    <t>56.08390808</t>
  </si>
  <si>
    <t>55.25485611</t>
  </si>
  <si>
    <t>45.32374191</t>
  </si>
  <si>
    <t>49.6822052</t>
  </si>
  <si>
    <t>60.13655472</t>
  </si>
  <si>
    <t>45.29999924</t>
  </si>
  <si>
    <t>50.80644989</t>
  </si>
  <si>
    <t>52.09888077</t>
  </si>
  <si>
    <t>51.59490967</t>
  </si>
  <si>
    <t>55.99975586</t>
  </si>
  <si>
    <t>56.56813049</t>
  </si>
  <si>
    <t>49.13883591</t>
  </si>
  <si>
    <t>50.42645645</t>
  </si>
  <si>
    <t>49.70785141</t>
  </si>
  <si>
    <t>58.50276947</t>
  </si>
  <si>
    <t>62.23175049</t>
  </si>
  <si>
    <t>62.71000671</t>
  </si>
  <si>
    <t>59.55368805</t>
  </si>
  <si>
    <t>65.17845917</t>
  </si>
  <si>
    <t>63.45895767</t>
  </si>
  <si>
    <t>57.77723312</t>
  </si>
  <si>
    <t>59.87281418</t>
  </si>
  <si>
    <t>57.242733</t>
  </si>
  <si>
    <t>60.27002716</t>
  </si>
  <si>
    <t>63.97898865</t>
  </si>
  <si>
    <t>67.16783905</t>
  </si>
  <si>
    <t>53.6557312</t>
  </si>
  <si>
    <t>56.10982132</t>
  </si>
  <si>
    <t>51.36032867</t>
  </si>
  <si>
    <t>50.33436966</t>
  </si>
  <si>
    <t>53.3816452</t>
  </si>
  <si>
    <t>55.9928894</t>
  </si>
  <si>
    <t>55.9109726</t>
  </si>
  <si>
    <t>54.72597504</t>
  </si>
  <si>
    <t>61.01035309</t>
  </si>
  <si>
    <t>55.05050659</t>
  </si>
  <si>
    <t>57.28070068</t>
  </si>
  <si>
    <t>57.16594696</t>
  </si>
  <si>
    <t>53.34678268</t>
  </si>
  <si>
    <t>62.50815582</t>
  </si>
  <si>
    <t>61.96339417</t>
  </si>
  <si>
    <t>56.19099808</t>
  </si>
  <si>
    <t>56.16554642</t>
  </si>
  <si>
    <t>60.17799759</t>
  </si>
  <si>
    <t>43.53701401</t>
  </si>
  <si>
    <t>50.28182983</t>
  </si>
  <si>
    <t>56.15491104</t>
  </si>
  <si>
    <t>55.06811523</t>
  </si>
  <si>
    <t>55.70957947</t>
  </si>
  <si>
    <t>55.60174179</t>
  </si>
  <si>
    <t>55.86539841</t>
  </si>
  <si>
    <t>58.32662582</t>
  </si>
  <si>
    <t>60.77800369</t>
  </si>
  <si>
    <t>39.74056625</t>
  </si>
  <si>
    <t>44.71154022</t>
  </si>
  <si>
    <t>46.86819077</t>
  </si>
  <si>
    <t>59.9277916</t>
  </si>
  <si>
    <t>62.77690887</t>
  </si>
  <si>
    <t>64.3766861</t>
  </si>
  <si>
    <t>51.05363846</t>
  </si>
  <si>
    <t>51.71356583</t>
  </si>
  <si>
    <t>46.85468292</t>
  </si>
  <si>
    <t>65.125</t>
  </si>
  <si>
    <t>63.76652145</t>
  </si>
  <si>
    <t>59.09090805</t>
  </si>
  <si>
    <t>50.54299927</t>
  </si>
  <si>
    <t>60.00139236</t>
  </si>
  <si>
    <t>66.4059906</t>
  </si>
  <si>
    <t>61.21662521</t>
  </si>
  <si>
    <t>61.02699661</t>
  </si>
  <si>
    <t>64.18789673</t>
  </si>
  <si>
    <t>50.05089188</t>
  </si>
  <si>
    <t>47.84874344</t>
  </si>
  <si>
    <t>52.52150726</t>
  </si>
  <si>
    <t>48.70689774</t>
  </si>
  <si>
    <t>46.64735031</t>
  </si>
  <si>
    <t>51.14051056</t>
  </si>
  <si>
    <t>60.04725647</t>
  </si>
  <si>
    <t>60.80438995</t>
  </si>
  <si>
    <t>64.79431915</t>
  </si>
  <si>
    <t>58.19319916</t>
  </si>
  <si>
    <t>57.79586411</t>
  </si>
  <si>
    <t>58.36772919</t>
  </si>
  <si>
    <t>47.79094696</t>
  </si>
  <si>
    <t>53.57659149</t>
  </si>
  <si>
    <t>52.35148621</t>
  </si>
  <si>
    <t>69.11487579</t>
  </si>
  <si>
    <t>63.56784058</t>
  </si>
  <si>
    <t>53.23464966</t>
  </si>
  <si>
    <t>59.30023956</t>
  </si>
  <si>
    <t>57.68115997</t>
  </si>
  <si>
    <t>54.72560883</t>
  </si>
  <si>
    <t>42.53754044</t>
  </si>
  <si>
    <t>34.00144577</t>
  </si>
  <si>
    <t>36.66269302</t>
  </si>
  <si>
    <t>65.1838913</t>
  </si>
  <si>
    <t>70.86711121</t>
  </si>
  <si>
    <t>74.46266174</t>
  </si>
  <si>
    <t>64.48863983</t>
  </si>
  <si>
    <t>68.37837982</t>
  </si>
  <si>
    <t>66.4970932</t>
  </si>
  <si>
    <t>38.01998138</t>
  </si>
  <si>
    <t>50.05086136</t>
  </si>
  <si>
    <t>57.73869324</t>
  </si>
  <si>
    <t>28.07633591</t>
  </si>
  <si>
    <t>33.84493637</t>
  </si>
  <si>
    <t>35.54324341</t>
  </si>
  <si>
    <t>47.75942612</t>
  </si>
  <si>
    <t>51.93126678</t>
  </si>
  <si>
    <t>55.09512329</t>
  </si>
  <si>
    <t>62.75693512</t>
  </si>
  <si>
    <t>69.270401</t>
  </si>
  <si>
    <t>73.94457245</t>
  </si>
  <si>
    <t>49.6124382</t>
  </si>
  <si>
    <t>56.70044708</t>
  </si>
  <si>
    <t>59.576828</t>
  </si>
  <si>
    <t>48.22808456</t>
  </si>
  <si>
    <t>54.56685257</t>
  </si>
  <si>
    <t>64.8926239</t>
  </si>
  <si>
    <t>52.74074173</t>
  </si>
  <si>
    <t>57.15791702</t>
  </si>
  <si>
    <t>65.09120941</t>
  </si>
  <si>
    <t>54.61268616</t>
  </si>
  <si>
    <t>61.74517059</t>
  </si>
  <si>
    <t>63.39967346</t>
  </si>
  <si>
    <t>43.53136444</t>
  </si>
  <si>
    <t>45.39230728</t>
  </si>
  <si>
    <t>45.68702316</t>
  </si>
  <si>
    <t>54.68192673</t>
  </si>
  <si>
    <t>63.00405121</t>
  </si>
  <si>
    <t>65.14373016</t>
  </si>
  <si>
    <t>58.07236099</t>
  </si>
  <si>
    <t>65.11656189</t>
  </si>
  <si>
    <t>67.8404541</t>
  </si>
  <si>
    <t>57.12262726</t>
  </si>
  <si>
    <t>65.25996399</t>
  </si>
  <si>
    <t>67.60746765</t>
  </si>
  <si>
    <t>65.74824524</t>
  </si>
  <si>
    <t>73.06272125</t>
  </si>
  <si>
    <t>77.92414093</t>
  </si>
  <si>
    <t>53.71190262</t>
  </si>
  <si>
    <t>59.82553101</t>
  </si>
  <si>
    <t>66.85971832</t>
  </si>
  <si>
    <t>52.57014084</t>
  </si>
  <si>
    <t>59.82197189</t>
  </si>
  <si>
    <t>67.95921326</t>
  </si>
  <si>
    <t>41.7101593</t>
  </si>
  <si>
    <t>47.87293243</t>
  </si>
  <si>
    <t>49.008255</t>
  </si>
  <si>
    <t>66.04938507</t>
  </si>
  <si>
    <t>70.0194931</t>
  </si>
  <si>
    <t>77.25095367</t>
  </si>
  <si>
    <t>68.11178589</t>
  </si>
  <si>
    <t>76.38174438</t>
  </si>
  <si>
    <t>78.21973419</t>
  </si>
  <si>
    <t>52.33542633</t>
  </si>
  <si>
    <t>55.20970154</t>
  </si>
  <si>
    <t>57.63514328</t>
  </si>
  <si>
    <t>58.17338943</t>
  </si>
  <si>
    <t>68.99498749</t>
  </si>
  <si>
    <t>76.25634003</t>
  </si>
  <si>
    <t>60.86372757</t>
  </si>
  <si>
    <t>65.90433502</t>
  </si>
  <si>
    <t>67.6805954</t>
  </si>
  <si>
    <t>57.10760117</t>
  </si>
  <si>
    <t>66.98362732</t>
  </si>
  <si>
    <t>70.50352478</t>
  </si>
  <si>
    <t>53.45911789</t>
  </si>
  <si>
    <t>63.29059601</t>
  </si>
  <si>
    <t>68.24013519</t>
  </si>
  <si>
    <t>62.25585175</t>
  </si>
  <si>
    <t>66.27787781</t>
  </si>
  <si>
    <t>70.87244415</t>
  </si>
  <si>
    <t>56.72626495</t>
  </si>
  <si>
    <t>63.45999527</t>
  </si>
  <si>
    <t>66.84727478</t>
  </si>
  <si>
    <t>71.7857132</t>
  </si>
  <si>
    <t>75.51919556</t>
  </si>
  <si>
    <t>84.47205353</t>
  </si>
  <si>
    <t>57.03976822</t>
  </si>
  <si>
    <t>68.24654388</t>
  </si>
  <si>
    <t>75.44882202</t>
  </si>
  <si>
    <t>62.90300751</t>
  </si>
  <si>
    <t>67.02529144</t>
  </si>
  <si>
    <t>74.03305817</t>
  </si>
  <si>
    <t>48.16850662</t>
  </si>
  <si>
    <t>62.26145172</t>
  </si>
  <si>
    <t>65.9433136</t>
  </si>
  <si>
    <t>38.85172653</t>
  </si>
  <si>
    <t>49.15497971</t>
  </si>
  <si>
    <t>54.99194717</t>
  </si>
  <si>
    <t>43.77278137</t>
  </si>
  <si>
    <t>56.45233154</t>
  </si>
  <si>
    <t>67.70137024</t>
  </si>
  <si>
    <t>63.53806686</t>
  </si>
  <si>
    <t>66.22846985</t>
  </si>
  <si>
    <t>74.50709534</t>
  </si>
  <si>
    <t>54.21455765</t>
  </si>
  <si>
    <t>59.82658768</t>
  </si>
  <si>
    <t>65.19985199</t>
  </si>
  <si>
    <t>62.58631516</t>
  </si>
  <si>
    <t>68.58365631</t>
  </si>
  <si>
    <t>72.80701447</t>
  </si>
  <si>
    <t>48.53800964</t>
  </si>
  <si>
    <t>62.9629631</t>
  </si>
  <si>
    <t>70.73170471</t>
  </si>
  <si>
    <t>72.45150757</t>
  </si>
  <si>
    <t>74.16788483</t>
  </si>
  <si>
    <t>76.1603775</t>
  </si>
  <si>
    <t>51.84645844</t>
  </si>
  <si>
    <t>61.31000137</t>
  </si>
  <si>
    <t>68.53450012</t>
  </si>
  <si>
    <t>56.46464539</t>
  </si>
  <si>
    <t>61.89189148</t>
  </si>
  <si>
    <t>65.56847382</t>
  </si>
  <si>
    <t>49.74414063</t>
  </si>
  <si>
    <t>57.22795486</t>
  </si>
  <si>
    <t>68.09357452</t>
  </si>
  <si>
    <t>38.71670151</t>
  </si>
  <si>
    <t>43.55277634</t>
  </si>
  <si>
    <t>54.15857315</t>
  </si>
  <si>
    <t>46.57167816</t>
  </si>
  <si>
    <t>60.53119278</t>
  </si>
  <si>
    <t>70.33406067</t>
  </si>
  <si>
    <t>50.0092392</t>
  </si>
  <si>
    <t>53.47296906</t>
  </si>
  <si>
    <t>57.60905838</t>
  </si>
  <si>
    <t>40.23737335</t>
  </si>
  <si>
    <t>42.80981445</t>
  </si>
  <si>
    <t>44.4514122</t>
  </si>
  <si>
    <t>58.17060852</t>
  </si>
  <si>
    <t>62.07627106</t>
  </si>
  <si>
    <t>68.78751373</t>
  </si>
  <si>
    <t>56.22857285</t>
  </si>
  <si>
    <t>58.71509933</t>
  </si>
  <si>
    <t>64.12580109</t>
  </si>
  <si>
    <t>64.88848877</t>
  </si>
  <si>
    <t>74.94335938</t>
  </si>
  <si>
    <t>73.60733795</t>
  </si>
  <si>
    <t>63.33514023</t>
  </si>
  <si>
    <t>72.07233429</t>
  </si>
  <si>
    <t>76.34513092</t>
  </si>
  <si>
    <t>71.23834229</t>
  </si>
  <si>
    <t>80.09366608</t>
  </si>
  <si>
    <t>84.64363861</t>
  </si>
  <si>
    <t>63.19892883</t>
  </si>
  <si>
    <t>72.61842346</t>
  </si>
  <si>
    <t>78.90402985</t>
  </si>
  <si>
    <t>60.25459671</t>
  </si>
  <si>
    <t>74.09069824</t>
  </si>
  <si>
    <t>70.61508942</t>
  </si>
  <si>
    <t>76.08596039</t>
  </si>
  <si>
    <t>85.33891296</t>
  </si>
  <si>
    <t>89.84458923</t>
  </si>
  <si>
    <t>52.81578064</t>
  </si>
  <si>
    <t>61.59057999</t>
  </si>
  <si>
    <t>72.48555756</t>
  </si>
  <si>
    <t>83.06945038</t>
  </si>
  <si>
    <t>91.98884583</t>
  </si>
  <si>
    <t>96.42308044</t>
  </si>
  <si>
    <t>69.59268188</t>
  </si>
  <si>
    <t>75.05917358</t>
  </si>
  <si>
    <t>80.94937897</t>
  </si>
  <si>
    <t>34.27128601</t>
  </si>
  <si>
    <t>37.36841965</t>
  </si>
  <si>
    <t>43.34975433</t>
  </si>
  <si>
    <t>65.73668671</t>
  </si>
  <si>
    <t>76.46877289</t>
  </si>
  <si>
    <t>79.84397125</t>
  </si>
  <si>
    <t>54.67089081</t>
  </si>
  <si>
    <t>60.6300087</t>
  </si>
  <si>
    <t>63.1390686</t>
  </si>
  <si>
    <t>49.68944168</t>
  </si>
  <si>
    <t>59.79537582</t>
  </si>
  <si>
    <t>74.13554382</t>
  </si>
  <si>
    <t>62.7396965</t>
  </si>
  <si>
    <t>75.36109924</t>
  </si>
  <si>
    <t>78.81667328</t>
  </si>
  <si>
    <t>54.76486588</t>
  </si>
  <si>
    <t>61.33522797</t>
  </si>
  <si>
    <t>65.28559875</t>
  </si>
  <si>
    <t>44.47439575</t>
  </si>
  <si>
    <t>57.80220032</t>
  </si>
  <si>
    <t>59.35263062</t>
  </si>
  <si>
    <t>60.27293777</t>
  </si>
  <si>
    <t>68.24397278</t>
  </si>
  <si>
    <t>81.81011963</t>
  </si>
  <si>
    <t>53.42090988</t>
  </si>
  <si>
    <t>59.34858704</t>
  </si>
  <si>
    <t>68.04755402</t>
  </si>
  <si>
    <t>55.25</t>
  </si>
  <si>
    <t>60.13216019</t>
  </si>
  <si>
    <t>61.75889206</t>
  </si>
  <si>
    <t>55.16993713</t>
  </si>
  <si>
    <t>60.3829155</t>
  </si>
  <si>
    <t>66.65172577</t>
  </si>
  <si>
    <t>60.85212326</t>
  </si>
  <si>
    <t>72.12258911</t>
  </si>
  <si>
    <t>80.43585968</t>
  </si>
  <si>
    <t>51.8000412</t>
  </si>
  <si>
    <t>55.87114334</t>
  </si>
  <si>
    <t>56.68195343</t>
  </si>
  <si>
    <t>52.7950325</t>
  </si>
  <si>
    <t>57.37401962</t>
  </si>
  <si>
    <t>59.83436966</t>
  </si>
  <si>
    <t>49.2780838</t>
  </si>
  <si>
    <t>60.12659454</t>
  </si>
  <si>
    <t>65.61912537</t>
  </si>
  <si>
    <t>45.61853027</t>
  </si>
  <si>
    <t>46.48254013</t>
  </si>
  <si>
    <t>56.20184708</t>
  </si>
  <si>
    <t>64.16255951</t>
  </si>
  <si>
    <t>72.74979401</t>
  </si>
  <si>
    <t>80.48090363</t>
  </si>
  <si>
    <t>52.5154686</t>
  </si>
  <si>
    <t>64.03446198</t>
  </si>
  <si>
    <t>74.06015015</t>
  </si>
  <si>
    <t>43.16473007</t>
  </si>
  <si>
    <t>54.40993881</t>
  </si>
  <si>
    <t>68.46689606</t>
  </si>
  <si>
    <t>63.72818756</t>
  </si>
  <si>
    <t>55.28759766</t>
  </si>
  <si>
    <t>57.10945892</t>
  </si>
  <si>
    <t>55.68956375</t>
  </si>
  <si>
    <t>67.0855484</t>
  </si>
  <si>
    <t>79.77602386</t>
  </si>
  <si>
    <t>62.53246689</t>
  </si>
  <si>
    <t>70.1930542</t>
  </si>
  <si>
    <t>85.25747681</t>
  </si>
  <si>
    <t>55.86724472</t>
  </si>
  <si>
    <t>61.08938217</t>
  </si>
  <si>
    <t>72.17190552</t>
  </si>
  <si>
    <t>49.21579361</t>
  </si>
  <si>
    <t>51.49186325</t>
  </si>
  <si>
    <t>56.74525833</t>
  </si>
  <si>
    <t>50.995121</t>
  </si>
  <si>
    <t>57.5360527</t>
  </si>
  <si>
    <t>63.08886719</t>
  </si>
  <si>
    <t>56.02522659</t>
  </si>
  <si>
    <t>60.60776901</t>
  </si>
  <si>
    <t>64.34732056</t>
  </si>
  <si>
    <t>46.15625763</t>
  </si>
  <si>
    <t>51.71541595</t>
  </si>
  <si>
    <t>53.41854095</t>
  </si>
  <si>
    <t>51.12709808</t>
  </si>
  <si>
    <t>56.21821976</t>
  </si>
  <si>
    <t>65.30461884</t>
  </si>
  <si>
    <t>52.47333145</t>
  </si>
  <si>
    <t>56.43263626</t>
  </si>
  <si>
    <t>62.15485001</t>
  </si>
  <si>
    <t>57.6056633</t>
  </si>
  <si>
    <t>65.2154541</t>
  </si>
  <si>
    <t>65.60604858</t>
  </si>
  <si>
    <t>51.58418274</t>
  </si>
  <si>
    <t>55.73714828</t>
  </si>
  <si>
    <t>57.2215271</t>
  </si>
  <si>
    <t>61.24084091</t>
  </si>
  <si>
    <t>68.83095551</t>
  </si>
  <si>
    <t>71.48195648</t>
  </si>
  <si>
    <t>60.13668442</t>
  </si>
  <si>
    <t>67.73475647</t>
  </si>
  <si>
    <t>70.8935318</t>
  </si>
  <si>
    <t>58.34973907</t>
  </si>
  <si>
    <t>67.27329254</t>
  </si>
  <si>
    <t>66.58718872</t>
  </si>
  <si>
    <t>68.27080536</t>
  </si>
  <si>
    <t>75.54264069</t>
  </si>
  <si>
    <t>79.94503784</t>
  </si>
  <si>
    <t>53.38702393</t>
  </si>
  <si>
    <t>59.70015717</t>
  </si>
  <si>
    <t>65.72888184</t>
  </si>
  <si>
    <t>62.79774475</t>
  </si>
  <si>
    <t>69.79231262</t>
  </si>
  <si>
    <t>75.52830505</t>
  </si>
  <si>
    <t>54.3092041</t>
  </si>
  <si>
    <t>58.75872421</t>
  </si>
  <si>
    <t>62.5880661</t>
  </si>
  <si>
    <t>52.72727203</t>
  </si>
  <si>
    <t>56.04386139</t>
  </si>
  <si>
    <t>61.36853409</t>
  </si>
  <si>
    <t>64.32749939</t>
  </si>
  <si>
    <t>73.63748932</t>
  </si>
  <si>
    <t>75.53694916</t>
  </si>
  <si>
    <t>53.92395401</t>
  </si>
  <si>
    <t>57.29798126</t>
  </si>
  <si>
    <t>60.07008743</t>
  </si>
  <si>
    <t>52.2767334</t>
  </si>
  <si>
    <t>62.03249359</t>
  </si>
  <si>
    <t>71.49377441</t>
  </si>
  <si>
    <t>60.36119461</t>
  </si>
  <si>
    <t>67.17524719</t>
  </si>
  <si>
    <t>69.1624527</t>
  </si>
  <si>
    <t>56.03920364</t>
  </si>
  <si>
    <t>63.27528763</t>
  </si>
  <si>
    <t>66.73214722</t>
  </si>
  <si>
    <t>47.570755</t>
  </si>
  <si>
    <t>57.65384674</t>
  </si>
  <si>
    <t>60.85512161</t>
  </si>
  <si>
    <t>61.09622192</t>
  </si>
  <si>
    <t>66.26581573</t>
  </si>
  <si>
    <t>73.40148163</t>
  </si>
  <si>
    <t>54.43486404</t>
  </si>
  <si>
    <t>59.6717186</t>
  </si>
  <si>
    <t>63.26885605</t>
  </si>
  <si>
    <t>64.66606903</t>
  </si>
  <si>
    <t>67.7831955</t>
  </si>
  <si>
    <t>71.44621277</t>
  </si>
  <si>
    <t>55.08597565</t>
  </si>
  <si>
    <t>63.84524155</t>
  </si>
  <si>
    <t>70.56127167</t>
  </si>
  <si>
    <t>61.84792328</t>
  </si>
  <si>
    <t>67.60968781</t>
  </si>
  <si>
    <t>74.30500793</t>
  </si>
  <si>
    <t>50.06397629</t>
  </si>
  <si>
    <t>57.3832283</t>
  </si>
  <si>
    <t>60.03110886</t>
  </si>
  <si>
    <t>45.88793182</t>
  </si>
  <si>
    <t>51.61423874</t>
  </si>
  <si>
    <t>55.93978119</t>
  </si>
  <si>
    <t>48.95453262</t>
  </si>
  <si>
    <t>58.60873413</t>
  </si>
  <si>
    <t>66.39117432</t>
  </si>
  <si>
    <t>56.197258</t>
  </si>
  <si>
    <t>57.63087463</t>
  </si>
  <si>
    <t>64.87238312</t>
  </si>
  <si>
    <t>56.41163635</t>
  </si>
  <si>
    <t>63.09971237</t>
  </si>
  <si>
    <t>67.97854614</t>
  </si>
  <si>
    <t>60.36723328</t>
  </si>
  <si>
    <t>65.98827362</t>
  </si>
  <si>
    <t>69.33113861</t>
  </si>
  <si>
    <t>48.80980682</t>
  </si>
  <si>
    <t>58.91304398</t>
  </si>
  <si>
    <t>66.73780823</t>
  </si>
  <si>
    <t>63.43439484</t>
  </si>
  <si>
    <t>59.61304855</t>
  </si>
  <si>
    <t>61.61445618</t>
  </si>
  <si>
    <t>55.85903168</t>
  </si>
  <si>
    <t>65.24286652</t>
  </si>
  <si>
    <t>73.65466309</t>
  </si>
  <si>
    <t>60.19318008</t>
  </si>
  <si>
    <t>66.09459686</t>
  </si>
  <si>
    <t>72.6453476</t>
  </si>
  <si>
    <t>49.92016602</t>
  </si>
  <si>
    <t>57.33294678</t>
  </si>
  <si>
    <t>67.55404663</t>
  </si>
  <si>
    <t>40.26330948</t>
  </si>
  <si>
    <t>44.38988876</t>
  </si>
  <si>
    <t>51.34084702</t>
  </si>
  <si>
    <t>Youth Penalty</t>
  </si>
  <si>
    <t>Ireland_Score</t>
  </si>
  <si>
    <t>OECD Youth Average</t>
  </si>
  <si>
    <t>Ireland Advantage</t>
  </si>
  <si>
    <t>Lowest Dimension</t>
  </si>
  <si>
    <t>Behaviour Advantage</t>
  </si>
  <si>
    <t>Attitude Advantage</t>
  </si>
  <si>
    <t>Knowledge Share</t>
  </si>
  <si>
    <t>Improvement Needed</t>
  </si>
  <si>
    <t>Performance Indicator</t>
  </si>
  <si>
    <t>Above OECD</t>
  </si>
  <si>
    <t>Ireland vs OECD Gap</t>
  </si>
  <si>
    <t>Youth Penalty (vs ages 30-59)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</si>
</sst>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0.0"/>
    <numFmt numFmtId="165" formatCode="00&quot;/100&quot;"/>
    <numFmt numFmtId="166" formatCode="0.00\ &quot;pts&quot;"/>
    <numFmt numFmtId="167" formatCode="\+0.00\ &quot;pts&quot;"/>
  </numFmts>
  <fonts count="13" x14ac:knownFonts="1">
    <font>
      <sz val="11"/>
      <color theme="1"/>
      <name val="Calibri"/>
      <family val="2"/>
      <scheme val="minor"/>
    </font>
    <font>
      <b/>
      <sz val="10"/>
      <color theme="1"/>
      <name val="Arial"/>
      <family val="2"/>
    </font>
    <font>
      <i/>
      <sz val="10"/>
      <color theme="1"/>
      <name val="Arial"/>
      <family val="2"/>
    </font>
    <font>
      <b/>
      <sz val="10"/>
      <name val="Arial"/>
      <family val="2"/>
    </font>
    <font>
      <b/>
      <sz val="12"/>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28"/>
      <color theme="1"/>
      <name val="Calibri"/>
      <family val="2"/>
      <scheme val="minor"/>
    </font>
    <font>
      <sz val="10"/>
      <name val="Arial"/>
      <family val="2"/>
    </font>
    <font>
      <b/>
      <sz val="12"/>
      <name val="Calibri"/>
      <family val="2"/>
      <scheme val="minor"/>
    </font>
    <font>
      <b/>
      <sz val="20"/>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DDEBF7"/>
        <bgColor indexed="64"/>
      </patternFill>
    </fill>
  </fills>
  <borders count="1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43" fontId="7" fillId="0" borderId="0" applyFont="0" applyFill="0" applyBorder="0" applyAlignment="0" applyProtection="0"/>
    <xf numFmtId="44" fontId="7" fillId="0" borderId="0" applyFont="0" applyFill="0" applyBorder="0" applyAlignment="0" applyProtection="0"/>
  </cellStyleXfs>
  <cellXfs count="128">
    <xf numFmtId="0" fontId="0" fillId="0" borderId="0" xfId="0"/>
    <xf numFmtId="0" fontId="0" fillId="2" borderId="0" xfId="0" applyFill="1"/>
    <xf numFmtId="0" fontId="1" fillId="2" borderId="0" xfId="0" applyFont="1" applyFill="1"/>
    <xf numFmtId="0" fontId="2" fillId="2" borderId="0" xfId="0" applyFont="1" applyFill="1"/>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2" borderId="3" xfId="0" applyFill="1" applyBorder="1"/>
    <xf numFmtId="1" fontId="0" fillId="2" borderId="4" xfId="0" applyNumberFormat="1" applyFill="1" applyBorder="1" applyAlignment="1">
      <alignment horizontal="center"/>
    </xf>
    <xf numFmtId="1" fontId="0" fillId="2" borderId="0" xfId="0" applyNumberFormat="1" applyFill="1"/>
    <xf numFmtId="0" fontId="0" fillId="2" borderId="5" xfId="0" applyFill="1" applyBorder="1"/>
    <xf numFmtId="1" fontId="0" fillId="0" borderId="6" xfId="0" applyNumberFormat="1" applyBorder="1" applyAlignment="1">
      <alignment horizontal="center"/>
    </xf>
    <xf numFmtId="1" fontId="0" fillId="0" borderId="5" xfId="0" applyNumberFormat="1" applyBorder="1" applyAlignment="1">
      <alignment horizontal="center"/>
    </xf>
    <xf numFmtId="0" fontId="0" fillId="4" borderId="1" xfId="0" applyFill="1" applyBorder="1"/>
    <xf numFmtId="1" fontId="0" fillId="4" borderId="2" xfId="0" applyNumberFormat="1" applyFill="1" applyBorder="1" applyAlignment="1">
      <alignment horizontal="center"/>
    </xf>
    <xf numFmtId="0" fontId="0" fillId="4" borderId="5" xfId="0" applyFill="1" applyBorder="1"/>
    <xf numFmtId="1" fontId="0" fillId="4" borderId="6" xfId="0" applyNumberFormat="1" applyFill="1" applyBorder="1" applyAlignment="1">
      <alignment horizontal="center"/>
    </xf>
    <xf numFmtId="164" fontId="0" fillId="2" borderId="4" xfId="0" applyNumberFormat="1" applyFill="1" applyBorder="1" applyAlignment="1">
      <alignment horizontal="center"/>
    </xf>
    <xf numFmtId="164" fontId="0" fillId="2" borderId="6" xfId="0" applyNumberFormat="1" applyFill="1" applyBorder="1" applyAlignment="1">
      <alignment horizontal="center"/>
    </xf>
    <xf numFmtId="0" fontId="0" fillId="5" borderId="1" xfId="0" applyFill="1" applyBorder="1"/>
    <xf numFmtId="164" fontId="0" fillId="5" borderId="2" xfId="0" applyNumberFormat="1" applyFill="1" applyBorder="1" applyAlignment="1">
      <alignment horizontal="center"/>
    </xf>
    <xf numFmtId="0" fontId="3" fillId="3" borderId="5"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1" fontId="0" fillId="2" borderId="0" xfId="0" applyNumberFormat="1" applyFill="1" applyAlignment="1">
      <alignment horizontal="center"/>
    </xf>
    <xf numFmtId="1" fontId="0" fillId="2" borderId="3" xfId="0" applyNumberFormat="1" applyFill="1" applyBorder="1" applyAlignment="1">
      <alignment horizontal="center"/>
    </xf>
    <xf numFmtId="1" fontId="0" fillId="0" borderId="0" xfId="0" applyNumberFormat="1" applyAlignment="1">
      <alignment horizontal="center"/>
    </xf>
    <xf numFmtId="1" fontId="0" fillId="2" borderId="5" xfId="0" applyNumberFormat="1" applyFill="1" applyBorder="1" applyAlignment="1">
      <alignment horizontal="center"/>
    </xf>
    <xf numFmtId="1" fontId="0" fillId="2" borderId="9" xfId="0" applyNumberFormat="1" applyFill="1" applyBorder="1" applyAlignment="1">
      <alignment horizontal="center"/>
    </xf>
    <xf numFmtId="1" fontId="0" fillId="4" borderId="10" xfId="0" applyNumberFormat="1" applyFill="1" applyBorder="1" applyAlignment="1">
      <alignment horizontal="center"/>
    </xf>
    <xf numFmtId="1" fontId="0" fillId="4" borderId="1" xfId="0" applyNumberFormat="1" applyFill="1" applyBorder="1" applyAlignment="1">
      <alignment horizontal="center"/>
    </xf>
    <xf numFmtId="0" fontId="0" fillId="2" borderId="9" xfId="0" applyFill="1" applyBorder="1"/>
    <xf numFmtId="0" fontId="1" fillId="3" borderId="2" xfId="0" applyFont="1" applyFill="1" applyBorder="1" applyAlignment="1">
      <alignment horizontal="center" vertical="center" wrapText="1"/>
    </xf>
    <xf numFmtId="1" fontId="0" fillId="2" borderId="6" xfId="0" applyNumberFormat="1" applyFill="1" applyBorder="1" applyAlignment="1">
      <alignment horizontal="center"/>
    </xf>
    <xf numFmtId="0" fontId="3" fillId="3" borderId="10" xfId="0" applyFont="1" applyFill="1" applyBorder="1" applyAlignment="1">
      <alignment horizontal="center" vertical="center" wrapText="1"/>
    </xf>
    <xf numFmtId="0" fontId="0" fillId="2" borderId="7" xfId="0" applyFill="1" applyBorder="1"/>
    <xf numFmtId="164" fontId="0" fillId="2" borderId="11" xfId="0" applyNumberFormat="1" applyFill="1" applyBorder="1" applyAlignment="1">
      <alignment horizontal="center"/>
    </xf>
    <xf numFmtId="164" fontId="0" fillId="2" borderId="7" xfId="0" applyNumberFormat="1" applyFill="1" applyBorder="1" applyAlignment="1">
      <alignment horizontal="center"/>
    </xf>
    <xf numFmtId="164" fontId="0" fillId="2" borderId="0" xfId="0" applyNumberFormat="1" applyFill="1" applyAlignment="1">
      <alignment horizontal="center"/>
    </xf>
    <xf numFmtId="164" fontId="0" fillId="2" borderId="3" xfId="0" applyNumberFormat="1" applyFill="1" applyBorder="1" applyAlignment="1">
      <alignment horizontal="center"/>
    </xf>
    <xf numFmtId="164" fontId="0" fillId="0" borderId="0" xfId="0" applyNumberFormat="1" applyAlignment="1">
      <alignment horizontal="center"/>
    </xf>
    <xf numFmtId="164" fontId="0" fillId="2" borderId="9" xfId="0" applyNumberFormat="1" applyFill="1" applyBorder="1" applyAlignment="1">
      <alignment horizontal="center"/>
    </xf>
    <xf numFmtId="164" fontId="0" fillId="2" borderId="5" xfId="0" applyNumberFormat="1" applyFill="1" applyBorder="1" applyAlignment="1">
      <alignment horizontal="center"/>
    </xf>
    <xf numFmtId="164" fontId="0" fillId="4" borderId="10" xfId="0" applyNumberFormat="1" applyFill="1" applyBorder="1" applyAlignment="1">
      <alignment horizontal="center"/>
    </xf>
    <xf numFmtId="164" fontId="0" fillId="4" borderId="1" xfId="0" applyNumberFormat="1" applyFill="1" applyBorder="1" applyAlignment="1">
      <alignment horizontal="center"/>
    </xf>
    <xf numFmtId="1" fontId="0" fillId="2" borderId="11" xfId="0" applyNumberFormat="1" applyFill="1" applyBorder="1" applyAlignment="1">
      <alignment horizontal="center"/>
    </xf>
    <xf numFmtId="1" fontId="0" fillId="2" borderId="7" xfId="0" applyNumberFormat="1" applyFill="1" applyBorder="1" applyAlignment="1">
      <alignment horizontal="center"/>
    </xf>
    <xf numFmtId="1" fontId="0" fillId="0" borderId="0" xfId="0" applyNumberFormat="1"/>
    <xf numFmtId="164" fontId="0" fillId="0" borderId="0" xfId="0" applyNumberFormat="1"/>
    <xf numFmtId="0" fontId="0" fillId="2" borderId="0" xfId="0" applyFill="1" applyAlignment="1">
      <alignment horizontal="center"/>
    </xf>
    <xf numFmtId="0" fontId="0" fillId="2" borderId="3" xfId="0" applyFill="1" applyBorder="1" applyAlignment="1">
      <alignment horizontal="center"/>
    </xf>
    <xf numFmtId="0" fontId="9" fillId="2" borderId="3" xfId="0" applyFont="1" applyFill="1" applyBorder="1" applyAlignment="1">
      <alignment horizontal="left" vertical="center" wrapText="1"/>
    </xf>
    <xf numFmtId="0" fontId="1" fillId="2" borderId="9" xfId="0" applyFont="1" applyFill="1" applyBorder="1" applyAlignment="1">
      <alignment horizontal="center" wrapText="1"/>
    </xf>
    <xf numFmtId="0" fontId="1" fillId="3" borderId="2" xfId="0" applyFont="1" applyFill="1" applyBorder="1" applyAlignment="1">
      <alignment horizontal="center" wrapText="1"/>
    </xf>
    <xf numFmtId="1" fontId="0" fillId="2" borderId="8" xfId="0" applyNumberFormat="1" applyFill="1" applyBorder="1" applyAlignment="1">
      <alignment horizontal="center"/>
    </xf>
    <xf numFmtId="0" fontId="10" fillId="3" borderId="0" xfId="0" applyFont="1" applyFill="1"/>
    <xf numFmtId="0" fontId="4" fillId="0" borderId="0" xfId="0" applyFont="1"/>
    <xf numFmtId="0" fontId="4" fillId="3" borderId="13" xfId="0" applyFont="1" applyFill="1" applyBorder="1"/>
    <xf numFmtId="0" fontId="4" fillId="3" borderId="11" xfId="0" applyFont="1" applyFill="1" applyBorder="1"/>
    <xf numFmtId="0" fontId="4" fillId="3" borderId="7" xfId="0" applyFont="1" applyFill="1" applyBorder="1"/>
    <xf numFmtId="0" fontId="0" fillId="0" borderId="14" xfId="0" applyBorder="1"/>
    <xf numFmtId="0" fontId="0" fillId="0" borderId="15" xfId="0" applyBorder="1"/>
    <xf numFmtId="1" fontId="4" fillId="3" borderId="7" xfId="0" applyNumberFormat="1" applyFont="1" applyFill="1" applyBorder="1"/>
    <xf numFmtId="1" fontId="0" fillId="0" borderId="3" xfId="0" applyNumberFormat="1" applyBorder="1"/>
    <xf numFmtId="1" fontId="0" fillId="0" borderId="5" xfId="0" applyNumberFormat="1" applyBorder="1"/>
    <xf numFmtId="1" fontId="4" fillId="3" borderId="11" xfId="0" applyNumberFormat="1" applyFont="1" applyFill="1" applyBorder="1"/>
    <xf numFmtId="0" fontId="5" fillId="3" borderId="12" xfId="0" applyFont="1" applyFill="1" applyBorder="1"/>
    <xf numFmtId="0" fontId="5" fillId="3" borderId="10" xfId="0" applyFont="1" applyFill="1" applyBorder="1"/>
    <xf numFmtId="0" fontId="5" fillId="3" borderId="1" xfId="0" applyFont="1" applyFill="1" applyBorder="1"/>
    <xf numFmtId="0" fontId="0" fillId="0" borderId="10" xfId="0" applyBorder="1"/>
    <xf numFmtId="0" fontId="0" fillId="0" borderId="1" xfId="0" applyBorder="1"/>
    <xf numFmtId="2" fontId="0" fillId="0" borderId="0" xfId="0" applyNumberFormat="1"/>
    <xf numFmtId="2" fontId="0" fillId="0" borderId="3" xfId="0" applyNumberFormat="1" applyBorder="1"/>
    <xf numFmtId="2" fontId="0" fillId="0" borderId="5" xfId="0" applyNumberFormat="1" applyBorder="1"/>
    <xf numFmtId="2" fontId="0" fillId="0" borderId="9" xfId="0" applyNumberFormat="1" applyBorder="1"/>
    <xf numFmtId="2" fontId="0" fillId="0" borderId="0" xfId="1" applyNumberFormat="1" applyFont="1"/>
    <xf numFmtId="2" fontId="0" fillId="0" borderId="0" xfId="2" applyNumberFormat="1" applyFont="1"/>
    <xf numFmtId="1" fontId="0" fillId="0" borderId="7" xfId="0" applyNumberFormat="1" applyBorder="1"/>
    <xf numFmtId="0" fontId="0" fillId="0" borderId="2" xfId="0" pivotButton="1" applyBorder="1"/>
    <xf numFmtId="0" fontId="0" fillId="0" borderId="8" xfId="0" applyBorder="1" applyAlignment="1">
      <alignment horizontal="left"/>
    </xf>
    <xf numFmtId="0" fontId="0" fillId="0" borderId="6" xfId="0" applyBorder="1" applyAlignment="1">
      <alignment horizontal="left"/>
    </xf>
    <xf numFmtId="0" fontId="0" fillId="0" borderId="12" xfId="0" applyBorder="1"/>
    <xf numFmtId="2" fontId="0" fillId="0" borderId="13" xfId="0" applyNumberFormat="1" applyBorder="1"/>
    <xf numFmtId="2" fontId="0" fillId="0" borderId="11" xfId="0" applyNumberFormat="1" applyBorder="1"/>
    <xf numFmtId="2" fontId="0" fillId="0" borderId="7" xfId="0" applyNumberFormat="1" applyBorder="1"/>
    <xf numFmtId="2" fontId="0" fillId="0" borderId="15" xfId="0" applyNumberFormat="1" applyBorder="1"/>
    <xf numFmtId="2" fontId="0" fillId="0" borderId="14" xfId="0" applyNumberFormat="1" applyBorder="1"/>
    <xf numFmtId="0" fontId="0" fillId="0" borderId="4" xfId="0" applyBorder="1" applyAlignment="1">
      <alignment horizontal="left"/>
    </xf>
    <xf numFmtId="166" fontId="11" fillId="3" borderId="14" xfId="0" applyNumberFormat="1" applyFont="1" applyFill="1" applyBorder="1" applyAlignment="1">
      <alignment horizontal="center" vertical="center" wrapText="1"/>
    </xf>
    <xf numFmtId="166" fontId="11" fillId="3" borderId="0" xfId="0" applyNumberFormat="1" applyFont="1" applyFill="1" applyAlignment="1">
      <alignment horizontal="center" vertical="center" wrapText="1"/>
    </xf>
    <xf numFmtId="166" fontId="11" fillId="3" borderId="3" xfId="0" applyNumberFormat="1" applyFont="1" applyFill="1" applyBorder="1" applyAlignment="1">
      <alignment horizontal="center" vertical="center" wrapText="1"/>
    </xf>
    <xf numFmtId="166" fontId="11" fillId="3" borderId="15" xfId="0" applyNumberFormat="1" applyFont="1" applyFill="1" applyBorder="1" applyAlignment="1">
      <alignment horizontal="center" vertical="center" wrapText="1"/>
    </xf>
    <xf numFmtId="166" fontId="11" fillId="3" borderId="9" xfId="0" applyNumberFormat="1" applyFont="1" applyFill="1" applyBorder="1" applyAlignment="1">
      <alignment horizontal="center" vertical="center" wrapText="1"/>
    </xf>
    <xf numFmtId="166" fontId="11" fillId="3" borderId="5" xfId="0" applyNumberFormat="1" applyFont="1" applyFill="1" applyBorder="1" applyAlignment="1">
      <alignment horizontal="center" vertical="center" wrapText="1"/>
    </xf>
    <xf numFmtId="167" fontId="11" fillId="3" borderId="14" xfId="0" applyNumberFormat="1" applyFont="1" applyFill="1" applyBorder="1" applyAlignment="1">
      <alignment horizontal="center" vertical="center"/>
    </xf>
    <xf numFmtId="167" fontId="11" fillId="3" borderId="0" xfId="0" applyNumberFormat="1" applyFont="1" applyFill="1" applyAlignment="1">
      <alignment horizontal="center" vertical="center"/>
    </xf>
    <xf numFmtId="167" fontId="11" fillId="3" borderId="3" xfId="0" applyNumberFormat="1" applyFont="1" applyFill="1" applyBorder="1" applyAlignment="1">
      <alignment horizontal="center" vertical="center"/>
    </xf>
    <xf numFmtId="167" fontId="11" fillId="3" borderId="15" xfId="0" applyNumberFormat="1" applyFont="1" applyFill="1" applyBorder="1" applyAlignment="1">
      <alignment horizontal="center" vertical="center"/>
    </xf>
    <xf numFmtId="167" fontId="11" fillId="3" borderId="9" xfId="0" applyNumberFormat="1" applyFont="1" applyFill="1" applyBorder="1" applyAlignment="1">
      <alignment horizontal="center" vertical="center"/>
    </xf>
    <xf numFmtId="167" fontId="11" fillId="3" borderId="5" xfId="0" applyNumberFormat="1" applyFont="1" applyFill="1" applyBorder="1" applyAlignment="1">
      <alignment horizontal="center" vertical="center"/>
    </xf>
    <xf numFmtId="1" fontId="11" fillId="3" borderId="14" xfId="0" applyNumberFormat="1" applyFont="1" applyFill="1" applyBorder="1" applyAlignment="1">
      <alignment horizontal="center" vertical="center"/>
    </xf>
    <xf numFmtId="1" fontId="11" fillId="3" borderId="0" xfId="0" applyNumberFormat="1" applyFont="1" applyFill="1" applyAlignment="1">
      <alignment horizontal="center" vertical="center"/>
    </xf>
    <xf numFmtId="1" fontId="11" fillId="3" borderId="3" xfId="0" applyNumberFormat="1" applyFont="1" applyFill="1" applyBorder="1" applyAlignment="1">
      <alignment horizontal="center" vertical="center"/>
    </xf>
    <xf numFmtId="1" fontId="11" fillId="3" borderId="15" xfId="0" applyNumberFormat="1" applyFont="1" applyFill="1" applyBorder="1" applyAlignment="1">
      <alignment horizontal="center" vertical="center"/>
    </xf>
    <xf numFmtId="1" fontId="11" fillId="3" borderId="9" xfId="0" applyNumberFormat="1" applyFont="1" applyFill="1" applyBorder="1" applyAlignment="1">
      <alignment horizontal="center" vertical="center"/>
    </xf>
    <xf numFmtId="1" fontId="11" fillId="3" borderId="5" xfId="0" applyNumberFormat="1" applyFont="1" applyFill="1" applyBorder="1" applyAlignment="1">
      <alignment horizontal="center" vertical="center"/>
    </xf>
    <xf numFmtId="165" fontId="11" fillId="3" borderId="14" xfId="0" applyNumberFormat="1" applyFont="1" applyFill="1" applyBorder="1" applyAlignment="1">
      <alignment horizontal="center" vertical="center"/>
    </xf>
    <xf numFmtId="165" fontId="11" fillId="3" borderId="0" xfId="0" applyNumberFormat="1" applyFont="1" applyFill="1" applyAlignment="1">
      <alignment horizontal="center" vertical="center"/>
    </xf>
    <xf numFmtId="165" fontId="11" fillId="3" borderId="3" xfId="0" applyNumberFormat="1" applyFont="1" applyFill="1" applyBorder="1" applyAlignment="1">
      <alignment horizontal="center" vertical="center"/>
    </xf>
    <xf numFmtId="165" fontId="11" fillId="3" borderId="15" xfId="0" applyNumberFormat="1" applyFont="1" applyFill="1" applyBorder="1" applyAlignment="1">
      <alignment horizontal="center" vertical="center"/>
    </xf>
    <xf numFmtId="165" fontId="11" fillId="3" borderId="9" xfId="0" applyNumberFormat="1" applyFont="1" applyFill="1" applyBorder="1" applyAlignment="1">
      <alignment horizontal="center" vertical="center"/>
    </xf>
    <xf numFmtId="165" fontId="11" fillId="3" borderId="5" xfId="0" applyNumberFormat="1" applyFont="1" applyFill="1" applyBorder="1" applyAlignment="1">
      <alignment horizontal="center" vertical="center"/>
    </xf>
    <xf numFmtId="1" fontId="12" fillId="3" borderId="2"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0" fontId="12" fillId="3" borderId="13" xfId="0" applyFont="1" applyFill="1" applyBorder="1" applyAlignment="1">
      <alignment horizontal="center" vertical="center"/>
    </xf>
    <xf numFmtId="0" fontId="12" fillId="3" borderId="11"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0" xfId="0" applyFont="1" applyFill="1" applyAlignment="1">
      <alignment horizontal="center" vertical="center"/>
    </xf>
    <xf numFmtId="0" fontId="12" fillId="3" borderId="3" xfId="0" applyFont="1" applyFill="1" applyBorder="1" applyAlignment="1">
      <alignment horizontal="center" vertical="center"/>
    </xf>
    <xf numFmtId="0" fontId="8" fillId="0" borderId="0" xfId="0" applyFont="1" applyAlignment="1">
      <alignment horizontal="center" vertical="center"/>
    </xf>
    <xf numFmtId="0" fontId="1" fillId="3" borderId="2" xfId="0" applyFont="1" applyFill="1" applyBorder="1" applyAlignment="1">
      <alignment horizontal="center"/>
    </xf>
    <xf numFmtId="0" fontId="1" fillId="3" borderId="1" xfId="0" applyFont="1" applyFill="1" applyBorder="1" applyAlignment="1">
      <alignment horizontal="center"/>
    </xf>
    <xf numFmtId="0" fontId="1" fillId="3" borderId="12" xfId="0" applyFont="1" applyFill="1" applyBorder="1" applyAlignment="1">
      <alignment horizontal="center"/>
    </xf>
    <xf numFmtId="0" fontId="1" fillId="3" borderId="10" xfId="0" applyFont="1" applyFill="1" applyBorder="1" applyAlignment="1">
      <alignment horizontal="center"/>
    </xf>
    <xf numFmtId="0" fontId="1" fillId="3" borderId="7"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wrapText="1"/>
    </xf>
    <xf numFmtId="0" fontId="1" fillId="3" borderId="6" xfId="0" applyFont="1" applyFill="1" applyBorder="1" applyAlignment="1">
      <alignment horizontal="center" vertical="center" wrapText="1"/>
    </xf>
  </cellXfs>
  <cellStyles count="3">
    <cellStyle name="Comma" xfId="1" builtinId="3"/>
    <cellStyle name="Currency" xfId="2" builtinId="4"/>
    <cellStyle name="Normal" xfId="0" builtinId="0"/>
  </cellStyles>
  <dxfs count="5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connections" Target="connections.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E" sz="1400" b="1" i="0" u="none" strike="noStrike" baseline="0"/>
              <a:t>Ireland's performance on the 8 knowledge questions vs OECD average</a:t>
            </a:r>
            <a:endParaRPr lang="en-IE"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E"/>
        </a:p>
      </c:txPr>
    </c:title>
    <c:autoTitleDeleted val="0"/>
    <c:plotArea>
      <c:layout/>
      <c:barChart>
        <c:barDir val="bar"/>
        <c:grouping val="clustered"/>
        <c:varyColors val="0"/>
        <c:ser>
          <c:idx val="1"/>
          <c:order val="0"/>
          <c:tx>
            <c:strRef>
              <c:f>'02_Knowledge_Questions'!$C$1</c:f>
              <c:strCache>
                <c:ptCount val="1"/>
                <c:pt idx="0">
                  <c:v>OECD Average %</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'02_Knowledge_Questions'!$A$2:$A$6</c:f>
              <c:strCache>
                <c:ptCount val="5"/>
                <c:pt idx="0">
                  <c:v>Definition of inflation</c:v>
                </c:pt>
                <c:pt idx="1">
                  <c:v>Interest on a loan</c:v>
                </c:pt>
                <c:pt idx="2">
                  <c:v>Time value of money</c:v>
                </c:pt>
                <c:pt idx="3">
                  <c:v>Risk diversification</c:v>
                </c:pt>
                <c:pt idx="4">
                  <c:v>Simple &amp; compound interest </c:v>
                </c:pt>
              </c:strCache>
            </c:strRef>
          </c:cat>
          <c:val>
            <c:numRef>
              <c:f>'02_Knowledge_Questions'!$C$2:$C$6</c:f>
              <c:numCache>
                <c:formatCode>0.00</c:formatCode>
                <c:ptCount val="5"/>
                <c:pt idx="0">
                  <c:v>86.554160416126251</c:v>
                </c:pt>
                <c:pt idx="1">
                  <c:v>86.894291937351227</c:v>
                </c:pt>
                <c:pt idx="2">
                  <c:v>69.481002390384674</c:v>
                </c:pt>
                <c:pt idx="3">
                  <c:v>59.609305262565613</c:v>
                </c:pt>
                <c:pt idx="4">
                  <c:v>31.022210717201233</c:v>
                </c:pt>
              </c:numCache>
            </c:numRef>
          </c:val>
          <c:extLst>
            <c:ext xmlns:c16="http://schemas.microsoft.com/office/drawing/2014/chart" uri="{C3380CC4-5D6E-409C-BE32-E72D297353CC}">
              <c16:uniqueId val="{00000000-249F-456A-93F6-3679CA4AEFD6}"/>
            </c:ext>
          </c:extLst>
        </c:ser>
        <c:ser>
          <c:idx val="0"/>
          <c:order val="1"/>
          <c:tx>
            <c:strRef>
              <c:f>'02_Knowledge_Questions'!$B$1</c:f>
              <c:strCache>
                <c:ptCount val="1"/>
                <c:pt idx="0">
                  <c:v>Ireland % Correct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'02_Knowledge_Questions'!$A$2:$A$6</c:f>
              <c:strCache>
                <c:ptCount val="5"/>
                <c:pt idx="0">
                  <c:v>Definition of inflation</c:v>
                </c:pt>
                <c:pt idx="1">
                  <c:v>Interest on a loan</c:v>
                </c:pt>
                <c:pt idx="2">
                  <c:v>Time value of money</c:v>
                </c:pt>
                <c:pt idx="3">
                  <c:v>Risk diversification</c:v>
                </c:pt>
                <c:pt idx="4">
                  <c:v>Simple &amp; compound interest </c:v>
                </c:pt>
              </c:strCache>
            </c:strRef>
          </c:cat>
          <c:val>
            <c:numRef>
              <c:f>'02_Knowledge_Questions'!$B$2:$B$6</c:f>
              <c:numCache>
                <c:formatCode>0.00</c:formatCode>
                <c:ptCount val="5"/>
                <c:pt idx="0">
                  <c:v>97.808730602264404</c:v>
                </c:pt>
                <c:pt idx="1">
                  <c:v>90.549111366271973</c:v>
                </c:pt>
                <c:pt idx="2">
                  <c:v>68.877959251403809</c:v>
                </c:pt>
                <c:pt idx="3">
                  <c:v>62.362682819366455</c:v>
                </c:pt>
                <c:pt idx="4">
                  <c:v>31.684276461601257</c:v>
                </c:pt>
              </c:numCache>
            </c:numRef>
          </c:val>
          <c:extLst>
            <c:ext xmlns:c16="http://schemas.microsoft.com/office/drawing/2014/chart" uri="{C3380CC4-5D6E-409C-BE32-E72D297353CC}">
              <c16:uniqueId val="{00000001-249F-456A-93F6-3679CA4AEFD6}"/>
            </c:ext>
          </c:extLst>
        </c:ser>
        <c:dLbls>
          <c:dLblPos val="outEnd"/>
          <c:showLegendKey val="0"/>
          <c:showVal val="1"/>
          <c:showCatName val="0"/>
          <c:showSerName val="0"/>
          <c:showPercent val="0"/>
          <c:showBubbleSize val="0"/>
        </c:dLbls>
        <c:gapWidth val="182"/>
        <c:axId val="613866655"/>
        <c:axId val="698014447"/>
      </c:barChart>
      <c:catAx>
        <c:axId val="61386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014447"/>
        <c:crosses val="autoZero"/>
        <c:auto val="1"/>
        <c:lblAlgn val="ctr"/>
        <c:lblOffset val="100"/>
        <c:noMultiLvlLbl val="0"/>
      </c:catAx>
      <c:valAx>
        <c:axId val="698014447"/>
        <c:scaling>
          <c:orientation val="minMax"/>
          <c:max val="100"/>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6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E" sz="1400" b="1" i="0" u="none" strike="noStrike" baseline="0"/>
              <a:t>Ireland's 18-29 cohort vs OECD 18-29 average across Attitudes, Behaviour and Knowledge</a:t>
            </a:r>
            <a:endParaRPr lang="en-IE"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E"/>
        </a:p>
      </c:txPr>
    </c:title>
    <c:autoTitleDeleted val="0"/>
    <c:plotArea>
      <c:layout/>
      <c:barChart>
        <c:barDir val="bar"/>
        <c:grouping val="clustered"/>
        <c:varyColors val="0"/>
        <c:ser>
          <c:idx val="1"/>
          <c:order val="0"/>
          <c:tx>
            <c:strRef>
              <c:f>'06_Pivot_Tables'!$C$48</c:f>
              <c:strCache>
                <c:ptCount val="1"/>
                <c:pt idx="0">
                  <c:v>OECD_Average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'06_Pivot_Tables'!$A$49:$A$51</c:f>
              <c:strCache>
                <c:ptCount val="3"/>
                <c:pt idx="0">
                  <c:v>Knowledge</c:v>
                </c:pt>
                <c:pt idx="1">
                  <c:v>Behaviour</c:v>
                </c:pt>
                <c:pt idx="2">
                  <c:v>Attitudes</c:v>
                </c:pt>
              </c:strCache>
            </c:strRef>
          </c:cat>
          <c:val>
            <c:numRef>
              <c:f>'06_Pivot_Tables'!$C$49:$C$51</c:f>
              <c:numCache>
                <c:formatCode>0.00</c:formatCode>
                <c:ptCount val="3"/>
                <c:pt idx="0">
                  <c:v>62.707148361206052</c:v>
                </c:pt>
                <c:pt idx="1">
                  <c:v>60.14317512512207</c:v>
                </c:pt>
                <c:pt idx="2">
                  <c:v>54.943611717224123</c:v>
                </c:pt>
              </c:numCache>
            </c:numRef>
          </c:val>
          <c:extLst>
            <c:ext xmlns:c16="http://schemas.microsoft.com/office/drawing/2014/chart" uri="{C3380CC4-5D6E-409C-BE32-E72D297353CC}">
              <c16:uniqueId val="{00000000-25EA-4658-917D-315F357AF007}"/>
            </c:ext>
          </c:extLst>
        </c:ser>
        <c:ser>
          <c:idx val="0"/>
          <c:order val="1"/>
          <c:tx>
            <c:strRef>
              <c:f>'06_Pivot_Tables'!$B$48</c:f>
              <c:strCache>
                <c:ptCount val="1"/>
                <c:pt idx="0">
                  <c:v>Ireland</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'06_Pivot_Tables'!$A$49:$A$51</c:f>
              <c:strCache>
                <c:ptCount val="3"/>
                <c:pt idx="0">
                  <c:v>Knowledge</c:v>
                </c:pt>
                <c:pt idx="1">
                  <c:v>Behaviour</c:v>
                </c:pt>
                <c:pt idx="2">
                  <c:v>Attitudes</c:v>
                </c:pt>
              </c:strCache>
            </c:strRef>
          </c:cat>
          <c:val>
            <c:numRef>
              <c:f>'06_Pivot_Tables'!$B$49:$B$51</c:f>
              <c:numCache>
                <c:formatCode>0.00</c:formatCode>
                <c:ptCount val="3"/>
                <c:pt idx="0">
                  <c:v>68.970191955566406</c:v>
                </c:pt>
                <c:pt idx="1">
                  <c:v>75.686767578125</c:v>
                </c:pt>
                <c:pt idx="2">
                  <c:v>57.34454345703125</c:v>
                </c:pt>
              </c:numCache>
            </c:numRef>
          </c:val>
          <c:extLst>
            <c:ext xmlns:c16="http://schemas.microsoft.com/office/drawing/2014/chart" uri="{C3380CC4-5D6E-409C-BE32-E72D297353CC}">
              <c16:uniqueId val="{00000001-25EA-4658-917D-315F357AF007}"/>
            </c:ext>
          </c:extLst>
        </c:ser>
        <c:dLbls>
          <c:dLblPos val="outEnd"/>
          <c:showLegendKey val="0"/>
          <c:showVal val="1"/>
          <c:showCatName val="0"/>
          <c:showSerName val="0"/>
          <c:showPercent val="0"/>
          <c:showBubbleSize val="0"/>
        </c:dLbls>
        <c:gapWidth val="182"/>
        <c:axId val="394469375"/>
        <c:axId val="400920079"/>
      </c:barChart>
      <c:catAx>
        <c:axId val="39446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920079"/>
        <c:crosses val="autoZero"/>
        <c:auto val="1"/>
        <c:lblAlgn val="ctr"/>
        <c:lblOffset val="100"/>
        <c:noMultiLvlLbl val="0"/>
      </c:catAx>
      <c:valAx>
        <c:axId val="400920079"/>
        <c:scaling>
          <c:orientation val="minMax"/>
          <c:max val="80"/>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69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E" sz="1400" b="1" i="0" u="none" strike="noStrike" baseline="0"/>
              <a:t>Ireland's literacy score by age group vs OECD age group averages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E"/>
        </a:p>
      </c:txPr>
    </c:title>
    <c:autoTitleDeleted val="0"/>
    <c:plotArea>
      <c:layout/>
      <c:barChart>
        <c:barDir val="bar"/>
        <c:grouping val="clustered"/>
        <c:varyColors val="0"/>
        <c:ser>
          <c:idx val="1"/>
          <c:order val="0"/>
          <c:tx>
            <c:strRef>
              <c:f>'04_Analysis'!$C$13</c:f>
              <c:strCache>
                <c:ptCount val="1"/>
                <c:pt idx="0">
                  <c:v>OECD Average Score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'04_Analysis'!$A$16:$A$18</c15:sqref>
                  </c15:fullRef>
                </c:ext>
              </c:extLst>
              <c:f>'04_Analysis'!$A$16:$A$18</c:f>
              <c:strCache>
                <c:ptCount val="3"/>
                <c:pt idx="0">
                  <c:v>Age 18-29</c:v>
                </c:pt>
                <c:pt idx="1">
                  <c:v>Age 30-59</c:v>
                </c:pt>
                <c:pt idx="2">
                  <c:v>Age 60+</c:v>
                </c:pt>
              </c:strCache>
            </c:strRef>
          </c:cat>
          <c:val>
            <c:numRef>
              <c:extLst>
                <c:ext xmlns:c15="http://schemas.microsoft.com/office/drawing/2012/chart" uri="{02D57815-91ED-43cb-92C2-25804820EDAC}">
                  <c15:fullRef>
                    <c15:sqref>'04_Analysis'!$C$14:$C$18</c15:sqref>
                  </c15:fullRef>
                </c:ext>
              </c:extLst>
              <c:f>'04_Analysis'!$C$14:$C$16</c:f>
              <c:numCache>
                <c:formatCode>0.00</c:formatCode>
                <c:ptCount val="3"/>
                <c:pt idx="0">
                  <c:v>61.463243293762204</c:v>
                </c:pt>
                <c:pt idx="1">
                  <c:v>64.017488288879392</c:v>
                </c:pt>
                <c:pt idx="2">
                  <c:v>60.011015129089358</c:v>
                </c:pt>
              </c:numCache>
            </c:numRef>
          </c:val>
          <c:extLst>
            <c:ext xmlns:c16="http://schemas.microsoft.com/office/drawing/2014/chart" uri="{C3380CC4-5D6E-409C-BE32-E72D297353CC}">
              <c16:uniqueId val="{00000000-D903-4A50-9007-7CE75206B333}"/>
            </c:ext>
          </c:extLst>
        </c:ser>
        <c:ser>
          <c:idx val="0"/>
          <c:order val="1"/>
          <c:tx>
            <c:strRef>
              <c:f>'04_Analysis'!$B$13</c:f>
              <c:strCache>
                <c:ptCount val="1"/>
                <c:pt idx="0">
                  <c:v>Ireland Score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'04_Analysis'!$A$16:$A$18</c15:sqref>
                  </c15:fullRef>
                </c:ext>
              </c:extLst>
              <c:f>'04_Analysis'!$A$16:$A$18</c:f>
              <c:strCache>
                <c:ptCount val="3"/>
                <c:pt idx="0">
                  <c:v>Age 18-29</c:v>
                </c:pt>
                <c:pt idx="1">
                  <c:v>Age 30-59</c:v>
                </c:pt>
                <c:pt idx="2">
                  <c:v>Age 60+</c:v>
                </c:pt>
              </c:strCache>
            </c:strRef>
          </c:cat>
          <c:val>
            <c:numRef>
              <c:extLst>
                <c:ext xmlns:c15="http://schemas.microsoft.com/office/drawing/2012/chart" uri="{02D57815-91ED-43cb-92C2-25804820EDAC}">
                  <c15:fullRef>
                    <c15:sqref>'04_Analysis'!$B$14:$B$18</c15:sqref>
                  </c15:fullRef>
                </c:ext>
              </c:extLst>
              <c:f>'04_Analysis'!$B$14:$B$16</c:f>
              <c:numCache>
                <c:formatCode>0.00</c:formatCode>
                <c:ptCount val="3"/>
                <c:pt idx="0">
                  <c:v>68.006477355957031</c:v>
                </c:pt>
                <c:pt idx="1">
                  <c:v>71.300621032714844</c:v>
                </c:pt>
                <c:pt idx="2">
                  <c:v>69.667518615722656</c:v>
                </c:pt>
              </c:numCache>
            </c:numRef>
          </c:val>
          <c:extLst>
            <c:ext xmlns:c16="http://schemas.microsoft.com/office/drawing/2014/chart" uri="{C3380CC4-5D6E-409C-BE32-E72D297353CC}">
              <c16:uniqueId val="{00000001-D903-4A50-9007-7CE75206B333}"/>
            </c:ext>
          </c:extLst>
        </c:ser>
        <c:dLbls>
          <c:dLblPos val="outEnd"/>
          <c:showLegendKey val="0"/>
          <c:showVal val="1"/>
          <c:showCatName val="0"/>
          <c:showSerName val="0"/>
          <c:showPercent val="0"/>
          <c:showBubbleSize val="0"/>
        </c:dLbls>
        <c:gapWidth val="182"/>
        <c:axId val="613858767"/>
        <c:axId val="1183587919"/>
      </c:barChart>
      <c:catAx>
        <c:axId val="61385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87919"/>
        <c:crosses val="autoZero"/>
        <c:auto val="1"/>
        <c:lblAlgn val="ctr"/>
        <c:lblOffset val="100"/>
        <c:noMultiLvlLbl val="0"/>
      </c:catAx>
      <c:valAx>
        <c:axId val="118358791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85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sz="1400" b="1" i="0" u="none" strike="noStrike" baseline="0"/>
              <a:t>% of adults reaching the minimum target score (70+), OECD countries only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'05_Clean_Table'!$G$1</c:f>
              <c:strCache>
                <c:ptCount val="1"/>
                <c:pt idx="0">
                  <c:v>%_Reaching_Minimum_Target_Score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'05_Clean_Table'!$A$2:$A$40</c15:sqref>
                  </c15:fullRef>
                </c:ext>
              </c:extLst>
              <c:f>('05_Clean_Table'!$A$9:$A$12,'05_Clean_Table'!$A$17)</c:f>
              <c:strCache>
                <c:ptCount val="5"/>
                <c:pt idx="0">
                  <c:v>Estonia</c:v>
                </c:pt>
                <c:pt idx="1">
                  <c:v>Finland </c:v>
                </c:pt>
                <c:pt idx="2">
                  <c:v>France </c:v>
                </c:pt>
                <c:pt idx="3">
                  <c:v>Germany</c:v>
                </c:pt>
                <c:pt idx="4">
                  <c:v>Ireland </c:v>
                </c:pt>
              </c:strCache>
            </c:strRef>
          </c:cat>
          <c:val>
            <c:numRef>
              <c:extLst>
                <c:ext xmlns:c15="http://schemas.microsoft.com/office/drawing/2012/chart" uri="{02D57815-91ED-43cb-92C2-25804820EDAC}">
                  <c15:fullRef>
                    <c15:sqref>'05_Clean_Table'!$G$2:$G$40</c15:sqref>
                  </c15:fullRef>
                </c:ext>
              </c:extLst>
              <c:f>('05_Clean_Table'!$G$9:$G$12,'05_Clean_Table'!$G$17)</c:f>
              <c:numCache>
                <c:formatCode>0.00</c:formatCode>
                <c:ptCount val="5"/>
                <c:pt idx="0">
                  <c:v>48.399081826210022</c:v>
                </c:pt>
                <c:pt idx="1">
                  <c:v>45.758700370788574</c:v>
                </c:pt>
                <c:pt idx="2">
                  <c:v>38.732948899269104</c:v>
                </c:pt>
                <c:pt idx="3">
                  <c:v>75.478607416152954</c:v>
                </c:pt>
                <c:pt idx="4">
                  <c:v>56.861567497253418</c:v>
                </c:pt>
              </c:numCache>
            </c:numRef>
          </c:val>
          <c:extLst>
            <c:ext xmlns:c16="http://schemas.microsoft.com/office/drawing/2014/chart" uri="{C3380CC4-5D6E-409C-BE32-E72D297353CC}">
              <c16:uniqueId val="{00000000-164B-4D06-BE9B-C9842782CC47}"/>
            </c:ext>
          </c:extLst>
        </c:ser>
        <c:dLbls>
          <c:dLblPos val="outEnd"/>
          <c:showLegendKey val="0"/>
          <c:showVal val="1"/>
          <c:showCatName val="0"/>
          <c:showSerName val="0"/>
          <c:showPercent val="0"/>
          <c:showBubbleSize val="0"/>
        </c:dLbls>
        <c:gapWidth val="182"/>
        <c:axId val="14935439"/>
        <c:axId val="459532015"/>
      </c:barChart>
      <c:catAx>
        <c:axId val="1493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32015"/>
        <c:crosses val="autoZero"/>
        <c:auto val="1"/>
        <c:lblAlgn val="ctr"/>
        <c:lblOffset val="100"/>
        <c:noMultiLvlLbl val="0"/>
      </c:catAx>
      <c:valAx>
        <c:axId val="459532015"/>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9527</xdr:colOff>
      <xdr:row>14</xdr:row>
      <xdr:rowOff>166688</xdr:rowOff>
    </xdr:from>
    <xdr:to>
      <xdr:col>20</xdr:col>
      <xdr:colOff>0</xdr:colOff>
      <xdr:row>33</xdr:row>
      <xdr:rowOff>0</xdr:rowOff>
    </xdr:to>
    <xdr:graphicFrame macro="">
      <xdr:nvGraphicFramePr>
        <xdr:cNvPr id="10" name="Chart 9">
          <a:extLst>
            <a:ext uri="{FF2B5EF4-FFF2-40B4-BE49-F238E27FC236}">
              <a16:creationId xmlns:a16="http://schemas.microsoft.com/office/drawing/2014/main" id="{3D2D7AB6-9463-43D5-8F21-9C5C2AA24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58</xdr:row>
      <xdr:rowOff>7938</xdr:rowOff>
    </xdr:from>
    <xdr:to>
      <xdr:col>10</xdr:col>
      <xdr:colOff>7937</xdr:colOff>
      <xdr:row>61</xdr:row>
      <xdr:rowOff>14288</xdr:rowOff>
    </xdr:to>
    <xdr:sp macro="" textlink="">
      <xdr:nvSpPr>
        <xdr:cNvPr id="11" name="TextBox 10">
          <a:extLst>
            <a:ext uri="{FF2B5EF4-FFF2-40B4-BE49-F238E27FC236}">
              <a16:creationId xmlns:a16="http://schemas.microsoft.com/office/drawing/2014/main" id="{20C97CC7-EE46-D2CF-019F-680370D1D762}"/>
            </a:ext>
          </a:extLst>
        </xdr:cNvPr>
        <xdr:cNvSpPr txBox="1"/>
      </xdr:nvSpPr>
      <xdr:spPr>
        <a:xfrm>
          <a:off x="752475" y="10620376"/>
          <a:ext cx="5502275" cy="554037"/>
        </a:xfrm>
        <a:prstGeom prst="rect">
          <a:avLst/>
        </a:prstGeom>
        <a:solidFill>
          <a:schemeClr val="accent6">
            <a:lumMod val="20000"/>
            <a:lumOff val="8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1100"/>
            <a:t>Irish adults</a:t>
          </a:r>
          <a:r>
            <a:rPr lang="en-IE" sz="1100" baseline="0"/>
            <a:t> aged 18-29 score lowest of all age groups at 68, confirming the need for targeted financial education tools for young people.</a:t>
          </a:r>
          <a:endParaRPr lang="en-IE" sz="1100"/>
        </a:p>
      </xdr:txBody>
    </xdr:sp>
    <xdr:clientData/>
  </xdr:twoCellAnchor>
  <xdr:twoCellAnchor>
    <xdr:from>
      <xdr:col>11</xdr:col>
      <xdr:colOff>0</xdr:colOff>
      <xdr:row>34</xdr:row>
      <xdr:rowOff>15875</xdr:rowOff>
    </xdr:from>
    <xdr:to>
      <xdr:col>20</xdr:col>
      <xdr:colOff>0</xdr:colOff>
      <xdr:row>37</xdr:row>
      <xdr:rowOff>22225</xdr:rowOff>
    </xdr:to>
    <xdr:sp macro="" textlink="">
      <xdr:nvSpPr>
        <xdr:cNvPr id="12" name="TextBox 11">
          <a:extLst>
            <a:ext uri="{FF2B5EF4-FFF2-40B4-BE49-F238E27FC236}">
              <a16:creationId xmlns:a16="http://schemas.microsoft.com/office/drawing/2014/main" id="{C2E658F2-CDCA-48F9-BDE3-592F9BAF8AF4}"/>
            </a:ext>
          </a:extLst>
        </xdr:cNvPr>
        <xdr:cNvSpPr txBox="1"/>
      </xdr:nvSpPr>
      <xdr:spPr>
        <a:xfrm>
          <a:off x="6858000" y="6246813"/>
          <a:ext cx="5500688" cy="554037"/>
        </a:xfrm>
        <a:prstGeom prst="rect">
          <a:avLst/>
        </a:prstGeom>
        <a:solidFill>
          <a:schemeClr val="accent6">
            <a:lumMod val="20000"/>
            <a:lumOff val="8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1100"/>
            <a:t>Compound interest is correctly understood by fewer than half of Irish adults (45%), highlighting a critical</a:t>
          </a:r>
          <a:r>
            <a:rPr lang="en-IE" sz="1100" baseline="0"/>
            <a:t> gap in savings and investment literacy.</a:t>
          </a:r>
          <a:endParaRPr lang="en-IE" sz="1100"/>
        </a:p>
      </xdr:txBody>
    </xdr:sp>
    <xdr:clientData/>
  </xdr:twoCellAnchor>
  <xdr:twoCellAnchor>
    <xdr:from>
      <xdr:col>10</xdr:col>
      <xdr:colOff>603248</xdr:colOff>
      <xdr:row>57</xdr:row>
      <xdr:rowOff>166688</xdr:rowOff>
    </xdr:from>
    <xdr:to>
      <xdr:col>19</xdr:col>
      <xdr:colOff>603249</xdr:colOff>
      <xdr:row>60</xdr:row>
      <xdr:rowOff>173037</xdr:rowOff>
    </xdr:to>
    <xdr:sp macro="" textlink="">
      <xdr:nvSpPr>
        <xdr:cNvPr id="13" name="TextBox 12">
          <a:extLst>
            <a:ext uri="{FF2B5EF4-FFF2-40B4-BE49-F238E27FC236}">
              <a16:creationId xmlns:a16="http://schemas.microsoft.com/office/drawing/2014/main" id="{3CE56021-5322-43EE-8FFC-E99193B1005B}"/>
            </a:ext>
          </a:extLst>
        </xdr:cNvPr>
        <xdr:cNvSpPr txBox="1"/>
      </xdr:nvSpPr>
      <xdr:spPr>
        <a:xfrm>
          <a:off x="6850061" y="10596563"/>
          <a:ext cx="5500688" cy="554037"/>
        </a:xfrm>
        <a:prstGeom prst="rect">
          <a:avLst/>
        </a:prstGeom>
        <a:solidFill>
          <a:schemeClr val="accent6">
            <a:lumMod val="20000"/>
            <a:lumOff val="8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1100"/>
            <a:t>More</a:t>
          </a:r>
          <a:r>
            <a:rPr lang="en-IE" sz="1100" baseline="0"/>
            <a:t> than 43% of Irish adults fail to reach the OECD's minimum target score.</a:t>
          </a:r>
          <a:endParaRPr lang="en-IE" sz="1100"/>
        </a:p>
      </xdr:txBody>
    </xdr:sp>
    <xdr:clientData/>
  </xdr:twoCellAnchor>
  <xdr:twoCellAnchor>
    <xdr:from>
      <xdr:col>0</xdr:col>
      <xdr:colOff>730249</xdr:colOff>
      <xdr:row>34</xdr:row>
      <xdr:rowOff>7937</xdr:rowOff>
    </xdr:from>
    <xdr:to>
      <xdr:col>9</xdr:col>
      <xdr:colOff>595312</xdr:colOff>
      <xdr:row>37</xdr:row>
      <xdr:rowOff>14287</xdr:rowOff>
    </xdr:to>
    <xdr:sp macro="" textlink="">
      <xdr:nvSpPr>
        <xdr:cNvPr id="14" name="TextBox 13">
          <a:extLst>
            <a:ext uri="{FF2B5EF4-FFF2-40B4-BE49-F238E27FC236}">
              <a16:creationId xmlns:a16="http://schemas.microsoft.com/office/drawing/2014/main" id="{7E18A8A4-5F2C-49D9-9129-29F67AB1ABA4}"/>
            </a:ext>
          </a:extLst>
        </xdr:cNvPr>
        <xdr:cNvSpPr txBox="1"/>
      </xdr:nvSpPr>
      <xdr:spPr>
        <a:xfrm>
          <a:off x="730249" y="6238875"/>
          <a:ext cx="5500688" cy="554037"/>
        </a:xfrm>
        <a:prstGeom prst="rect">
          <a:avLst/>
        </a:prstGeom>
        <a:solidFill>
          <a:schemeClr val="accent6">
            <a:lumMod val="20000"/>
            <a:lumOff val="8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1100"/>
            <a:t>Ireland's attitudes score (58) lags its</a:t>
          </a:r>
          <a:r>
            <a:rPr lang="en-IE" sz="1100" baseline="0"/>
            <a:t> behaviour score (73) by 14 points – suggesting people know what to do but lack the motivation and mindset to act long-term.</a:t>
          </a:r>
          <a:endParaRPr lang="en-IE" sz="1100"/>
        </a:p>
      </xdr:txBody>
    </xdr:sp>
    <xdr:clientData/>
  </xdr:twoCellAnchor>
  <xdr:twoCellAnchor>
    <xdr:from>
      <xdr:col>0</xdr:col>
      <xdr:colOff>730250</xdr:colOff>
      <xdr:row>15</xdr:row>
      <xdr:rowOff>7937</xdr:rowOff>
    </xdr:from>
    <xdr:to>
      <xdr:col>10</xdr:col>
      <xdr:colOff>28575</xdr:colOff>
      <xdr:row>33</xdr:row>
      <xdr:rowOff>7938</xdr:rowOff>
    </xdr:to>
    <xdr:graphicFrame macro="">
      <xdr:nvGraphicFramePr>
        <xdr:cNvPr id="4" name="Chart 3">
          <a:extLst>
            <a:ext uri="{FF2B5EF4-FFF2-40B4-BE49-F238E27FC236}">
              <a16:creationId xmlns:a16="http://schemas.microsoft.com/office/drawing/2014/main" id="{81C88A33-4335-4989-B52D-A6594C3E7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706435</xdr:colOff>
      <xdr:row>39</xdr:row>
      <xdr:rowOff>15875</xdr:rowOff>
    </xdr:from>
    <xdr:to>
      <xdr:col>10</xdr:col>
      <xdr:colOff>15873</xdr:colOff>
      <xdr:row>57</xdr:row>
      <xdr:rowOff>15875</xdr:rowOff>
    </xdr:to>
    <xdr:graphicFrame macro="">
      <xdr:nvGraphicFramePr>
        <xdr:cNvPr id="17" name="Chart 16">
          <a:extLst>
            <a:ext uri="{FF2B5EF4-FFF2-40B4-BE49-F238E27FC236}">
              <a16:creationId xmlns:a16="http://schemas.microsoft.com/office/drawing/2014/main" id="{46AC8B8E-F114-44AB-856E-DEC12FC2D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39</xdr:row>
      <xdr:rowOff>7937</xdr:rowOff>
    </xdr:from>
    <xdr:to>
      <xdr:col>20</xdr:col>
      <xdr:colOff>7937</xdr:colOff>
      <xdr:row>57</xdr:row>
      <xdr:rowOff>7937</xdr:rowOff>
    </xdr:to>
    <xdr:graphicFrame macro="">
      <xdr:nvGraphicFramePr>
        <xdr:cNvPr id="18" name="Chart 17">
          <a:extLst>
            <a:ext uri="{FF2B5EF4-FFF2-40B4-BE49-F238E27FC236}">
              <a16:creationId xmlns:a16="http://schemas.microsoft.com/office/drawing/2014/main" id="{99B3F80E-C2E8-4176-87AD-E540BDE3F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y Coffey" refreshedDate="46209.55194513889" createdVersion="8" refreshedVersion="8" minRefreshableVersion="3" recordCount="39" xr:uid="{51675F95-4DBA-4C62-BBF6-835964B6A333}">
  <cacheSource type="worksheet">
    <worksheetSource name="tbl_scores"/>
  </cacheSource>
  <cacheFields count="19">
    <cacheField name="Country" numFmtId="0">
      <sharedItems count="39">
        <s v="Albania"/>
        <s v="Brazil"/>
        <s v="Cambodia "/>
        <s v="Chile"/>
        <s v="Costa Rica"/>
        <s v="Croatia "/>
        <s v="Cyprus "/>
        <s v="Estonia"/>
        <s v="Finland "/>
        <s v="France "/>
        <s v="Germany"/>
        <s v="Greece"/>
        <s v="Hong Kong (China)"/>
        <s v="Hungary "/>
        <s v="Indonesia "/>
        <s v="Ireland "/>
        <s v="Italy "/>
        <s v="Jordan"/>
        <s v="Korea"/>
        <s v="Latvia "/>
        <s v="Lithuania"/>
        <s v="Luxembourg "/>
        <s v="Malaysia "/>
        <s v="Malta "/>
        <s v="Mexico "/>
        <s v="Netherlands"/>
        <s v="Panama"/>
        <s v="Paraguay "/>
        <s v="Peru"/>
        <s v="Philippines"/>
        <s v="Poland "/>
        <s v="Portugal "/>
        <s v="Romania "/>
        <s v="Saudi Arabia "/>
        <s v="Spain"/>
        <s v="Sweden "/>
        <s v="Thailand"/>
        <s v="Uruguay "/>
        <s v="Yemen"/>
      </sharedItems>
    </cacheField>
    <cacheField name="OECD_Member" numFmtId="0">
      <sharedItems count="2">
        <s v="No"/>
        <s v="Yes"/>
      </sharedItems>
    </cacheField>
    <cacheField name="Knowledge_Out_Of_100" numFmtId="2">
      <sharedItems containsSemiMixedTypes="0" containsString="0" containsNumber="1" minValue="39.30029296875" maxValue="93.263420104980469"/>
    </cacheField>
    <cacheField name="Behaviour_Out_Of_100" numFmtId="2">
      <sharedItems containsSemiMixedTypes="0" containsString="0" containsNumber="1" minValue="41.667789459228516" maxValue="77.362640380859375"/>
    </cacheField>
    <cacheField name="Attitudes_Out_Of_100" numFmtId="2">
      <sharedItems containsSemiMixedTypes="0" containsString="0" containsNumber="1" minValue="32.308780670166016" maxValue="74.857810974121094"/>
    </cacheField>
    <cacheField name="Overall_Score_Out_Of_100" numFmtId="2">
      <sharedItems containsSemiMixedTypes="0" containsString="0" containsNumber="1" minValue="43.622879028320313" maxValue="74.905792236328125"/>
    </cacheField>
    <cacheField name="%_Reaching_Minimum_Target_Score" numFmtId="2">
      <sharedItems containsSemiMixedTypes="0" containsString="0" containsNumber="1" minValue="2.9547994956374168" maxValue="75.478607416152954"/>
    </cacheField>
    <cacheField name="Overall_Rank_Out_Of_39" numFmtId="1">
      <sharedItems containsSemiMixedTypes="0" containsString="0" containsNumber="1" containsInteger="1" minValue="1" maxValue="39"/>
    </cacheField>
    <cacheField name="Score_Female" numFmtId="1">
      <sharedItems containsSemiMixedTypes="0" containsString="0" containsNumber="1" minValue="40.992931365966797" maxValue="74.683891296386719"/>
    </cacheField>
    <cacheField name="Score_Male" numFmtId="1">
      <sharedItems containsSemiMixedTypes="0" containsString="0" containsNumber="1" minValue="44.091384887695313" maxValue="77.260444641113281"/>
    </cacheField>
    <cacheField name="Score_18_29" numFmtId="1">
      <sharedItems containsSemiMixedTypes="0" containsString="0" containsNumber="1" minValue="43.622879028320313" maxValue="74.905792236328125"/>
    </cacheField>
    <cacheField name="Score_30_59" numFmtId="1">
      <sharedItems containsSemiMixedTypes="0" containsString="0" containsNumber="1" minValue="42.515731811523438" maxValue="77.17193603515625"/>
    </cacheField>
    <cacheField name="Score_60_and_over" numFmtId="1">
      <sharedItems containsSemiMixedTypes="0" containsString="0" containsNumber="1" minValue="35.860771179199219" maxValue="74.356582641601563"/>
    </cacheField>
    <cacheField name="Score_Less_Than_Secondary" numFmtId="1">
      <sharedItems containsSemiMixedTypes="0" containsString="0" containsNumber="1" minValue="38.951725006103516" maxValue="69.254058837890625"/>
    </cacheField>
    <cacheField name="Score_Secondary" numFmtId="1">
      <sharedItems containsSemiMixedTypes="0" containsString="0" containsNumber="1" minValue="45.062019348144531" maxValue="76.591636657714844"/>
    </cacheField>
    <cacheField name="Score_More_Than_Secondary" numFmtId="1">
      <sharedItems containsSemiMixedTypes="0" containsString="0" containsNumber="1" minValue="51.907894134521484" maxValue="81.594291687011719"/>
    </cacheField>
    <cacheField name="Score_Low" numFmtId="1">
      <sharedItems containsMixedTypes="1" containsNumber="1" minValue="40.263309478759766" maxValue="68.270805358886719"/>
    </cacheField>
    <cacheField name="Score_Medium" numFmtId="1">
      <sharedItems containsMixedTypes="1" containsNumber="1" minValue="44.389888763427734" maxValue="75.542640686035156"/>
    </cacheField>
    <cacheField name="Score_High" numFmtId="1">
      <sharedItems containsMixedTypes="1" containsNumber="1" minValue="51.340847015380859" maxValue="79.94503784179687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y Coffey" refreshedDate="46209.554369791666" backgroundQuery="1" createdVersion="8" refreshedVersion="8" minRefreshableVersion="3" recordCount="0" supportSubquery="1" supportAdvancedDrill="1" xr:uid="{E8FB0BFA-B6E5-40A5-9FD2-308048CB8867}">
  <cacheSource type="external" connectionId="7"/>
  <cacheFields count="10">
    <cacheField name="[Measures].[Ireland_Score]" caption="Ireland_Score" numFmtId="0" hierarchy="84" level="32767"/>
    <cacheField name="[Measures].[OECD Youth Average]" caption="OECD Youth Average" numFmtId="0" hierarchy="85" level="32767"/>
    <cacheField name="[Measures].[Ireland Advantage]" caption="Ireland Advantage" numFmtId="0" hierarchy="86" level="32767"/>
    <cacheField name="[Measures].[Youth Penalty]" caption="Youth Penalty" numFmtId="0" hierarchy="87" level="32767"/>
    <cacheField name="[Measures].[Lowest Dimension]" caption="Lowest Dimension" numFmtId="0" hierarchy="91" level="32767"/>
    <cacheField name="[Measures].[Behaviour Advantage]" caption="Behaviour Advantage" numFmtId="0" hierarchy="92" level="32767"/>
    <cacheField name="[Measures].[Attitude Advantage]" caption="Attitude Advantage" numFmtId="0" hierarchy="93" level="32767"/>
    <cacheField name="[Measures].[Knowledge Share]" caption="Knowledge Share" numFmtId="0" hierarchy="94" level="32767"/>
    <cacheField name="[Measures].[Improvement Needed]" caption="Improvement Needed" numFmtId="0" hierarchy="96" level="32767"/>
    <cacheField name="[Measures].[Performance Indicator]" caption="Performance Indicator" numFmtId="0" hierarchy="97" level="32767"/>
  </cacheFields>
  <cacheHierarchies count="105">
    <cacheHierarchy uniqueName="[PQ_Finlit_Full].[Country]" caption="Country" attribute="1" defaultMemberUniqueName="[PQ_Finlit_Full].[Country].[All]" allUniqueName="[PQ_Finlit_Full].[Country].[All]" dimensionUniqueName="[PQ_Finlit_Full]" displayFolder="" count="0" memberValueDatatype="130" unbalanced="0"/>
    <cacheHierarchy uniqueName="[PQ_Finlit_Full].[Metric]" caption="Metric" attribute="1" defaultMemberUniqueName="[PQ_Finlit_Full].[Metric].[All]" allUniqueName="[PQ_Finlit_Full].[Metric].[All]" dimensionUniqueName="[PQ_Finlit_Full]" displayFolder="" count="0" memberValueDatatype="130" unbalanced="0"/>
    <cacheHierarchy uniqueName="[PQ_Finlit_Full].[Female]" caption="Female" attribute="1" defaultMemberUniqueName="[PQ_Finlit_Full].[Female].[All]" allUniqueName="[PQ_Finlit_Full].[Female].[All]" dimensionUniqueName="[PQ_Finlit_Full]" displayFolder="" count="0" memberValueDatatype="5" unbalanced="0"/>
    <cacheHierarchy uniqueName="[PQ_Finlit_Full].[Male]" caption="Male" attribute="1" defaultMemberUniqueName="[PQ_Finlit_Full].[Male].[All]" allUniqueName="[PQ_Finlit_Full].[Male].[All]" dimensionUniqueName="[PQ_Finlit_Full]" displayFolder="" count="0" memberValueDatatype="5" unbalanced="0"/>
    <cacheHierarchy uniqueName="[PQ_Finlit_Full].[Age_18_29]" caption="Age_18_29" attribute="1" defaultMemberUniqueName="[PQ_Finlit_Full].[Age_18_29].[All]" allUniqueName="[PQ_Finlit_Full].[Age_18_29].[All]" dimensionUniqueName="[PQ_Finlit_Full]" displayFolder="" count="0" memberValueDatatype="5" unbalanced="0"/>
    <cacheHierarchy uniqueName="[PQ_Finlit_Full].[Age_30_59]" caption="Age_30_59" attribute="1" defaultMemberUniqueName="[PQ_Finlit_Full].[Age_30_59].[All]" allUniqueName="[PQ_Finlit_Full].[Age_30_59].[All]" dimensionUniqueName="[PQ_Finlit_Full]" displayFolder="" count="0" memberValueDatatype="5" unbalanced="0"/>
    <cacheHierarchy uniqueName="[PQ_Finlit_Full].[Age_60_plus]" caption="Age_60_plus" attribute="1" defaultMemberUniqueName="[PQ_Finlit_Full].[Age_60_plus].[All]" allUniqueName="[PQ_Finlit_Full].[Age_60_plus].[All]" dimensionUniqueName="[PQ_Finlit_Full]" displayFolder="" count="0" memberValueDatatype="5" unbalanced="0"/>
    <cacheHierarchy uniqueName="[PQ_Finlit_Full].[Less_Than_Secondary]" caption="Less_Than_Secondary" attribute="1" defaultMemberUniqueName="[PQ_Finlit_Full].[Less_Than_Secondary].[All]" allUniqueName="[PQ_Finlit_Full].[Less_Than_Secondary].[All]" dimensionUniqueName="[PQ_Finlit_Full]" displayFolder="" count="0" memberValueDatatype="5" unbalanced="0"/>
    <cacheHierarchy uniqueName="[PQ_Finlit_Full].[Secondary]" caption="Secondary" attribute="1" defaultMemberUniqueName="[PQ_Finlit_Full].[Secondary].[All]" allUniqueName="[PQ_Finlit_Full].[Secondary].[All]" dimensionUniqueName="[PQ_Finlit_Full]" displayFolder="" count="0" memberValueDatatype="5" unbalanced="0"/>
    <cacheHierarchy uniqueName="[PQ_Finlit_Full].[More_Than_Secondary]" caption="More_Than_Secondary" attribute="1" defaultMemberUniqueName="[PQ_Finlit_Full].[More_Than_Secondary].[All]" allUniqueName="[PQ_Finlit_Full].[More_Than_Secondary].[All]" dimensionUniqueName="[PQ_Finlit_Full]" displayFolder="" count="0" memberValueDatatype="5" unbalanced="0"/>
    <cacheHierarchy uniqueName="[PQ_Finlit_Full].[Low_Income]" caption="Low_Income" attribute="1" defaultMemberUniqueName="[PQ_Finlit_Full].[Low_Income].[All]" allUniqueName="[PQ_Finlit_Full].[Low_Income].[All]" dimensionUniqueName="[PQ_Finlit_Full]" displayFolder="" count="0" memberValueDatatype="130" unbalanced="0"/>
    <cacheHierarchy uniqueName="[PQ_Finlit_Full].[Medium_Income]" caption="Medium_Income" attribute="1" defaultMemberUniqueName="[PQ_Finlit_Full].[Medium_Income].[All]" allUniqueName="[PQ_Finlit_Full].[Medium_Income].[All]" dimensionUniqueName="[PQ_Finlit_Full]" displayFolder="" count="0" memberValueDatatype="130" unbalanced="0"/>
    <cacheHierarchy uniqueName="[PQ_Finlit_Full].[High_Income]" caption="High_Income" attribute="1" defaultMemberUniqueName="[PQ_Finlit_Full].[High_Income].[All]" allUniqueName="[PQ_Finlit_Full].[High_Income].[All]" dimensionUniqueName="[PQ_Finlit_Full]" displayFolder="" count="0" memberValueDatatype="130" unbalanced="0"/>
    <cacheHierarchy uniqueName="[Table 2 14].[Country]" caption="Country" attribute="1" defaultMemberUniqueName="[Table 2 14].[Country].[All]" allUniqueName="[Table 2 14].[Country].[All]" dimensionUniqueName="[Table 2 14]" displayFolder="" count="0" memberValueDatatype="130" unbalanced="0"/>
    <cacheHierarchy uniqueName="[Table 2 14].[Female]" caption="Female" attribute="1" defaultMemberUniqueName="[Table 2 14].[Female].[All]" allUniqueName="[Table 2 14].[Female].[All]" dimensionUniqueName="[Table 2 14]" displayFolder="" count="0" memberValueDatatype="5" unbalanced="0"/>
    <cacheHierarchy uniqueName="[Table 2 14].[Male]" caption="Male" attribute="1" defaultMemberUniqueName="[Table 2 14].[Male].[All]" allUniqueName="[Table 2 14].[Male].[All]" dimensionUniqueName="[Table 2 14]" displayFolder="" count="0" memberValueDatatype="5" unbalanced="0"/>
    <cacheHierarchy uniqueName="[Table 2 14].[Age_18_29]" caption="Age_18_29" attribute="1" defaultMemberUniqueName="[Table 2 14].[Age_18_29].[All]" allUniqueName="[Table 2 14].[Age_18_29].[All]" dimensionUniqueName="[Table 2 14]" displayFolder="" count="0" memberValueDatatype="5" unbalanced="0"/>
    <cacheHierarchy uniqueName="[Table 2 14].[Age_30_59]" caption="Age_30_59" attribute="1" defaultMemberUniqueName="[Table 2 14].[Age_30_59].[All]" allUniqueName="[Table 2 14].[Age_30_59].[All]" dimensionUniqueName="[Table 2 14]" displayFolder="" count="0" memberValueDatatype="5" unbalanced="0"/>
    <cacheHierarchy uniqueName="[Table 2 14].[Age_60plus]" caption="Age_60plus" attribute="1" defaultMemberUniqueName="[Table 2 14].[Age_60plus].[All]" allUniqueName="[Table 2 14].[Age_60plus].[All]" dimensionUniqueName="[Table 2 14]" displayFolder="" count="0" memberValueDatatype="5" unbalanced="0"/>
    <cacheHierarchy uniqueName="[Table 2 14].[Less_Than_Secondary]" caption="Less_Than_Secondary" attribute="1" defaultMemberUniqueName="[Table 2 14].[Less_Than_Secondary].[All]" allUniqueName="[Table 2 14].[Less_Than_Secondary].[All]" dimensionUniqueName="[Table 2 14]" displayFolder="" count="0" memberValueDatatype="5" unbalanced="0"/>
    <cacheHierarchy uniqueName="[Table 2 14].[Secondary]" caption="Secondary" attribute="1" defaultMemberUniqueName="[Table 2 14].[Secondary].[All]" allUniqueName="[Table 2 14].[Secondary].[All]" dimensionUniqueName="[Table 2 14]" displayFolder="" count="0" memberValueDatatype="5" unbalanced="0"/>
    <cacheHierarchy uniqueName="[Table 2 14].[More_Than_Secondary]" caption="More_Than_Secondary" attribute="1" defaultMemberUniqueName="[Table 2 14].[More_Than_Secondary].[All]" allUniqueName="[Table 2 14].[More_Than_Secondary].[All]" dimensionUniqueName="[Table 2 14]" displayFolder="" count="0" memberValueDatatype="5" unbalanced="0"/>
    <cacheHierarchy uniqueName="[Table 2 14].[Low_Income]" caption="Low_Income" attribute="1" defaultMemberUniqueName="[Table 2 14].[Low_Income].[All]" allUniqueName="[Table 2 14].[Low_Income].[All]" dimensionUniqueName="[Table 2 14]" displayFolder="" count="0" memberValueDatatype="130" unbalanced="0"/>
    <cacheHierarchy uniqueName="[Table 2 14].[Medium_Income]" caption="Medium_Income" attribute="1" defaultMemberUniqueName="[Table 2 14].[Medium_Income].[All]" allUniqueName="[Table 2 14].[Medium_Income].[All]" dimensionUniqueName="[Table 2 14]" displayFolder="" count="0" memberValueDatatype="130" unbalanced="0"/>
    <cacheHierarchy uniqueName="[Table 2 14].[High_Income]" caption="High_Income" attribute="1" defaultMemberUniqueName="[Table 2 14].[High_Income].[All]" allUniqueName="[Table 2 14].[High_Income].[All]" dimensionUniqueName="[Table 2 14]" displayFolder="" count="0" memberValueDatatype="130" unbalanced="0"/>
    <cacheHierarchy uniqueName="[Table 2 14].[Metric]" caption="Metric" attribute="1" defaultMemberUniqueName="[Table 2 14].[Metric].[All]" allUniqueName="[Table 2 14].[Metric].[All]" dimensionUniqueName="[Table 2 14]" displayFolder="" count="0" memberValueDatatype="130" unbalanced="0"/>
    <cacheHierarchy uniqueName="[Table 2 18].[Country]" caption="Country" attribute="1" defaultMemberUniqueName="[Table 2 18].[Country].[All]" allUniqueName="[Table 2 18].[Country].[All]" dimensionUniqueName="[Table 2 18]" displayFolder="" count="0" memberValueDatatype="130" unbalanced="0"/>
    <cacheHierarchy uniqueName="[Table 2 18].[Female]" caption="Female" attribute="1" defaultMemberUniqueName="[Table 2 18].[Female].[All]" allUniqueName="[Table 2 18].[Female].[All]" dimensionUniqueName="[Table 2 18]" displayFolder="" count="0" memberValueDatatype="5" unbalanced="0"/>
    <cacheHierarchy uniqueName="[Table 2 18].[Male]" caption="Male" attribute="1" defaultMemberUniqueName="[Table 2 18].[Male].[All]" allUniqueName="[Table 2 18].[Male].[All]" dimensionUniqueName="[Table 2 18]" displayFolder="" count="0" memberValueDatatype="5" unbalanced="0"/>
    <cacheHierarchy uniqueName="[Table 2 18].[Age_18_29]" caption="Age_18_29" attribute="1" defaultMemberUniqueName="[Table 2 18].[Age_18_29].[All]" allUniqueName="[Table 2 18].[Age_18_29].[All]" dimensionUniqueName="[Table 2 18]" displayFolder="" count="0" memberValueDatatype="5" unbalanced="0"/>
    <cacheHierarchy uniqueName="[Table 2 18].[Age_30_59]" caption="Age_30_59" attribute="1" defaultMemberUniqueName="[Table 2 18].[Age_30_59].[All]" allUniqueName="[Table 2 18].[Age_30_59].[All]" dimensionUniqueName="[Table 2 18]" displayFolder="" count="0" memberValueDatatype="5" unbalanced="0"/>
    <cacheHierarchy uniqueName="[Table 2 18].[Age_60plus]" caption="Age_60plus" attribute="1" defaultMemberUniqueName="[Table 2 18].[Age_60plus].[All]" allUniqueName="[Table 2 18].[Age_60plus].[All]" dimensionUniqueName="[Table 2 18]" displayFolder="" count="0" memberValueDatatype="5" unbalanced="0"/>
    <cacheHierarchy uniqueName="[Table 2 18].[Less_Than_Secondary]" caption="Less_Than_Secondary" attribute="1" defaultMemberUniqueName="[Table 2 18].[Less_Than_Secondary].[All]" allUniqueName="[Table 2 18].[Less_Than_Secondary].[All]" dimensionUniqueName="[Table 2 18]" displayFolder="" count="0" memberValueDatatype="5" unbalanced="0"/>
    <cacheHierarchy uniqueName="[Table 2 18].[Secondary]" caption="Secondary" attribute="1" defaultMemberUniqueName="[Table 2 18].[Secondary].[All]" allUniqueName="[Table 2 18].[Secondary].[All]" dimensionUniqueName="[Table 2 18]" displayFolder="" count="0" memberValueDatatype="5" unbalanced="0"/>
    <cacheHierarchy uniqueName="[Table 2 18].[More_Than_Secondary]" caption="More_Than_Secondary" attribute="1" defaultMemberUniqueName="[Table 2 18].[More_Than_Secondary].[All]" allUniqueName="[Table 2 18].[More_Than_Secondary].[All]" dimensionUniqueName="[Table 2 18]" displayFolder="" count="0" memberValueDatatype="5" unbalanced="0"/>
    <cacheHierarchy uniqueName="[Table 2 18].[Low_Income]" caption="Low_Income" attribute="1" defaultMemberUniqueName="[Table 2 18].[Low_Income].[All]" allUniqueName="[Table 2 18].[Low_Income].[All]" dimensionUniqueName="[Table 2 18]" displayFolder="" count="0" memberValueDatatype="130" unbalanced="0"/>
    <cacheHierarchy uniqueName="[Table 2 18].[Medium_Income]" caption="Medium_Income" attribute="1" defaultMemberUniqueName="[Table 2 18].[Medium_Income].[All]" allUniqueName="[Table 2 18].[Medium_Income].[All]" dimensionUniqueName="[Table 2 18]" displayFolder="" count="0" memberValueDatatype="130" unbalanced="0"/>
    <cacheHierarchy uniqueName="[Table 2 18].[High_Income]" caption="High_Income" attribute="1" defaultMemberUniqueName="[Table 2 18].[High_Income].[All]" allUniqueName="[Table 2 18].[High_Income].[All]" dimensionUniqueName="[Table 2 18]" displayFolder="" count="0" memberValueDatatype="130" unbalanced="0"/>
    <cacheHierarchy uniqueName="[Table 2 18].[Metric]" caption="Metric" attribute="1" defaultMemberUniqueName="[Table 2 18].[Metric].[All]" allUniqueName="[Table 2 18].[Metric].[All]" dimensionUniqueName="[Table 2 18]" displayFolder="" count="0" memberValueDatatype="130" unbalanced="0"/>
    <cacheHierarchy uniqueName="[Table 2 3].[Country]" caption="Country" attribute="1" defaultMemberUniqueName="[Table 2 3].[Country].[All]" allUniqueName="[Table 2 3].[Country].[All]" dimensionUniqueName="[Table 2 3]" displayFolder="" count="0" memberValueDatatype="130" unbalanced="0"/>
    <cacheHierarchy uniqueName="[Table 2 3].[Female]" caption="Female" attribute="1" defaultMemberUniqueName="[Table 2 3].[Female].[All]" allUniqueName="[Table 2 3].[Female].[All]" dimensionUniqueName="[Table 2 3]" displayFolder="" count="0" memberValueDatatype="5" unbalanced="0"/>
    <cacheHierarchy uniqueName="[Table 2 3].[Male]" caption="Male" attribute="1" defaultMemberUniqueName="[Table 2 3].[Male].[All]" allUniqueName="[Table 2 3].[Male].[All]" dimensionUniqueName="[Table 2 3]" displayFolder="" count="0" memberValueDatatype="5" unbalanced="0"/>
    <cacheHierarchy uniqueName="[Table 2 3].[Age_18_29]" caption="Age_18_29" attribute="1" defaultMemberUniqueName="[Table 2 3].[Age_18_29].[All]" allUniqueName="[Table 2 3].[Age_18_29].[All]" dimensionUniqueName="[Table 2 3]" displayFolder="" count="0" memberValueDatatype="5" unbalanced="0"/>
    <cacheHierarchy uniqueName="[Table 2 3].[Age_30_59]" caption="Age_30_59" attribute="1" defaultMemberUniqueName="[Table 2 3].[Age_30_59].[All]" allUniqueName="[Table 2 3].[Age_30_59].[All]" dimensionUniqueName="[Table 2 3]" displayFolder="" count="0" memberValueDatatype="5" unbalanced="0"/>
    <cacheHierarchy uniqueName="[Table 2 3].[Age_60plus]" caption="Age_60plus" attribute="1" defaultMemberUniqueName="[Table 2 3].[Age_60plus].[All]" allUniqueName="[Table 2 3].[Age_60plus].[All]" dimensionUniqueName="[Table 2 3]" displayFolder="" count="0" memberValueDatatype="5" unbalanced="0"/>
    <cacheHierarchy uniqueName="[Table 2 3].[Less_Than_Secondary]" caption="Less_Than_Secondary" attribute="1" defaultMemberUniqueName="[Table 2 3].[Less_Than_Secondary].[All]" allUniqueName="[Table 2 3].[Less_Than_Secondary].[All]" dimensionUniqueName="[Table 2 3]" displayFolder="" count="0" memberValueDatatype="5" unbalanced="0"/>
    <cacheHierarchy uniqueName="[Table 2 3].[Secondary]" caption="Secondary" attribute="1" defaultMemberUniqueName="[Table 2 3].[Secondary].[All]" allUniqueName="[Table 2 3].[Secondary].[All]" dimensionUniqueName="[Table 2 3]" displayFolder="" count="0" memberValueDatatype="5" unbalanced="0"/>
    <cacheHierarchy uniqueName="[Table 2 3].[More_Than_Secondary]" caption="More_Than_Secondary" attribute="1" defaultMemberUniqueName="[Table 2 3].[More_Than_Secondary].[All]" allUniqueName="[Table 2 3].[More_Than_Secondary].[All]" dimensionUniqueName="[Table 2 3]" displayFolder="" count="0" memberValueDatatype="5" unbalanced="0"/>
    <cacheHierarchy uniqueName="[Table 2 3].[Low_Income]" caption="Low_Income" attribute="1" defaultMemberUniqueName="[Table 2 3].[Low_Income].[All]" allUniqueName="[Table 2 3].[Low_Income].[All]" dimensionUniqueName="[Table 2 3]" displayFolder="" count="0" memberValueDatatype="130" unbalanced="0"/>
    <cacheHierarchy uniqueName="[Table 2 3].[Medium_Income]" caption="Medium_Income" attribute="1" defaultMemberUniqueName="[Table 2 3].[Medium_Income].[All]" allUniqueName="[Table 2 3].[Medium_Income].[All]" dimensionUniqueName="[Table 2 3]" displayFolder="" count="0" memberValueDatatype="130" unbalanced="0"/>
    <cacheHierarchy uniqueName="[Table 2 3].[High_Income]" caption="High_Income" attribute="1" defaultMemberUniqueName="[Table 2 3].[High_Income].[All]" allUniqueName="[Table 2 3].[High_Income].[All]" dimensionUniqueName="[Table 2 3]" displayFolder="" count="0" memberValueDatatype="130" unbalanced="0"/>
    <cacheHierarchy uniqueName="[Table 2 3].[Metric]" caption="Metric" attribute="1" defaultMemberUniqueName="[Table 2 3].[Metric].[All]" allUniqueName="[Table 2 3].[Metric].[All]" dimensionUniqueName="[Table 2 3]" displayFolder="" count="0" memberValueDatatype="130" unbalanced="0"/>
    <cacheHierarchy uniqueName="[Table 2 8].[Country]" caption="Country" attribute="1" defaultMemberUniqueName="[Table 2 8].[Country].[All]" allUniqueName="[Table 2 8].[Country].[All]" dimensionUniqueName="[Table 2 8]" displayFolder="" count="0" memberValueDatatype="130" unbalanced="0"/>
    <cacheHierarchy uniqueName="[Table 2 8].[Female]" caption="Female" attribute="1" defaultMemberUniqueName="[Table 2 8].[Female].[All]" allUniqueName="[Table 2 8].[Female].[All]" dimensionUniqueName="[Table 2 8]" displayFolder="" count="0" memberValueDatatype="5" unbalanced="0"/>
    <cacheHierarchy uniqueName="[Table 2 8].[Male]" caption="Male" attribute="1" defaultMemberUniqueName="[Table 2 8].[Male].[All]" allUniqueName="[Table 2 8].[Male].[All]" dimensionUniqueName="[Table 2 8]" displayFolder="" count="0" memberValueDatatype="5" unbalanced="0"/>
    <cacheHierarchy uniqueName="[Table 2 8].[Age_18_29]" caption="Age_18_29" attribute="1" defaultMemberUniqueName="[Table 2 8].[Age_18_29].[All]" allUniqueName="[Table 2 8].[Age_18_29].[All]" dimensionUniqueName="[Table 2 8]" displayFolder="" count="0" memberValueDatatype="5" unbalanced="0"/>
    <cacheHierarchy uniqueName="[Table 2 8].[Age_30_59]" caption="Age_30_59" attribute="1" defaultMemberUniqueName="[Table 2 8].[Age_30_59].[All]" allUniqueName="[Table 2 8].[Age_30_59].[All]" dimensionUniqueName="[Table 2 8]" displayFolder="" count="0" memberValueDatatype="5" unbalanced="0"/>
    <cacheHierarchy uniqueName="[Table 2 8].[Age_60plus]" caption="Age_60plus" attribute="1" defaultMemberUniqueName="[Table 2 8].[Age_60plus].[All]" allUniqueName="[Table 2 8].[Age_60plus].[All]" dimensionUniqueName="[Table 2 8]" displayFolder="" count="0" memberValueDatatype="5" unbalanced="0"/>
    <cacheHierarchy uniqueName="[Table 2 8].[Less_Than_Secondary]" caption="Less_Than_Secondary" attribute="1" defaultMemberUniqueName="[Table 2 8].[Less_Than_Secondary].[All]" allUniqueName="[Table 2 8].[Less_Than_Secondary].[All]" dimensionUniqueName="[Table 2 8]" displayFolder="" count="0" memberValueDatatype="5" unbalanced="0"/>
    <cacheHierarchy uniqueName="[Table 2 8].[Secondary]" caption="Secondary" attribute="1" defaultMemberUniqueName="[Table 2 8].[Secondary].[All]" allUniqueName="[Table 2 8].[Secondary].[All]" dimensionUniqueName="[Table 2 8]" displayFolder="" count="0" memberValueDatatype="5" unbalanced="0"/>
    <cacheHierarchy uniqueName="[Table 2 8].[More_Than_Secondary]" caption="More_Than_Secondary" attribute="1" defaultMemberUniqueName="[Table 2 8].[More_Than_Secondary].[All]" allUniqueName="[Table 2 8].[More_Than_Secondary].[All]" dimensionUniqueName="[Table 2 8]" displayFolder="" count="0" memberValueDatatype="5" unbalanced="0"/>
    <cacheHierarchy uniqueName="[Table 2 8].[Low_Income]" caption="Low_Income" attribute="1" defaultMemberUniqueName="[Table 2 8].[Low_Income].[All]" allUniqueName="[Table 2 8].[Low_Income].[All]" dimensionUniqueName="[Table 2 8]" displayFolder="" count="0" memberValueDatatype="130" unbalanced="0"/>
    <cacheHierarchy uniqueName="[Table 2 8].[Medium_Income]" caption="Medium_Income" attribute="1" defaultMemberUniqueName="[Table 2 8].[Medium_Income].[All]" allUniqueName="[Table 2 8].[Medium_Income].[All]" dimensionUniqueName="[Table 2 8]" displayFolder="" count="0" memberValueDatatype="130" unbalanced="0"/>
    <cacheHierarchy uniqueName="[Table 2 8].[High_Income]" caption="High_Income" attribute="1" defaultMemberUniqueName="[Table 2 8].[High_Income].[All]" allUniqueName="[Table 2 8].[High_Income].[All]" dimensionUniqueName="[Table 2 8]" displayFolder="" count="0" memberValueDatatype="130" unbalanced="0"/>
    <cacheHierarchy uniqueName="[Table 2 8].[Metric]" caption="Metric" attribute="1" defaultMemberUniqueName="[Table 2 8].[Metric].[All]" allUniqueName="[Table 2 8].[Metric].[All]" dimensionUniqueName="[Table 2 8]" displayFolder="" count="0" memberValueDatatype="130" unbalanced="0"/>
    <cacheHierarchy uniqueName="[tbl_scores].[Country]" caption="Country" attribute="1" defaultMemberUniqueName="[tbl_scores].[Country].[All]" allUniqueName="[tbl_scores].[Country].[All]" dimensionUniqueName="[tbl_scores]" displayFolder="" count="2" memberValueDatatype="130" unbalanced="0"/>
    <cacheHierarchy uniqueName="[tbl_scores].[OECD_Member]" caption="OECD_Member" attribute="1" defaultMemberUniqueName="[tbl_scores].[OECD_Member].[All]" allUniqueName="[tbl_scores].[OECD_Member].[All]" dimensionUniqueName="[tbl_scores]" displayFolder="" count="2" memberValueDatatype="130" unbalanced="0"/>
    <cacheHierarchy uniqueName="[tbl_scores].[Knowledge_Out_Of_100]" caption="Knowledge_Out_Of_100" attribute="1" defaultMemberUniqueName="[tbl_scores].[Knowledge_Out_Of_100].[All]" allUniqueName="[tbl_scores].[Knowledge_Out_Of_100].[All]" dimensionUniqueName="[tbl_scores]" displayFolder="" count="0" memberValueDatatype="5" unbalanced="0"/>
    <cacheHierarchy uniqueName="[tbl_scores].[Behaviour_Out_Of_100]" caption="Behaviour_Out_Of_100" attribute="1" defaultMemberUniqueName="[tbl_scores].[Behaviour_Out_Of_100].[All]" allUniqueName="[tbl_scores].[Behaviour_Out_Of_100].[All]" dimensionUniqueName="[tbl_scores]" displayFolder="" count="0" memberValueDatatype="5" unbalanced="0"/>
    <cacheHierarchy uniqueName="[tbl_scores].[Attitudes_Out_Of_100]" caption="Attitudes_Out_Of_100" attribute="1" defaultMemberUniqueName="[tbl_scores].[Attitudes_Out_Of_100].[All]" allUniqueName="[tbl_scores].[Attitudes_Out_Of_100].[All]" dimensionUniqueName="[tbl_scores]" displayFolder="" count="0" memberValueDatatype="5" unbalanced="0"/>
    <cacheHierarchy uniqueName="[tbl_scores].[Overall_Score_Out_Of_100]" caption="Overall_Score_Out_Of_100" attribute="1" defaultMemberUniqueName="[tbl_scores].[Overall_Score_Out_Of_100].[All]" allUniqueName="[tbl_scores].[Overall_Score_Out_Of_100].[All]" dimensionUniqueName="[tbl_scores]" displayFolder="" count="0" memberValueDatatype="5" unbalanced="0"/>
    <cacheHierarchy uniqueName="[tbl_scores].[%_Reaching_Minimum_Target_Score]" caption="%_Reaching_Minimum_Target_Score" attribute="1" defaultMemberUniqueName="[tbl_scores].[%_Reaching_Minimum_Target_Score].[All]" allUniqueName="[tbl_scores].[%_Reaching_Minimum_Target_Score].[All]" dimensionUniqueName="[tbl_scores]" displayFolder="" count="0" memberValueDatatype="5" unbalanced="0"/>
    <cacheHierarchy uniqueName="[tbl_scores].[Overall_Rank_Out_Of_39]" caption="Overall_Rank_Out_Of_39" attribute="1" defaultMemberUniqueName="[tbl_scores].[Overall_Rank_Out_Of_39].[All]" allUniqueName="[tbl_scores].[Overall_Rank_Out_Of_39].[All]" dimensionUniqueName="[tbl_scores]" displayFolder="" count="0" memberValueDatatype="20" unbalanced="0"/>
    <cacheHierarchy uniqueName="[tbl_scores].[Score_Female]" caption="Score_Female" attribute="1" defaultMemberUniqueName="[tbl_scores].[Score_Female].[All]" allUniqueName="[tbl_scores].[Score_Female].[All]" dimensionUniqueName="[tbl_scores]" displayFolder="" count="0" memberValueDatatype="5" unbalanced="0"/>
    <cacheHierarchy uniqueName="[tbl_scores].[Score_Male]" caption="Score_Male" attribute="1" defaultMemberUniqueName="[tbl_scores].[Score_Male].[All]" allUniqueName="[tbl_scores].[Score_Male].[All]" dimensionUniqueName="[tbl_scores]" displayFolder="" count="0" memberValueDatatype="5" unbalanced="0"/>
    <cacheHierarchy uniqueName="[tbl_scores].[Score_18_29]" caption="Score_18_29" attribute="1" defaultMemberUniqueName="[tbl_scores].[Score_18_29].[All]" allUniqueName="[tbl_scores].[Score_18_29].[All]" dimensionUniqueName="[tbl_scores]" displayFolder="" count="0" memberValueDatatype="5" unbalanced="0"/>
    <cacheHierarchy uniqueName="[tbl_scores].[Score_30_59]" caption="Score_30_59" attribute="1" defaultMemberUniqueName="[tbl_scores].[Score_30_59].[All]" allUniqueName="[tbl_scores].[Score_30_59].[All]" dimensionUniqueName="[tbl_scores]" displayFolder="" count="0" memberValueDatatype="5" unbalanced="0"/>
    <cacheHierarchy uniqueName="[tbl_scores].[Score_60_and_over]" caption="Score_60_and_over" attribute="1" defaultMemberUniqueName="[tbl_scores].[Score_60_and_over].[All]" allUniqueName="[tbl_scores].[Score_60_and_over].[All]" dimensionUniqueName="[tbl_scores]" displayFolder="" count="0" memberValueDatatype="5" unbalanced="0"/>
    <cacheHierarchy uniqueName="[tbl_scores].[Score_Less_Than_Secondary]" caption="Score_Less_Than_Secondary" attribute="1" defaultMemberUniqueName="[tbl_scores].[Score_Less_Than_Secondary].[All]" allUniqueName="[tbl_scores].[Score_Less_Than_Secondary].[All]" dimensionUniqueName="[tbl_scores]" displayFolder="" count="0" memberValueDatatype="5" unbalanced="0"/>
    <cacheHierarchy uniqueName="[tbl_scores].[Score_Secondary]" caption="Score_Secondary" attribute="1" defaultMemberUniqueName="[tbl_scores].[Score_Secondary].[All]" allUniqueName="[tbl_scores].[Score_Secondary].[All]" dimensionUniqueName="[tbl_scores]" displayFolder="" count="0" memberValueDatatype="5" unbalanced="0"/>
    <cacheHierarchy uniqueName="[tbl_scores].[Score_More_Than_Secondary]" caption="Score_More_Than_Secondary" attribute="1" defaultMemberUniqueName="[tbl_scores].[Score_More_Than_Secondary].[All]" allUniqueName="[tbl_scores].[Score_More_Than_Secondary].[All]" dimensionUniqueName="[tbl_scores]" displayFolder="" count="0" memberValueDatatype="5" unbalanced="0"/>
    <cacheHierarchy uniqueName="[tbl_scores].[Score_Low]" caption="Score_Low" attribute="1" defaultMemberUniqueName="[tbl_scores].[Score_Low].[All]" allUniqueName="[tbl_scores].[Score_Low].[All]" dimensionUniqueName="[tbl_scores]" displayFolder="" count="0" memberValueDatatype="130" unbalanced="0"/>
    <cacheHierarchy uniqueName="[tbl_scores].[Score_Medium]" caption="Score_Medium" attribute="1" defaultMemberUniqueName="[tbl_scores].[Score_Medium].[All]" allUniqueName="[tbl_scores].[Score_Medium].[All]" dimensionUniqueName="[tbl_scores]" displayFolder="" count="0" memberValueDatatype="130" unbalanced="0"/>
    <cacheHierarchy uniqueName="[tbl_scores].[Score_High]" caption="Score_High" attribute="1" defaultMemberUniqueName="[tbl_scores].[Score_High].[All]" allUniqueName="[tbl_scores].[Score_High].[All]" dimensionUniqueName="[tbl_scores]" displayFolder="" count="0" memberValueDatatype="130" unbalanced="0"/>
    <cacheHierarchy uniqueName="[Measures].[Ireland_Score]" caption="Ireland_Score" measure="1" displayFolder="" measureGroup="tbl_scores" count="0" oneField="1">
      <fieldsUsage count="1">
        <fieldUsage x="0"/>
      </fieldsUsage>
    </cacheHierarchy>
    <cacheHierarchy uniqueName="[Measures].[OECD Youth Average]" caption="OECD Youth Average" measure="1" displayFolder="" measureGroup="tbl_scores" count="0" oneField="1">
      <fieldsUsage count="1">
        <fieldUsage x="1"/>
      </fieldsUsage>
    </cacheHierarchy>
    <cacheHierarchy uniqueName="[Measures].[Ireland Advantage]" caption="Ireland Advantage" measure="1" displayFolder="" measureGroup="tbl_scores" count="0" oneField="1">
      <fieldsUsage count="1">
        <fieldUsage x="2"/>
      </fieldsUsage>
    </cacheHierarchy>
    <cacheHierarchy uniqueName="[Measures].[Youth Penalty]" caption="Youth Penalty" measure="1" displayFolder="" measureGroup="tbl_scores" count="0" oneField="1">
      <fieldsUsage count="1">
        <fieldUsage x="3"/>
      </fieldsUsage>
    </cacheHierarchy>
    <cacheHierarchy uniqueName="[Measures].[Knowledge Score]" caption="Knowledge Score" measure="1" displayFolder="" measureGroup="tbl_scores" count="0"/>
    <cacheHierarchy uniqueName="[Measures].[Behaviour Score]" caption="Behaviour Score" measure="1" displayFolder="" measureGroup="tbl_scores" count="0"/>
    <cacheHierarchy uniqueName="[Measures].[Attitudes Score]" caption="Attitudes Score" measure="1" displayFolder="" measureGroup="tbl_scores" count="0"/>
    <cacheHierarchy uniqueName="[Measures].[Lowest Dimension]" caption="Lowest Dimension" measure="1" displayFolder="" measureGroup="tbl_scores" count="0" oneField="1">
      <fieldsUsage count="1">
        <fieldUsage x="4"/>
      </fieldsUsage>
    </cacheHierarchy>
    <cacheHierarchy uniqueName="[Measures].[Behaviour Advantage]" caption="Behaviour Advantage" measure="1" displayFolder="" measureGroup="tbl_scores" count="0" oneField="1">
      <fieldsUsage count="1">
        <fieldUsage x="5"/>
      </fieldsUsage>
    </cacheHierarchy>
    <cacheHierarchy uniqueName="[Measures].[Attitude Advantage]" caption="Attitude Advantage" measure="1" displayFolder="" measureGroup="tbl_scores" count="0" oneField="1">
      <fieldsUsage count="1">
        <fieldUsage x="6"/>
      </fieldsUsage>
    </cacheHierarchy>
    <cacheHierarchy uniqueName="[Measures].[Knowledge Share]" caption="Knowledge Share" measure="1" displayFolder="" measureGroup="tbl_scores" count="0" oneField="1">
      <fieldsUsage count="1">
        <fieldUsage x="7"/>
      </fieldsUsage>
    </cacheHierarchy>
    <cacheHierarchy uniqueName="[Measures].[Rank Percentile]" caption="Rank Percentile" measure="1" displayFolder="" measureGroup="tbl_scores" count="0"/>
    <cacheHierarchy uniqueName="[Measures].[Improvement Needed]" caption="Improvement Needed" measure="1" displayFolder="" measureGroup="tbl_scores" count="0" oneField="1">
      <fieldsUsage count="1">
        <fieldUsage x="8"/>
      </fieldsUsage>
    </cacheHierarchy>
    <cacheHierarchy uniqueName="[Measures].[Performance Indicator]" caption="Performance Indicator" measure="1" displayFolder="" measureGroup="tbl_scores" count="0" oneField="1">
      <fieldsUsage count="1">
        <fieldUsage x="9"/>
      </fieldsUsage>
    </cacheHierarchy>
    <cacheHierarchy uniqueName="[Measures].[__XL_Count Table 2 3]" caption="__XL_Count Table 2 3" measure="1" displayFolder="" measureGroup="Table 2 3" count="0" hidden="1"/>
    <cacheHierarchy uniqueName="[Measures].[__XL_Count Table 2 8]" caption="__XL_Count Table 2 8" measure="1" displayFolder="" measureGroup="Table 2 8" count="0" hidden="1"/>
    <cacheHierarchy uniqueName="[Measures].[__XL_Count Table 2 14]" caption="__XL_Count Table 2 14" measure="1" displayFolder="" measureGroup="Table 2 14" count="0" hidden="1"/>
    <cacheHierarchy uniqueName="[Measures].[__XL_Count Table 2 18]" caption="__XL_Count Table 2 18" measure="1" displayFolder="" measureGroup="Table 2 18" count="0" hidden="1"/>
    <cacheHierarchy uniqueName="[Measures].[__XL_Count PQ_Finlit_Full]" caption="__XL_Count PQ_Finlit_Full" measure="1" displayFolder="" measureGroup="PQ_Finlit_Full" count="0" hidden="1"/>
    <cacheHierarchy uniqueName="[Measures].[__XL_Count tbl_scores]" caption="__XL_Count tbl_scores" measure="1" displayFolder="" measureGroup="tbl_scores" count="0" hidden="1"/>
    <cacheHierarchy uniqueName="[Measures].[__No measures defined]" caption="__No measures defined" measure="1" displayFolder="" count="0" hidden="1"/>
  </cacheHierarchies>
  <kpis count="0"/>
  <dimensions count="7">
    <dimension measure="1" name="Measures" uniqueName="[Measures]" caption="Measures"/>
    <dimension name="PQ_Finlit_Full" uniqueName="[PQ_Finlit_Full]" caption="PQ_Finlit_Full"/>
    <dimension name="Table 2 14" uniqueName="[Table 2 14]" caption="Table 2 14"/>
    <dimension name="Table 2 18" uniqueName="[Table 2 18]" caption="Table 2 18"/>
    <dimension name="Table 2 3" uniqueName="[Table 2 3]" caption="Table 2 3"/>
    <dimension name="Table 2 8" uniqueName="[Table 2 8]" caption="Table 2 8"/>
    <dimension name="tbl_scores" uniqueName="[tbl_scores]" caption="tbl_scores"/>
  </dimensions>
  <measureGroups count="6">
    <measureGroup name="PQ_Finlit_Full" caption="PQ_Finlit_Full"/>
    <measureGroup name="Table 2 14" caption="Table 2 14"/>
    <measureGroup name="Table 2 18" caption="Table 2 18"/>
    <measureGroup name="Table 2 3" caption="Table 2 3"/>
    <measureGroup name="Table 2 8" caption="Table 2 8"/>
    <measureGroup name="tbl_scores" caption="tbl_scores"/>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n v="66.332633972167969"/>
    <n v="48.349872589111328"/>
    <n v="57.786491394042969"/>
    <n v="56.531162261962891"/>
    <n v="29.911148548126221"/>
    <n v="28"/>
    <n v="54.672119140625"/>
    <n v="58.17919921875"/>
    <n v="56.531162261962891"/>
    <n v="57.886932373046875"/>
    <n v="53.449466705322266"/>
    <n v="50.898231506347656"/>
    <n v="57.056106567382813"/>
    <n v="61.67401123046875"/>
    <n v="50.995121002197266"/>
    <n v="57.536052703857422"/>
    <n v="63.0888671875"/>
  </r>
  <r>
    <x v="1"/>
    <x v="0"/>
    <n v="54.380950927734375"/>
    <n v="74.765434265136719"/>
    <n v="58.527778625488281"/>
    <n v="64.383331298828125"/>
    <n v="29.94999885559082"/>
    <n v="10"/>
    <n v="57.754478454589844"/>
    <n v="61.748401641845703"/>
    <n v="64.383331298828125"/>
    <n v="59.821754455566406"/>
    <n v="53.549758911132813"/>
    <n v="52.409397125244141"/>
    <n v="62.139007568359375"/>
    <n v="69.087425231933594"/>
    <n v="56.025226593017578"/>
    <n v="60.607769012451172"/>
    <n v="64.347320556640625"/>
  </r>
  <r>
    <x v="2"/>
    <x v="0"/>
    <n v="43.158229827880859"/>
    <n v="54.937522888183594"/>
    <n v="58.938140869140625"/>
    <n v="51.614894866943359"/>
    <n v="12.490388751029968"/>
    <n v="36"/>
    <n v="48.173858642578125"/>
    <n v="49.089168548583984"/>
    <n v="51.614894866943359"/>
    <n v="48.615245819091797"/>
    <n v="40.573215484619141"/>
    <n v="45.697891235351563"/>
    <n v="52.105564117431641"/>
    <n v="63.451549530029297"/>
    <n v="46.156257629394531"/>
    <n v="51.715415954589844"/>
    <n v="53.418540954589844"/>
  </r>
  <r>
    <x v="3"/>
    <x v="1"/>
    <n v="57.908164978027344"/>
    <n v="45.238094329833984"/>
    <n v="56.696430206298828"/>
    <n v="51.964286804199219"/>
    <n v="22.937293350696564"/>
    <n v="34"/>
    <n v="55.613773345947266"/>
    <n v="56.714153289794922"/>
    <n v="51.964286804199219"/>
    <n v="57.285713195800781"/>
    <n v="51.921180725097656"/>
    <n v="47.647060394287109"/>
    <n v="55.99847412109375"/>
    <n v="64.463027954101563"/>
    <n v="51.127098083496094"/>
    <n v="56.218219757080078"/>
    <n v="65.304618835449219"/>
  </r>
  <r>
    <x v="4"/>
    <x v="1"/>
    <n v="58.266979217529297"/>
    <n v="56.976318359375"/>
    <n v="55.532787322998047"/>
    <n v="57.13934326171875"/>
    <n v="21.452991664409637"/>
    <n v="25"/>
    <n v="55.115383148193359"/>
    <n v="57.833332061767578"/>
    <n v="57.13934326171875"/>
    <n v="56.955486297607422"/>
    <n v="54.465065002441406"/>
    <n v="51.649814605712891"/>
    <n v="57.789947509765625"/>
    <n v="65.357139587402344"/>
    <n v="52.473331451416016"/>
    <n v="56.432636260986328"/>
    <n v="62.154850006103516"/>
  </r>
  <r>
    <x v="5"/>
    <x v="1"/>
    <n v="70.461189270019531"/>
    <n v="57.629528045654297"/>
    <n v="51.042339324951172"/>
    <n v="60.803169250488281"/>
    <n v="35.585153102874756"/>
    <n v="13"/>
    <n v="62.145290374755859"/>
    <n v="61.914329528808594"/>
    <n v="60.803169250488281"/>
    <n v="63.676967620849609"/>
    <n v="59.983150482177734"/>
    <n v="60.368797302246094"/>
    <n v="67.255561828613281"/>
    <n v="71.935806274414063"/>
    <n v="57.605663299560547"/>
    <n v="65.2154541015625"/>
    <n v="65.606048583984375"/>
  </r>
  <r>
    <x v="6"/>
    <x v="0"/>
    <n v="66.400550842285156"/>
    <n v="45.673923492431641"/>
    <n v="48.164268493652344"/>
    <n v="53.426315307617188"/>
    <n v="16.091334819793701"/>
    <n v="33"/>
    <n v="54.876697540283203"/>
    <n v="56.75421142578125"/>
    <n v="53.426315307617188"/>
    <n v="57.109874725341797"/>
    <n v="55.754375457763672"/>
    <n v="48.132949829101563"/>
    <n v="53.856155395507813"/>
    <n v="58.414936065673828"/>
    <n v="51.584182739257813"/>
    <n v="55.737148284912109"/>
    <n v="57.221527099609375"/>
  </r>
  <r>
    <x v="7"/>
    <x v="1"/>
    <n v="81.166740417480469"/>
    <n v="62.734462738037109"/>
    <n v="61.101661682128906"/>
    <n v="68.859199523925781"/>
    <n v="48.399081826210022"/>
    <n v="4"/>
    <n v="65.823768615722656"/>
    <n v="69.11639404296875"/>
    <n v="68.859199523925781"/>
    <n v="68.112953186035156"/>
    <n v="64.454986572265625"/>
    <n v="65.445182800292969"/>
    <n v="70.1204833984375"/>
    <n v="71.09735107421875"/>
    <n v="61.240840911865234"/>
    <n v="68.830955505371094"/>
    <n v="71.481956481933594"/>
  </r>
  <r>
    <x v="8"/>
    <x v="1"/>
    <n v="50.634284973144531"/>
    <n v="62.814380645751953"/>
    <n v="54.787384033203125"/>
    <n v="57.153186798095703"/>
    <n v="45.758700370788574"/>
    <n v="24"/>
    <n v="63.487140655517578"/>
    <n v="65.648231506347656"/>
    <n v="57.153186798095703"/>
    <n v="64.769393920898438"/>
    <n v="66.253677368164063"/>
    <n v="52.121360778808594"/>
    <n v="61.253719329833984"/>
    <n v="69.452926635742188"/>
    <n v="60.136684417724609"/>
    <n v="67.734756469726563"/>
    <n v="70.893531799316406"/>
  </r>
  <r>
    <x v="9"/>
    <x v="1"/>
    <n v="57.035602569580078"/>
    <n v="60.677387237548828"/>
    <n v="53.907524108886719"/>
    <n v="58.048789978027344"/>
    <n v="38.732948899269104"/>
    <n v="21"/>
    <n v="61.311965942382813"/>
    <n v="62.849388122558594"/>
    <n v="58.048789978027344"/>
    <n v="60.445613861083984"/>
    <n v="66.252151489257813"/>
    <n v="55.019676208496094"/>
    <n v="62.542728424072266"/>
    <n v="69.182228088378906"/>
    <n v="58.349739074707031"/>
    <n v="67.273292541503906"/>
    <n v="66.587188720703125"/>
  </r>
  <r>
    <x v="10"/>
    <x v="1"/>
    <n v="81.344879150390625"/>
    <n v="75.017295837402344"/>
    <n v="63.386528015136719"/>
    <n v="74.905792236328125"/>
    <n v="75.478607416152954"/>
    <n v="1"/>
    <n v="74.683891296386719"/>
    <n v="77.260444641113281"/>
    <n v="74.905792236328125"/>
    <n v="77.17193603515625"/>
    <n v="74.356582641601563"/>
    <n v="69.254058837890625"/>
    <n v="76.591636657714844"/>
    <n v="79.596710205078125"/>
    <n v="68.270805358886719"/>
    <n v="75.542640686035156"/>
    <n v="79.945037841796875"/>
  </r>
  <r>
    <x v="11"/>
    <x v="1"/>
    <n v="71.145957946777344"/>
    <n v="69.068870544433594"/>
    <n v="49.871536254882813"/>
    <n v="65.956382751464844"/>
    <n v="32.095542550086975"/>
    <n v="7"/>
    <n v="57.735908508300781"/>
    <n v="65.139320373535156"/>
    <n v="65.956382751464844"/>
    <n v="62.855472564697266"/>
    <n v="56.419124603271484"/>
    <n v="55.393611907958984"/>
    <n v="64.30633544921875"/>
    <n v="67.878707885742188"/>
    <n v="53.38702392578125"/>
    <n v="59.700157165527344"/>
    <n v="65.7288818359375"/>
  </r>
  <r>
    <x v="12"/>
    <x v="0"/>
    <n v="93.263420104980469"/>
    <n v="56.3133544921875"/>
    <n v="44.4560546875"/>
    <n v="66.874420166015625"/>
    <n v="59.526354074478149"/>
    <n v="5"/>
    <n v="69.591926574707031"/>
    <n v="70.689048767089844"/>
    <n v="66.874420166015625"/>
    <n v="73.2032470703125"/>
    <n v="65.28912353515625"/>
    <n v="68.025848388671875"/>
    <n v="74.599151611328125"/>
    <n v="72.031715393066406"/>
    <n v="62.797744750976563"/>
    <n v="69.792312622070313"/>
    <n v="75.528305053710938"/>
  </r>
  <r>
    <x v="13"/>
    <x v="1"/>
    <n v="74.317420959472656"/>
    <n v="42.770263671875"/>
    <n v="47.497005462646484"/>
    <n v="54.757118225097656"/>
    <n v="22.519183158874512"/>
    <n v="31"/>
    <n v="58.016654968261719"/>
    <n v="57.247180938720703"/>
    <n v="54.757118225097656"/>
    <n v="59.011665344238281"/>
    <n v="56.800991058349609"/>
    <n v="55.96392822265625"/>
    <n v="64.720115661621094"/>
    <n v="79.598808288574219"/>
    <n v="54.3092041015625"/>
    <n v="58.758724212646484"/>
    <n v="62.588066101074219"/>
  </r>
  <r>
    <x v="14"/>
    <x v="0"/>
    <n v="39.30029296875"/>
    <n v="71.247161865234375"/>
    <n v="57.448978424072266"/>
    <n v="57.306121826171875"/>
    <n v="18.600000441074371"/>
    <n v="23"/>
    <n v="56.406883239746094"/>
    <n v="56.833003997802734"/>
    <n v="57.306121826171875"/>
    <n v="56.980567932128906"/>
    <n v="51.647060394287109"/>
    <n v="58.460315704345703"/>
    <n v="55.042613983154297"/>
    <n v="51.907894134521484"/>
    <n v="52.727272033691406"/>
    <n v="56.043861389160156"/>
    <n v="61.368534088134766"/>
  </r>
  <r>
    <x v="15"/>
    <x v="1"/>
    <n v="68.970191955566406"/>
    <n v="75.686767578125"/>
    <n v="57.34454345703125"/>
    <n v="69.667518615722656"/>
    <n v="56.861567497253418"/>
    <n v="3"/>
    <n v="68.006477355957031"/>
    <n v="71.300621032714844"/>
    <n v="69.667518615722656"/>
    <n v="71.677818298339844"/>
    <n v="66.316871643066406"/>
    <n v="64.858718872070313"/>
    <n v="74.464279174804688"/>
    <n v="76.827224731445313"/>
    <n v="64.327499389648438"/>
    <n v="73.637489318847656"/>
    <n v="75.536949157714844"/>
  </r>
  <r>
    <x v="16"/>
    <x v="1"/>
    <n v="44.337326049804688"/>
    <n v="41.667789459228516"/>
    <n v="52.727405548095703"/>
    <n v="44.814052581787109"/>
    <n v="16.634756326675415"/>
    <n v="38"/>
    <n v="52.26824951171875"/>
    <n v="54.450428009033203"/>
    <n v="44.814052581787109"/>
    <n v="55.957973480224609"/>
    <n v="52.260795593261719"/>
    <n v="51.782413482666016"/>
    <n v="59.208240509033203"/>
    <n v="61.002109527587891"/>
    <n v="53.923954010009766"/>
    <n v="57.297981262207031"/>
    <n v="60.070087432861328"/>
  </r>
  <r>
    <x v="17"/>
    <x v="0"/>
    <n v="52.882850646972656"/>
    <n v="64.324478149414063"/>
    <n v="49.710796356201172"/>
    <n v="57.397171020507813"/>
    <n v="30.260181427001953"/>
    <n v="22"/>
    <n v="56.417911529541016"/>
    <n v="58.62371826171875"/>
    <n v="57.397171020507813"/>
    <n v="57.837028503417969"/>
    <n v="62.753379821777344"/>
    <n v="49.928627014160156"/>
    <n v="61.663902282714844"/>
    <n v="68.672248840332031"/>
    <n v="52.2767333984375"/>
    <n v="62.032493591308594"/>
    <n v="71.4937744140625"/>
  </r>
  <r>
    <x v="18"/>
    <x v="1"/>
    <n v="74.888374328613281"/>
    <n v="66.213035583496094"/>
    <n v="52.801982879638672"/>
    <n v="66.567192077636719"/>
    <n v="48.348674178123474"/>
    <n v="6"/>
    <n v="67.087440490722656"/>
    <n v="67.254562377929688"/>
    <n v="66.567192077636719"/>
    <n v="68.932838439941406"/>
    <n v="63.820304870605469"/>
    <n v="59.900283813476563"/>
    <n v="65.940475463867188"/>
    <n v="69.430549621582031"/>
    <n v="60.361194610595703"/>
    <n v="67.175247192382813"/>
    <n v="69.162452697753906"/>
  </r>
  <r>
    <x v="19"/>
    <x v="1"/>
    <n v="53.319015502929688"/>
    <n v="50.772979736328125"/>
    <n v="41.701416015625"/>
    <n v="49.849781036376953"/>
    <n v="32.598602771759033"/>
    <n v="37"/>
    <n v="58.906463623046875"/>
    <n v="58.346286773681641"/>
    <n v="49.849781036376953"/>
    <n v="60.574222564697266"/>
    <n v="59.693248748779297"/>
    <n v="55.108367919921875"/>
    <n v="64.487632751464844"/>
    <n v="64.77362060546875"/>
    <n v="56.039203643798828"/>
    <n v="63.275287628173828"/>
    <n v="66.732147216796875"/>
  </r>
  <r>
    <x v="20"/>
    <x v="1"/>
    <n v="50.617282867431641"/>
    <n v="65.226333618164063"/>
    <n v="37.577159881591797"/>
    <n v="54.583332061767578"/>
    <n v="23.3146071434021"/>
    <n v="32"/>
    <n v="55.059623718261719"/>
    <n v="57.269313812255859"/>
    <n v="54.583332061767578"/>
    <n v="58.694648742675781"/>
    <n v="53.542255401611328"/>
    <n v="48.058254241943359"/>
    <n v="55.241786956787109"/>
    <n v="60.646213531494141"/>
    <n v="47.570755004882813"/>
    <n v="57.653846740722656"/>
    <n v="60.855121612548828"/>
  </r>
  <r>
    <x v="21"/>
    <x v="1"/>
    <n v="56.917346954345703"/>
    <n v="65.406913757324219"/>
    <n v="55.543048858642578"/>
    <n v="60.462791442871094"/>
    <n v="53.092634677886963"/>
    <n v="14"/>
    <n v="63.96539306640625"/>
    <n v="71.453926086425781"/>
    <n v="60.462791442871094"/>
    <n v="68.335426330566406"/>
    <n v="72.916572570800781"/>
    <n v="63.670143127441406"/>
    <n v="66.565040588378906"/>
    <n v="71.477241516113281"/>
    <n v="61.096221923828125"/>
    <n v="66.265815734863281"/>
    <n v="73.401481628417969"/>
  </r>
  <r>
    <x v="22"/>
    <x v="0"/>
    <n v="63.953666687011719"/>
    <n v="62.546546936035156"/>
    <n v="47.891891479492188"/>
    <n v="60.108108520507813"/>
    <n v="32.933914661407471"/>
    <n v="15"/>
    <n v="59.663848876953125"/>
    <n v="61.690013885498047"/>
    <n v="60.108108520507813"/>
    <n v="61.470069885253906"/>
    <n v="54.274192810058594"/>
    <n v="52.888599395751953"/>
    <n v="60.053634643554688"/>
    <n v="65.027175903320313"/>
    <n v="54.434864044189453"/>
    <n v="59.671718597412109"/>
    <n v="63.268856048583984"/>
  </r>
  <r>
    <x v="23"/>
    <x v="0"/>
    <n v="56.410255432128906"/>
    <n v="77.362640380859375"/>
    <n v="51.666667938232422"/>
    <n v="64.890106201171875"/>
    <n v="45.472636818885803"/>
    <n v="9"/>
    <n v="66.315986633300781"/>
    <n v="69.00970458984375"/>
    <n v="64.890106201171875"/>
    <n v="68.490257263183594"/>
    <n v="68.235572814941406"/>
    <n v="61.607143402099609"/>
    <n v="65.870903015136719"/>
    <n v="71.422210693359375"/>
    <n v="64.666069030761719"/>
    <n v="67.783195495605469"/>
    <n v="71.446212768554688"/>
  </r>
  <r>
    <x v="24"/>
    <x v="1"/>
    <n v="58.229312896728516"/>
    <n v="70.120048522949219"/>
    <n v="64.951416015625"/>
    <n v="64.924568176269531"/>
    <n v="30.247727036476135"/>
    <n v="8"/>
    <n v="58.276710510253906"/>
    <n v="61.472366333007813"/>
    <n v="64.924568176269531"/>
    <n v="59.1103515625"/>
    <n v="52.597019195556641"/>
    <n v="53.220359802246094"/>
    <n v="63.542484283447266"/>
    <n v="69.004730224609375"/>
    <n v="55.085975646972656"/>
    <n v="63.845241546630859"/>
    <n v="70.561271667480469"/>
  </r>
  <r>
    <x v="25"/>
    <x v="1"/>
    <n v="59.675266265869141"/>
    <n v="64.005348205566406"/>
    <n v="56.122203826904297"/>
    <n v="60.913192749023438"/>
    <n v="47.263345122337341"/>
    <n v="12"/>
    <n v="63.711090087890625"/>
    <n v="65.059394836425781"/>
    <n v="60.913192749023438"/>
    <n v="64.247840881347656"/>
    <n v="66.742935180664063"/>
    <n v="56.446903228759766"/>
    <n v="64.580421447753906"/>
    <n v="72.374671936035156"/>
    <n v="61.847923278808594"/>
    <n v="67.609687805175781"/>
    <n v="74.305007934570313"/>
  </r>
  <r>
    <x v="26"/>
    <x v="0"/>
    <n v="54.127082824707031"/>
    <n v="59.904537200927734"/>
    <n v="52.747726440429688"/>
    <n v="56.323932647705078"/>
    <n v="16.506278514862061"/>
    <n v="29"/>
    <n v="54.426868438720703"/>
    <n v="55.045139312744141"/>
    <n v="56.323932647705078"/>
    <n v="54.6739501953125"/>
    <n v="52.524433135986328"/>
    <n v="53.528652191162109"/>
    <n v="63.147972106933594"/>
    <n v="60.414714813232422"/>
    <n v="50.063976287841797"/>
    <n v="57.383228302001953"/>
    <n v="60.031108856201172"/>
  </r>
  <r>
    <x v="27"/>
    <x v="0"/>
    <n v="56.818183898925781"/>
    <n v="49.242424011230469"/>
    <n v="49.268447875976563"/>
    <n v="51.940204620361328"/>
    <n v="11.166666448116302"/>
    <n v="35"/>
    <n v="49.41497802734375"/>
    <n v="50.259433746337891"/>
    <n v="51.940204620361328"/>
    <n v="49.679275512695313"/>
    <n v="45.527950286865234"/>
    <n v="48.677433013916016"/>
    <n v="61.262626647949219"/>
    <n v="65"/>
    <n v="45.887931823730469"/>
    <n v="51.614238739013672"/>
    <n v="55.939781188964844"/>
  </r>
  <r>
    <x v="28"/>
    <x v="0"/>
    <n v="57.454441070556641"/>
    <n v="55.553848266601563"/>
    <n v="66.318222045898438"/>
    <n v="58.371932983398438"/>
    <n v="21.146321296691895"/>
    <n v="20"/>
    <n v="55.275989532470703"/>
    <n v="57.032470703125"/>
    <n v="58.371932983398438"/>
    <n v="56.8123779296875"/>
    <n v="47.993419647216797"/>
    <n v="51.539760589599609"/>
    <n v="61.934700012207031"/>
    <n v="67.008163452148438"/>
    <n v="48.954532623291016"/>
    <n v="58.608734130859375"/>
    <n v="66.39117431640625"/>
  </r>
  <r>
    <x v="29"/>
    <x v="0"/>
    <n v="45.830352783203125"/>
    <n v="65.647315979003906"/>
    <n v="54.908260345458984"/>
    <n v="56.563568115234375"/>
    <n v="28.719979524612427"/>
    <n v="27"/>
    <n v="58.034988403320313"/>
    <n v="58.852500915527344"/>
    <n v="56.563568115234375"/>
    <n v="59.981491088867188"/>
    <n v="56.991226196289063"/>
    <n v="49.171653747558594"/>
    <n v="56.774772644042969"/>
    <n v="61.9267578125"/>
    <n v="56.197257995605469"/>
    <n v="57.630874633789063"/>
    <n v="64.872383117675781"/>
  </r>
  <r>
    <x v="30"/>
    <x v="1"/>
    <n v="74.632034301757813"/>
    <n v="53.2659912109375"/>
    <n v="42.651515960693359"/>
    <n v="58.621212005615234"/>
    <n v="34.700000286102295"/>
    <n v="19"/>
    <n v="62.232490539550781"/>
    <n v="62.705760955810547"/>
    <n v="58.621212005615234"/>
    <n v="64.649284362792969"/>
    <n v="60.3763427734375"/>
    <n v="58.024810791015625"/>
    <n v="62.384452819824219"/>
    <n v="67.091438293457031"/>
    <n v="56.411636352539063"/>
    <n v="63.099712371826172"/>
    <n v="67.978546142578125"/>
  </r>
  <r>
    <x v="31"/>
    <x v="1"/>
    <n v="62.507289886474609"/>
    <n v="56.099773406982422"/>
    <n v="58.061225891113281"/>
    <n v="58.734695434570313"/>
    <n v="37.406653165817261"/>
    <n v="18"/>
    <n v="61.9801025390625"/>
    <n v="65.025215148925781"/>
    <n v="58.734695434570313"/>
    <n v="67.812042236328125"/>
    <n v="59.921875"/>
    <n v="58.529151916503906"/>
    <n v="63.016075134277344"/>
    <n v="72.911392211914063"/>
    <n v="60.367233276367188"/>
    <n v="65.988273620605469"/>
    <n v="69.331138610839844"/>
  </r>
  <r>
    <x v="32"/>
    <x v="0"/>
    <n v="58.998146057128906"/>
    <n v="53.679653167724609"/>
    <n v="55.032466888427734"/>
    <n v="55.811687469482422"/>
    <n v="20.398010313510895"/>
    <n v="30"/>
    <n v="54.378669738769531"/>
    <n v="53.684211730957031"/>
    <n v="55.811687469482422"/>
    <n v="56.6795654296875"/>
    <n v="47.5"/>
    <n v="50.551414489746094"/>
    <n v="60.897178649902344"/>
    <n v="63.575950622558594"/>
    <n v="48.809806823730469"/>
    <n v="58.913043975830078"/>
    <n v="66.737808227539063"/>
  </r>
  <r>
    <x v="33"/>
    <x v="0"/>
    <n v="56.722908020019531"/>
    <n v="72.782806396484375"/>
    <n v="36.477993011474609"/>
    <n v="60.030124664306641"/>
    <n v="32.700514793395996"/>
    <n v="16"/>
    <n v="54.988414764404297"/>
    <n v="65.832817077636719"/>
    <n v="60.030124664306641"/>
    <n v="61.604812622070313"/>
    <n v="61.501636505126953"/>
    <n v="61.362972259521484"/>
    <n v="64.949516296386719"/>
    <n v="58.995288848876953"/>
    <n v="63.434394836425781"/>
    <n v="59.613048553466797"/>
    <n v="61.614456176757813"/>
  </r>
  <r>
    <x v="34"/>
    <x v="1"/>
    <n v="62.662269592285156"/>
    <n v="59.379226684570313"/>
    <n v="69.973426818847656"/>
    <n v="62.647132873535156"/>
    <n v="39.175057411193848"/>
    <n v="11"/>
    <n v="62.051074981689453"/>
    <n v="65.707679748535156"/>
    <n v="62.647132873535156"/>
    <n v="66.124961853027344"/>
    <n v="59.760364532470703"/>
    <n v="57.460418701171875"/>
    <n v="64.258995056152344"/>
    <n v="71.367362976074219"/>
    <n v="55.859031677246094"/>
    <n v="65.242866516113281"/>
    <n v="73.6546630859375"/>
  </r>
  <r>
    <x v="35"/>
    <x v="1"/>
    <n v="55.567226409912109"/>
    <n v="59.722221374511719"/>
    <n v="66.636032104492188"/>
    <n v="59.650733947753906"/>
    <n v="50.943398475646973"/>
    <n v="17"/>
    <n v="63.931262969970703"/>
    <n v="68.495765686035156"/>
    <n v="59.650733947753906"/>
    <n v="66.4742431640625"/>
    <n v="68.745872497558594"/>
    <n v="57.052631378173828"/>
    <n v="64.421180725097656"/>
    <n v="69.530303955078125"/>
    <n v="60.193180084228516"/>
    <n v="66.094596862792969"/>
    <n v="72.645347595214844"/>
  </r>
  <r>
    <x v="36"/>
    <x v="0"/>
    <n v="77.987884521484375"/>
    <n v="70.872108459472656"/>
    <n v="74.857810974121094"/>
    <n v="74.159774780273438"/>
    <n v="64.505726099014282"/>
    <n v="2"/>
    <n v="71.495796203613281"/>
    <n v="71.195655822753906"/>
    <n v="74.159774780273438"/>
    <n v="74.01580810546875"/>
    <n v="66.298774719238281"/>
    <n v="66.475067138671875"/>
    <n v="75.745796203613281"/>
    <n v="81.594291687011719"/>
    <s v="-"/>
    <s v="-"/>
    <s v="-"/>
  </r>
  <r>
    <x v="37"/>
    <x v="0"/>
    <n v="57.474269866943359"/>
    <n v="58.742080688476563"/>
    <n v="50.098491668701172"/>
    <n v="56.869667053222656"/>
    <n v="27.582100033760071"/>
    <n v="26"/>
    <n v="56.358112335205078"/>
    <n v="59.712886810302734"/>
    <n v="56.869667053222656"/>
    <n v="58.539615631103516"/>
    <n v="57.257793426513672"/>
    <n v="56.421619415283203"/>
    <n v="71.451469421386719"/>
    <n v="74.643524169921875"/>
    <n v="49.920166015625"/>
    <n v="57.33294677734375"/>
    <n v="67.554046630859375"/>
  </r>
  <r>
    <x v="38"/>
    <x v="0"/>
    <n v="51.112564086914063"/>
    <n v="42.826057434082031"/>
    <n v="32.308780670166016"/>
    <n v="43.622879028320313"/>
    <n v="2.9547994956374168"/>
    <n v="39"/>
    <n v="40.992931365966797"/>
    <n v="44.091384887695313"/>
    <n v="43.622879028320313"/>
    <n v="42.515731811523438"/>
    <n v="35.860771179199219"/>
    <n v="38.951725006103516"/>
    <n v="45.062019348144531"/>
    <n v="52.678901672363281"/>
    <n v="40.263309478759766"/>
    <n v="44.389888763427734"/>
    <n v="51.3408470153808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1F8A9-3F91-4536-B83F-F8853D2EF5D5}" name="Country Ranking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A1:C40" firstHeaderRow="0" firstDataRow="1" firstDataCol="1"/>
  <pivotFields count="19">
    <pivotField axis="axisRow" showAll="0" sortType="ascending">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autoSortScope>
        <pivotArea dataOnly="0" outline="0" fieldPosition="0">
          <references count="1">
            <reference field="4294967294" count="1" selected="0">
              <x v="1"/>
            </reference>
          </references>
        </pivotArea>
      </autoSortScope>
    </pivotField>
    <pivotField showAll="0"/>
    <pivotField numFmtId="1" showAll="0"/>
    <pivotField numFmtId="1" showAll="0"/>
    <pivotField numFmtId="1" showAll="0"/>
    <pivotField name="Overall_Score_Out_Of_1002" dataField="1" numFmtId="1" showAll="0"/>
    <pivotField numFmtId="2"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s>
  <rowFields count="1">
    <field x="0"/>
  </rowFields>
  <rowItems count="39">
    <i>
      <x v="10"/>
    </i>
    <i>
      <x v="36"/>
    </i>
    <i>
      <x v="15"/>
    </i>
    <i>
      <x v="7"/>
    </i>
    <i>
      <x v="12"/>
    </i>
    <i>
      <x v="18"/>
    </i>
    <i>
      <x v="11"/>
    </i>
    <i>
      <x v="24"/>
    </i>
    <i>
      <x v="23"/>
    </i>
    <i>
      <x v="1"/>
    </i>
    <i>
      <x v="34"/>
    </i>
    <i>
      <x v="25"/>
    </i>
    <i>
      <x v="5"/>
    </i>
    <i>
      <x v="21"/>
    </i>
    <i>
      <x v="22"/>
    </i>
    <i>
      <x v="33"/>
    </i>
    <i>
      <x v="35"/>
    </i>
    <i>
      <x v="31"/>
    </i>
    <i>
      <x v="30"/>
    </i>
    <i>
      <x v="28"/>
    </i>
    <i>
      <x v="9"/>
    </i>
    <i>
      <x v="17"/>
    </i>
    <i>
      <x v="14"/>
    </i>
    <i>
      <x v="8"/>
    </i>
    <i>
      <x v="4"/>
    </i>
    <i>
      <x v="37"/>
    </i>
    <i>
      <x v="29"/>
    </i>
    <i>
      <x/>
    </i>
    <i>
      <x v="26"/>
    </i>
    <i>
      <x v="32"/>
    </i>
    <i>
      <x v="13"/>
    </i>
    <i>
      <x v="20"/>
    </i>
    <i>
      <x v="6"/>
    </i>
    <i>
      <x v="3"/>
    </i>
    <i>
      <x v="27"/>
    </i>
    <i>
      <x v="2"/>
    </i>
    <i>
      <x v="19"/>
    </i>
    <i>
      <x v="16"/>
    </i>
    <i>
      <x v="38"/>
    </i>
  </rowItems>
  <colFields count="1">
    <field x="-2"/>
  </colFields>
  <colItems count="2">
    <i>
      <x/>
    </i>
    <i i="1">
      <x v="1"/>
    </i>
  </colItems>
  <dataFields count="2">
    <dataField name="Overall_Score_Out_Of_100" fld="5" baseField="0" baseItem="0" numFmtId="2"/>
    <dataField name="Overall_Rank_Out_Of_39 " fld="7" baseField="0" baseItem="0" numFmtId="1"/>
  </dataFields>
  <formats count="8">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outline="0" fieldPosition="0">
        <references count="1">
          <reference field="4294967294" count="2">
            <x v="0"/>
            <x v="1"/>
          </reference>
        </references>
      </pivotArea>
    </format>
    <format dxfId="10">
      <pivotArea field="0" type="button" dataOnly="0" labelOnly="1" outline="0" axis="axisRow" fieldPosition="0"/>
    </format>
    <format dxfId="9">
      <pivotArea dataOnly="0" labelOnly="1" outline="0" fieldPosition="0">
        <references count="1">
          <reference field="4294967294" count="2">
            <x v="0"/>
            <x v="1"/>
          </reference>
        </references>
      </pivotArea>
    </format>
    <format dxfId="8">
      <pivotArea outline="0" collapsedLevelsAreSubtotals="1" fieldPosition="0">
        <references count="1">
          <reference field="4294967294" count="1" selected="0">
            <x v="0"/>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F8E13-3E50-4A26-B9C0-DF9C692CA32F}" name="PivotTable3" cacheId="1" applyNumberFormats="0" applyBorderFormats="0" applyFontFormats="0" applyPatternFormats="0" applyAlignmentFormats="0" applyWidthHeightFormats="1" dataCaption="Values" tag="7372e5a3-5031-4292-8557-c1600876684d" updatedVersion="8" minRefreshableVersion="3" useAutoFormatting="1" itemPrintTitles="1" createdVersion="8" indent="0" outline="1" outlineData="1" multipleFieldFilters="0" rowHeaderCaption="">
  <location ref="A54:J55"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c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BF4AC0-5A82-4DD9-80D5-6D38FFF886A0}" name="OECD vs non-OECD"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OECD_Member (Yes/No)">
  <location ref="A43:E45" firstHeaderRow="0" firstDataRow="1" firstDataCol="1"/>
  <pivotFields count="19">
    <pivotField showAll="0"/>
    <pivotField axis="axisRow" showAll="0" sortType="descending">
      <items count="3">
        <item x="1"/>
        <item x="0"/>
        <item t="default"/>
      </items>
    </pivotField>
    <pivotField dataField="1" numFmtId="1" showAll="0"/>
    <pivotField dataField="1" numFmtId="1" showAll="0"/>
    <pivotField dataField="1" numFmtId="1" showAll="0"/>
    <pivotField dataField="1" numFmtId="1" showAll="0"/>
    <pivotField numFmtId="2"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s>
  <rowFields count="1">
    <field x="1"/>
  </rowFields>
  <rowItems count="2">
    <i>
      <x/>
    </i>
    <i>
      <x v="1"/>
    </i>
  </rowItems>
  <colFields count="1">
    <field x="-2"/>
  </colFields>
  <colItems count="4">
    <i>
      <x/>
    </i>
    <i i="1">
      <x v="1"/>
    </i>
    <i i="2">
      <x v="2"/>
    </i>
    <i i="3">
      <x v="3"/>
    </i>
  </colItems>
  <dataFields count="4">
    <dataField name=" Overall_Score_Out_Of_100" fld="5" subtotal="average" baseField="1" baseItem="0" numFmtId="1"/>
    <dataField name="Knowledge_Out_Of_100 " fld="2" subtotal="average" baseField="1" baseItem="0" numFmtId="1"/>
    <dataField name="Behaviour_Out_Of_100 " fld="3" subtotal="average" baseField="1" baseItem="0" numFmtId="1"/>
    <dataField name="Attitudes_Out_Of_100 " fld="4" subtotal="average" baseField="1" baseItem="0" numFmtId="1"/>
  </dataFields>
  <formats count="8">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outline="0" fieldPosition="0">
        <references count="1">
          <reference field="4294967294" count="4">
            <x v="0"/>
            <x v="1"/>
            <x v="2"/>
            <x v="3"/>
          </reference>
        </references>
      </pivotArea>
    </format>
    <format dxfId="18">
      <pivotArea field="1" type="button" dataOnly="0" labelOnly="1" outline="0" axis="axisRow" fieldPosition="0"/>
    </format>
    <format dxfId="17">
      <pivotArea dataOnly="0" labelOnly="1" outline="0" fieldPosition="0">
        <references count="1">
          <reference field="4294967294" count="4">
            <x v="0"/>
            <x v="1"/>
            <x v="2"/>
            <x v="3"/>
          </reference>
        </references>
      </pivotArea>
    </format>
    <format dxfId="16">
      <pivotArea outline="0" collapsedLevelsAreSubtotals="1"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FC2B4AE-DE6B-4D96-9D00-90FBE2DBFCEE}" autoFormatId="16" applyNumberFormats="0" applyBorderFormats="0" applyFontFormats="0" applyPatternFormats="0" applyAlignmentFormats="0" applyWidthHeightFormats="0">
  <queryTableRefresh nextId="15">
    <queryTableFields count="13">
      <queryTableField id="1" name="Country" tableColumnId="1"/>
      <queryTableField id="13" name="Metric" tableColumnId="13"/>
      <queryTableField id="2" name="Female" tableColumnId="2"/>
      <queryTableField id="3" name="Male" tableColumnId="3"/>
      <queryTableField id="4" name="Age_18_29" tableColumnId="4"/>
      <queryTableField id="5" name="Age_30_59" tableColumnId="5"/>
      <queryTableField id="6" name="Age_60_plus" tableColumnId="6"/>
      <queryTableField id="7" name="Less_Than_Secondary" tableColumnId="7"/>
      <queryTableField id="8" name="Secondary" tableColumnId="8"/>
      <queryTableField id="9" name="More_Than_Secondary" tableColumnId="9"/>
      <queryTableField id="10" name="Low_Income" tableColumnId="10"/>
      <queryTableField id="11" name="Medium_Income" tableColumnId="11"/>
      <queryTableField id="12" name="High_Income" tableColumnId="12"/>
    </queryTableFields>
  </queryTableRefresh>
  <extLst>
    <ext xmlns:x15="http://schemas.microsoft.com/office/spreadsheetml/2010/11/main" uri="{883FBD77-0823-4a55-B5E3-86C4891E6966}">
      <x15:queryTable sourceDataName="Query - PQ_Finlit_Full"/>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9A15D-86AD-4393-B3AF-28BD63F477D1}" name="PQ_Finlit_Full" displayName="PQ_Finlit_Full" ref="A1:M157" tableType="queryTable" totalsRowShown="0">
  <autoFilter ref="A1:M157" xr:uid="{8D89A15D-86AD-4393-B3AF-28BD63F477D1}"/>
  <sortState xmlns:xlrd2="http://schemas.microsoft.com/office/spreadsheetml/2017/richdata2" ref="A2:M157">
    <sortCondition ref="A1:A157"/>
  </sortState>
  <tableColumns count="13">
    <tableColumn id="1" xr3:uid="{726A6DBE-133D-4829-B2F4-3B7A8828EC01}" uniqueName="1" name="Country" queryTableFieldId="1" dataDxfId="53"/>
    <tableColumn id="13" xr3:uid="{71C9DD49-E5D8-49E8-9AE0-422B8718D07A}" uniqueName="13" name="Metric" queryTableFieldId="13"/>
    <tableColumn id="2" xr3:uid="{55DE2A13-98C7-4DC2-8E3C-4A744BBDF89E}" uniqueName="2" name="Female" queryTableFieldId="2" dataDxfId="52"/>
    <tableColumn id="3" xr3:uid="{E31ED75A-FD4D-4148-B46E-BADC9C509B63}" uniqueName="3" name="Male" queryTableFieldId="3" dataDxfId="51"/>
    <tableColumn id="4" xr3:uid="{3FEB601E-9851-430E-82A0-D73055B18758}" uniqueName="4" name="Age_18_29" queryTableFieldId="4" dataDxfId="50"/>
    <tableColumn id="5" xr3:uid="{5231B81B-C03F-414B-B4AD-DC51EB1FC6F2}" uniqueName="5" name="Age_30_59" queryTableFieldId="5" dataDxfId="49"/>
    <tableColumn id="6" xr3:uid="{CDFD3D0C-3158-4AEB-B0B8-05038AC6177F}" uniqueName="6" name="Age_60_plus" queryTableFieldId="6" dataDxfId="48"/>
    <tableColumn id="7" xr3:uid="{5F2BA0A0-B3DB-41C1-B682-F04D7501DF42}" uniqueName="7" name="Less_Than_Secondary" queryTableFieldId="7" dataDxfId="47"/>
    <tableColumn id="8" xr3:uid="{03B581E6-81FF-4E07-B450-DBAEC2D385DB}" uniqueName="8" name="Secondary" queryTableFieldId="8" dataDxfId="46"/>
    <tableColumn id="9" xr3:uid="{2A414F34-C41B-479E-870C-94E884121B4A}" uniqueName="9" name="More_Than_Secondary" queryTableFieldId="9" dataDxfId="45"/>
    <tableColumn id="10" xr3:uid="{CED1F7A4-9DD0-41E7-9356-3B1B12D34262}" uniqueName="10" name="Low_Income" queryTableFieldId="10" dataDxfId="44"/>
    <tableColumn id="11" xr3:uid="{30FBF7BD-695E-4DC7-BE34-9AF0662A219C}" uniqueName="11" name="Medium_Income" queryTableFieldId="11" dataDxfId="43"/>
    <tableColumn id="12" xr3:uid="{70BF2A80-E315-4BD7-9CE8-01C100F61166}" uniqueName="12" name="High_Income" queryTableFieldId="12"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22714C-F793-4488-BF1E-F1ED22B894B3}" name="tbl_scores" displayName="tbl_scores" ref="A1:S40" totalsRowShown="0">
  <autoFilter ref="A1:S40" xr:uid="{3622714C-F793-4488-BF1E-F1ED22B894B3}"/>
  <tableColumns count="19">
    <tableColumn id="1" xr3:uid="{FC80C946-06D6-4401-9E1E-D79299C9AF40}" name="Country" dataDxfId="41">
      <calculatedColumnFormula>_xlfn.XLOOKUP('01_Raw_Data'!$A7,'01_Raw_Data'!$A$7:$A$45, '01_Raw_Data'!$A$7:$A$45)</calculatedColumnFormula>
    </tableColumn>
    <tableColumn id="18" xr3:uid="{85C38020-F4B8-40A7-9A3B-E7E2E16EBCB5}" name="OECD_Member"/>
    <tableColumn id="14" xr3:uid="{FFA4B87F-41D5-48F5-895F-A3D9C448B075}" name="Knowledge_Out_Of_100" dataDxfId="40">
      <calculatedColumnFormula>_xlfn.XLOOKUP('01_Raw_Data'!$A258, '01_Raw_Data'!$A$258:$A$296, '01_Raw_Data'!$D$258:$D$296)</calculatedColumnFormula>
    </tableColumn>
    <tableColumn id="15" xr3:uid="{C30FA847-4293-4671-991F-3FFFD06AE56D}" name="Behaviour_Out_Of_100" dataDxfId="39">
      <calculatedColumnFormula>_xlfn.XLOOKUP('01_Raw_Data'!$A307, '01_Raw_Data'!$A$307:$A$345,'01_Raw_Data'!$D$307:$D$345)</calculatedColumnFormula>
    </tableColumn>
    <tableColumn id="16" xr3:uid="{CEF88B2F-C1D1-477B-AFA9-9CC046CF04D9}" name="Attitudes_Out_Of_100" dataDxfId="38">
      <calculatedColumnFormula>_xlfn.XLOOKUP('01_Raw_Data'!$A356, '01_Raw_Data'!$A$356:$A$394, '01_Raw_Data'!$D$356:$D$394)</calculatedColumnFormula>
    </tableColumn>
    <tableColumn id="13" xr3:uid="{9BF32834-9CA4-47A3-956C-DF07DA99241F}" name="Overall_Score_Out_Of_100" dataDxfId="37">
      <calculatedColumnFormula>_xlfn.XLOOKUP('01_Raw_Data'!$A108, '01_Raw_Data'!$A$108:$A$146, '01_Raw_Data'!$D$108:$D$146)</calculatedColumnFormula>
    </tableColumn>
    <tableColumn id="20" xr3:uid="{6FE51891-F774-446F-8739-3DAD6B111F62}" name="%_Reaching_Minimum_Target_Score" dataDxfId="36">
      <calculatedColumnFormula>_xlfn.XLOOKUP('01_Raw_Data'!$A59,'01_Raw_Data'!$A$59:$A$97, '01_Raw_Data'!$B$59:$B$97)</calculatedColumnFormula>
    </tableColumn>
    <tableColumn id="17" xr3:uid="{2BA9CC91-3E13-4AC4-90D6-88A6E9925874}" name="Overall_Rank_Out_Of_39" dataDxfId="35">
      <calculatedColumnFormula>RANK('01_Raw_Data'!$D108, '01_Raw_Data'!$D$108:$D$146, 0)</calculatedColumnFormula>
    </tableColumn>
    <tableColumn id="2" xr3:uid="{FE6C861B-8502-4078-A0B2-2D68BC00DADA}" name="Score_Female" dataDxfId="34">
      <calculatedColumnFormula>_xlfn.XLOOKUP($A2,'01_Raw_Data'!$A$107:$A$148,'01_Raw_Data'!$B$107:$B$148)</calculatedColumnFormula>
    </tableColumn>
    <tableColumn id="3" xr3:uid="{96E6E1BD-4735-407C-AE04-94A3FD686FB6}" name="Score_Male" dataDxfId="33">
      <calculatedColumnFormula>_xlfn.XLOOKUP($A2,'01_Raw_Data'!$A$107:$A$148,'01_Raw_Data'!$C$107:$C$148)</calculatedColumnFormula>
    </tableColumn>
    <tableColumn id="4" xr3:uid="{D0C5082E-6CAC-4011-BA4E-0EE9E827BAC8}" name="Score_18_29" dataDxfId="32">
      <calculatedColumnFormula>_xlfn.XLOOKUP($A2,'01_Raw_Data'!$A$107:$A$148,'01_Raw_Data'!$D$107:$D$148)</calculatedColumnFormula>
    </tableColumn>
    <tableColumn id="5" xr3:uid="{843D6302-2B9C-4F74-9BCB-0325CEA34189}" name="Score_30_59" dataDxfId="31">
      <calculatedColumnFormula>_xlfn.XLOOKUP($A2,'01_Raw_Data'!$A$107:$A$148,'01_Raw_Data'!$E$107:$E$148)</calculatedColumnFormula>
    </tableColumn>
    <tableColumn id="6" xr3:uid="{32595D8F-C0BB-4E3C-A142-66B0BA1DABDA}" name="Score_60_and_over" dataDxfId="30">
      <calculatedColumnFormula>_xlfn.XLOOKUP($A2,'01_Raw_Data'!$A$107:$A$148,'01_Raw_Data'!$F$107:$F$148)</calculatedColumnFormula>
    </tableColumn>
    <tableColumn id="7" xr3:uid="{8125205E-012C-4D23-88D3-2849FFD9CBF6}" name="Score_Less_Than_Secondary" dataDxfId="29">
      <calculatedColumnFormula>_xlfn.XLOOKUP($A2,'01_Raw_Data'!$A$107:$A$148,'01_Raw_Data'!$G$107:$G$148)</calculatedColumnFormula>
    </tableColumn>
    <tableColumn id="8" xr3:uid="{74DE5076-F8D7-4B40-B43D-6E0E42D4AAE1}" name="Score_Secondary" dataDxfId="28">
      <calculatedColumnFormula>_xlfn.XLOOKUP($A2,'01_Raw_Data'!$A$107:$A$148,'01_Raw_Data'!$H$107:$H$148)</calculatedColumnFormula>
    </tableColumn>
    <tableColumn id="9" xr3:uid="{F182609E-44D8-4E6D-84E4-EA852FF5E9BC}" name="Score_More_Than_Secondary" dataDxfId="27">
      <calculatedColumnFormula>_xlfn.XLOOKUP($A2,'01_Raw_Data'!$A$107:$A$148,'01_Raw_Data'!$I$107:$I$148)</calculatedColumnFormula>
    </tableColumn>
    <tableColumn id="10" xr3:uid="{F58B2322-1425-4A66-B247-ED70D9B999E5}" name="Score_Low" dataDxfId="26">
      <calculatedColumnFormula>_xlfn.XLOOKUP($A2,'01_Raw_Data'!$A$107:$A$148,'01_Raw_Data'!$Q$107:$Q$148)</calculatedColumnFormula>
    </tableColumn>
    <tableColumn id="11" xr3:uid="{EE6BB202-0ADE-460D-B2EC-B1D32EA53D78}" name="Score_Medium" dataDxfId="25">
      <calculatedColumnFormula>_xlfn.XLOOKUP($A2,'01_Raw_Data'!$A$107:$A$148,'01_Raw_Data'!$R$107:$R$148)</calculatedColumnFormula>
    </tableColumn>
    <tableColumn id="12" xr3:uid="{0A4D1693-FB93-4DC5-B524-7378782BC18A}" name="Score_High" dataDxfId="24">
      <calculatedColumnFormula>_xlfn.XLOOKUP($A2,'01_Raw_Data'!$A$107:$A$148,'01_Raw_Data'!$S$107:$S$148)</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94"/>
  <sheetViews>
    <sheetView topLeftCell="A82" workbookViewId="0">
      <selection activeCell="A123" sqref="A123:XFD123"/>
    </sheetView>
  </sheetViews>
  <sheetFormatPr defaultRowHeight="14.5" x14ac:dyDescent="0.35"/>
  <cols>
    <col min="1" max="1" width="31.7265625" customWidth="1"/>
    <col min="2" max="2" width="45.6328125" customWidth="1"/>
  </cols>
  <sheetData>
    <row r="1" spans="1:12" x14ac:dyDescent="0.35">
      <c r="A1" s="1" t="s">
        <v>0</v>
      </c>
      <c r="B1" s="1"/>
      <c r="C1" s="1" t="s">
        <v>1</v>
      </c>
      <c r="D1" s="1"/>
      <c r="E1" s="1"/>
      <c r="F1" s="1"/>
      <c r="G1" s="1"/>
      <c r="H1" s="1"/>
      <c r="I1" s="1"/>
      <c r="J1" s="1"/>
      <c r="K1" s="1"/>
      <c r="L1" s="1"/>
    </row>
    <row r="2" spans="1:12" x14ac:dyDescent="0.35">
      <c r="A2" s="2" t="s">
        <v>2</v>
      </c>
      <c r="B2" s="1"/>
      <c r="C2" s="1"/>
      <c r="D2" s="1"/>
      <c r="E2" s="1"/>
      <c r="F2" s="1"/>
      <c r="G2" s="1"/>
      <c r="H2" s="1"/>
      <c r="I2" s="1"/>
      <c r="J2" s="1"/>
      <c r="K2" s="1"/>
      <c r="L2" s="1"/>
    </row>
    <row r="3" spans="1:12" x14ac:dyDescent="0.35">
      <c r="A3" s="3" t="s">
        <v>3</v>
      </c>
      <c r="B3" s="1"/>
      <c r="C3" s="1"/>
      <c r="D3" s="1"/>
      <c r="E3" s="1"/>
      <c r="F3" s="1"/>
      <c r="G3" s="1"/>
      <c r="H3" s="1"/>
      <c r="I3" s="1"/>
      <c r="J3" s="1"/>
      <c r="K3" s="1"/>
      <c r="L3" s="1"/>
    </row>
    <row r="4" spans="1:12" x14ac:dyDescent="0.35">
      <c r="A4" s="3"/>
      <c r="B4" s="1"/>
      <c r="C4" s="1"/>
      <c r="D4" s="1"/>
      <c r="E4" s="1"/>
      <c r="F4" s="1"/>
      <c r="G4" s="1"/>
      <c r="H4" s="1"/>
      <c r="I4" s="1"/>
      <c r="J4" s="1"/>
      <c r="K4" s="1"/>
      <c r="L4" s="1"/>
    </row>
    <row r="5" spans="1:12" x14ac:dyDescent="0.35">
      <c r="A5" s="1"/>
      <c r="B5" s="1"/>
      <c r="C5" s="1"/>
      <c r="D5" s="1"/>
      <c r="E5" s="1"/>
      <c r="F5" s="1"/>
      <c r="G5" s="1"/>
      <c r="H5" s="1"/>
      <c r="I5" s="1"/>
      <c r="J5" s="1"/>
      <c r="K5" s="1"/>
      <c r="L5" s="1"/>
    </row>
    <row r="6" spans="1:12" ht="65" x14ac:dyDescent="0.35">
      <c r="A6" s="4" t="s">
        <v>4</v>
      </c>
      <c r="B6" s="5" t="s">
        <v>5</v>
      </c>
      <c r="C6" s="5" t="s">
        <v>6</v>
      </c>
      <c r="D6" s="5" t="s">
        <v>7</v>
      </c>
      <c r="E6" s="5" t="s">
        <v>8</v>
      </c>
      <c r="F6" s="1"/>
      <c r="G6" s="1"/>
      <c r="H6" s="1"/>
      <c r="I6" s="1"/>
      <c r="J6" s="1"/>
      <c r="K6" s="1"/>
      <c r="L6" s="1"/>
    </row>
    <row r="7" spans="1:12" x14ac:dyDescent="0.35">
      <c r="A7" s="6" t="s">
        <v>9</v>
      </c>
      <c r="B7" s="7">
        <v>20.15941047668457</v>
      </c>
      <c r="C7" s="7">
        <v>22.994884490966797</v>
      </c>
      <c r="D7" s="7">
        <v>13.245693206787109</v>
      </c>
      <c r="E7" s="7">
        <v>56.399986267089844</v>
      </c>
      <c r="F7" s="1"/>
      <c r="G7" s="1"/>
      <c r="H7" s="1"/>
      <c r="I7" s="1"/>
      <c r="J7" s="1"/>
      <c r="K7" s="1"/>
      <c r="L7" s="1"/>
    </row>
    <row r="8" spans="1:12" x14ac:dyDescent="0.35">
      <c r="A8" s="6" t="s">
        <v>10</v>
      </c>
      <c r="B8" s="7">
        <v>18.557500839233398</v>
      </c>
      <c r="C8" s="7">
        <v>30.489999771118164</v>
      </c>
      <c r="D8" s="7">
        <v>10.591250419616699</v>
      </c>
      <c r="E8" s="7">
        <v>59.638748168945313</v>
      </c>
      <c r="F8" s="1"/>
      <c r="G8" s="1" t="str">
        <f>IF(F8=1,E8,"")</f>
        <v/>
      </c>
      <c r="H8" s="1"/>
      <c r="I8" s="1"/>
      <c r="J8" s="1"/>
      <c r="K8" s="1"/>
      <c r="L8" s="1"/>
    </row>
    <row r="9" spans="1:12" x14ac:dyDescent="0.35">
      <c r="A9" s="6" t="s">
        <v>11</v>
      </c>
      <c r="B9" s="7">
        <v>14.531676292419434</v>
      </c>
      <c r="C9" s="7">
        <v>23.787229537963867</v>
      </c>
      <c r="D9" s="7">
        <v>10.289666175842285</v>
      </c>
      <c r="E9" s="7">
        <v>48.608570098876953</v>
      </c>
      <c r="F9" s="1"/>
      <c r="G9" s="8"/>
      <c r="H9" s="1"/>
      <c r="I9" s="1"/>
      <c r="J9" s="1"/>
      <c r="K9" s="1"/>
      <c r="L9" s="1"/>
    </row>
    <row r="10" spans="1:12" x14ac:dyDescent="0.35">
      <c r="A10" s="6" t="s">
        <v>12</v>
      </c>
      <c r="B10" s="7">
        <v>21.588283538818359</v>
      </c>
      <c r="C10" s="7">
        <v>24.488449096679688</v>
      </c>
      <c r="D10" s="7">
        <v>10.030941009521484</v>
      </c>
      <c r="E10" s="7">
        <v>56.107673645019531</v>
      </c>
      <c r="F10" s="1"/>
      <c r="G10" s="8"/>
      <c r="H10" s="1"/>
      <c r="I10" s="1"/>
      <c r="J10" s="1"/>
      <c r="K10" s="1"/>
      <c r="L10" s="1"/>
    </row>
    <row r="11" spans="1:12" x14ac:dyDescent="0.35">
      <c r="A11" s="6" t="s">
        <v>13</v>
      </c>
      <c r="B11" s="7">
        <v>20.705127716064453</v>
      </c>
      <c r="C11" s="7">
        <v>25.901708602905273</v>
      </c>
      <c r="D11" s="7">
        <v>9.8675212860107422</v>
      </c>
      <c r="E11" s="7">
        <v>56.474357604980469</v>
      </c>
      <c r="F11" s="1"/>
      <c r="G11" s="8"/>
      <c r="H11" s="1"/>
      <c r="I11" s="1"/>
      <c r="J11" s="1"/>
      <c r="K11" s="1"/>
      <c r="L11" s="1"/>
    </row>
    <row r="12" spans="1:12" x14ac:dyDescent="0.35">
      <c r="A12" s="6" t="s">
        <v>14</v>
      </c>
      <c r="B12" s="7">
        <v>24.52897834777832</v>
      </c>
      <c r="C12" s="7">
        <v>26.626117706298828</v>
      </c>
      <c r="D12" s="7">
        <v>10.877952575683594</v>
      </c>
      <c r="E12" s="7">
        <v>62.033046722412109</v>
      </c>
      <c r="F12" s="1"/>
      <c r="G12" s="8"/>
      <c r="H12" s="1"/>
      <c r="I12" s="1"/>
      <c r="J12" s="1"/>
      <c r="K12" s="1"/>
      <c r="L12" s="1"/>
    </row>
    <row r="13" spans="1:12" x14ac:dyDescent="0.35">
      <c r="A13" s="6" t="s">
        <v>15</v>
      </c>
      <c r="B13" s="7">
        <v>25.44927978515625</v>
      </c>
      <c r="C13" s="7">
        <v>20.385395050048828</v>
      </c>
      <c r="D13" s="7">
        <v>9.9502992630004883</v>
      </c>
      <c r="E13" s="7">
        <v>55.78497314453125</v>
      </c>
      <c r="F13" s="1"/>
      <c r="G13" s="8"/>
      <c r="H13" s="1"/>
      <c r="I13" s="1"/>
      <c r="J13" s="1"/>
      <c r="K13" s="1"/>
      <c r="L13" s="1"/>
    </row>
    <row r="14" spans="1:12" x14ac:dyDescent="0.35">
      <c r="A14" s="6" t="s">
        <v>16</v>
      </c>
      <c r="B14" s="7">
        <v>27.471561431884766</v>
      </c>
      <c r="C14" s="7">
        <v>27.465784072875977</v>
      </c>
      <c r="D14" s="7">
        <v>12.268930435180664</v>
      </c>
      <c r="E14" s="7">
        <v>67.206275939941406</v>
      </c>
      <c r="F14" s="1"/>
      <c r="G14" s="8"/>
      <c r="H14" s="1"/>
      <c r="I14" s="1"/>
      <c r="J14" s="1"/>
      <c r="K14" s="1"/>
      <c r="L14" s="1"/>
    </row>
    <row r="15" spans="1:12" x14ac:dyDescent="0.35">
      <c r="A15" s="6" t="s">
        <v>17</v>
      </c>
      <c r="B15" s="7">
        <v>24.160406112670898</v>
      </c>
      <c r="C15" s="7">
        <v>27.940481185913086</v>
      </c>
      <c r="D15" s="7">
        <v>12.421185493469238</v>
      </c>
      <c r="E15" s="7">
        <v>64.508552551269531</v>
      </c>
      <c r="F15" s="1"/>
      <c r="G15" s="8"/>
      <c r="H15" s="1"/>
      <c r="I15" s="1"/>
      <c r="J15" s="1"/>
      <c r="K15" s="1"/>
      <c r="L15" s="1"/>
    </row>
    <row r="16" spans="1:12" x14ac:dyDescent="0.35">
      <c r="A16" s="6" t="s">
        <v>18</v>
      </c>
      <c r="B16" s="7">
        <v>23.045341491699219</v>
      </c>
      <c r="C16" s="7">
        <v>27.240388870239258</v>
      </c>
      <c r="D16" s="7">
        <v>11.758134841918945</v>
      </c>
      <c r="E16" s="7">
        <v>62.043865203857422</v>
      </c>
      <c r="F16" s="1"/>
      <c r="G16" s="8"/>
      <c r="H16" s="1"/>
      <c r="I16" s="1"/>
      <c r="J16" s="1"/>
      <c r="K16" s="1"/>
      <c r="L16" s="1"/>
    </row>
    <row r="17" spans="1:12" x14ac:dyDescent="0.35">
      <c r="A17" s="6" t="s">
        <v>19</v>
      </c>
      <c r="B17" s="7">
        <v>29.822637557983398</v>
      </c>
      <c r="C17" s="7">
        <v>33.157703399658203</v>
      </c>
      <c r="D17" s="7">
        <v>12.989780426025391</v>
      </c>
      <c r="E17" s="7">
        <v>75.970123291015625</v>
      </c>
      <c r="F17" s="1"/>
      <c r="G17" s="8"/>
      <c r="H17" s="1"/>
      <c r="I17" s="1"/>
      <c r="J17" s="1"/>
      <c r="K17" s="1"/>
      <c r="L17" s="1"/>
    </row>
    <row r="18" spans="1:12" x14ac:dyDescent="0.35">
      <c r="A18" s="6" t="s">
        <v>20</v>
      </c>
      <c r="B18" s="7">
        <v>22.715827941894531</v>
      </c>
      <c r="C18" s="7">
        <v>27.953350067138672</v>
      </c>
      <c r="D18" s="7">
        <v>10.707547187805176</v>
      </c>
      <c r="E18" s="7">
        <v>61.376724243164063</v>
      </c>
      <c r="F18" s="1"/>
      <c r="G18" s="8"/>
      <c r="H18" s="1"/>
      <c r="I18" s="1"/>
      <c r="J18" s="1"/>
      <c r="K18" s="1"/>
      <c r="L18" s="1"/>
    </row>
    <row r="19" spans="1:12" x14ac:dyDescent="0.35">
      <c r="A19" s="6" t="s">
        <v>21</v>
      </c>
      <c r="B19" s="7">
        <v>31.879598617553711</v>
      </c>
      <c r="C19" s="7">
        <v>27.49354362487793</v>
      </c>
      <c r="D19" s="7">
        <v>10.711785316467285</v>
      </c>
      <c r="E19" s="7">
        <v>70.084930419921875</v>
      </c>
      <c r="F19" s="1"/>
      <c r="G19" s="8"/>
      <c r="H19" s="1"/>
      <c r="I19" s="1"/>
      <c r="J19" s="1"/>
      <c r="K19" s="1"/>
      <c r="L19" s="1"/>
    </row>
    <row r="20" spans="1:12" x14ac:dyDescent="0.35">
      <c r="A20" s="6" t="s">
        <v>22</v>
      </c>
      <c r="B20" s="7">
        <v>25.931985855102539</v>
      </c>
      <c r="C20" s="7">
        <v>20.337308883666992</v>
      </c>
      <c r="D20" s="7">
        <v>11.376331329345703</v>
      </c>
      <c r="E20" s="7">
        <v>57.645626068115234</v>
      </c>
      <c r="F20" s="1"/>
      <c r="G20" s="8"/>
      <c r="H20" s="1"/>
      <c r="I20" s="1"/>
      <c r="J20" s="1"/>
      <c r="K20" s="1"/>
      <c r="L20" s="1"/>
    </row>
    <row r="21" spans="1:12" x14ac:dyDescent="0.35">
      <c r="A21" s="6" t="s">
        <v>23</v>
      </c>
      <c r="B21" s="7">
        <v>13.350000381469727</v>
      </c>
      <c r="C21" s="7">
        <v>31.909999847412109</v>
      </c>
      <c r="D21" s="7">
        <v>11.362500190734863</v>
      </c>
      <c r="E21" s="7">
        <v>56.622501373291016</v>
      </c>
      <c r="F21" s="1"/>
      <c r="G21" s="8"/>
      <c r="H21" s="1"/>
      <c r="I21" s="1"/>
      <c r="J21" s="1"/>
      <c r="K21" s="1"/>
      <c r="L21" s="1"/>
    </row>
    <row r="22" spans="1:12" x14ac:dyDescent="0.35">
      <c r="A22" s="6" t="s">
        <v>24</v>
      </c>
      <c r="B22" s="7">
        <v>25.163549423217773</v>
      </c>
      <c r="C22" s="7">
        <v>32.896709442138672</v>
      </c>
      <c r="D22" s="7">
        <v>11.640682220458984</v>
      </c>
      <c r="E22" s="7">
        <v>69.700942993164063</v>
      </c>
      <c r="F22" s="1"/>
      <c r="G22" s="8"/>
      <c r="H22" s="1"/>
      <c r="I22" s="1"/>
      <c r="J22" s="1"/>
      <c r="K22" s="1"/>
      <c r="L22" s="1"/>
    </row>
    <row r="23" spans="1:12" x14ac:dyDescent="0.35">
      <c r="A23" s="6" t="s">
        <v>25</v>
      </c>
      <c r="B23" s="7">
        <v>18.470623016357422</v>
      </c>
      <c r="C23" s="7">
        <v>23.383825302124023</v>
      </c>
      <c r="D23" s="7">
        <v>11.48289966583252</v>
      </c>
      <c r="E23" s="7">
        <v>53.337348937988281</v>
      </c>
      <c r="F23" s="1"/>
      <c r="G23" s="8"/>
      <c r="H23" s="1"/>
      <c r="I23" s="1"/>
      <c r="J23" s="1"/>
      <c r="K23" s="1"/>
      <c r="L23" s="1"/>
    </row>
    <row r="24" spans="1:12" x14ac:dyDescent="0.35">
      <c r="A24" s="6" t="s">
        <v>26</v>
      </c>
      <c r="B24" s="7">
        <v>19.621040344238281</v>
      </c>
      <c r="C24" s="7">
        <v>28.87019157409668</v>
      </c>
      <c r="D24" s="7">
        <v>9.6309385299682617</v>
      </c>
      <c r="E24" s="7">
        <v>58.122173309326172</v>
      </c>
      <c r="F24" s="1"/>
      <c r="G24" s="8"/>
      <c r="H24" s="1"/>
      <c r="I24" s="1"/>
      <c r="J24" s="1"/>
      <c r="K24" s="1"/>
      <c r="L24" s="1"/>
    </row>
    <row r="25" spans="1:12" x14ac:dyDescent="0.35">
      <c r="A25" s="6" t="s">
        <v>27</v>
      </c>
      <c r="B25" s="7">
        <v>26.440868377685547</v>
      </c>
      <c r="C25" s="7">
        <v>29.585269927978516</v>
      </c>
      <c r="D25" s="7">
        <v>11.145739555358887</v>
      </c>
      <c r="E25" s="7">
        <v>67.171875</v>
      </c>
      <c r="F25" s="1"/>
      <c r="G25" s="8"/>
      <c r="H25" s="1"/>
      <c r="I25" s="1"/>
      <c r="J25" s="1"/>
      <c r="K25" s="1"/>
      <c r="L25" s="1"/>
    </row>
    <row r="26" spans="1:12" x14ac:dyDescent="0.35">
      <c r="A26" s="6" t="s">
        <v>28</v>
      </c>
      <c r="B26" s="7">
        <v>20.248403549194336</v>
      </c>
      <c r="C26" s="7">
        <v>27.419593811035156</v>
      </c>
      <c r="D26" s="7">
        <v>10.976879119873047</v>
      </c>
      <c r="E26" s="7">
        <v>58.644874572753906</v>
      </c>
      <c r="F26" s="1"/>
      <c r="G26" s="8"/>
      <c r="H26" s="1"/>
      <c r="I26" s="1"/>
      <c r="J26" s="1"/>
      <c r="K26" s="1"/>
      <c r="L26" s="1"/>
    </row>
    <row r="27" spans="1:12" x14ac:dyDescent="0.35">
      <c r="A27" s="6" t="s">
        <v>29</v>
      </c>
      <c r="B27" s="7">
        <v>18.932584762573242</v>
      </c>
      <c r="C27" s="7">
        <v>28.305242538452148</v>
      </c>
      <c r="D27" s="7">
        <v>8.9021539688110352</v>
      </c>
      <c r="E27" s="7">
        <v>56.139980316162109</v>
      </c>
      <c r="F27" s="1"/>
      <c r="G27" s="8"/>
      <c r="H27" s="1"/>
      <c r="I27" s="1"/>
      <c r="J27" s="1"/>
      <c r="K27" s="1"/>
      <c r="L27" s="1"/>
    </row>
    <row r="28" spans="1:12" x14ac:dyDescent="0.35">
      <c r="A28" s="6" t="s">
        <v>30</v>
      </c>
      <c r="B28" s="7">
        <v>25.007810592651367</v>
      </c>
      <c r="C28" s="7">
        <v>30.087869644165039</v>
      </c>
      <c r="D28" s="7">
        <v>12.688861846923828</v>
      </c>
      <c r="E28" s="7">
        <v>67.784538269042969</v>
      </c>
      <c r="F28" s="1"/>
      <c r="G28" s="8"/>
      <c r="H28" s="1"/>
      <c r="I28" s="1"/>
      <c r="J28" s="1"/>
      <c r="K28" s="1"/>
      <c r="L28" s="1"/>
    </row>
    <row r="29" spans="1:12" x14ac:dyDescent="0.35">
      <c r="A29" s="6" t="s">
        <v>31</v>
      </c>
      <c r="B29" s="7">
        <v>22.075162887573242</v>
      </c>
      <c r="C29" s="7">
        <v>28.825344085693359</v>
      </c>
      <c r="D29" s="7">
        <v>9.7747907638549805</v>
      </c>
      <c r="E29" s="7">
        <v>60.688339233398438</v>
      </c>
      <c r="F29" s="1"/>
      <c r="G29" s="8"/>
      <c r="H29" s="1"/>
      <c r="I29" s="1"/>
      <c r="J29" s="1"/>
      <c r="K29" s="1"/>
      <c r="L29" s="1"/>
    </row>
    <row r="30" spans="1:12" x14ac:dyDescent="0.35">
      <c r="A30" s="6" t="s">
        <v>32</v>
      </c>
      <c r="B30" s="7">
        <v>20.590795516967773</v>
      </c>
      <c r="C30" s="7">
        <v>34.592750549316406</v>
      </c>
      <c r="D30" s="7">
        <v>12.542288780212402</v>
      </c>
      <c r="E30" s="7">
        <v>67.725837707519531</v>
      </c>
      <c r="F30" s="1"/>
      <c r="G30" s="8"/>
      <c r="H30" s="1"/>
      <c r="I30" s="1"/>
      <c r="J30" s="1"/>
      <c r="K30" s="1"/>
      <c r="L30" s="1"/>
    </row>
    <row r="31" spans="1:12" x14ac:dyDescent="0.35">
      <c r="A31" s="6" t="s">
        <v>33</v>
      </c>
      <c r="B31" s="7">
        <v>20.487173080444336</v>
      </c>
      <c r="C31" s="7">
        <v>28.232234954833984</v>
      </c>
      <c r="D31" s="7">
        <v>11.099268913269043</v>
      </c>
      <c r="E31" s="7">
        <v>59.818675994873047</v>
      </c>
      <c r="F31" s="1"/>
      <c r="G31" s="8"/>
      <c r="H31" s="1"/>
      <c r="I31" s="1"/>
      <c r="J31" s="1"/>
      <c r="K31" s="1"/>
      <c r="L31" s="1"/>
    </row>
    <row r="32" spans="1:12" x14ac:dyDescent="0.35">
      <c r="A32" s="6" t="s">
        <v>34</v>
      </c>
      <c r="B32" s="7">
        <v>22.876499176025391</v>
      </c>
      <c r="C32" s="7">
        <v>29.163522720336914</v>
      </c>
      <c r="D32" s="7">
        <v>12.330315589904785</v>
      </c>
      <c r="E32" s="7">
        <v>64.370338439941406</v>
      </c>
      <c r="F32" s="1"/>
      <c r="G32" s="8"/>
      <c r="H32" s="1"/>
      <c r="I32" s="1"/>
      <c r="J32" s="1"/>
      <c r="K32" s="1"/>
      <c r="L32" s="1"/>
    </row>
    <row r="33" spans="1:12" x14ac:dyDescent="0.35">
      <c r="A33" s="6" t="s">
        <v>35</v>
      </c>
      <c r="B33" s="7">
        <v>19.019102096557617</v>
      </c>
      <c r="C33" s="7">
        <v>25.488889694213867</v>
      </c>
      <c r="D33" s="7">
        <v>10.020038604736328</v>
      </c>
      <c r="E33" s="7">
        <v>54.733085632324219</v>
      </c>
      <c r="F33" s="1"/>
      <c r="G33" s="8"/>
      <c r="H33" s="1"/>
      <c r="I33" s="1"/>
      <c r="J33" s="1"/>
      <c r="K33" s="1"/>
      <c r="L33" s="1"/>
    </row>
    <row r="34" spans="1:12" x14ac:dyDescent="0.35">
      <c r="A34" s="6" t="s">
        <v>36</v>
      </c>
      <c r="B34" s="7">
        <v>19.450000762939453</v>
      </c>
      <c r="C34" s="7">
        <v>20.404167175292969</v>
      </c>
      <c r="D34" s="7">
        <v>9.7672929763793945</v>
      </c>
      <c r="E34" s="7">
        <v>49.79718017578125</v>
      </c>
      <c r="F34" s="1"/>
      <c r="G34" s="8"/>
      <c r="H34" s="1"/>
      <c r="I34" s="1"/>
      <c r="J34" s="1"/>
      <c r="K34" s="1"/>
      <c r="L34" s="1"/>
    </row>
    <row r="35" spans="1:12" x14ac:dyDescent="0.35">
      <c r="A35" s="6" t="s">
        <v>37</v>
      </c>
      <c r="B35" s="7">
        <v>19.952648162841797</v>
      </c>
      <c r="C35" s="7">
        <v>23.965038299560547</v>
      </c>
      <c r="D35" s="7">
        <v>12.237400054931641</v>
      </c>
      <c r="E35" s="7">
        <v>56.155086517333984</v>
      </c>
      <c r="F35" s="1"/>
      <c r="G35" s="8"/>
      <c r="H35" s="1"/>
      <c r="I35" s="1"/>
      <c r="J35" s="1"/>
      <c r="K35" s="1"/>
      <c r="L35" s="1"/>
    </row>
    <row r="36" spans="1:12" x14ac:dyDescent="0.35">
      <c r="A36" s="6" t="s">
        <v>38</v>
      </c>
      <c r="B36" s="7">
        <v>16.834737777709961</v>
      </c>
      <c r="C36" s="7">
        <v>30.102636337280273</v>
      </c>
      <c r="D36" s="7">
        <v>11.510074615478516</v>
      </c>
      <c r="E36" s="7">
        <v>58.44744873046875</v>
      </c>
      <c r="F36" s="1"/>
      <c r="G36" s="8"/>
      <c r="H36" s="1"/>
      <c r="I36" s="1"/>
      <c r="J36" s="1"/>
      <c r="K36" s="1"/>
      <c r="L36" s="1"/>
    </row>
    <row r="37" spans="1:12" x14ac:dyDescent="0.35">
      <c r="A37" s="6" t="s">
        <v>39</v>
      </c>
      <c r="B37" s="7">
        <v>25.469999313354492</v>
      </c>
      <c r="C37" s="7">
        <v>26.754999160766602</v>
      </c>
      <c r="D37" s="7">
        <v>10.237500190734863</v>
      </c>
      <c r="E37" s="7">
        <v>62.462501525878906</v>
      </c>
      <c r="F37" s="1"/>
      <c r="G37" s="8"/>
      <c r="H37" s="1"/>
      <c r="I37" s="1"/>
      <c r="J37" s="1"/>
      <c r="K37" s="1"/>
      <c r="L37" s="1"/>
    </row>
    <row r="38" spans="1:12" x14ac:dyDescent="0.35">
      <c r="A38" s="6" t="s">
        <v>40</v>
      </c>
      <c r="B38" s="7">
        <v>21.232179641723633</v>
      </c>
      <c r="C38" s="7">
        <v>29.501018524169922</v>
      </c>
      <c r="D38" s="7">
        <v>12.681602478027344</v>
      </c>
      <c r="E38" s="7">
        <v>63.414798736572266</v>
      </c>
      <c r="F38" s="1"/>
      <c r="G38" s="8"/>
      <c r="H38" s="1"/>
      <c r="I38" s="1"/>
      <c r="J38" s="1"/>
      <c r="K38" s="1"/>
      <c r="L38" s="1"/>
    </row>
    <row r="39" spans="1:12" x14ac:dyDescent="0.35">
      <c r="A39" s="6" t="s">
        <v>41</v>
      </c>
      <c r="B39" s="7">
        <v>17.253730773925781</v>
      </c>
      <c r="C39" s="7">
        <v>25.199005126953125</v>
      </c>
      <c r="D39" s="7">
        <v>11.584577560424805</v>
      </c>
      <c r="E39" s="7">
        <v>54.037311553955078</v>
      </c>
      <c r="F39" s="1"/>
      <c r="G39" s="8"/>
      <c r="H39" s="1"/>
      <c r="I39" s="1"/>
      <c r="J39" s="1"/>
      <c r="K39" s="1"/>
      <c r="L39" s="1"/>
    </row>
    <row r="40" spans="1:12" x14ac:dyDescent="0.35">
      <c r="A40" s="6" t="s">
        <v>42</v>
      </c>
      <c r="B40" s="7">
        <v>20.074609756469727</v>
      </c>
      <c r="C40" s="7">
        <v>33.614986419677734</v>
      </c>
      <c r="D40" s="7">
        <v>7.3176040649414063</v>
      </c>
      <c r="E40" s="7">
        <v>61.055156707763672</v>
      </c>
      <c r="F40" s="1"/>
      <c r="G40" s="8"/>
      <c r="H40" s="1"/>
      <c r="I40" s="1"/>
      <c r="J40" s="1"/>
      <c r="K40" s="1"/>
      <c r="L40" s="1"/>
    </row>
    <row r="41" spans="1:12" x14ac:dyDescent="0.35">
      <c r="A41" s="6" t="s">
        <v>43</v>
      </c>
      <c r="B41" s="7">
        <v>23.034168243408203</v>
      </c>
      <c r="C41" s="7">
        <v>26.833141326904297</v>
      </c>
      <c r="D41" s="7">
        <v>13.984654426574707</v>
      </c>
      <c r="E41" s="7">
        <v>63.851963043212891</v>
      </c>
      <c r="F41" s="1"/>
      <c r="G41" s="8"/>
      <c r="H41" s="1"/>
      <c r="I41" s="1"/>
      <c r="J41" s="1"/>
      <c r="K41" s="1"/>
      <c r="L41" s="1"/>
    </row>
    <row r="42" spans="1:12" x14ac:dyDescent="0.35">
      <c r="A42" s="6" t="s">
        <v>44</v>
      </c>
      <c r="B42" s="7">
        <v>25.178749084472656</v>
      </c>
      <c r="C42" s="7">
        <v>27.576961517333984</v>
      </c>
      <c r="D42" s="7">
        <v>13.33167839050293</v>
      </c>
      <c r="E42" s="7">
        <v>66.087387084960938</v>
      </c>
      <c r="F42" s="1"/>
      <c r="G42" s="8"/>
      <c r="H42" s="1"/>
      <c r="I42" s="1"/>
      <c r="J42" s="1"/>
      <c r="K42" s="1"/>
      <c r="L42" s="1"/>
    </row>
    <row r="43" spans="1:12" x14ac:dyDescent="0.35">
      <c r="A43" s="6" t="s">
        <v>45</v>
      </c>
      <c r="B43" s="7">
        <v>24.378728866577148</v>
      </c>
      <c r="C43" s="7">
        <v>31.667472839355469</v>
      </c>
      <c r="D43" s="7">
        <v>15.333817481994629</v>
      </c>
      <c r="E43" s="7">
        <v>71.380020141601563</v>
      </c>
      <c r="F43" s="1"/>
      <c r="G43" s="1"/>
      <c r="H43" s="1"/>
      <c r="I43" s="1"/>
      <c r="J43" s="1"/>
      <c r="K43" s="1"/>
      <c r="L43" s="1"/>
    </row>
    <row r="44" spans="1:12" x14ac:dyDescent="0.35">
      <c r="A44" s="6" t="s">
        <v>46</v>
      </c>
      <c r="B44" s="7">
        <v>21.733251571655273</v>
      </c>
      <c r="C44" s="7">
        <v>26.016719818115234</v>
      </c>
      <c r="D44" s="7">
        <v>9.7830572128295898</v>
      </c>
      <c r="E44" s="7">
        <v>57.827247619628906</v>
      </c>
      <c r="F44" s="1"/>
      <c r="G44" s="1"/>
      <c r="H44" s="1"/>
      <c r="I44" s="1"/>
      <c r="J44" s="1"/>
      <c r="K44" s="1"/>
      <c r="L44" s="1"/>
    </row>
    <row r="45" spans="1:12" x14ac:dyDescent="0.35">
      <c r="A45" s="9" t="s">
        <v>47</v>
      </c>
      <c r="B45" s="10">
        <v>17.464035034179688</v>
      </c>
      <c r="C45" s="10">
        <v>18.59649658203125</v>
      </c>
      <c r="D45" s="10">
        <v>6.2750248908996582</v>
      </c>
      <c r="E45" s="11">
        <v>42.335556030273438</v>
      </c>
      <c r="F45" s="1"/>
      <c r="G45" s="1"/>
      <c r="H45" s="1"/>
      <c r="I45" s="1"/>
      <c r="J45" s="1"/>
      <c r="K45" s="1"/>
      <c r="L45" s="1"/>
    </row>
    <row r="46" spans="1:12" x14ac:dyDescent="0.35">
      <c r="A46" s="12" t="s">
        <v>48</v>
      </c>
      <c r="B46" s="13">
        <v>21.920206876901482</v>
      </c>
      <c r="C46" s="13">
        <v>27.314267476399738</v>
      </c>
      <c r="D46" s="13">
        <v>11.146888745136749</v>
      </c>
      <c r="E46" s="13">
        <v>60.399887769650192</v>
      </c>
      <c r="F46" s="1"/>
      <c r="G46" s="1"/>
      <c r="H46" s="1"/>
      <c r="I46" s="1"/>
      <c r="J46" s="1"/>
      <c r="K46" s="1"/>
      <c r="L46" s="1"/>
    </row>
    <row r="47" spans="1:12" x14ac:dyDescent="0.35">
      <c r="A47" s="14" t="s">
        <v>49</v>
      </c>
      <c r="B47" s="15">
        <v>23.399188995361328</v>
      </c>
      <c r="C47" s="15">
        <v>27.71127815246582</v>
      </c>
      <c r="D47" s="15">
        <v>11.596130418777467</v>
      </c>
      <c r="E47" s="15">
        <v>62.705921173095703</v>
      </c>
      <c r="F47" s="1"/>
      <c r="G47" s="1"/>
      <c r="H47" s="1"/>
      <c r="I47" s="1"/>
      <c r="J47" s="1"/>
      <c r="K47" s="1"/>
      <c r="L47" s="1"/>
    </row>
    <row r="48" spans="1:12" x14ac:dyDescent="0.35">
      <c r="A48" s="1"/>
      <c r="B48" s="1"/>
      <c r="C48" s="1"/>
      <c r="D48" s="1"/>
      <c r="E48" s="1"/>
      <c r="F48" s="1"/>
      <c r="G48" s="1"/>
      <c r="H48" s="1"/>
      <c r="I48" s="1"/>
      <c r="J48" s="1"/>
      <c r="K48" s="1"/>
      <c r="L48" s="1"/>
    </row>
    <row r="49" spans="1:12" x14ac:dyDescent="0.35">
      <c r="A49" s="1" t="s">
        <v>50</v>
      </c>
      <c r="B49" s="1"/>
      <c r="C49" s="1"/>
      <c r="D49" s="1"/>
      <c r="E49" s="1"/>
      <c r="F49" s="1"/>
      <c r="G49" s="1"/>
      <c r="H49" s="1"/>
      <c r="I49" s="1"/>
      <c r="J49" s="1"/>
      <c r="K49" s="1"/>
      <c r="L49" s="1"/>
    </row>
    <row r="50" spans="1:12" x14ac:dyDescent="0.35">
      <c r="A50" s="1" t="s">
        <v>51</v>
      </c>
      <c r="B50" s="1"/>
      <c r="C50" s="1"/>
      <c r="D50" s="1"/>
      <c r="E50" s="1"/>
      <c r="F50" s="1"/>
      <c r="G50" s="1"/>
      <c r="H50" s="1"/>
      <c r="I50" s="1"/>
      <c r="J50" s="1"/>
      <c r="K50" s="1"/>
      <c r="L50" s="1"/>
    </row>
    <row r="53" spans="1:12" x14ac:dyDescent="0.35">
      <c r="A53" s="1" t="s">
        <v>52</v>
      </c>
      <c r="B53" s="1"/>
      <c r="C53" s="1"/>
    </row>
    <row r="54" spans="1:12" x14ac:dyDescent="0.35">
      <c r="A54" s="2" t="s">
        <v>53</v>
      </c>
      <c r="B54" s="1"/>
      <c r="C54" s="1"/>
    </row>
    <row r="55" spans="1:12" x14ac:dyDescent="0.35">
      <c r="A55" s="3" t="s">
        <v>54</v>
      </c>
      <c r="B55" s="1"/>
      <c r="C55" s="1"/>
    </row>
    <row r="56" spans="1:12" x14ac:dyDescent="0.35">
      <c r="A56" s="1"/>
      <c r="B56" s="1"/>
      <c r="C56" s="1"/>
    </row>
    <row r="57" spans="1:12" x14ac:dyDescent="0.35">
      <c r="A57" s="124" t="s">
        <v>4</v>
      </c>
      <c r="B57" s="126" t="s">
        <v>55</v>
      </c>
      <c r="C57" s="1"/>
    </row>
    <row r="58" spans="1:12" x14ac:dyDescent="0.35">
      <c r="A58" s="125"/>
      <c r="B58" s="127"/>
      <c r="C58" s="1"/>
    </row>
    <row r="59" spans="1:12" x14ac:dyDescent="0.35">
      <c r="A59" s="6" t="s">
        <v>9</v>
      </c>
      <c r="B59" s="16">
        <v>29.911148548126221</v>
      </c>
      <c r="C59" s="1"/>
    </row>
    <row r="60" spans="1:12" x14ac:dyDescent="0.35">
      <c r="A60" s="6" t="s">
        <v>10</v>
      </c>
      <c r="B60" s="16">
        <v>29.94999885559082</v>
      </c>
      <c r="C60" s="1"/>
    </row>
    <row r="61" spans="1:12" x14ac:dyDescent="0.35">
      <c r="A61" s="6" t="s">
        <v>56</v>
      </c>
      <c r="B61" s="16">
        <v>12.490388751029968</v>
      </c>
      <c r="C61" s="1"/>
    </row>
    <row r="62" spans="1:12" x14ac:dyDescent="0.35">
      <c r="A62" s="6" t="s">
        <v>12</v>
      </c>
      <c r="B62" s="16">
        <v>22.937293350696564</v>
      </c>
      <c r="C62" s="1"/>
    </row>
    <row r="63" spans="1:12" x14ac:dyDescent="0.35">
      <c r="A63" s="6" t="s">
        <v>13</v>
      </c>
      <c r="B63" s="16">
        <v>21.452991664409637</v>
      </c>
      <c r="C63" s="1"/>
    </row>
    <row r="64" spans="1:12" x14ac:dyDescent="0.35">
      <c r="A64" s="6" t="s">
        <v>57</v>
      </c>
      <c r="B64" s="16">
        <v>35.585153102874756</v>
      </c>
      <c r="C64" s="1"/>
    </row>
    <row r="65" spans="1:3" x14ac:dyDescent="0.35">
      <c r="A65" s="6" t="s">
        <v>58</v>
      </c>
      <c r="B65" s="16">
        <v>16.091334819793701</v>
      </c>
      <c r="C65" s="1"/>
    </row>
    <row r="66" spans="1:3" x14ac:dyDescent="0.35">
      <c r="A66" s="6" t="s">
        <v>16</v>
      </c>
      <c r="B66" s="16">
        <v>48.399081826210022</v>
      </c>
      <c r="C66" s="1"/>
    </row>
    <row r="67" spans="1:3" x14ac:dyDescent="0.35">
      <c r="A67" s="6" t="s">
        <v>59</v>
      </c>
      <c r="B67" s="16">
        <v>45.758700370788574</v>
      </c>
      <c r="C67" s="1"/>
    </row>
    <row r="68" spans="1:3" x14ac:dyDescent="0.35">
      <c r="A68" s="6" t="s">
        <v>60</v>
      </c>
      <c r="B68" s="16">
        <v>38.732948899269104</v>
      </c>
      <c r="C68" s="1"/>
    </row>
    <row r="69" spans="1:3" x14ac:dyDescent="0.35">
      <c r="A69" s="6" t="s">
        <v>19</v>
      </c>
      <c r="B69" s="16">
        <v>75.478607416152954</v>
      </c>
      <c r="C69" s="1"/>
    </row>
    <row r="70" spans="1:3" x14ac:dyDescent="0.35">
      <c r="A70" s="6" t="s">
        <v>20</v>
      </c>
      <c r="B70" s="16">
        <v>32.095542550086975</v>
      </c>
      <c r="C70" s="1"/>
    </row>
    <row r="71" spans="1:3" x14ac:dyDescent="0.35">
      <c r="A71" s="6" t="s">
        <v>21</v>
      </c>
      <c r="B71" s="16">
        <v>59.526354074478149</v>
      </c>
      <c r="C71" s="1"/>
    </row>
    <row r="72" spans="1:3" x14ac:dyDescent="0.35">
      <c r="A72" s="6" t="s">
        <v>61</v>
      </c>
      <c r="B72" s="16">
        <v>22.519183158874512</v>
      </c>
      <c r="C72" s="1"/>
    </row>
    <row r="73" spans="1:3" x14ac:dyDescent="0.35">
      <c r="A73" s="6" t="s">
        <v>62</v>
      </c>
      <c r="B73" s="16">
        <v>18.600000441074371</v>
      </c>
      <c r="C73" s="1"/>
    </row>
    <row r="74" spans="1:3" x14ac:dyDescent="0.35">
      <c r="A74" s="6" t="s">
        <v>63</v>
      </c>
      <c r="B74" s="16">
        <v>56.861567497253418</v>
      </c>
      <c r="C74" s="1"/>
    </row>
    <row r="75" spans="1:3" x14ac:dyDescent="0.35">
      <c r="A75" s="6" t="s">
        <v>64</v>
      </c>
      <c r="B75" s="16">
        <v>16.634756326675415</v>
      </c>
      <c r="C75" s="1"/>
    </row>
    <row r="76" spans="1:3" x14ac:dyDescent="0.35">
      <c r="A76" s="6" t="s">
        <v>26</v>
      </c>
      <c r="B76" s="16">
        <v>30.260181427001953</v>
      </c>
      <c r="C76" s="1"/>
    </row>
    <row r="77" spans="1:3" x14ac:dyDescent="0.35">
      <c r="A77" s="6" t="s">
        <v>27</v>
      </c>
      <c r="B77" s="16">
        <v>48.348674178123474</v>
      </c>
      <c r="C77" s="1"/>
    </row>
    <row r="78" spans="1:3" x14ac:dyDescent="0.35">
      <c r="A78" s="6" t="s">
        <v>65</v>
      </c>
      <c r="B78" s="16">
        <v>32.598602771759033</v>
      </c>
      <c r="C78" s="1"/>
    </row>
    <row r="79" spans="1:3" x14ac:dyDescent="0.35">
      <c r="A79" s="6" t="s">
        <v>29</v>
      </c>
      <c r="B79" s="16">
        <v>23.3146071434021</v>
      </c>
      <c r="C79" s="1"/>
    </row>
    <row r="80" spans="1:3" x14ac:dyDescent="0.35">
      <c r="A80" s="6" t="s">
        <v>66</v>
      </c>
      <c r="B80" s="16">
        <v>53.092634677886963</v>
      </c>
      <c r="C80" s="1"/>
    </row>
    <row r="81" spans="1:3" x14ac:dyDescent="0.35">
      <c r="A81" s="6" t="s">
        <v>67</v>
      </c>
      <c r="B81" s="16">
        <v>32.933914661407471</v>
      </c>
      <c r="C81" s="1"/>
    </row>
    <row r="82" spans="1:3" x14ac:dyDescent="0.35">
      <c r="A82" s="6" t="s">
        <v>68</v>
      </c>
      <c r="B82" s="16">
        <v>45.472636818885803</v>
      </c>
      <c r="C82" s="1"/>
    </row>
    <row r="83" spans="1:3" x14ac:dyDescent="0.35">
      <c r="A83" s="6" t="s">
        <v>69</v>
      </c>
      <c r="B83" s="16">
        <v>30.247727036476135</v>
      </c>
      <c r="C83" s="1"/>
    </row>
    <row r="84" spans="1:3" x14ac:dyDescent="0.35">
      <c r="A84" s="6" t="s">
        <v>34</v>
      </c>
      <c r="B84" s="16">
        <v>47.263345122337341</v>
      </c>
      <c r="C84" s="1"/>
    </row>
    <row r="85" spans="1:3" x14ac:dyDescent="0.35">
      <c r="A85" s="6" t="s">
        <v>35</v>
      </c>
      <c r="B85" s="16">
        <v>16.506278514862061</v>
      </c>
      <c r="C85" s="1"/>
    </row>
    <row r="86" spans="1:3" x14ac:dyDescent="0.35">
      <c r="A86" s="6" t="s">
        <v>70</v>
      </c>
      <c r="B86" s="16">
        <v>11.166666448116302</v>
      </c>
      <c r="C86" s="1"/>
    </row>
    <row r="87" spans="1:3" x14ac:dyDescent="0.35">
      <c r="A87" s="6" t="s">
        <v>37</v>
      </c>
      <c r="B87" s="16">
        <v>21.146321296691895</v>
      </c>
      <c r="C87" s="1"/>
    </row>
    <row r="88" spans="1:3" x14ac:dyDescent="0.35">
      <c r="A88" s="6" t="s">
        <v>38</v>
      </c>
      <c r="B88" s="16">
        <v>28.719979524612427</v>
      </c>
      <c r="C88" s="1"/>
    </row>
    <row r="89" spans="1:3" x14ac:dyDescent="0.35">
      <c r="A89" s="6" t="s">
        <v>71</v>
      </c>
      <c r="B89" s="16">
        <v>34.700000286102295</v>
      </c>
      <c r="C89" s="1"/>
    </row>
    <row r="90" spans="1:3" x14ac:dyDescent="0.35">
      <c r="A90" s="6" t="s">
        <v>72</v>
      </c>
      <c r="B90" s="16">
        <v>37.406653165817261</v>
      </c>
      <c r="C90" s="1"/>
    </row>
    <row r="91" spans="1:3" x14ac:dyDescent="0.35">
      <c r="A91" s="6" t="s">
        <v>73</v>
      </c>
      <c r="B91" s="16">
        <v>20.398010313510895</v>
      </c>
      <c r="C91" s="1"/>
    </row>
    <row r="92" spans="1:3" x14ac:dyDescent="0.35">
      <c r="A92" s="6" t="s">
        <v>74</v>
      </c>
      <c r="B92" s="16">
        <v>32.700514793395996</v>
      </c>
      <c r="C92" s="1"/>
    </row>
    <row r="93" spans="1:3" x14ac:dyDescent="0.35">
      <c r="A93" s="6" t="s">
        <v>43</v>
      </c>
      <c r="B93" s="16">
        <v>39.175057411193848</v>
      </c>
      <c r="C93" s="1"/>
    </row>
    <row r="94" spans="1:3" x14ac:dyDescent="0.35">
      <c r="A94" s="6" t="s">
        <v>75</v>
      </c>
      <c r="B94" s="16">
        <v>50.943398475646973</v>
      </c>
      <c r="C94" s="1"/>
    </row>
    <row r="95" spans="1:3" x14ac:dyDescent="0.35">
      <c r="A95" s="6" t="s">
        <v>45</v>
      </c>
      <c r="B95" s="16">
        <v>64.505726099014282</v>
      </c>
      <c r="C95" s="1"/>
    </row>
    <row r="96" spans="1:3" x14ac:dyDescent="0.35">
      <c r="A96" s="6" t="s">
        <v>76</v>
      </c>
      <c r="B96" s="16">
        <v>27.582100033760071</v>
      </c>
      <c r="C96" s="1"/>
    </row>
    <row r="97" spans="1:19" x14ac:dyDescent="0.35">
      <c r="A97" s="9" t="s">
        <v>47</v>
      </c>
      <c r="B97" s="17">
        <v>2.9547994956374168</v>
      </c>
      <c r="C97" s="1"/>
    </row>
    <row r="98" spans="1:19" x14ac:dyDescent="0.35">
      <c r="A98" s="18" t="s">
        <v>48</v>
      </c>
      <c r="B98" s="19">
        <v>33.704176444846851</v>
      </c>
      <c r="C98" s="1"/>
    </row>
    <row r="99" spans="1:19" x14ac:dyDescent="0.35">
      <c r="A99" s="18" t="s">
        <v>49</v>
      </c>
      <c r="B99" s="19">
        <v>38.89806866645813</v>
      </c>
      <c r="C99" s="1"/>
    </row>
    <row r="102" spans="1:19" x14ac:dyDescent="0.35">
      <c r="A102" s="1" t="s">
        <v>77</v>
      </c>
      <c r="B102" s="1"/>
      <c r="C102" s="1"/>
      <c r="D102" s="1"/>
      <c r="E102" s="1"/>
      <c r="F102" s="1"/>
      <c r="G102" s="1"/>
      <c r="H102" s="1"/>
      <c r="I102" s="1"/>
      <c r="J102" s="1"/>
      <c r="K102" s="1"/>
      <c r="L102" s="1"/>
      <c r="M102" s="1"/>
      <c r="N102" s="1"/>
      <c r="O102" s="1"/>
      <c r="P102" s="1"/>
      <c r="Q102" s="1"/>
      <c r="R102" s="1"/>
      <c r="S102" s="1"/>
    </row>
    <row r="103" spans="1:19" x14ac:dyDescent="0.35">
      <c r="A103" s="2" t="s">
        <v>78</v>
      </c>
      <c r="B103" s="1"/>
      <c r="C103" s="1"/>
      <c r="D103" s="1"/>
      <c r="E103" s="1"/>
      <c r="F103" s="1"/>
      <c r="G103" s="1"/>
      <c r="H103" s="1"/>
      <c r="I103" s="1"/>
      <c r="J103" s="1"/>
      <c r="K103" s="1"/>
      <c r="L103" s="1"/>
      <c r="M103" s="1"/>
      <c r="N103" s="1"/>
      <c r="O103" s="1"/>
      <c r="P103" s="1"/>
      <c r="Q103" s="1"/>
      <c r="R103" s="1"/>
      <c r="S103" s="1"/>
    </row>
    <row r="104" spans="1:19" x14ac:dyDescent="0.35">
      <c r="A104" s="3" t="s">
        <v>79</v>
      </c>
      <c r="B104" s="1"/>
      <c r="C104" s="1"/>
      <c r="D104" s="1"/>
      <c r="E104" s="1"/>
      <c r="F104" s="1"/>
      <c r="G104" s="1"/>
      <c r="H104" s="1"/>
      <c r="I104" s="1"/>
      <c r="J104" s="1"/>
      <c r="K104" s="1"/>
      <c r="L104" s="1"/>
      <c r="M104" s="1"/>
      <c r="N104" s="1"/>
      <c r="O104" s="1"/>
      <c r="P104" s="1"/>
      <c r="Q104" s="1"/>
      <c r="R104" s="1"/>
      <c r="S104" s="1"/>
    </row>
    <row r="105" spans="1:19" x14ac:dyDescent="0.35">
      <c r="A105" s="1"/>
      <c r="B105" s="1"/>
      <c r="C105" s="1"/>
      <c r="D105" s="1"/>
      <c r="E105" s="1"/>
      <c r="F105" s="1"/>
      <c r="G105" s="1"/>
      <c r="H105" s="1"/>
      <c r="I105" s="1"/>
      <c r="J105" s="1"/>
      <c r="K105" s="1"/>
      <c r="L105" s="1"/>
      <c r="M105" s="1"/>
      <c r="N105" s="1"/>
      <c r="O105" s="1"/>
      <c r="P105" s="1"/>
      <c r="Q105" s="1"/>
      <c r="R105" s="1"/>
      <c r="S105" s="1"/>
    </row>
    <row r="106" spans="1:19" x14ac:dyDescent="0.35">
      <c r="A106" s="9"/>
      <c r="B106" s="122" t="s">
        <v>80</v>
      </c>
      <c r="C106" s="121"/>
      <c r="D106" s="122" t="s">
        <v>81</v>
      </c>
      <c r="E106" s="123"/>
      <c r="F106" s="121"/>
      <c r="G106" s="122" t="s">
        <v>82</v>
      </c>
      <c r="H106" s="123"/>
      <c r="I106" s="121"/>
      <c r="J106" s="122" t="s">
        <v>83</v>
      </c>
      <c r="K106" s="123"/>
      <c r="L106" s="123"/>
      <c r="M106" s="121"/>
      <c r="N106" s="122" t="s">
        <v>84</v>
      </c>
      <c r="O106" s="123"/>
      <c r="P106" s="121"/>
      <c r="Q106" s="122" t="s">
        <v>85</v>
      </c>
      <c r="R106" s="123"/>
      <c r="S106" s="121"/>
    </row>
    <row r="107" spans="1:19" ht="91" x14ac:dyDescent="0.35">
      <c r="A107" s="20" t="s">
        <v>4</v>
      </c>
      <c r="B107" s="21" t="s">
        <v>86</v>
      </c>
      <c r="C107" s="22" t="s">
        <v>87</v>
      </c>
      <c r="D107" s="21" t="s">
        <v>88</v>
      </c>
      <c r="E107" s="21" t="s">
        <v>89</v>
      </c>
      <c r="F107" s="22" t="s">
        <v>90</v>
      </c>
      <c r="G107" s="21" t="s">
        <v>91</v>
      </c>
      <c r="H107" s="21" t="s">
        <v>92</v>
      </c>
      <c r="I107" s="22" t="s">
        <v>93</v>
      </c>
      <c r="J107" s="21" t="s">
        <v>94</v>
      </c>
      <c r="K107" s="21" t="s">
        <v>95</v>
      </c>
      <c r="L107" s="21" t="s">
        <v>96</v>
      </c>
      <c r="M107" s="22" t="s">
        <v>97</v>
      </c>
      <c r="N107" s="21" t="s">
        <v>98</v>
      </c>
      <c r="O107" s="21" t="s">
        <v>99</v>
      </c>
      <c r="P107" s="22" t="s">
        <v>100</v>
      </c>
      <c r="Q107" s="21" t="s">
        <v>101</v>
      </c>
      <c r="R107" s="21" t="s">
        <v>102</v>
      </c>
      <c r="S107" s="22" t="s">
        <v>103</v>
      </c>
    </row>
    <row r="108" spans="1:19" x14ac:dyDescent="0.35">
      <c r="A108" s="6" t="s">
        <v>9</v>
      </c>
      <c r="B108" s="23">
        <v>54.672119140625</v>
      </c>
      <c r="C108" s="24">
        <v>58.17919921875</v>
      </c>
      <c r="D108" s="23">
        <v>56.531162261962891</v>
      </c>
      <c r="E108" s="23">
        <v>57.886932373046875</v>
      </c>
      <c r="F108" s="24">
        <v>53.449466705322266</v>
      </c>
      <c r="G108" s="23">
        <v>50.898231506347656</v>
      </c>
      <c r="H108" s="23">
        <v>57.056106567382813</v>
      </c>
      <c r="I108" s="24">
        <v>61.67401123046875</v>
      </c>
      <c r="J108" s="23">
        <v>60.777797698974609</v>
      </c>
      <c r="K108" s="23">
        <v>58.175327301025391</v>
      </c>
      <c r="L108" s="23">
        <v>51.876781463623047</v>
      </c>
      <c r="M108" s="24">
        <v>51.65435791015625</v>
      </c>
      <c r="N108" s="23">
        <v>54.672439575195313</v>
      </c>
      <c r="O108" s="23">
        <v>57.584678649902344</v>
      </c>
      <c r="P108" s="24" t="s">
        <v>104</v>
      </c>
      <c r="Q108" s="23">
        <v>50.995121002197266</v>
      </c>
      <c r="R108" s="23">
        <v>57.536052703857422</v>
      </c>
      <c r="S108" s="24">
        <v>63.0888671875</v>
      </c>
    </row>
    <row r="109" spans="1:19" x14ac:dyDescent="0.35">
      <c r="A109" s="6" t="s">
        <v>10</v>
      </c>
      <c r="B109" s="23">
        <v>57.754478454589844</v>
      </c>
      <c r="C109" s="24">
        <v>61.748401641845703</v>
      </c>
      <c r="D109" s="23">
        <v>64.383331298828125</v>
      </c>
      <c r="E109" s="23">
        <v>59.821754455566406</v>
      </c>
      <c r="F109" s="24">
        <v>53.549758911132813</v>
      </c>
      <c r="G109" s="23">
        <v>52.409397125244141</v>
      </c>
      <c r="H109" s="23">
        <v>62.139007568359375</v>
      </c>
      <c r="I109" s="24">
        <v>69.087425231933594</v>
      </c>
      <c r="J109" s="23">
        <v>64.033973693847656</v>
      </c>
      <c r="K109" s="23">
        <v>61.207115173339844</v>
      </c>
      <c r="L109" s="23">
        <v>56.593135833740234</v>
      </c>
      <c r="M109" s="24">
        <v>53.778064727783203</v>
      </c>
      <c r="N109" s="23">
        <v>56.71875</v>
      </c>
      <c r="O109" s="23">
        <v>58.913043975830078</v>
      </c>
      <c r="P109" s="24">
        <v>60.397560119628906</v>
      </c>
      <c r="Q109" s="23">
        <v>56.025226593017578</v>
      </c>
      <c r="R109" s="23">
        <v>60.607769012451172</v>
      </c>
      <c r="S109" s="24">
        <v>64.347320556640625</v>
      </c>
    </row>
    <row r="110" spans="1:19" x14ac:dyDescent="0.35">
      <c r="A110" s="6" t="s">
        <v>11</v>
      </c>
      <c r="B110" s="23">
        <v>48.173858642578125</v>
      </c>
      <c r="C110" s="24">
        <v>49.089168548583984</v>
      </c>
      <c r="D110" s="23">
        <v>51.614894866943359</v>
      </c>
      <c r="E110" s="23">
        <v>48.615245819091797</v>
      </c>
      <c r="F110" s="24">
        <v>40.573215484619141</v>
      </c>
      <c r="G110" s="23">
        <v>45.697891235351563</v>
      </c>
      <c r="H110" s="23">
        <v>52.105564117431641</v>
      </c>
      <c r="I110" s="24">
        <v>63.451549530029297</v>
      </c>
      <c r="J110" s="23">
        <v>54.062290191650391</v>
      </c>
      <c r="K110" s="23">
        <v>47.277713775634766</v>
      </c>
      <c r="L110" s="23">
        <v>45.905246734619141</v>
      </c>
      <c r="M110" s="24">
        <v>45.878337860107422</v>
      </c>
      <c r="N110" s="23">
        <v>52.140159606933594</v>
      </c>
      <c r="O110" s="23">
        <v>46.039077758789063</v>
      </c>
      <c r="P110" s="24" t="s">
        <v>104</v>
      </c>
      <c r="Q110" s="23">
        <v>46.156257629394531</v>
      </c>
      <c r="R110" s="23">
        <v>51.715415954589844</v>
      </c>
      <c r="S110" s="24">
        <v>53.418540954589844</v>
      </c>
    </row>
    <row r="111" spans="1:19" x14ac:dyDescent="0.35">
      <c r="A111" s="6" t="s">
        <v>12</v>
      </c>
      <c r="B111" s="23">
        <v>55.613773345947266</v>
      </c>
      <c r="C111" s="24">
        <v>56.714153289794922</v>
      </c>
      <c r="D111" s="23">
        <v>51.964286804199219</v>
      </c>
      <c r="E111" s="23">
        <v>57.285713195800781</v>
      </c>
      <c r="F111" s="24">
        <v>51.921180725097656</v>
      </c>
      <c r="G111" s="23">
        <v>47.647060394287109</v>
      </c>
      <c r="H111" s="23">
        <v>55.99847412109375</v>
      </c>
      <c r="I111" s="24">
        <v>64.463027954101563</v>
      </c>
      <c r="J111" s="23">
        <v>58.424999237060547</v>
      </c>
      <c r="K111" s="23">
        <v>56.762748718261719</v>
      </c>
      <c r="L111" s="23">
        <v>52.8763427734375</v>
      </c>
      <c r="M111" s="24">
        <v>52.069377899169922</v>
      </c>
      <c r="N111" s="23">
        <v>51.875</v>
      </c>
      <c r="O111" s="23">
        <v>56.625</v>
      </c>
      <c r="P111" s="24" t="s">
        <v>104</v>
      </c>
      <c r="Q111" s="23">
        <v>51.127098083496094</v>
      </c>
      <c r="R111" s="23">
        <v>56.218219757080078</v>
      </c>
      <c r="S111" s="24">
        <v>65.304618835449219</v>
      </c>
    </row>
    <row r="112" spans="1:19" x14ac:dyDescent="0.35">
      <c r="A112" s="6" t="s">
        <v>13</v>
      </c>
      <c r="B112" s="23">
        <v>55.115383148193359</v>
      </c>
      <c r="C112" s="24">
        <v>57.833332061767578</v>
      </c>
      <c r="D112" s="23">
        <v>57.13934326171875</v>
      </c>
      <c r="E112" s="23">
        <v>56.955486297607422</v>
      </c>
      <c r="F112" s="24">
        <v>54.465065002441406</v>
      </c>
      <c r="G112" s="23">
        <v>51.649814605712891</v>
      </c>
      <c r="H112" s="23">
        <v>57.789947509765625</v>
      </c>
      <c r="I112" s="24">
        <v>65.357139587402344</v>
      </c>
      <c r="J112" s="23">
        <v>59.631294250488281</v>
      </c>
      <c r="K112" s="23">
        <v>58.182926177978516</v>
      </c>
      <c r="L112" s="23">
        <v>50.297618865966797</v>
      </c>
      <c r="M112" s="24">
        <v>53.910427093505859</v>
      </c>
      <c r="N112" s="23">
        <v>56.138393402099609</v>
      </c>
      <c r="O112" s="23">
        <v>56.609710693359375</v>
      </c>
      <c r="P112" s="24" t="s">
        <v>104</v>
      </c>
      <c r="Q112" s="23">
        <v>52.473331451416016</v>
      </c>
      <c r="R112" s="23">
        <v>56.432636260986328</v>
      </c>
      <c r="S112" s="24">
        <v>62.154850006103516</v>
      </c>
    </row>
    <row r="113" spans="1:19" x14ac:dyDescent="0.35">
      <c r="A113" s="6" t="s">
        <v>14</v>
      </c>
      <c r="B113" s="23">
        <v>62.145290374755859</v>
      </c>
      <c r="C113" s="24">
        <v>61.914329528808594</v>
      </c>
      <c r="D113" s="23">
        <v>60.803169250488281</v>
      </c>
      <c r="E113" s="23">
        <v>63.676967620849609</v>
      </c>
      <c r="F113" s="24">
        <v>59.983150482177734</v>
      </c>
      <c r="G113" s="23">
        <v>60.368797302246094</v>
      </c>
      <c r="H113" s="23">
        <v>67.255561828613281</v>
      </c>
      <c r="I113" s="24">
        <v>71.935806274414063</v>
      </c>
      <c r="J113" s="23">
        <v>64.550552368164063</v>
      </c>
      <c r="K113" s="23">
        <v>65.935897827148438</v>
      </c>
      <c r="L113" s="23">
        <v>57.791656494140625</v>
      </c>
      <c r="M113" s="24">
        <v>58.987091064453125</v>
      </c>
      <c r="N113" s="23">
        <v>58.916423797607422</v>
      </c>
      <c r="O113" s="23">
        <v>62.862644195556641</v>
      </c>
      <c r="P113" s="24" t="s">
        <v>104</v>
      </c>
      <c r="Q113" s="23">
        <v>57.605663299560547</v>
      </c>
      <c r="R113" s="23">
        <v>65.2154541015625</v>
      </c>
      <c r="S113" s="24">
        <v>65.606048583984375</v>
      </c>
    </row>
    <row r="114" spans="1:19" x14ac:dyDescent="0.35">
      <c r="A114" s="6" t="s">
        <v>15</v>
      </c>
      <c r="B114" s="23">
        <v>54.876697540283203</v>
      </c>
      <c r="C114" s="24">
        <v>56.75421142578125</v>
      </c>
      <c r="D114" s="23">
        <v>53.426315307617188</v>
      </c>
      <c r="E114" s="23">
        <v>57.109874725341797</v>
      </c>
      <c r="F114" s="24">
        <v>55.754375457763672</v>
      </c>
      <c r="G114" s="23">
        <v>48.132949829101563</v>
      </c>
      <c r="H114" s="23">
        <v>53.856155395507813</v>
      </c>
      <c r="I114" s="24">
        <v>58.414936065673828</v>
      </c>
      <c r="J114" s="23">
        <v>57.901157379150391</v>
      </c>
      <c r="K114" s="23">
        <v>54.796333312988281</v>
      </c>
      <c r="L114" s="23">
        <v>54.662406921386719</v>
      </c>
      <c r="M114" s="24">
        <v>52.621940612792969</v>
      </c>
      <c r="N114" s="23">
        <v>53.417583465576172</v>
      </c>
      <c r="O114" s="23">
        <v>57.703941345214844</v>
      </c>
      <c r="P114" s="24">
        <v>54.918598175048828</v>
      </c>
      <c r="Q114" s="23">
        <v>51.584182739257813</v>
      </c>
      <c r="R114" s="23">
        <v>55.737148284912109</v>
      </c>
      <c r="S114" s="24">
        <v>57.221527099609375</v>
      </c>
    </row>
    <row r="115" spans="1:19" x14ac:dyDescent="0.35">
      <c r="A115" s="6" t="s">
        <v>16</v>
      </c>
      <c r="B115" s="23">
        <v>65.823768615722656</v>
      </c>
      <c r="C115" s="24">
        <v>69.11639404296875</v>
      </c>
      <c r="D115" s="23">
        <v>68.859199523925781</v>
      </c>
      <c r="E115" s="23">
        <v>68.112953186035156</v>
      </c>
      <c r="F115" s="24">
        <v>64.454986572265625</v>
      </c>
      <c r="G115" s="23">
        <v>65.445182800292969</v>
      </c>
      <c r="H115" s="23">
        <v>70.1204833984375</v>
      </c>
      <c r="I115" s="24">
        <v>71.09735107421875</v>
      </c>
      <c r="J115" s="23">
        <v>69.465400695800781</v>
      </c>
      <c r="K115" s="23">
        <v>67.902061462402344</v>
      </c>
      <c r="L115" s="23">
        <v>63.711631774902344</v>
      </c>
      <c r="M115" s="24">
        <v>62.995021820068359</v>
      </c>
      <c r="N115" s="23">
        <v>68.220909118652344</v>
      </c>
      <c r="O115" s="23">
        <v>66.1998291015625</v>
      </c>
      <c r="P115" s="24">
        <v>67.216880798339844</v>
      </c>
      <c r="Q115" s="23">
        <v>61.240840911865234</v>
      </c>
      <c r="R115" s="23">
        <v>68.830955505371094</v>
      </c>
      <c r="S115" s="24">
        <v>71.481956481933594</v>
      </c>
    </row>
    <row r="116" spans="1:19" x14ac:dyDescent="0.35">
      <c r="A116" s="6" t="s">
        <v>17</v>
      </c>
      <c r="B116" s="23">
        <v>63.487140655517578</v>
      </c>
      <c r="C116" s="24">
        <v>65.648231506347656</v>
      </c>
      <c r="D116" s="23">
        <v>57.153186798095703</v>
      </c>
      <c r="E116" s="23">
        <v>64.769393920898438</v>
      </c>
      <c r="F116" s="24">
        <v>66.253677368164063</v>
      </c>
      <c r="G116" s="23">
        <v>52.121360778808594</v>
      </c>
      <c r="H116" s="23">
        <v>61.253719329833984</v>
      </c>
      <c r="I116" s="24">
        <v>69.452926635742188</v>
      </c>
      <c r="J116" s="23">
        <v>66.43310546875</v>
      </c>
      <c r="K116" s="23">
        <v>71.130027770996094</v>
      </c>
      <c r="L116" s="23">
        <v>58.964862823486328</v>
      </c>
      <c r="M116" s="24">
        <v>63.654933929443359</v>
      </c>
      <c r="N116" s="23">
        <v>60.437953948974609</v>
      </c>
      <c r="O116" s="23">
        <v>64.524337768554688</v>
      </c>
      <c r="P116" s="24">
        <v>64.996482849121094</v>
      </c>
      <c r="Q116" s="23">
        <v>60.136684417724609</v>
      </c>
      <c r="R116" s="23">
        <v>67.734756469726563</v>
      </c>
      <c r="S116" s="24">
        <v>70.893531799316406</v>
      </c>
    </row>
    <row r="117" spans="1:19" x14ac:dyDescent="0.35">
      <c r="A117" s="6" t="s">
        <v>18</v>
      </c>
      <c r="B117" s="23">
        <v>61.311965942382813</v>
      </c>
      <c r="C117" s="24">
        <v>62.849388122558594</v>
      </c>
      <c r="D117" s="23">
        <v>58.048789978027344</v>
      </c>
      <c r="E117" s="23">
        <v>60.445613861083984</v>
      </c>
      <c r="F117" s="24">
        <v>66.252151489257813</v>
      </c>
      <c r="G117" s="23">
        <v>55.019676208496094</v>
      </c>
      <c r="H117" s="23">
        <v>62.542728424072266</v>
      </c>
      <c r="I117" s="24">
        <v>69.182228088378906</v>
      </c>
      <c r="J117" s="23">
        <v>64.324539184570313</v>
      </c>
      <c r="K117" s="23">
        <v>58.893413543701172</v>
      </c>
      <c r="L117" s="23">
        <v>53.267318725585938</v>
      </c>
      <c r="M117" s="24">
        <v>62.979160308837891</v>
      </c>
      <c r="N117" s="23" t="s">
        <v>104</v>
      </c>
      <c r="O117" s="23" t="s">
        <v>104</v>
      </c>
      <c r="P117" s="24" t="s">
        <v>104</v>
      </c>
      <c r="Q117" s="23">
        <v>58.349739074707031</v>
      </c>
      <c r="R117" s="23">
        <v>67.273292541503906</v>
      </c>
      <c r="S117" s="24">
        <v>66.587188720703125</v>
      </c>
    </row>
    <row r="118" spans="1:19" x14ac:dyDescent="0.35">
      <c r="A118" s="6" t="s">
        <v>19</v>
      </c>
      <c r="B118" s="23">
        <v>74.683891296386719</v>
      </c>
      <c r="C118" s="24">
        <v>77.260444641113281</v>
      </c>
      <c r="D118" s="23">
        <v>74.905792236328125</v>
      </c>
      <c r="E118" s="23">
        <v>77.17193603515625</v>
      </c>
      <c r="F118" s="24">
        <v>74.356582641601563</v>
      </c>
      <c r="G118" s="23">
        <v>69.254058837890625</v>
      </c>
      <c r="H118" s="23">
        <v>76.591636657714844</v>
      </c>
      <c r="I118" s="24">
        <v>79.596710205078125</v>
      </c>
      <c r="J118" s="23">
        <v>77.872634887695313</v>
      </c>
      <c r="K118" s="23">
        <v>76.495269775390625</v>
      </c>
      <c r="L118" s="23">
        <v>59.969905853271484</v>
      </c>
      <c r="M118" s="24">
        <v>73.408775329589844</v>
      </c>
      <c r="N118" s="23">
        <v>74.315032958984375</v>
      </c>
      <c r="O118" s="23">
        <v>76.244743347167969</v>
      </c>
      <c r="P118" s="24">
        <v>75.90252685546875</v>
      </c>
      <c r="Q118" s="23">
        <v>68.270805358886719</v>
      </c>
      <c r="R118" s="23">
        <v>75.542640686035156</v>
      </c>
      <c r="S118" s="24">
        <v>79.945037841796875</v>
      </c>
    </row>
    <row r="119" spans="1:19" x14ac:dyDescent="0.35">
      <c r="A119" s="6" t="s">
        <v>20</v>
      </c>
      <c r="B119" s="23">
        <v>57.735908508300781</v>
      </c>
      <c r="C119" s="24">
        <v>65.139320373535156</v>
      </c>
      <c r="D119" s="23">
        <v>65.956382751464844</v>
      </c>
      <c r="E119" s="23">
        <v>62.855472564697266</v>
      </c>
      <c r="F119" s="24">
        <v>56.419124603271484</v>
      </c>
      <c r="G119" s="23">
        <v>55.393611907958984</v>
      </c>
      <c r="H119" s="23">
        <v>64.30633544921875</v>
      </c>
      <c r="I119" s="24">
        <v>67.878707885742188</v>
      </c>
      <c r="J119" s="23">
        <v>65.904693603515625</v>
      </c>
      <c r="K119" s="23">
        <v>65.093788146972656</v>
      </c>
      <c r="L119" s="23">
        <v>56.412910461425781</v>
      </c>
      <c r="M119" s="24">
        <v>57.084564208984375</v>
      </c>
      <c r="N119" s="23">
        <v>57.000572204589844</v>
      </c>
      <c r="O119" s="23">
        <v>61.802810668945313</v>
      </c>
      <c r="P119" s="24">
        <v>63.172721862792969</v>
      </c>
      <c r="Q119" s="23">
        <v>53.38702392578125</v>
      </c>
      <c r="R119" s="23">
        <v>59.700157165527344</v>
      </c>
      <c r="S119" s="24">
        <v>65.7288818359375</v>
      </c>
    </row>
    <row r="120" spans="1:19" x14ac:dyDescent="0.35">
      <c r="A120" s="6" t="s">
        <v>21</v>
      </c>
      <c r="B120" s="23">
        <v>69.591926574707031</v>
      </c>
      <c r="C120" s="24">
        <v>70.689048767089844</v>
      </c>
      <c r="D120" s="23">
        <v>66.874420166015625</v>
      </c>
      <c r="E120" s="23">
        <v>73.2032470703125</v>
      </c>
      <c r="F120" s="24">
        <v>65.28912353515625</v>
      </c>
      <c r="G120" s="23">
        <v>68.025848388671875</v>
      </c>
      <c r="H120" s="23">
        <v>74.599151611328125</v>
      </c>
      <c r="I120" s="24">
        <v>72.031715393066406</v>
      </c>
      <c r="J120" s="23">
        <v>72.621604919433594</v>
      </c>
      <c r="K120" s="23">
        <v>75.699653625488281</v>
      </c>
      <c r="L120" s="23">
        <v>58.844039916992188</v>
      </c>
      <c r="M120" s="24">
        <v>65.582611083984375</v>
      </c>
      <c r="N120" s="23" t="s">
        <v>104</v>
      </c>
      <c r="O120" s="23" t="s">
        <v>104</v>
      </c>
      <c r="P120" s="24">
        <v>70.084930419921875</v>
      </c>
      <c r="Q120" s="23">
        <v>62.797744750976563</v>
      </c>
      <c r="R120" s="23">
        <v>69.792312622070313</v>
      </c>
      <c r="S120" s="24">
        <v>75.528305053710938</v>
      </c>
    </row>
    <row r="121" spans="1:19" x14ac:dyDescent="0.35">
      <c r="A121" s="6" t="s">
        <v>22</v>
      </c>
      <c r="B121" s="23">
        <v>58.016654968261719</v>
      </c>
      <c r="C121" s="24">
        <v>57.247180938720703</v>
      </c>
      <c r="D121" s="23">
        <v>54.757118225097656</v>
      </c>
      <c r="E121" s="23">
        <v>59.011665344238281</v>
      </c>
      <c r="F121" s="24">
        <v>56.800991058349609</v>
      </c>
      <c r="G121" s="23">
        <v>55.96392822265625</v>
      </c>
      <c r="H121" s="23">
        <v>64.720115661621094</v>
      </c>
      <c r="I121" s="24">
        <v>79.598808288574219</v>
      </c>
      <c r="J121" s="23">
        <v>59.261951446533203</v>
      </c>
      <c r="K121" s="23">
        <v>61.146385192871094</v>
      </c>
      <c r="L121" s="23">
        <v>47.739051818847656</v>
      </c>
      <c r="M121" s="24">
        <v>54.779022216796875</v>
      </c>
      <c r="N121" s="23">
        <v>57.359638214111328</v>
      </c>
      <c r="O121" s="23">
        <v>55.295616149902344</v>
      </c>
      <c r="P121" s="24">
        <v>61.486000061035156</v>
      </c>
      <c r="Q121" s="23">
        <v>54.3092041015625</v>
      </c>
      <c r="R121" s="23">
        <v>58.758724212646484</v>
      </c>
      <c r="S121" s="24">
        <v>62.588066101074219</v>
      </c>
    </row>
    <row r="122" spans="1:19" x14ac:dyDescent="0.35">
      <c r="A122" s="6" t="s">
        <v>23</v>
      </c>
      <c r="B122" s="23">
        <v>56.406883239746094</v>
      </c>
      <c r="C122" s="24">
        <v>56.833003997802734</v>
      </c>
      <c r="D122" s="23">
        <v>57.306121826171875</v>
      </c>
      <c r="E122" s="23">
        <v>56.980567932128906</v>
      </c>
      <c r="F122" s="24">
        <v>51.647060394287109</v>
      </c>
      <c r="G122" s="23">
        <v>58.460315704345703</v>
      </c>
      <c r="H122" s="23">
        <v>55.042613983154297</v>
      </c>
      <c r="I122" s="24">
        <v>51.907894134521484</v>
      </c>
      <c r="J122" s="23">
        <v>59.4453125</v>
      </c>
      <c r="K122" s="23">
        <v>55.606884002685547</v>
      </c>
      <c r="L122" s="23">
        <v>53.113208770751953</v>
      </c>
      <c r="M122" s="24">
        <v>55.342857360839844</v>
      </c>
      <c r="N122" s="23">
        <v>55.360111236572266</v>
      </c>
      <c r="O122" s="23">
        <v>57.335681915283203</v>
      </c>
      <c r="P122" s="24" t="s">
        <v>104</v>
      </c>
      <c r="Q122" s="23">
        <v>52.727272033691406</v>
      </c>
      <c r="R122" s="23">
        <v>56.043861389160156</v>
      </c>
      <c r="S122" s="24">
        <v>61.368534088134766</v>
      </c>
    </row>
    <row r="123" spans="1:19" x14ac:dyDescent="0.35">
      <c r="A123" s="6" t="s">
        <v>24</v>
      </c>
      <c r="B123" s="23">
        <v>68.006477355957031</v>
      </c>
      <c r="C123" s="24">
        <v>71.300621032714844</v>
      </c>
      <c r="D123" s="23">
        <v>69.667518615722656</v>
      </c>
      <c r="E123" s="23">
        <v>71.677818298339844</v>
      </c>
      <c r="F123" s="24">
        <v>66.316871643066406</v>
      </c>
      <c r="G123" s="23">
        <v>64.858718872070313</v>
      </c>
      <c r="H123" s="23">
        <v>74.464279174804688</v>
      </c>
      <c r="I123" s="24">
        <v>76.827224731445313</v>
      </c>
      <c r="J123" s="23">
        <v>72.989997863769531</v>
      </c>
      <c r="K123" s="23">
        <v>72.304122924804688</v>
      </c>
      <c r="L123" s="23">
        <v>61.101787567138672</v>
      </c>
      <c r="M123" s="24">
        <v>64.294425964355469</v>
      </c>
      <c r="N123" s="23">
        <v>70.594009399414063</v>
      </c>
      <c r="O123" s="23">
        <v>69.296142578125</v>
      </c>
      <c r="P123" s="24">
        <v>68.901374816894531</v>
      </c>
      <c r="Q123" s="23">
        <v>64.327499389648438</v>
      </c>
      <c r="R123" s="23">
        <v>73.637489318847656</v>
      </c>
      <c r="S123" s="24">
        <v>75.536949157714844</v>
      </c>
    </row>
    <row r="124" spans="1:19" x14ac:dyDescent="0.35">
      <c r="A124" s="6" t="s">
        <v>25</v>
      </c>
      <c r="B124" s="23">
        <v>52.26824951171875</v>
      </c>
      <c r="C124" s="24">
        <v>54.450428009033203</v>
      </c>
      <c r="D124" s="23">
        <v>44.814052581787109</v>
      </c>
      <c r="E124" s="23">
        <v>55.957973480224609</v>
      </c>
      <c r="F124" s="24">
        <v>52.260795593261719</v>
      </c>
      <c r="G124" s="23">
        <v>51.782413482666016</v>
      </c>
      <c r="H124" s="23">
        <v>59.208240509033203</v>
      </c>
      <c r="I124" s="24">
        <v>61.002109527587891</v>
      </c>
      <c r="J124" s="23">
        <v>57.232784271240234</v>
      </c>
      <c r="K124" s="23">
        <v>59.494842529296875</v>
      </c>
      <c r="L124" s="23">
        <v>40.935050964355469</v>
      </c>
      <c r="M124" s="24">
        <v>48.287151336669922</v>
      </c>
      <c r="N124" s="23">
        <v>52.406085968017578</v>
      </c>
      <c r="O124" s="23">
        <v>53.567821502685547</v>
      </c>
      <c r="P124" s="24">
        <v>53.024463653564453</v>
      </c>
      <c r="Q124" s="23">
        <v>53.923954010009766</v>
      </c>
      <c r="R124" s="23">
        <v>57.297981262207031</v>
      </c>
      <c r="S124" s="24">
        <v>60.070087432861328</v>
      </c>
    </row>
    <row r="125" spans="1:19" x14ac:dyDescent="0.35">
      <c r="A125" s="6" t="s">
        <v>26</v>
      </c>
      <c r="B125" s="23">
        <v>56.417911529541016</v>
      </c>
      <c r="C125" s="24">
        <v>58.62371826171875</v>
      </c>
      <c r="D125" s="23">
        <v>57.397171020507813</v>
      </c>
      <c r="E125" s="23">
        <v>57.837028503417969</v>
      </c>
      <c r="F125" s="24">
        <v>62.753379821777344</v>
      </c>
      <c r="G125" s="23">
        <v>49.928627014160156</v>
      </c>
      <c r="H125" s="23">
        <v>61.663902282714844</v>
      </c>
      <c r="I125" s="24">
        <v>68.672248840332031</v>
      </c>
      <c r="J125" s="23">
        <v>58.958118438720703</v>
      </c>
      <c r="K125" s="23">
        <v>65.891609191894531</v>
      </c>
      <c r="L125" s="23">
        <v>55.703125</v>
      </c>
      <c r="M125" s="24">
        <v>56.111408233642578</v>
      </c>
      <c r="N125" s="23">
        <v>50.275974273681641</v>
      </c>
      <c r="O125" s="23">
        <v>54.558048248291016</v>
      </c>
      <c r="P125" s="24">
        <v>61.215927124023438</v>
      </c>
      <c r="Q125" s="23">
        <v>52.2767333984375</v>
      </c>
      <c r="R125" s="23">
        <v>62.032493591308594</v>
      </c>
      <c r="S125" s="24">
        <v>71.4937744140625</v>
      </c>
    </row>
    <row r="126" spans="1:19" x14ac:dyDescent="0.35">
      <c r="A126" s="6" t="s">
        <v>27</v>
      </c>
      <c r="B126" s="23">
        <v>67.087440490722656</v>
      </c>
      <c r="C126" s="24">
        <v>67.254562377929688</v>
      </c>
      <c r="D126" s="23">
        <v>66.567192077636719</v>
      </c>
      <c r="E126" s="23">
        <v>68.932838439941406</v>
      </c>
      <c r="F126" s="24">
        <v>63.820304870605469</v>
      </c>
      <c r="G126" s="23">
        <v>59.900283813476563</v>
      </c>
      <c r="H126" s="23">
        <v>65.940475463867188</v>
      </c>
      <c r="I126" s="24">
        <v>69.430549621582031</v>
      </c>
      <c r="J126" s="23">
        <v>68.07342529296875</v>
      </c>
      <c r="K126" s="23">
        <v>68.471527099609375</v>
      </c>
      <c r="L126" s="23">
        <v>63.96014404296875</v>
      </c>
      <c r="M126" s="24">
        <v>64.238945007324219</v>
      </c>
      <c r="N126" s="23" t="s">
        <v>104</v>
      </c>
      <c r="O126" s="23" t="s">
        <v>104</v>
      </c>
      <c r="P126" s="24" t="s">
        <v>104</v>
      </c>
      <c r="Q126" s="23">
        <v>60.361194610595703</v>
      </c>
      <c r="R126" s="23">
        <v>67.175247192382813</v>
      </c>
      <c r="S126" s="24">
        <v>69.162452697753906</v>
      </c>
    </row>
    <row r="127" spans="1:19" x14ac:dyDescent="0.35">
      <c r="A127" s="6" t="s">
        <v>28</v>
      </c>
      <c r="B127" s="23">
        <v>58.906463623046875</v>
      </c>
      <c r="C127" s="24">
        <v>58.346286773681641</v>
      </c>
      <c r="D127" s="23">
        <v>49.849781036376953</v>
      </c>
      <c r="E127" s="23">
        <v>60.574222564697266</v>
      </c>
      <c r="F127" s="24">
        <v>59.693248748779297</v>
      </c>
      <c r="G127" s="23">
        <v>55.108367919921875</v>
      </c>
      <c r="H127" s="23">
        <v>64.487632751464844</v>
      </c>
      <c r="I127" s="24">
        <v>64.77362060546875</v>
      </c>
      <c r="J127" s="23">
        <v>61.859535217285156</v>
      </c>
      <c r="K127" s="23">
        <v>63.683132171630859</v>
      </c>
      <c r="L127" s="23">
        <v>47.792034149169922</v>
      </c>
      <c r="M127" s="24">
        <v>52.4381103515625</v>
      </c>
      <c r="N127" s="23">
        <v>59.719703674316406</v>
      </c>
      <c r="O127" s="23">
        <v>60.600578308105469</v>
      </c>
      <c r="P127" s="24">
        <v>55.447444915771484</v>
      </c>
      <c r="Q127" s="23">
        <v>56.039203643798828</v>
      </c>
      <c r="R127" s="23">
        <v>63.275287628173828</v>
      </c>
      <c r="S127" s="24">
        <v>66.732147216796875</v>
      </c>
    </row>
    <row r="128" spans="1:19" x14ac:dyDescent="0.35">
      <c r="A128" s="6" t="s">
        <v>29</v>
      </c>
      <c r="B128" s="23">
        <v>55.059623718261719</v>
      </c>
      <c r="C128" s="24">
        <v>57.269313812255859</v>
      </c>
      <c r="D128" s="23">
        <v>54.583332061767578</v>
      </c>
      <c r="E128" s="23">
        <v>58.694648742675781</v>
      </c>
      <c r="F128" s="24">
        <v>53.542255401611328</v>
      </c>
      <c r="G128" s="23">
        <v>48.058254241943359</v>
      </c>
      <c r="H128" s="23">
        <v>55.241786956787109</v>
      </c>
      <c r="I128" s="24">
        <v>60.646213531494141</v>
      </c>
      <c r="J128" s="23">
        <v>57.336570739746094</v>
      </c>
      <c r="K128" s="23">
        <v>62.431034088134766</v>
      </c>
      <c r="L128" s="23">
        <v>49.204544067382813</v>
      </c>
      <c r="M128" s="24">
        <v>52.766456604003906</v>
      </c>
      <c r="N128" s="23">
        <v>57.655281066894531</v>
      </c>
      <c r="O128" s="23">
        <v>56.929428100585938</v>
      </c>
      <c r="P128" s="24">
        <v>54.356796264648438</v>
      </c>
      <c r="Q128" s="23">
        <v>47.570755004882813</v>
      </c>
      <c r="R128" s="23">
        <v>57.653846740722656</v>
      </c>
      <c r="S128" s="24">
        <v>60.855121612548828</v>
      </c>
    </row>
    <row r="129" spans="1:19" x14ac:dyDescent="0.35">
      <c r="A129" s="6" t="s">
        <v>30</v>
      </c>
      <c r="B129" s="23">
        <v>63.96539306640625</v>
      </c>
      <c r="C129" s="24">
        <v>71.453926086425781</v>
      </c>
      <c r="D129" s="23">
        <v>60.462791442871094</v>
      </c>
      <c r="E129" s="23">
        <v>68.335426330566406</v>
      </c>
      <c r="F129" s="24">
        <v>72.916572570800781</v>
      </c>
      <c r="G129" s="23">
        <v>63.670143127441406</v>
      </c>
      <c r="H129" s="23">
        <v>66.565040588378906</v>
      </c>
      <c r="I129" s="24">
        <v>71.477241516113281</v>
      </c>
      <c r="J129" s="23">
        <v>67.968193054199219</v>
      </c>
      <c r="K129" s="23">
        <v>70.834602355957031</v>
      </c>
      <c r="L129" s="23">
        <v>59.082355499267578</v>
      </c>
      <c r="M129" s="24">
        <v>69.168243408203125</v>
      </c>
      <c r="N129" s="23">
        <v>68.373550415039063</v>
      </c>
      <c r="O129" s="23">
        <v>65.138679504394531</v>
      </c>
      <c r="P129" s="24">
        <v>73.291084289550781</v>
      </c>
      <c r="Q129" s="23">
        <v>61.096221923828125</v>
      </c>
      <c r="R129" s="23">
        <v>66.265815734863281</v>
      </c>
      <c r="S129" s="24">
        <v>73.401481628417969</v>
      </c>
    </row>
    <row r="130" spans="1:19" x14ac:dyDescent="0.35">
      <c r="A130" s="6" t="s">
        <v>31</v>
      </c>
      <c r="B130" s="23">
        <v>59.663848876953125</v>
      </c>
      <c r="C130" s="24">
        <v>61.690013885498047</v>
      </c>
      <c r="D130" s="23">
        <v>60.108108520507813</v>
      </c>
      <c r="E130" s="23">
        <v>61.470069885253906</v>
      </c>
      <c r="F130" s="24">
        <v>54.274192810058594</v>
      </c>
      <c r="G130" s="23">
        <v>52.888599395751953</v>
      </c>
      <c r="H130" s="23">
        <v>60.053634643554688</v>
      </c>
      <c r="I130" s="24">
        <v>65.027175903320313</v>
      </c>
      <c r="J130" s="23">
        <v>62.391819000244141</v>
      </c>
      <c r="K130" s="23">
        <v>61.933788299560547</v>
      </c>
      <c r="L130" s="23">
        <v>52.321430206298828</v>
      </c>
      <c r="M130" s="24">
        <v>52.070552825927734</v>
      </c>
      <c r="N130" s="23">
        <v>59.176872253417969</v>
      </c>
      <c r="O130" s="23">
        <v>61.532588958740234</v>
      </c>
      <c r="P130" s="24">
        <v>60.797145843505859</v>
      </c>
      <c r="Q130" s="23">
        <v>54.434864044189453</v>
      </c>
      <c r="R130" s="23">
        <v>59.671718597412109</v>
      </c>
      <c r="S130" s="24">
        <v>63.268856048583984</v>
      </c>
    </row>
    <row r="131" spans="1:19" x14ac:dyDescent="0.35">
      <c r="A131" s="6" t="s">
        <v>32</v>
      </c>
      <c r="B131" s="23">
        <v>66.315986633300781</v>
      </c>
      <c r="C131" s="24">
        <v>69.00970458984375</v>
      </c>
      <c r="D131" s="23">
        <v>64.890106201171875</v>
      </c>
      <c r="E131" s="23">
        <v>68.490257263183594</v>
      </c>
      <c r="F131" s="24">
        <v>68.235572814941406</v>
      </c>
      <c r="G131" s="23">
        <v>61.607143402099609</v>
      </c>
      <c r="H131" s="23">
        <v>65.870903015136719</v>
      </c>
      <c r="I131" s="24">
        <v>71.422210693359375</v>
      </c>
      <c r="J131" s="23">
        <v>68.844367980957031</v>
      </c>
      <c r="K131" s="23">
        <v>71.753242492675781</v>
      </c>
      <c r="L131" s="23">
        <v>59.325397491455078</v>
      </c>
      <c r="M131" s="24">
        <v>65.33404541015625</v>
      </c>
      <c r="N131" s="23">
        <v>65.228240966796875</v>
      </c>
      <c r="O131" s="23">
        <v>67.482833862304688</v>
      </c>
      <c r="P131" s="24">
        <v>70.280242919921875</v>
      </c>
      <c r="Q131" s="23">
        <v>64.666069030761719</v>
      </c>
      <c r="R131" s="23">
        <v>67.783195495605469</v>
      </c>
      <c r="S131" s="24">
        <v>71.446212768554688</v>
      </c>
    </row>
    <row r="132" spans="1:19" x14ac:dyDescent="0.35">
      <c r="A132" s="6" t="s">
        <v>33</v>
      </c>
      <c r="B132" s="23">
        <v>58.276710510253906</v>
      </c>
      <c r="C132" s="24">
        <v>61.472366333007813</v>
      </c>
      <c r="D132" s="23">
        <v>64.924568176269531</v>
      </c>
      <c r="E132" s="23">
        <v>59.1103515625</v>
      </c>
      <c r="F132" s="24">
        <v>52.597019195556641</v>
      </c>
      <c r="G132" s="23">
        <v>53.220359802246094</v>
      </c>
      <c r="H132" s="23">
        <v>63.542484283447266</v>
      </c>
      <c r="I132" s="24">
        <v>69.004730224609375</v>
      </c>
      <c r="J132" s="23">
        <v>62.531551361083984</v>
      </c>
      <c r="K132" s="23">
        <v>60.204967498779297</v>
      </c>
      <c r="L132" s="23">
        <v>55.121112823486328</v>
      </c>
      <c r="M132" s="24">
        <v>56.783393859863281</v>
      </c>
      <c r="N132" s="23" t="s">
        <v>104</v>
      </c>
      <c r="O132" s="23">
        <v>58.381870269775391</v>
      </c>
      <c r="P132" s="24">
        <v>60.134689331054688</v>
      </c>
      <c r="Q132" s="23">
        <v>55.085975646972656</v>
      </c>
      <c r="R132" s="23">
        <v>63.845241546630859</v>
      </c>
      <c r="S132" s="24">
        <v>70.561271667480469</v>
      </c>
    </row>
    <row r="133" spans="1:19" x14ac:dyDescent="0.35">
      <c r="A133" s="6" t="s">
        <v>34</v>
      </c>
      <c r="B133" s="23">
        <v>63.711090087890625</v>
      </c>
      <c r="C133" s="24">
        <v>65.059394836425781</v>
      </c>
      <c r="D133" s="23">
        <v>60.913192749023438</v>
      </c>
      <c r="E133" s="23">
        <v>64.247840881347656</v>
      </c>
      <c r="F133" s="24">
        <v>66.742935180664063</v>
      </c>
      <c r="G133" s="23">
        <v>56.446903228759766</v>
      </c>
      <c r="H133" s="23">
        <v>64.580421447753906</v>
      </c>
      <c r="I133" s="24">
        <v>72.374671936035156</v>
      </c>
      <c r="J133" s="23">
        <v>66.599990844726563</v>
      </c>
      <c r="K133" s="23">
        <v>67.017951965332031</v>
      </c>
      <c r="L133" s="23">
        <v>59.820762634277344</v>
      </c>
      <c r="M133" s="24">
        <v>62.037483215332031</v>
      </c>
      <c r="N133" s="23">
        <v>61.569366455078125</v>
      </c>
      <c r="O133" s="23">
        <v>64.291496276855469</v>
      </c>
      <c r="P133" s="24">
        <v>65.907432556152344</v>
      </c>
      <c r="Q133" s="23">
        <v>61.847923278808594</v>
      </c>
      <c r="R133" s="23">
        <v>67.609687805175781</v>
      </c>
      <c r="S133" s="24">
        <v>74.305007934570313</v>
      </c>
    </row>
    <row r="134" spans="1:19" x14ac:dyDescent="0.35">
      <c r="A134" s="6" t="s">
        <v>35</v>
      </c>
      <c r="B134" s="23">
        <v>54.426868438720703</v>
      </c>
      <c r="C134" s="24">
        <v>55.045139312744141</v>
      </c>
      <c r="D134" s="23">
        <v>56.323932647705078</v>
      </c>
      <c r="E134" s="23">
        <v>54.6739501953125</v>
      </c>
      <c r="F134" s="24">
        <v>52.524433135986328</v>
      </c>
      <c r="G134" s="23">
        <v>53.528652191162109</v>
      </c>
      <c r="H134" s="23">
        <v>63.147972106933594</v>
      </c>
      <c r="I134" s="24">
        <v>60.414714813232422</v>
      </c>
      <c r="J134" s="23">
        <v>60.121875762939453</v>
      </c>
      <c r="K134" s="23">
        <v>55.554656982421875</v>
      </c>
      <c r="L134" s="23">
        <v>50.442638397216797</v>
      </c>
      <c r="M134" s="24">
        <v>53.017440795898438</v>
      </c>
      <c r="N134" s="23">
        <v>51.025714874267578</v>
      </c>
      <c r="O134" s="23">
        <v>56.457218170166016</v>
      </c>
      <c r="P134" s="24" t="s">
        <v>104</v>
      </c>
      <c r="Q134" s="23">
        <v>50.063976287841797</v>
      </c>
      <c r="R134" s="23">
        <v>57.383228302001953</v>
      </c>
      <c r="S134" s="24">
        <v>60.031108856201172</v>
      </c>
    </row>
    <row r="135" spans="1:19" x14ac:dyDescent="0.35">
      <c r="A135" s="6" t="s">
        <v>36</v>
      </c>
      <c r="B135" s="23">
        <v>49.41497802734375</v>
      </c>
      <c r="C135" s="24">
        <v>50.259433746337891</v>
      </c>
      <c r="D135" s="23">
        <v>51.940204620361328</v>
      </c>
      <c r="E135" s="23">
        <v>49.679275512695313</v>
      </c>
      <c r="F135" s="24">
        <v>45.527950286865234</v>
      </c>
      <c r="G135" s="23">
        <v>48.677433013916016</v>
      </c>
      <c r="H135" s="23">
        <v>61.262626647949219</v>
      </c>
      <c r="I135" s="24">
        <v>65</v>
      </c>
      <c r="J135" s="23">
        <v>59.201030731201172</v>
      </c>
      <c r="K135" s="23">
        <v>50.612155914306641</v>
      </c>
      <c r="L135" s="23">
        <v>47.105262756347656</v>
      </c>
      <c r="M135" s="24">
        <v>47.03045654296875</v>
      </c>
      <c r="N135" s="23">
        <v>47.533260345458984</v>
      </c>
      <c r="O135" s="23">
        <v>51.215278625488281</v>
      </c>
      <c r="P135" s="24" t="s">
        <v>104</v>
      </c>
      <c r="Q135" s="23">
        <v>45.887931823730469</v>
      </c>
      <c r="R135" s="23">
        <v>51.614238739013672</v>
      </c>
      <c r="S135" s="24">
        <v>55.939781188964844</v>
      </c>
    </row>
    <row r="136" spans="1:19" x14ac:dyDescent="0.35">
      <c r="A136" s="6" t="s">
        <v>37</v>
      </c>
      <c r="B136" s="23">
        <v>55.275989532470703</v>
      </c>
      <c r="C136" s="24">
        <v>57.032470703125</v>
      </c>
      <c r="D136" s="23">
        <v>58.371932983398438</v>
      </c>
      <c r="E136" s="23">
        <v>56.8123779296875</v>
      </c>
      <c r="F136" s="24">
        <v>47.993419647216797</v>
      </c>
      <c r="G136" s="23">
        <v>51.539760589599609</v>
      </c>
      <c r="H136" s="23">
        <v>61.934700012207031</v>
      </c>
      <c r="I136" s="24">
        <v>67.008163452148438</v>
      </c>
      <c r="J136" s="23">
        <v>60.333042144775391</v>
      </c>
      <c r="K136" s="23">
        <v>57.249832153320313</v>
      </c>
      <c r="L136" s="23">
        <v>49.205059051513672</v>
      </c>
      <c r="M136" s="24">
        <v>52.650089263916016</v>
      </c>
      <c r="N136" s="23">
        <v>45.399013519287109</v>
      </c>
      <c r="O136" s="23">
        <v>55.343425750732422</v>
      </c>
      <c r="P136" s="24">
        <v>57.322902679443359</v>
      </c>
      <c r="Q136" s="23">
        <v>48.954532623291016</v>
      </c>
      <c r="R136" s="23">
        <v>58.608734130859375</v>
      </c>
      <c r="S136" s="24">
        <v>66.39117431640625</v>
      </c>
    </row>
    <row r="137" spans="1:19" x14ac:dyDescent="0.35">
      <c r="A137" s="6" t="s">
        <v>38</v>
      </c>
      <c r="B137" s="23">
        <v>58.034988403320313</v>
      </c>
      <c r="C137" s="24">
        <v>58.852500915527344</v>
      </c>
      <c r="D137" s="23">
        <v>56.563568115234375</v>
      </c>
      <c r="E137" s="23">
        <v>59.981491088867188</v>
      </c>
      <c r="F137" s="24">
        <v>56.991226196289063</v>
      </c>
      <c r="G137" s="23">
        <v>49.171653747558594</v>
      </c>
      <c r="H137" s="23">
        <v>56.774772644042969</v>
      </c>
      <c r="I137" s="24">
        <v>61.9267578125</v>
      </c>
      <c r="J137" s="23">
        <v>59.799976348876953</v>
      </c>
      <c r="K137" s="23">
        <v>59.465122222900391</v>
      </c>
      <c r="L137" s="23">
        <v>58.267536163330078</v>
      </c>
      <c r="M137" s="24">
        <v>57.202720642089844</v>
      </c>
      <c r="N137" s="23">
        <v>59.549980163574219</v>
      </c>
      <c r="O137" s="23">
        <v>57.116962432861328</v>
      </c>
      <c r="P137" s="24" t="s">
        <v>104</v>
      </c>
      <c r="Q137" s="23">
        <v>56.197257995605469</v>
      </c>
      <c r="R137" s="23">
        <v>57.630874633789063</v>
      </c>
      <c r="S137" s="24">
        <v>64.872383117675781</v>
      </c>
    </row>
    <row r="138" spans="1:19" x14ac:dyDescent="0.35">
      <c r="A138" s="6" t="s">
        <v>39</v>
      </c>
      <c r="B138" s="23">
        <v>62.232490539550781</v>
      </c>
      <c r="C138" s="24">
        <v>62.705760955810547</v>
      </c>
      <c r="D138" s="23">
        <v>58.621212005615234</v>
      </c>
      <c r="E138" s="23">
        <v>64.649284362792969</v>
      </c>
      <c r="F138" s="24">
        <v>60.3763427734375</v>
      </c>
      <c r="G138" s="23">
        <v>58.024810791015625</v>
      </c>
      <c r="H138" s="23">
        <v>62.384452819824219</v>
      </c>
      <c r="I138" s="24">
        <v>67.091438293457031</v>
      </c>
      <c r="J138" s="23">
        <v>64.428443908691406</v>
      </c>
      <c r="K138" s="23">
        <v>64.263160705566406</v>
      </c>
      <c r="L138" s="23">
        <v>50.694442749023438</v>
      </c>
      <c r="M138" s="24">
        <v>59.230133056640625</v>
      </c>
      <c r="N138" s="23">
        <v>62.562343597412109</v>
      </c>
      <c r="O138" s="23">
        <v>61.658576965332031</v>
      </c>
      <c r="P138" s="24">
        <v>63.25</v>
      </c>
      <c r="Q138" s="23">
        <v>56.411636352539063</v>
      </c>
      <c r="R138" s="23">
        <v>63.099712371826172</v>
      </c>
      <c r="S138" s="24">
        <v>67.978546142578125</v>
      </c>
    </row>
    <row r="139" spans="1:19" x14ac:dyDescent="0.35">
      <c r="A139" s="6" t="s">
        <v>40</v>
      </c>
      <c r="B139" s="23">
        <v>61.9801025390625</v>
      </c>
      <c r="C139" s="24">
        <v>65.025215148925781</v>
      </c>
      <c r="D139" s="23">
        <v>58.734695434570313</v>
      </c>
      <c r="E139" s="23">
        <v>67.812042236328125</v>
      </c>
      <c r="F139" s="24">
        <v>59.921875</v>
      </c>
      <c r="G139" s="23">
        <v>58.529151916503906</v>
      </c>
      <c r="H139" s="23">
        <v>63.016075134277344</v>
      </c>
      <c r="I139" s="24">
        <v>72.911392211914063</v>
      </c>
      <c r="J139" s="23">
        <v>67.870635986328125</v>
      </c>
      <c r="K139" s="23">
        <v>67.5</v>
      </c>
      <c r="L139" s="23">
        <v>57.205883026123047</v>
      </c>
      <c r="M139" s="24">
        <v>57.968147277832031</v>
      </c>
      <c r="N139" s="23">
        <v>62.769397735595703</v>
      </c>
      <c r="O139" s="23">
        <v>64.756095886230469</v>
      </c>
      <c r="P139" s="24">
        <v>62.675437927246094</v>
      </c>
      <c r="Q139" s="23">
        <v>60.367233276367188</v>
      </c>
      <c r="R139" s="23">
        <v>65.988273620605469</v>
      </c>
      <c r="S139" s="24">
        <v>69.331138610839844</v>
      </c>
    </row>
    <row r="140" spans="1:19" x14ac:dyDescent="0.35">
      <c r="A140" s="6" t="s">
        <v>41</v>
      </c>
      <c r="B140" s="23">
        <v>54.378669738769531</v>
      </c>
      <c r="C140" s="24">
        <v>53.684211730957031</v>
      </c>
      <c r="D140" s="23">
        <v>55.811687469482422</v>
      </c>
      <c r="E140" s="23">
        <v>56.6795654296875</v>
      </c>
      <c r="F140" s="24">
        <v>47.5</v>
      </c>
      <c r="G140" s="23">
        <v>50.551414489746094</v>
      </c>
      <c r="H140" s="23">
        <v>60.897178649902344</v>
      </c>
      <c r="I140" s="24">
        <v>63.575950622558594</v>
      </c>
      <c r="J140" s="23">
        <v>56.844188690185547</v>
      </c>
      <c r="K140" s="23">
        <v>63.968254089355469</v>
      </c>
      <c r="L140" s="23">
        <v>35</v>
      </c>
      <c r="M140" s="24">
        <v>48.190235137939453</v>
      </c>
      <c r="N140" s="23">
        <v>51.637325286865234</v>
      </c>
      <c r="O140" s="23">
        <v>56.486221313476563</v>
      </c>
      <c r="P140" s="24">
        <v>55.269229888916016</v>
      </c>
      <c r="Q140" s="23">
        <v>48.809806823730469</v>
      </c>
      <c r="R140" s="23">
        <v>58.913043975830078</v>
      </c>
      <c r="S140" s="24">
        <v>66.737808227539063</v>
      </c>
    </row>
    <row r="141" spans="1:19" x14ac:dyDescent="0.35">
      <c r="A141" s="6" t="s">
        <v>42</v>
      </c>
      <c r="B141" s="23">
        <v>54.988414764404297</v>
      </c>
      <c r="C141" s="24">
        <v>65.832817077636719</v>
      </c>
      <c r="D141" s="23">
        <v>60.030124664306641</v>
      </c>
      <c r="E141" s="23">
        <v>61.604812622070313</v>
      </c>
      <c r="F141" s="24">
        <v>61.501636505126953</v>
      </c>
      <c r="G141" s="23">
        <v>61.362972259521484</v>
      </c>
      <c r="H141" s="23">
        <v>64.949516296386719</v>
      </c>
      <c r="I141" s="24">
        <v>58.995288848876953</v>
      </c>
      <c r="J141" s="23">
        <v>61.612613677978516</v>
      </c>
      <c r="K141" s="23">
        <v>54.946437835693359</v>
      </c>
      <c r="L141" s="23">
        <v>55.292430877685547</v>
      </c>
      <c r="M141" s="24">
        <v>59.49615478515625</v>
      </c>
      <c r="N141" s="23">
        <v>57.5</v>
      </c>
      <c r="O141" s="23">
        <v>50.632671356201172</v>
      </c>
      <c r="P141" s="24">
        <v>61.878150939941406</v>
      </c>
      <c r="Q141" s="23">
        <v>63.434394836425781</v>
      </c>
      <c r="R141" s="23">
        <v>59.613048553466797</v>
      </c>
      <c r="S141" s="24">
        <v>61.614456176757813</v>
      </c>
    </row>
    <row r="142" spans="1:19" x14ac:dyDescent="0.35">
      <c r="A142" s="6" t="s">
        <v>43</v>
      </c>
      <c r="B142" s="23">
        <v>62.051074981689453</v>
      </c>
      <c r="C142" s="24">
        <v>65.707679748535156</v>
      </c>
      <c r="D142" s="23">
        <v>62.647132873535156</v>
      </c>
      <c r="E142" s="23">
        <v>66.124961853027344</v>
      </c>
      <c r="F142" s="24">
        <v>59.760364532470703</v>
      </c>
      <c r="G142" s="23">
        <v>57.460418701171875</v>
      </c>
      <c r="H142" s="23">
        <v>64.258995056152344</v>
      </c>
      <c r="I142" s="24">
        <v>71.367362976074219</v>
      </c>
      <c r="J142" s="23">
        <v>66.922195434570313</v>
      </c>
      <c r="K142" s="23">
        <v>68.53558349609375</v>
      </c>
      <c r="L142" s="23">
        <v>59.359249114990234</v>
      </c>
      <c r="M142" s="24">
        <v>59.425498962402344</v>
      </c>
      <c r="N142" s="23" t="s">
        <v>104</v>
      </c>
      <c r="O142" s="23" t="s">
        <v>104</v>
      </c>
      <c r="P142" s="24" t="s">
        <v>104</v>
      </c>
      <c r="Q142" s="23">
        <v>55.859031677246094</v>
      </c>
      <c r="R142" s="23">
        <v>65.242866516113281</v>
      </c>
      <c r="S142" s="24">
        <v>73.6546630859375</v>
      </c>
    </row>
    <row r="143" spans="1:19" x14ac:dyDescent="0.35">
      <c r="A143" s="6" t="s">
        <v>44</v>
      </c>
      <c r="B143" s="23">
        <v>63.931262969970703</v>
      </c>
      <c r="C143" s="24">
        <v>68.495765686035156</v>
      </c>
      <c r="D143" s="23">
        <v>59.650733947753906</v>
      </c>
      <c r="E143" s="23">
        <v>66.4742431640625</v>
      </c>
      <c r="F143" s="24">
        <v>68.745872497558594</v>
      </c>
      <c r="G143" s="23">
        <v>57.052631378173828</v>
      </c>
      <c r="H143" s="23">
        <v>64.421180725097656</v>
      </c>
      <c r="I143" s="24">
        <v>69.530303955078125</v>
      </c>
      <c r="J143" s="23">
        <v>67.807968139648438</v>
      </c>
      <c r="K143" s="23">
        <v>69.107139587402344</v>
      </c>
      <c r="L143" s="23">
        <v>52.5</v>
      </c>
      <c r="M143" s="24">
        <v>65.644927978515625</v>
      </c>
      <c r="N143" s="23">
        <v>64.722221374511719</v>
      </c>
      <c r="O143" s="23">
        <v>65.747055053710938</v>
      </c>
      <c r="P143" s="24">
        <v>67.16796875</v>
      </c>
      <c r="Q143" s="23">
        <v>60.193180084228516</v>
      </c>
      <c r="R143" s="23">
        <v>66.094596862792969</v>
      </c>
      <c r="S143" s="24">
        <v>72.645347595214844</v>
      </c>
    </row>
    <row r="144" spans="1:19" x14ac:dyDescent="0.35">
      <c r="A144" s="6" t="s">
        <v>45</v>
      </c>
      <c r="B144" s="23">
        <v>71.495796203613281</v>
      </c>
      <c r="C144" s="24">
        <v>71.195655822753906</v>
      </c>
      <c r="D144" s="23">
        <v>74.159774780273438</v>
      </c>
      <c r="E144" s="23">
        <v>74.01580810546875</v>
      </c>
      <c r="F144" s="24">
        <v>66.298774719238281</v>
      </c>
      <c r="G144" s="23">
        <v>66.475067138671875</v>
      </c>
      <c r="H144" s="23">
        <v>75.745796203613281</v>
      </c>
      <c r="I144" s="24">
        <v>81.594291687011719</v>
      </c>
      <c r="J144" s="23" t="s">
        <v>104</v>
      </c>
      <c r="K144" s="23" t="s">
        <v>104</v>
      </c>
      <c r="L144" s="23" t="s">
        <v>104</v>
      </c>
      <c r="M144" s="24" t="s">
        <v>104</v>
      </c>
      <c r="N144" s="23" t="s">
        <v>104</v>
      </c>
      <c r="O144" s="23" t="s">
        <v>104</v>
      </c>
      <c r="P144" s="24" t="s">
        <v>104</v>
      </c>
      <c r="Q144" s="23" t="s">
        <v>104</v>
      </c>
      <c r="R144" s="23" t="s">
        <v>104</v>
      </c>
      <c r="S144" s="24" t="s">
        <v>104</v>
      </c>
    </row>
    <row r="145" spans="1:19" x14ac:dyDescent="0.35">
      <c r="A145" s="6" t="s">
        <v>46</v>
      </c>
      <c r="B145" s="23">
        <v>56.358112335205078</v>
      </c>
      <c r="C145" s="24">
        <v>59.712886810302734</v>
      </c>
      <c r="D145" s="23">
        <v>56.869667053222656</v>
      </c>
      <c r="E145" s="23">
        <v>58.539615631103516</v>
      </c>
      <c r="F145" s="24">
        <v>57.257793426513672</v>
      </c>
      <c r="G145" s="23">
        <v>56.421619415283203</v>
      </c>
      <c r="H145" s="23">
        <v>71.451469421386719</v>
      </c>
      <c r="I145" s="24">
        <v>74.643524169921875</v>
      </c>
      <c r="J145" s="23">
        <v>61.265132904052734</v>
      </c>
      <c r="K145" s="23">
        <v>57.292591094970703</v>
      </c>
      <c r="L145" s="23">
        <v>50.249599456787109</v>
      </c>
      <c r="M145" s="24">
        <v>55.287391662597656</v>
      </c>
      <c r="N145" s="23">
        <v>56.264194488525391</v>
      </c>
      <c r="O145" s="23">
        <v>58.256786346435547</v>
      </c>
      <c r="P145" s="24">
        <v>58.026802062988281</v>
      </c>
      <c r="Q145" s="23">
        <v>49.920166015625</v>
      </c>
      <c r="R145" s="23">
        <v>57.33294677734375</v>
      </c>
      <c r="S145" s="24">
        <v>67.554046630859375</v>
      </c>
    </row>
    <row r="146" spans="1:19" x14ac:dyDescent="0.35">
      <c r="A146" s="9" t="s">
        <v>47</v>
      </c>
      <c r="B146" s="25">
        <v>40.992931365966797</v>
      </c>
      <c r="C146" s="26">
        <v>44.091384887695313</v>
      </c>
      <c r="D146" s="27">
        <v>43.622879028320313</v>
      </c>
      <c r="E146" s="27">
        <v>42.515731811523438</v>
      </c>
      <c r="F146" s="26">
        <v>35.860771179199219</v>
      </c>
      <c r="G146" s="27">
        <v>38.951725006103516</v>
      </c>
      <c r="H146" s="27">
        <v>45.062019348144531</v>
      </c>
      <c r="I146" s="26">
        <v>52.678901672363281</v>
      </c>
      <c r="J146" s="27">
        <v>47.169624328613281</v>
      </c>
      <c r="K146" s="27">
        <v>45.562015533447266</v>
      </c>
      <c r="L146" s="27">
        <v>43.761116027832031</v>
      </c>
      <c r="M146" s="26">
        <v>39.343696594238281</v>
      </c>
      <c r="N146" s="27">
        <v>41.270610809326172</v>
      </c>
      <c r="O146" s="27">
        <v>43.276050567626953</v>
      </c>
      <c r="P146" s="26">
        <v>46.31134033203125</v>
      </c>
      <c r="Q146" s="27">
        <v>40.263309478759766</v>
      </c>
      <c r="R146" s="27">
        <v>44.389888763427734</v>
      </c>
      <c r="S146" s="26">
        <v>51.340847015380859</v>
      </c>
    </row>
    <row r="147" spans="1:19" x14ac:dyDescent="0.35">
      <c r="A147" s="12" t="s">
        <v>48</v>
      </c>
      <c r="B147" s="28">
        <v>59.247451684413811</v>
      </c>
      <c r="C147" s="29">
        <v>61.553514529497193</v>
      </c>
      <c r="D147" s="28">
        <v>59.160227555495041</v>
      </c>
      <c r="E147" s="28">
        <v>61.507550264016174</v>
      </c>
      <c r="F147" s="29">
        <v>58.066244076459839</v>
      </c>
      <c r="G147" s="28">
        <v>55.428339738112228</v>
      </c>
      <c r="H147" s="28">
        <v>62.879568148881958</v>
      </c>
      <c r="I147" s="29">
        <v>67.500675005790512</v>
      </c>
      <c r="J147" s="28">
        <v>62.97037867495888</v>
      </c>
      <c r="K147" s="28">
        <v>62.431139895790501</v>
      </c>
      <c r="L147" s="28">
        <v>53.56518634996916</v>
      </c>
      <c r="M147" s="29">
        <v>56.914306640625</v>
      </c>
      <c r="N147" s="28">
        <v>57.63048830899325</v>
      </c>
      <c r="O147" s="28">
        <v>59.131380754358631</v>
      </c>
      <c r="P147" s="29">
        <v>62.055159055269684</v>
      </c>
      <c r="Q147" s="28">
        <v>55.399448595548932</v>
      </c>
      <c r="R147" s="28">
        <v>61.560496179681074</v>
      </c>
      <c r="S147" s="29">
        <v>66.320735228689088</v>
      </c>
    </row>
    <row r="148" spans="1:19" x14ac:dyDescent="0.35">
      <c r="A148" s="12" t="s">
        <v>49</v>
      </c>
      <c r="B148" s="28">
        <v>61.463243293762204</v>
      </c>
      <c r="C148" s="29">
        <v>64.017488288879392</v>
      </c>
      <c r="D148" s="28">
        <v>60.011015129089358</v>
      </c>
      <c r="E148" s="28">
        <v>63.959994316101074</v>
      </c>
      <c r="F148" s="29">
        <v>61.380910873413086</v>
      </c>
      <c r="G148" s="28">
        <v>56.830357551574707</v>
      </c>
      <c r="H148" s="28">
        <v>64.07172527313233</v>
      </c>
      <c r="I148" s="29">
        <v>69.653187942504886</v>
      </c>
      <c r="J148" s="28">
        <v>65.146995544433594</v>
      </c>
      <c r="K148" s="28">
        <v>65.472734260559079</v>
      </c>
      <c r="L148" s="28">
        <v>55.000850486755368</v>
      </c>
      <c r="M148" s="29">
        <v>59.658209991455081</v>
      </c>
      <c r="N148" s="28">
        <v>61.607466220855713</v>
      </c>
      <c r="O148" s="28">
        <v>62.215870127958411</v>
      </c>
      <c r="P148" s="29">
        <v>63.795420328776039</v>
      </c>
      <c r="Q148" s="28">
        <v>57.618926811218259</v>
      </c>
      <c r="R148" s="28">
        <v>64.383871459960943</v>
      </c>
      <c r="S148" s="29">
        <v>68.945917320251468</v>
      </c>
    </row>
    <row r="151" spans="1:19" x14ac:dyDescent="0.35">
      <c r="A151" s="1" t="s">
        <v>105</v>
      </c>
      <c r="B151" s="1"/>
      <c r="C151" s="1"/>
      <c r="D151" s="1"/>
      <c r="E151" s="1"/>
      <c r="F151" s="1"/>
      <c r="G151" s="1"/>
      <c r="H151" s="1"/>
      <c r="I151" s="1"/>
      <c r="J151" s="1"/>
    </row>
    <row r="152" spans="1:19" x14ac:dyDescent="0.35">
      <c r="A152" s="2" t="s">
        <v>106</v>
      </c>
      <c r="B152" s="1"/>
      <c r="C152" s="1"/>
      <c r="D152" s="1"/>
      <c r="E152" s="1"/>
      <c r="F152" s="1"/>
      <c r="G152" s="1"/>
      <c r="H152" s="1"/>
      <c r="I152" s="1"/>
      <c r="J152" s="1"/>
    </row>
    <row r="153" spans="1:19" x14ac:dyDescent="0.35">
      <c r="A153" s="3" t="s">
        <v>107</v>
      </c>
      <c r="B153" s="1"/>
      <c r="C153" s="1"/>
      <c r="D153" s="1"/>
      <c r="E153" s="1"/>
      <c r="F153" s="1"/>
      <c r="G153" s="1"/>
      <c r="H153" s="1"/>
      <c r="I153" s="1"/>
      <c r="J153" s="1"/>
    </row>
    <row r="154" spans="1:19" x14ac:dyDescent="0.35">
      <c r="A154" s="3"/>
      <c r="B154" s="1"/>
      <c r="C154" s="1"/>
      <c r="D154" s="1"/>
      <c r="E154" s="1"/>
      <c r="F154" s="1"/>
      <c r="G154" s="1"/>
      <c r="H154" s="1"/>
      <c r="I154" s="1"/>
      <c r="J154" s="1"/>
    </row>
    <row r="155" spans="1:19" x14ac:dyDescent="0.35">
      <c r="A155" s="30"/>
      <c r="B155" s="30"/>
      <c r="C155" s="1"/>
      <c r="D155" s="1"/>
      <c r="E155" s="1"/>
      <c r="F155" s="1"/>
      <c r="G155" s="1"/>
      <c r="H155" s="1"/>
      <c r="I155" s="1"/>
      <c r="J155" s="1"/>
    </row>
    <row r="156" spans="1:19" x14ac:dyDescent="0.35">
      <c r="A156" s="22" t="s">
        <v>4</v>
      </c>
      <c r="B156" s="31" t="s">
        <v>108</v>
      </c>
      <c r="C156" s="1"/>
      <c r="D156" s="1"/>
      <c r="E156" s="1"/>
      <c r="F156" s="1"/>
      <c r="G156" s="1"/>
      <c r="H156" s="1"/>
      <c r="I156" s="1"/>
      <c r="J156" s="1"/>
    </row>
    <row r="157" spans="1:19" x14ac:dyDescent="0.35">
      <c r="A157" s="6" t="s">
        <v>9</v>
      </c>
      <c r="B157" s="7">
        <v>57.598316192626953</v>
      </c>
      <c r="C157" s="1"/>
      <c r="D157" s="1"/>
      <c r="E157" s="1"/>
      <c r="F157" s="1"/>
      <c r="G157" s="1"/>
      <c r="H157" s="1"/>
      <c r="I157" s="1"/>
      <c r="J157" s="1"/>
    </row>
    <row r="158" spans="1:19" x14ac:dyDescent="0.35">
      <c r="A158" s="6" t="s">
        <v>10</v>
      </c>
      <c r="B158" s="7">
        <v>53.021427154541016</v>
      </c>
      <c r="C158" s="1"/>
      <c r="D158" s="1"/>
      <c r="E158" s="1"/>
      <c r="F158" s="1"/>
      <c r="G158" s="1"/>
      <c r="H158" s="1"/>
      <c r="I158" s="1"/>
      <c r="J158" s="1"/>
    </row>
    <row r="159" spans="1:19" x14ac:dyDescent="0.35">
      <c r="A159" s="6" t="s">
        <v>11</v>
      </c>
      <c r="B159" s="7">
        <v>41.519077301025391</v>
      </c>
      <c r="C159" s="1"/>
      <c r="D159" s="1"/>
      <c r="E159" s="1"/>
      <c r="F159" s="1"/>
      <c r="G159" s="1"/>
      <c r="H159" s="1"/>
      <c r="I159" s="1"/>
      <c r="J159" s="1"/>
    </row>
    <row r="160" spans="1:19" x14ac:dyDescent="0.35">
      <c r="A160" s="6" t="s">
        <v>12</v>
      </c>
      <c r="B160" s="7">
        <v>61.680812835693359</v>
      </c>
      <c r="C160" s="1"/>
      <c r="D160" s="1"/>
      <c r="E160" s="1"/>
      <c r="F160" s="1"/>
      <c r="G160" s="1"/>
      <c r="H160" s="1"/>
      <c r="I160" s="1"/>
      <c r="J160" s="1"/>
    </row>
    <row r="161" spans="1:10" x14ac:dyDescent="0.35">
      <c r="A161" s="6" t="s">
        <v>13</v>
      </c>
      <c r="B161" s="7">
        <v>59.157508850097656</v>
      </c>
      <c r="C161" s="1"/>
      <c r="D161" s="1"/>
      <c r="E161" s="1"/>
      <c r="F161" s="1"/>
      <c r="G161" s="1"/>
      <c r="H161" s="1"/>
      <c r="I161" s="1"/>
      <c r="J161" s="1"/>
    </row>
    <row r="162" spans="1:10" x14ac:dyDescent="0.35">
      <c r="A162" s="6" t="s">
        <v>14</v>
      </c>
      <c r="B162" s="7">
        <v>70.082794189453125</v>
      </c>
      <c r="C162" s="1"/>
      <c r="D162" s="1"/>
      <c r="E162" s="1"/>
      <c r="F162" s="1"/>
      <c r="G162" s="1"/>
      <c r="H162" s="1"/>
      <c r="I162" s="1"/>
      <c r="J162" s="1"/>
    </row>
    <row r="163" spans="1:10" x14ac:dyDescent="0.35">
      <c r="A163" s="6" t="s">
        <v>15</v>
      </c>
      <c r="B163" s="7">
        <v>72.712226867675781</v>
      </c>
      <c r="C163" s="1"/>
      <c r="D163" s="1"/>
      <c r="E163" s="1"/>
      <c r="F163" s="1"/>
      <c r="G163" s="1"/>
      <c r="H163" s="1"/>
      <c r="I163" s="1"/>
      <c r="J163" s="1"/>
    </row>
    <row r="164" spans="1:10" x14ac:dyDescent="0.35">
      <c r="A164" s="6" t="s">
        <v>16</v>
      </c>
      <c r="B164" s="7">
        <v>78.490180969238281</v>
      </c>
      <c r="C164" s="1"/>
      <c r="D164" s="1"/>
      <c r="E164" s="1"/>
      <c r="F164" s="1"/>
      <c r="G164" s="1"/>
      <c r="H164" s="1"/>
      <c r="I164" s="1"/>
      <c r="J164" s="1"/>
    </row>
    <row r="165" spans="1:10" x14ac:dyDescent="0.35">
      <c r="A165" s="6" t="s">
        <v>17</v>
      </c>
      <c r="B165" s="7">
        <v>69.029731750488281</v>
      </c>
      <c r="C165" s="1"/>
      <c r="D165" s="1"/>
      <c r="E165" s="1"/>
      <c r="F165" s="1"/>
      <c r="G165" s="1"/>
      <c r="H165" s="1"/>
      <c r="I165" s="1"/>
      <c r="J165" s="1"/>
    </row>
    <row r="166" spans="1:10" x14ac:dyDescent="0.35">
      <c r="A166" s="6" t="s">
        <v>18</v>
      </c>
      <c r="B166" s="7">
        <v>65.843833923339844</v>
      </c>
      <c r="C166" s="1"/>
      <c r="D166" s="1"/>
      <c r="E166" s="1"/>
      <c r="F166" s="1"/>
      <c r="G166" s="1"/>
      <c r="H166" s="1"/>
      <c r="I166" s="1"/>
      <c r="J166" s="1"/>
    </row>
    <row r="167" spans="1:10" x14ac:dyDescent="0.35">
      <c r="A167" s="6" t="s">
        <v>19</v>
      </c>
      <c r="B167" s="7">
        <v>85.207534790039063</v>
      </c>
      <c r="C167" s="1"/>
      <c r="D167" s="1"/>
      <c r="E167" s="1"/>
      <c r="F167" s="1"/>
      <c r="G167" s="1"/>
      <c r="H167" s="1"/>
      <c r="I167" s="1"/>
      <c r="J167" s="1"/>
    </row>
    <row r="168" spans="1:10" x14ac:dyDescent="0.35">
      <c r="A168" s="6" t="s">
        <v>20</v>
      </c>
      <c r="B168" s="7">
        <v>64.902366638183594</v>
      </c>
      <c r="C168" s="1"/>
      <c r="D168" s="1"/>
      <c r="E168" s="1"/>
      <c r="F168" s="1"/>
      <c r="G168" s="1"/>
      <c r="H168" s="1"/>
      <c r="I168" s="1"/>
      <c r="J168" s="1"/>
    </row>
    <row r="169" spans="1:10" x14ac:dyDescent="0.35">
      <c r="A169" s="6" t="s">
        <v>21</v>
      </c>
      <c r="B169" s="7">
        <v>91.084571838378906</v>
      </c>
      <c r="C169" s="1"/>
      <c r="D169" s="1"/>
      <c r="E169" s="1"/>
      <c r="F169" s="1"/>
      <c r="G169" s="1"/>
      <c r="H169" s="1"/>
      <c r="I169" s="1"/>
      <c r="J169" s="1"/>
    </row>
    <row r="170" spans="1:10" x14ac:dyDescent="0.35">
      <c r="A170" s="6" t="s">
        <v>22</v>
      </c>
      <c r="B170" s="7">
        <v>74.091384887695313</v>
      </c>
      <c r="C170" s="1"/>
      <c r="D170" s="1"/>
      <c r="E170" s="1"/>
      <c r="F170" s="1"/>
      <c r="G170" s="1"/>
      <c r="H170" s="1"/>
      <c r="I170" s="1"/>
      <c r="J170" s="1"/>
    </row>
    <row r="171" spans="1:10" x14ac:dyDescent="0.35">
      <c r="A171" s="6" t="s">
        <v>23</v>
      </c>
      <c r="B171" s="7">
        <v>38.142856597900391</v>
      </c>
      <c r="C171" s="1"/>
      <c r="D171" s="1"/>
      <c r="E171" s="1"/>
      <c r="F171" s="1"/>
      <c r="G171" s="1"/>
      <c r="H171" s="1"/>
      <c r="I171" s="1"/>
      <c r="J171" s="1"/>
    </row>
    <row r="172" spans="1:10" x14ac:dyDescent="0.35">
      <c r="A172" s="6" t="s">
        <v>24</v>
      </c>
      <c r="B172" s="7">
        <v>71.895858764648438</v>
      </c>
      <c r="C172" s="1"/>
      <c r="D172" s="1"/>
      <c r="E172" s="1"/>
      <c r="F172" s="1"/>
      <c r="G172" s="1"/>
      <c r="H172" s="1"/>
      <c r="I172" s="1"/>
      <c r="J172" s="1"/>
    </row>
    <row r="173" spans="1:10" x14ac:dyDescent="0.35">
      <c r="A173" s="6" t="s">
        <v>25</v>
      </c>
      <c r="B173" s="7">
        <v>52.773208618164063</v>
      </c>
      <c r="C173" s="1"/>
      <c r="D173" s="1"/>
      <c r="E173" s="1"/>
      <c r="F173" s="1"/>
      <c r="G173" s="1"/>
      <c r="H173" s="1"/>
      <c r="I173" s="1"/>
      <c r="J173" s="1"/>
    </row>
    <row r="174" spans="1:10" x14ac:dyDescent="0.35">
      <c r="A174" s="6" t="s">
        <v>26</v>
      </c>
      <c r="B174" s="7">
        <v>56.060115814208984</v>
      </c>
      <c r="C174" s="1"/>
      <c r="D174" s="1"/>
      <c r="E174" s="1"/>
      <c r="F174" s="1"/>
      <c r="G174" s="1"/>
      <c r="H174" s="1"/>
      <c r="I174" s="1"/>
      <c r="J174" s="1"/>
    </row>
    <row r="175" spans="1:10" x14ac:dyDescent="0.35">
      <c r="A175" s="6" t="s">
        <v>27</v>
      </c>
      <c r="B175" s="7">
        <v>75.545333862304688</v>
      </c>
      <c r="C175" s="1"/>
      <c r="D175" s="1"/>
      <c r="E175" s="1"/>
      <c r="F175" s="1"/>
      <c r="G175" s="1"/>
      <c r="H175" s="1"/>
      <c r="I175" s="1"/>
      <c r="J175" s="1"/>
    </row>
    <row r="176" spans="1:10" x14ac:dyDescent="0.35">
      <c r="A176" s="6" t="s">
        <v>28</v>
      </c>
      <c r="B176" s="7">
        <v>57.852581024169922</v>
      </c>
      <c r="C176" s="1"/>
      <c r="D176" s="1"/>
      <c r="E176" s="1"/>
      <c r="F176" s="1"/>
      <c r="G176" s="1"/>
      <c r="H176" s="1"/>
      <c r="I176" s="1"/>
      <c r="J176" s="1"/>
    </row>
    <row r="177" spans="1:10" x14ac:dyDescent="0.35">
      <c r="A177" s="6" t="s">
        <v>29</v>
      </c>
      <c r="B177" s="7">
        <v>54.093097686767578</v>
      </c>
      <c r="C177" s="1"/>
      <c r="D177" s="1"/>
      <c r="E177" s="1"/>
      <c r="F177" s="1"/>
      <c r="G177" s="1"/>
      <c r="H177" s="1"/>
      <c r="I177" s="1"/>
      <c r="J177" s="1"/>
    </row>
    <row r="178" spans="1:10" x14ac:dyDescent="0.35">
      <c r="A178" s="6" t="s">
        <v>30</v>
      </c>
      <c r="B178" s="7">
        <v>71.450889587402344</v>
      </c>
      <c r="C178" s="1"/>
      <c r="D178" s="1"/>
      <c r="E178" s="1"/>
      <c r="F178" s="1"/>
      <c r="G178" s="1"/>
      <c r="H178" s="1"/>
      <c r="I178" s="1"/>
      <c r="J178" s="1"/>
    </row>
    <row r="179" spans="1:10" x14ac:dyDescent="0.35">
      <c r="A179" s="6" t="s">
        <v>31</v>
      </c>
      <c r="B179" s="7">
        <v>63.071895599365234</v>
      </c>
      <c r="C179" s="1"/>
      <c r="D179" s="1"/>
      <c r="E179" s="1"/>
      <c r="F179" s="1"/>
      <c r="G179" s="1"/>
      <c r="H179" s="1"/>
      <c r="I179" s="1"/>
      <c r="J179" s="1"/>
    </row>
    <row r="180" spans="1:10" x14ac:dyDescent="0.35">
      <c r="A180" s="6" t="s">
        <v>32</v>
      </c>
      <c r="B180" s="7">
        <v>58.830844879150391</v>
      </c>
      <c r="C180" s="1"/>
      <c r="D180" s="1"/>
      <c r="E180" s="1"/>
      <c r="F180" s="1"/>
      <c r="G180" s="1"/>
      <c r="H180" s="1"/>
      <c r="I180" s="1"/>
      <c r="J180" s="1"/>
    </row>
    <row r="181" spans="1:10" x14ac:dyDescent="0.35">
      <c r="A181" s="6" t="s">
        <v>33</v>
      </c>
      <c r="B181" s="7">
        <v>58.534782409667969</v>
      </c>
      <c r="C181" s="1"/>
      <c r="D181" s="1"/>
      <c r="E181" s="1"/>
      <c r="F181" s="1"/>
      <c r="G181" s="1"/>
      <c r="H181" s="1"/>
      <c r="I181" s="1"/>
      <c r="J181" s="1"/>
    </row>
    <row r="182" spans="1:10" x14ac:dyDescent="0.35">
      <c r="A182" s="6" t="s">
        <v>34</v>
      </c>
      <c r="B182" s="7">
        <v>65.361427307128906</v>
      </c>
      <c r="C182" s="1"/>
      <c r="D182" s="1"/>
      <c r="E182" s="1"/>
      <c r="F182" s="1"/>
      <c r="G182" s="1"/>
      <c r="H182" s="1"/>
      <c r="I182" s="1"/>
      <c r="J182" s="1"/>
    </row>
    <row r="183" spans="1:10" x14ac:dyDescent="0.35">
      <c r="A183" s="6" t="s">
        <v>35</v>
      </c>
      <c r="B183" s="7">
        <v>54.340290069580078</v>
      </c>
      <c r="C183" s="1"/>
      <c r="D183" s="1"/>
      <c r="E183" s="1"/>
      <c r="F183" s="1"/>
      <c r="G183" s="1"/>
      <c r="H183" s="1"/>
      <c r="I183" s="1"/>
      <c r="J183" s="1"/>
    </row>
    <row r="184" spans="1:10" x14ac:dyDescent="0.35">
      <c r="A184" s="6" t="s">
        <v>36</v>
      </c>
      <c r="B184" s="7">
        <v>55.571430206298828</v>
      </c>
      <c r="C184" s="1"/>
      <c r="D184" s="1"/>
      <c r="E184" s="1"/>
      <c r="F184" s="1"/>
      <c r="G184" s="1"/>
      <c r="H184" s="1"/>
      <c r="I184" s="1"/>
      <c r="J184" s="1"/>
    </row>
    <row r="185" spans="1:10" x14ac:dyDescent="0.35">
      <c r="A185" s="6" t="s">
        <v>37</v>
      </c>
      <c r="B185" s="7">
        <v>57.007564544677734</v>
      </c>
      <c r="C185" s="1"/>
      <c r="D185" s="1"/>
      <c r="E185" s="1"/>
      <c r="F185" s="1"/>
      <c r="G185" s="1"/>
      <c r="H185" s="1"/>
      <c r="I185" s="1"/>
      <c r="J185" s="1"/>
    </row>
    <row r="186" spans="1:10" x14ac:dyDescent="0.35">
      <c r="A186" s="6" t="s">
        <v>38</v>
      </c>
      <c r="B186" s="7">
        <v>48.099250793457031</v>
      </c>
      <c r="C186" s="1"/>
      <c r="D186" s="1"/>
      <c r="E186" s="1"/>
      <c r="F186" s="1"/>
      <c r="G186" s="1"/>
      <c r="H186" s="1"/>
      <c r="I186" s="1"/>
      <c r="J186" s="1"/>
    </row>
    <row r="187" spans="1:10" x14ac:dyDescent="0.35">
      <c r="A187" s="6" t="s">
        <v>39</v>
      </c>
      <c r="B187" s="7">
        <v>72.771430969238281</v>
      </c>
      <c r="C187" s="1"/>
      <c r="D187" s="1"/>
      <c r="E187" s="1"/>
      <c r="F187" s="1"/>
      <c r="G187" s="1"/>
      <c r="H187" s="1"/>
      <c r="I187" s="1"/>
      <c r="J187" s="1"/>
    </row>
    <row r="188" spans="1:10" x14ac:dyDescent="0.35">
      <c r="A188" s="6" t="s">
        <v>40</v>
      </c>
      <c r="B188" s="7">
        <v>60.663368225097656</v>
      </c>
      <c r="C188" s="1"/>
      <c r="D188" s="1"/>
      <c r="E188" s="1"/>
      <c r="F188" s="1"/>
      <c r="G188" s="1"/>
      <c r="H188" s="1"/>
      <c r="I188" s="1"/>
      <c r="J188" s="1"/>
    </row>
    <row r="189" spans="1:10" x14ac:dyDescent="0.35">
      <c r="A189" s="6" t="s">
        <v>41</v>
      </c>
      <c r="B189" s="7">
        <v>49.296375274658203</v>
      </c>
      <c r="C189" s="1"/>
      <c r="D189" s="1"/>
      <c r="E189" s="1"/>
      <c r="F189" s="1"/>
      <c r="G189" s="1"/>
      <c r="H189" s="1"/>
      <c r="I189" s="1"/>
      <c r="J189" s="1"/>
    </row>
    <row r="190" spans="1:10" x14ac:dyDescent="0.35">
      <c r="A190" s="6" t="s">
        <v>42</v>
      </c>
      <c r="B190" s="7">
        <v>57.356025695800781</v>
      </c>
      <c r="C190" s="1"/>
      <c r="D190" s="1"/>
      <c r="E190" s="1"/>
      <c r="F190" s="1"/>
      <c r="G190" s="1"/>
      <c r="H190" s="1"/>
      <c r="I190" s="1"/>
      <c r="J190" s="1"/>
    </row>
    <row r="191" spans="1:10" x14ac:dyDescent="0.35">
      <c r="A191" s="6" t="s">
        <v>43</v>
      </c>
      <c r="B191" s="7">
        <v>65.811912536621094</v>
      </c>
      <c r="C191" s="1"/>
      <c r="D191" s="1"/>
      <c r="E191" s="1"/>
      <c r="F191" s="1"/>
      <c r="G191" s="1"/>
      <c r="H191" s="1"/>
      <c r="I191" s="1"/>
      <c r="J191" s="1"/>
    </row>
    <row r="192" spans="1:10" x14ac:dyDescent="0.35">
      <c r="A192" s="6" t="s">
        <v>44</v>
      </c>
      <c r="B192" s="7">
        <v>71.939285278320313</v>
      </c>
      <c r="C192" s="1"/>
      <c r="D192" s="1"/>
      <c r="E192" s="1"/>
      <c r="F192" s="1"/>
      <c r="G192" s="1"/>
      <c r="H192" s="1"/>
      <c r="I192" s="1"/>
      <c r="J192" s="1"/>
    </row>
    <row r="193" spans="1:10" x14ac:dyDescent="0.35">
      <c r="A193" s="6" t="s">
        <v>45</v>
      </c>
      <c r="B193" s="7">
        <v>69.653511047363281</v>
      </c>
      <c r="C193" s="1"/>
      <c r="D193" s="1"/>
      <c r="E193" s="1"/>
      <c r="F193" s="1"/>
      <c r="G193" s="1"/>
      <c r="H193" s="1"/>
      <c r="I193" s="1"/>
      <c r="J193" s="1"/>
    </row>
    <row r="194" spans="1:10" x14ac:dyDescent="0.35">
      <c r="A194" s="6" t="s">
        <v>46</v>
      </c>
      <c r="B194" s="7">
        <v>62.095008850097656</v>
      </c>
      <c r="C194" s="1"/>
      <c r="D194" s="1"/>
      <c r="E194" s="1"/>
      <c r="F194" s="1"/>
      <c r="G194" s="1"/>
      <c r="H194" s="1"/>
      <c r="I194" s="1"/>
      <c r="J194" s="1"/>
    </row>
    <row r="195" spans="1:10" x14ac:dyDescent="0.35">
      <c r="A195" s="9" t="s">
        <v>47</v>
      </c>
      <c r="B195" s="32">
        <v>49.897239685058594</v>
      </c>
      <c r="C195" s="1"/>
      <c r="D195" s="1"/>
      <c r="E195" s="1"/>
      <c r="F195" s="1"/>
      <c r="G195" s="1"/>
      <c r="H195" s="1"/>
      <c r="I195" s="1"/>
      <c r="J195" s="1"/>
    </row>
    <row r="196" spans="1:10" x14ac:dyDescent="0.35">
      <c r="A196" s="12" t="s">
        <v>48</v>
      </c>
      <c r="B196" s="13">
        <v>62.629162910657051</v>
      </c>
      <c r="C196" s="1"/>
      <c r="D196" s="1"/>
      <c r="E196" s="1"/>
      <c r="F196" s="1"/>
      <c r="G196" s="1"/>
      <c r="H196" s="1"/>
      <c r="I196" s="1"/>
      <c r="J196" s="1"/>
    </row>
    <row r="197" spans="1:10" x14ac:dyDescent="0.35">
      <c r="A197" s="12" t="s">
        <v>49</v>
      </c>
      <c r="B197" s="13">
        <v>66.854826545715326</v>
      </c>
      <c r="C197" s="1"/>
      <c r="D197" s="1"/>
      <c r="E197" s="1"/>
      <c r="F197" s="1"/>
      <c r="G197" s="1"/>
      <c r="H197" s="1"/>
      <c r="I197" s="1"/>
      <c r="J197" s="1"/>
    </row>
    <row r="198" spans="1:10" x14ac:dyDescent="0.35">
      <c r="A198" s="1"/>
      <c r="B198" s="1"/>
      <c r="C198" s="1"/>
      <c r="D198" s="1"/>
      <c r="E198" s="1"/>
      <c r="F198" s="1"/>
      <c r="G198" s="1"/>
      <c r="H198" s="1"/>
      <c r="I198" s="1"/>
      <c r="J198" s="1"/>
    </row>
    <row r="199" spans="1:10" x14ac:dyDescent="0.35">
      <c r="A199" s="1" t="s">
        <v>50</v>
      </c>
      <c r="B199" s="1"/>
      <c r="C199" s="1"/>
      <c r="D199" s="1"/>
      <c r="E199" s="1"/>
      <c r="F199" s="1"/>
      <c r="G199" s="1"/>
      <c r="H199" s="1"/>
      <c r="I199" s="1"/>
      <c r="J199" s="1"/>
    </row>
    <row r="200" spans="1:10" x14ac:dyDescent="0.35">
      <c r="A200" s="1" t="s">
        <v>109</v>
      </c>
      <c r="B200" s="1"/>
      <c r="C200" s="1"/>
      <c r="D200" s="1"/>
      <c r="E200" s="1"/>
      <c r="F200" s="1"/>
      <c r="G200" s="1"/>
      <c r="H200" s="1"/>
      <c r="I200" s="1"/>
      <c r="J200" s="1"/>
    </row>
    <row r="203" spans="1:10" x14ac:dyDescent="0.35">
      <c r="A203" s="1" t="s">
        <v>110</v>
      </c>
      <c r="B203" s="1"/>
      <c r="C203" s="1"/>
      <c r="D203" s="1"/>
      <c r="E203" s="1"/>
      <c r="F203" s="1"/>
      <c r="G203" s="1"/>
      <c r="H203" s="1"/>
      <c r="I203" s="1"/>
    </row>
    <row r="204" spans="1:10" x14ac:dyDescent="0.35">
      <c r="A204" s="2" t="s">
        <v>111</v>
      </c>
      <c r="B204" s="1"/>
      <c r="C204" s="1"/>
      <c r="D204" s="1"/>
      <c r="E204" s="1"/>
      <c r="F204" s="1"/>
      <c r="G204" s="1"/>
      <c r="H204" s="1"/>
      <c r="I204" s="1"/>
    </row>
    <row r="205" spans="1:10" x14ac:dyDescent="0.35">
      <c r="A205" s="3" t="s">
        <v>112</v>
      </c>
      <c r="B205" s="1"/>
      <c r="C205" s="1"/>
      <c r="D205" s="1"/>
      <c r="E205" s="1"/>
      <c r="F205" s="1"/>
      <c r="G205" s="1"/>
      <c r="H205" s="1"/>
      <c r="I205" s="1"/>
    </row>
    <row r="206" spans="1:10" x14ac:dyDescent="0.35">
      <c r="A206" s="3"/>
      <c r="B206" s="1"/>
      <c r="C206" s="1"/>
      <c r="D206" s="1"/>
      <c r="E206" s="1"/>
      <c r="F206" s="1"/>
      <c r="G206" s="1"/>
      <c r="H206" s="1"/>
      <c r="I206" s="1"/>
    </row>
    <row r="207" spans="1:10" x14ac:dyDescent="0.35">
      <c r="A207" s="1"/>
      <c r="B207" s="1"/>
      <c r="C207" s="1"/>
      <c r="D207" s="1"/>
      <c r="E207" s="1"/>
      <c r="F207" s="1"/>
      <c r="G207" s="1"/>
      <c r="H207" s="1"/>
      <c r="I207" s="1"/>
    </row>
    <row r="208" spans="1:10" ht="104" x14ac:dyDescent="0.35">
      <c r="A208" s="4" t="s">
        <v>4</v>
      </c>
      <c r="B208" s="33" t="s">
        <v>113</v>
      </c>
      <c r="C208" s="33" t="s">
        <v>114</v>
      </c>
      <c r="D208" s="33" t="s">
        <v>115</v>
      </c>
      <c r="E208" s="33" t="s">
        <v>116</v>
      </c>
      <c r="F208" s="33" t="s">
        <v>117</v>
      </c>
      <c r="G208" s="33" t="s">
        <v>118</v>
      </c>
      <c r="H208" s="33" t="s">
        <v>119</v>
      </c>
      <c r="I208" s="4" t="s">
        <v>120</v>
      </c>
    </row>
    <row r="209" spans="1:9" x14ac:dyDescent="0.35">
      <c r="A209" s="34" t="s">
        <v>9</v>
      </c>
      <c r="B209" s="35">
        <v>71.100765466690063</v>
      </c>
      <c r="C209" s="35">
        <v>87.356024980545044</v>
      </c>
      <c r="D209" s="35">
        <v>51.012945175170898</v>
      </c>
      <c r="E209" s="35">
        <v>19.555358588695526</v>
      </c>
      <c r="F209" s="35">
        <v>11.400259286165237</v>
      </c>
      <c r="G209" s="35">
        <v>64.141398668289185</v>
      </c>
      <c r="H209" s="35">
        <v>67.586767673492432</v>
      </c>
      <c r="I209" s="36">
        <v>50.590056180953979</v>
      </c>
    </row>
    <row r="210" spans="1:9" x14ac:dyDescent="0.35">
      <c r="A210" s="6" t="s">
        <v>10</v>
      </c>
      <c r="B210" s="37">
        <v>54.400002956390381</v>
      </c>
      <c r="C210" s="37">
        <v>83.850002288818359</v>
      </c>
      <c r="D210" s="37">
        <v>14.350000023841858</v>
      </c>
      <c r="E210" s="37">
        <v>46.599999070167542</v>
      </c>
      <c r="F210" s="37">
        <v>6.1000000685453415</v>
      </c>
      <c r="G210" s="37">
        <v>72.500002384185791</v>
      </c>
      <c r="H210" s="37">
        <v>84.75000262260437</v>
      </c>
      <c r="I210" s="38">
        <v>55.199998617172241</v>
      </c>
    </row>
    <row r="211" spans="1:9" x14ac:dyDescent="0.35">
      <c r="A211" s="6" t="s">
        <v>11</v>
      </c>
      <c r="B211" s="37">
        <v>23.05101752281189</v>
      </c>
      <c r="C211" s="37">
        <v>74.607604742050171</v>
      </c>
      <c r="D211" s="37">
        <v>18.178839981555939</v>
      </c>
      <c r="E211" s="37">
        <v>48.448893427848816</v>
      </c>
      <c r="F211" s="37">
        <v>10.782942920923233</v>
      </c>
      <c r="G211" s="37">
        <v>65.604931116104126</v>
      </c>
      <c r="H211" s="37">
        <v>57.222050428390503</v>
      </c>
      <c r="I211" s="38">
        <v>41.186141967773438</v>
      </c>
    </row>
    <row r="212" spans="1:9" x14ac:dyDescent="0.35">
      <c r="A212" s="6" t="s">
        <v>12</v>
      </c>
      <c r="B212" s="37">
        <v>62.046205997467041</v>
      </c>
      <c r="C212" s="37">
        <v>94.966995716094971</v>
      </c>
      <c r="D212" s="37">
        <v>26.072606444358826</v>
      </c>
      <c r="E212" s="37">
        <v>39.851483702659607</v>
      </c>
      <c r="F212" s="37">
        <v>10.313531011343002</v>
      </c>
      <c r="G212" s="37">
        <v>88.118809461593628</v>
      </c>
      <c r="H212" s="37">
        <v>94.059407711029053</v>
      </c>
      <c r="I212" s="38">
        <v>56.188118457794189</v>
      </c>
    </row>
    <row r="213" spans="1:9" x14ac:dyDescent="0.35">
      <c r="A213" s="6" t="s">
        <v>13</v>
      </c>
      <c r="B213" s="37">
        <v>53.418803215026855</v>
      </c>
      <c r="C213" s="37">
        <v>92.051279544830322</v>
      </c>
      <c r="D213" s="37">
        <v>14.102564752101898</v>
      </c>
      <c r="E213" s="37">
        <v>53.675216436386108</v>
      </c>
      <c r="F213" s="37">
        <v>13.504274189472198</v>
      </c>
      <c r="G213" s="37">
        <v>87.60683536529541</v>
      </c>
      <c r="H213" s="37">
        <v>91.282051801681519</v>
      </c>
      <c r="I213" s="38">
        <v>62.136751413345337</v>
      </c>
    </row>
    <row r="214" spans="1:9" x14ac:dyDescent="0.35">
      <c r="A214" s="6" t="s">
        <v>14</v>
      </c>
      <c r="B214" s="37">
        <v>77.22705602645874</v>
      </c>
      <c r="C214" s="37">
        <v>85.91122031211853</v>
      </c>
      <c r="D214" s="37">
        <v>58.783262968063354</v>
      </c>
      <c r="E214" s="37">
        <v>32.183906435966492</v>
      </c>
      <c r="F214" s="37">
        <v>24.712193012237549</v>
      </c>
      <c r="G214" s="37">
        <v>75.814664363861084</v>
      </c>
      <c r="H214" s="37">
        <v>94.556576013565063</v>
      </c>
      <c r="I214" s="38">
        <v>73.574590682983398</v>
      </c>
    </row>
    <row r="215" spans="1:9" x14ac:dyDescent="0.35">
      <c r="A215" s="6" t="s">
        <v>15</v>
      </c>
      <c r="B215" s="37">
        <v>84.186261892318726</v>
      </c>
      <c r="C215" s="37">
        <v>92.339116334915161</v>
      </c>
      <c r="D215" s="37">
        <v>76.822137832641602</v>
      </c>
      <c r="E215" s="37">
        <v>32.806554436683655</v>
      </c>
      <c r="F215" s="37">
        <v>27.720087766647339</v>
      </c>
      <c r="G215" s="37">
        <v>88.738888502120972</v>
      </c>
      <c r="H215" s="37">
        <v>87.991523742675781</v>
      </c>
      <c r="I215" s="38">
        <v>51.187586784362793</v>
      </c>
    </row>
    <row r="216" spans="1:9" x14ac:dyDescent="0.35">
      <c r="A216" s="6" t="s">
        <v>16</v>
      </c>
      <c r="B216" s="37">
        <v>89.478552341461182</v>
      </c>
      <c r="C216" s="37">
        <v>89.693635702133179</v>
      </c>
      <c r="D216" s="37">
        <v>75.546973943710327</v>
      </c>
      <c r="E216" s="37">
        <v>50.971090793609619</v>
      </c>
      <c r="F216" s="37">
        <v>46.765676140785217</v>
      </c>
      <c r="G216" s="37">
        <v>83.652275800704956</v>
      </c>
      <c r="H216" s="37">
        <v>93.254935741424561</v>
      </c>
      <c r="I216" s="38">
        <v>71.039187908172607</v>
      </c>
    </row>
    <row r="217" spans="1:9" x14ac:dyDescent="0.35">
      <c r="A217" s="6" t="s">
        <v>17</v>
      </c>
      <c r="B217" s="37">
        <v>65.945851802825928</v>
      </c>
      <c r="C217" s="37">
        <v>78.530395030975342</v>
      </c>
      <c r="D217" s="37">
        <v>57.202446460723877</v>
      </c>
      <c r="E217" s="37">
        <v>49.407202005386353</v>
      </c>
      <c r="F217" s="37">
        <v>39.26541805267334</v>
      </c>
      <c r="G217" s="37">
        <v>82.576847076416016</v>
      </c>
      <c r="H217" s="37">
        <v>85.026407241821289</v>
      </c>
      <c r="I217" s="38">
        <v>74.660766124725342</v>
      </c>
    </row>
    <row r="218" spans="1:9" x14ac:dyDescent="0.35">
      <c r="A218" s="6" t="s">
        <v>18</v>
      </c>
      <c r="B218" s="37">
        <v>65.277832746505737</v>
      </c>
      <c r="C218" s="37">
        <v>77.586847543716431</v>
      </c>
      <c r="D218" s="37">
        <v>51.879251003265381</v>
      </c>
      <c r="E218" s="37">
        <v>39.676377177238464</v>
      </c>
      <c r="F218" s="37">
        <v>30.529215931892395</v>
      </c>
      <c r="G218" s="37">
        <v>80.814307928085327</v>
      </c>
      <c r="H218" s="37">
        <v>84.518140554428101</v>
      </c>
      <c r="I218" s="38">
        <v>70.301252603530884</v>
      </c>
    </row>
    <row r="219" spans="1:9" x14ac:dyDescent="0.35">
      <c r="A219" s="6" t="s">
        <v>19</v>
      </c>
      <c r="B219" s="37">
        <v>90.312057733535767</v>
      </c>
      <c r="C219" s="37">
        <v>93.475651741027832</v>
      </c>
      <c r="D219" s="37">
        <v>81.44342303276062</v>
      </c>
      <c r="E219" s="37">
        <v>73.348993062973022</v>
      </c>
      <c r="F219" s="37">
        <v>66.417574882507324</v>
      </c>
      <c r="G219" s="37">
        <v>84.039223194122314</v>
      </c>
      <c r="H219" s="37">
        <v>96.712720394134521</v>
      </c>
      <c r="I219" s="38">
        <v>84.052103757858276</v>
      </c>
    </row>
    <row r="220" spans="1:9" x14ac:dyDescent="0.35">
      <c r="A220" s="6" t="s">
        <v>20</v>
      </c>
      <c r="B220" s="37">
        <v>62.161976099014282</v>
      </c>
      <c r="C220" s="37">
        <v>84.272295236587524</v>
      </c>
      <c r="D220" s="37">
        <v>59.116226434707642</v>
      </c>
      <c r="E220" s="37">
        <v>43.751156330108643</v>
      </c>
      <c r="F220" s="37">
        <v>35.664272308349609</v>
      </c>
      <c r="G220" s="37">
        <v>74.142956733703613</v>
      </c>
      <c r="H220" s="37">
        <v>90.479379892349243</v>
      </c>
      <c r="I220" s="38">
        <v>48.47944974899292</v>
      </c>
    </row>
    <row r="221" spans="1:9" x14ac:dyDescent="0.35">
      <c r="A221" s="6" t="s">
        <v>21</v>
      </c>
      <c r="B221" s="37">
        <v>92.344057559967041</v>
      </c>
      <c r="C221" s="37">
        <v>99.603593349456787</v>
      </c>
      <c r="D221" s="39">
        <v>94.324749708175659</v>
      </c>
      <c r="E221" s="37">
        <v>79.176431894302368</v>
      </c>
      <c r="F221" s="39">
        <v>77.99033522605896</v>
      </c>
      <c r="G221" s="37">
        <v>92.068213224411011</v>
      </c>
      <c r="H221" s="37">
        <v>98.317289352416992</v>
      </c>
      <c r="I221" s="38">
        <v>82.943743467330933</v>
      </c>
    </row>
    <row r="222" spans="1:9" x14ac:dyDescent="0.35">
      <c r="A222" s="6" t="s">
        <v>22</v>
      </c>
      <c r="B222" s="37">
        <v>86.602431535720825</v>
      </c>
      <c r="C222" s="37">
        <v>94.536799192428589</v>
      </c>
      <c r="D222" s="37">
        <v>66.015005111694336</v>
      </c>
      <c r="E222" s="37">
        <v>32.898822426795959</v>
      </c>
      <c r="F222" s="37">
        <v>23.192483186721802</v>
      </c>
      <c r="G222" s="37">
        <v>89.761662483215332</v>
      </c>
      <c r="H222" s="37">
        <v>92.634552717208862</v>
      </c>
      <c r="I222" s="38">
        <v>65.896773338317871</v>
      </c>
    </row>
    <row r="223" spans="1:9" x14ac:dyDescent="0.35">
      <c r="A223" s="6" t="s">
        <v>23</v>
      </c>
      <c r="B223" s="37">
        <v>46.299999952316284</v>
      </c>
      <c r="C223" s="37">
        <v>46.200001239776611</v>
      </c>
      <c r="D223" s="37">
        <v>25.099998712539673</v>
      </c>
      <c r="E223" s="37">
        <v>8.6999997496604919</v>
      </c>
      <c r="F223" s="37">
        <v>7.9999998211860657</v>
      </c>
      <c r="G223" s="37">
        <v>70.70000171661377</v>
      </c>
      <c r="H223" s="37">
        <v>70.70000171661377</v>
      </c>
      <c r="I223" s="38" t="s">
        <v>121</v>
      </c>
    </row>
    <row r="224" spans="1:9" x14ac:dyDescent="0.35">
      <c r="A224" s="6" t="s">
        <v>24</v>
      </c>
      <c r="B224" s="37">
        <v>68.877959251403809</v>
      </c>
      <c r="C224" s="37">
        <v>90.549111366271973</v>
      </c>
      <c r="D224" s="37">
        <v>63.184618949890137</v>
      </c>
      <c r="E224" s="37">
        <v>44.640830159187317</v>
      </c>
      <c r="F224" s="37">
        <v>31.684276461601257</v>
      </c>
      <c r="G224" s="37">
        <v>88.803631067276001</v>
      </c>
      <c r="H224" s="37">
        <v>97.808730602264404</v>
      </c>
      <c r="I224" s="38">
        <v>62.362682819366455</v>
      </c>
    </row>
    <row r="225" spans="1:9" x14ac:dyDescent="0.35">
      <c r="A225" s="6" t="s">
        <v>25</v>
      </c>
      <c r="B225" s="37">
        <v>58.08408260345459</v>
      </c>
      <c r="C225" s="37">
        <v>76.431792974472046</v>
      </c>
      <c r="D225" s="37">
        <v>53.109270334243774</v>
      </c>
      <c r="E225" s="37">
        <v>28.330326080322266</v>
      </c>
      <c r="F225" s="37">
        <v>17.187340557575226</v>
      </c>
      <c r="G225" s="37">
        <v>59.658563137054443</v>
      </c>
      <c r="H225" s="37">
        <v>67.86733865737915</v>
      </c>
      <c r="I225" s="38">
        <v>37.074068188667297</v>
      </c>
    </row>
    <row r="226" spans="1:9" x14ac:dyDescent="0.35">
      <c r="A226" s="6" t="s">
        <v>26</v>
      </c>
      <c r="B226" s="37">
        <v>73.783934116363525</v>
      </c>
      <c r="C226" s="37">
        <v>53.421944379806519</v>
      </c>
      <c r="D226" s="37">
        <v>43.75</v>
      </c>
      <c r="E226" s="37">
        <v>33.540722727775574</v>
      </c>
      <c r="F226" s="37">
        <v>23.444570600986481</v>
      </c>
      <c r="G226" s="37">
        <v>54.892534017562866</v>
      </c>
      <c r="H226" s="37">
        <v>78.676468133926392</v>
      </c>
      <c r="I226" s="38">
        <v>64.451354742050171</v>
      </c>
    </row>
    <row r="227" spans="1:9" x14ac:dyDescent="0.35">
      <c r="A227" s="6" t="s">
        <v>27</v>
      </c>
      <c r="B227" s="37">
        <v>78.273093700408936</v>
      </c>
      <c r="C227" s="37">
        <v>93.766975402832031</v>
      </c>
      <c r="D227" s="37">
        <v>75.926345586776733</v>
      </c>
      <c r="E227" s="37">
        <v>50.626236200332642</v>
      </c>
      <c r="F227" s="37">
        <v>41.415825486183167</v>
      </c>
      <c r="G227" s="37">
        <v>88.221442699432373</v>
      </c>
      <c r="H227" s="37">
        <v>80.799788236618042</v>
      </c>
      <c r="I227" s="38">
        <v>70.413875579833984</v>
      </c>
    </row>
    <row r="228" spans="1:9" x14ac:dyDescent="0.35">
      <c r="A228" s="6" t="s">
        <v>28</v>
      </c>
      <c r="B228" s="37">
        <v>60.650628805160522</v>
      </c>
      <c r="C228" s="37">
        <v>75.870662927627563</v>
      </c>
      <c r="D228" s="37">
        <v>57.284122705459595</v>
      </c>
      <c r="E228" s="37">
        <v>25.874704122543335</v>
      </c>
      <c r="F228" s="37">
        <v>18.219998478889465</v>
      </c>
      <c r="G228" s="37">
        <v>68.624210357666016</v>
      </c>
      <c r="H228" s="37">
        <v>86.583572626113892</v>
      </c>
      <c r="I228" s="38">
        <v>37.734860181808472</v>
      </c>
    </row>
    <row r="229" spans="1:9" x14ac:dyDescent="0.35">
      <c r="A229" s="6" t="s">
        <v>29</v>
      </c>
      <c r="B229" s="37">
        <v>65.07490873336792</v>
      </c>
      <c r="C229" s="37">
        <v>73.127341270446777</v>
      </c>
      <c r="D229" s="37">
        <v>55.711609125137329</v>
      </c>
      <c r="E229" s="37">
        <v>30.149811506271362</v>
      </c>
      <c r="F229" s="37">
        <v>20.224718749523163</v>
      </c>
      <c r="G229" s="37">
        <v>54.775279760360718</v>
      </c>
      <c r="H229" s="37">
        <v>63.483148813247681</v>
      </c>
      <c r="I229" s="38">
        <v>46.254682540893555</v>
      </c>
    </row>
    <row r="230" spans="1:9" x14ac:dyDescent="0.35">
      <c r="A230" s="6" t="s">
        <v>30</v>
      </c>
      <c r="B230" s="37">
        <v>77.632337808609009</v>
      </c>
      <c r="C230" s="37">
        <v>85.765379667282104</v>
      </c>
      <c r="D230" s="37">
        <v>70.253181457519531</v>
      </c>
      <c r="E230" s="37">
        <v>50.668144226074219</v>
      </c>
      <c r="F230" s="37">
        <v>45.400950312614441</v>
      </c>
      <c r="G230" s="37">
        <v>73.676466941833496</v>
      </c>
      <c r="H230" s="37">
        <v>87.495642900466919</v>
      </c>
      <c r="I230" s="38">
        <v>59.932243824005127</v>
      </c>
    </row>
    <row r="231" spans="1:9" x14ac:dyDescent="0.35">
      <c r="A231" s="6" t="s">
        <v>31</v>
      </c>
      <c r="B231" s="37">
        <v>44.625997543334961</v>
      </c>
      <c r="C231" s="37">
        <v>74.074071645736694</v>
      </c>
      <c r="D231" s="37">
        <v>65.105301141738892</v>
      </c>
      <c r="E231" s="37">
        <v>42.919391393661499</v>
      </c>
      <c r="F231" s="37">
        <v>35.548293590545654</v>
      </c>
      <c r="G231" s="37">
        <v>87.291210889816284</v>
      </c>
      <c r="H231" s="37">
        <v>82.570803165435791</v>
      </c>
      <c r="I231" s="38">
        <v>52.287584543228149</v>
      </c>
    </row>
    <row r="232" spans="1:9" x14ac:dyDescent="0.35">
      <c r="A232" s="6" t="s">
        <v>32</v>
      </c>
      <c r="B232" s="39">
        <v>24.57711398601532</v>
      </c>
      <c r="C232" s="37">
        <v>89.054727554321289</v>
      </c>
      <c r="D232" s="37">
        <v>83.283579349517822</v>
      </c>
      <c r="E232" s="37">
        <v>41.890546679496765</v>
      </c>
      <c r="F232" s="37">
        <v>38.407960534095764</v>
      </c>
      <c r="G232" s="37" t="s">
        <v>121</v>
      </c>
      <c r="H232" s="37" t="s">
        <v>121</v>
      </c>
      <c r="I232" s="38" t="s">
        <v>121</v>
      </c>
    </row>
    <row r="233" spans="1:9" x14ac:dyDescent="0.35">
      <c r="A233" s="6" t="s">
        <v>33</v>
      </c>
      <c r="B233" s="37">
        <v>72.107863426208496</v>
      </c>
      <c r="C233" s="37">
        <v>86.972892284393311</v>
      </c>
      <c r="D233" s="37">
        <v>16.329137980937958</v>
      </c>
      <c r="E233" s="37">
        <v>35.449963808059692</v>
      </c>
      <c r="F233" s="37">
        <v>5.9381835162639618</v>
      </c>
      <c r="G233" s="37">
        <v>79.458773136138916</v>
      </c>
      <c r="H233" s="37">
        <v>86.941206455230713</v>
      </c>
      <c r="I233" s="38">
        <v>61.995410919189453</v>
      </c>
    </row>
    <row r="234" spans="1:9" x14ac:dyDescent="0.35">
      <c r="A234" s="6" t="s">
        <v>34</v>
      </c>
      <c r="B234" s="37">
        <v>62.336981296539307</v>
      </c>
      <c r="C234" s="37">
        <v>86.147260665893555</v>
      </c>
      <c r="D234" s="37">
        <v>68.93768310546875</v>
      </c>
      <c r="E234" s="37">
        <v>53.032183647155762</v>
      </c>
      <c r="F234" s="37">
        <v>46.207213401794434</v>
      </c>
      <c r="G234" s="37">
        <v>65.974283218383789</v>
      </c>
      <c r="H234" s="37">
        <v>79.175353050231934</v>
      </c>
      <c r="I234" s="38">
        <v>48.751229047775269</v>
      </c>
    </row>
    <row r="235" spans="1:9" x14ac:dyDescent="0.35">
      <c r="A235" s="6" t="s">
        <v>35</v>
      </c>
      <c r="B235" s="37">
        <v>42.352640628814697</v>
      </c>
      <c r="C235" s="37">
        <v>90.516203641891479</v>
      </c>
      <c r="D235" s="39">
        <v>8.5537269711494446</v>
      </c>
      <c r="E235" s="37">
        <v>38.285207748413086</v>
      </c>
      <c r="F235" s="37">
        <v>2.266465499997139</v>
      </c>
      <c r="G235" s="37">
        <v>82.051658630371094</v>
      </c>
      <c r="H235" s="37">
        <v>88.959860801696777</v>
      </c>
      <c r="I235" s="38">
        <v>65.68148136138916</v>
      </c>
    </row>
    <row r="236" spans="1:9" x14ac:dyDescent="0.35">
      <c r="A236" s="6" t="s">
        <v>36</v>
      </c>
      <c r="B236" s="37">
        <v>57.333332300186157</v>
      </c>
      <c r="C236" s="37">
        <v>91.166669130325317</v>
      </c>
      <c r="D236" s="37">
        <v>10.499999672174454</v>
      </c>
      <c r="E236" s="37">
        <v>38.749998807907104</v>
      </c>
      <c r="F236" s="37">
        <v>4.2500000447034836</v>
      </c>
      <c r="G236" s="37">
        <v>80.833333730697632</v>
      </c>
      <c r="H236" s="37">
        <v>83.583331108093262</v>
      </c>
      <c r="I236" s="38">
        <v>61.333334445953369</v>
      </c>
    </row>
    <row r="237" spans="1:9" x14ac:dyDescent="0.35">
      <c r="A237" s="6" t="s">
        <v>37</v>
      </c>
      <c r="B237" s="37">
        <v>55.133765935897827</v>
      </c>
      <c r="C237" s="37">
        <v>93.093043565750122</v>
      </c>
      <c r="D237" s="37">
        <v>21.353891491889954</v>
      </c>
      <c r="E237" s="37">
        <v>40.086355805397034</v>
      </c>
      <c r="F237" s="37">
        <v>7.5169675052165985</v>
      </c>
      <c r="G237" s="37">
        <v>82.189702987670898</v>
      </c>
      <c r="H237" s="37">
        <v>83.60329270362854</v>
      </c>
      <c r="I237" s="38">
        <v>56.162285804748535</v>
      </c>
    </row>
    <row r="238" spans="1:9" x14ac:dyDescent="0.35">
      <c r="A238" s="6" t="s">
        <v>38</v>
      </c>
      <c r="B238" s="37">
        <v>58.449238538742065</v>
      </c>
      <c r="C238" s="37">
        <v>60.282355546951294</v>
      </c>
      <c r="D238" s="37">
        <v>22.636140882968903</v>
      </c>
      <c r="E238" s="37">
        <v>34.160929918289185</v>
      </c>
      <c r="F238" s="37">
        <v>7.5942307710647583</v>
      </c>
      <c r="G238" s="37">
        <v>69.885915517807007</v>
      </c>
      <c r="H238" s="37">
        <v>77.345335483551025</v>
      </c>
      <c r="I238" s="38">
        <v>40.501546859741211</v>
      </c>
    </row>
    <row r="239" spans="1:9" x14ac:dyDescent="0.35">
      <c r="A239" s="6" t="s">
        <v>39</v>
      </c>
      <c r="B239" s="37">
        <v>77.899998426437378</v>
      </c>
      <c r="C239" s="37">
        <v>88.099998235702515</v>
      </c>
      <c r="D239" s="37">
        <v>68.800002336502075</v>
      </c>
      <c r="E239" s="37">
        <v>41.100001335144043</v>
      </c>
      <c r="F239" s="37">
        <v>33.199998736381531</v>
      </c>
      <c r="G239" s="37">
        <v>86.500000953674316</v>
      </c>
      <c r="H239" s="37">
        <v>88.700002431869507</v>
      </c>
      <c r="I239" s="38">
        <v>66.200000047683716</v>
      </c>
    </row>
    <row r="240" spans="1:9" x14ac:dyDescent="0.35">
      <c r="A240" s="6" t="s">
        <v>40</v>
      </c>
      <c r="B240" s="37">
        <v>56.143921613693237</v>
      </c>
      <c r="C240" s="37">
        <v>92.464357614517212</v>
      </c>
      <c r="D240" s="37">
        <v>39.986422657966614</v>
      </c>
      <c r="E240" s="37">
        <v>47.725731134414673</v>
      </c>
      <c r="F240" s="37">
        <v>24.711473286151886</v>
      </c>
      <c r="G240" s="37">
        <v>73.862862586975098</v>
      </c>
      <c r="H240" s="37">
        <v>90.902918577194214</v>
      </c>
      <c r="I240" s="38">
        <v>46.571621298789978</v>
      </c>
    </row>
    <row r="241" spans="1:19" x14ac:dyDescent="0.35">
      <c r="A241" s="6" t="s">
        <v>41</v>
      </c>
      <c r="B241" s="37">
        <v>43.38308572769165</v>
      </c>
      <c r="C241" s="37">
        <v>76.417911052703857</v>
      </c>
      <c r="D241" s="37">
        <v>49.353232979774475</v>
      </c>
      <c r="E241" s="37">
        <v>23.283581435680389</v>
      </c>
      <c r="F241" s="37">
        <v>16.915422677993774</v>
      </c>
      <c r="G241" s="37">
        <v>58.30845832824707</v>
      </c>
      <c r="H241" s="37">
        <v>65.77114462852478</v>
      </c>
      <c r="I241" s="38">
        <v>34.925374388694763</v>
      </c>
    </row>
    <row r="242" spans="1:19" x14ac:dyDescent="0.35">
      <c r="A242" s="6" t="s">
        <v>42</v>
      </c>
      <c r="B242" s="37">
        <v>49.658557772636414</v>
      </c>
      <c r="C242" s="37">
        <v>48.333674669265747</v>
      </c>
      <c r="D242" s="37">
        <v>55.50726056098938</v>
      </c>
      <c r="E242" s="37">
        <v>52.687346935272217</v>
      </c>
      <c r="F242" s="37">
        <v>41.746380925178528</v>
      </c>
      <c r="G242" s="37">
        <v>64.596003293991089</v>
      </c>
      <c r="H242" s="37">
        <v>72.478896379470825</v>
      </c>
      <c r="I242" s="38">
        <v>69.171410799026489</v>
      </c>
    </row>
    <row r="243" spans="1:19" x14ac:dyDescent="0.35">
      <c r="A243" s="6" t="s">
        <v>43</v>
      </c>
      <c r="B243" s="37">
        <v>65.199226140975952</v>
      </c>
      <c r="C243" s="37">
        <v>97.578150033950806</v>
      </c>
      <c r="D243" s="37">
        <v>49.641162157058716</v>
      </c>
      <c r="E243" s="37">
        <v>41.270071268081665</v>
      </c>
      <c r="F243" s="37">
        <v>21.84310108423233</v>
      </c>
      <c r="G243" s="37">
        <v>84.845346212387085</v>
      </c>
      <c r="H243" s="37">
        <v>89.544600248336792</v>
      </c>
      <c r="I243" s="38">
        <v>52.031791210174561</v>
      </c>
    </row>
    <row r="244" spans="1:19" x14ac:dyDescent="0.35">
      <c r="A244" s="6" t="s">
        <v>44</v>
      </c>
      <c r="B244" s="37">
        <v>72.095334529876709</v>
      </c>
      <c r="C244" s="37">
        <v>85.998016595840454</v>
      </c>
      <c r="D244" s="37">
        <v>63.157892227172852</v>
      </c>
      <c r="E244" s="37">
        <v>58.391261100769043</v>
      </c>
      <c r="F244" s="37">
        <v>48.758688569068909</v>
      </c>
      <c r="G244" s="37">
        <v>79.642504453659058</v>
      </c>
      <c r="H244" s="37">
        <v>83.813309669494629</v>
      </c>
      <c r="I244" s="38">
        <v>70.109236240386963</v>
      </c>
    </row>
    <row r="245" spans="1:19" x14ac:dyDescent="0.35">
      <c r="A245" s="6" t="s">
        <v>45</v>
      </c>
      <c r="B245" s="37">
        <v>70.835351943969727</v>
      </c>
      <c r="C245" s="37">
        <v>82.680213451385498</v>
      </c>
      <c r="D245" s="37">
        <v>77.552008628845215</v>
      </c>
      <c r="E245" s="37">
        <v>37.655216455459595</v>
      </c>
      <c r="F245" s="37">
        <v>35.276567935943604</v>
      </c>
      <c r="G245" s="37">
        <v>79.14852499961853</v>
      </c>
      <c r="H245" s="37">
        <v>73.963874578475952</v>
      </c>
      <c r="I245" s="38">
        <v>68.118047714233398</v>
      </c>
    </row>
    <row r="246" spans="1:19" x14ac:dyDescent="0.35">
      <c r="A246" s="6" t="s">
        <v>46</v>
      </c>
      <c r="B246" s="37">
        <v>60.583740472793579</v>
      </c>
      <c r="C246" s="37">
        <v>90.583139657974243</v>
      </c>
      <c r="D246" s="37">
        <v>21.750067174434662</v>
      </c>
      <c r="E246" s="37">
        <v>58.41718316078186</v>
      </c>
      <c r="F246" s="37">
        <v>19.249993562698364</v>
      </c>
      <c r="G246" s="37">
        <v>89.749085903167725</v>
      </c>
      <c r="H246" s="37">
        <v>91.832900047302246</v>
      </c>
      <c r="I246" s="38">
        <v>60.916119813919067</v>
      </c>
    </row>
    <row r="247" spans="1:19" x14ac:dyDescent="0.35">
      <c r="A247" s="9" t="s">
        <v>47</v>
      </c>
      <c r="B247" s="40">
        <v>55.644685029983521</v>
      </c>
      <c r="C247" s="40">
        <v>83.904081583023071</v>
      </c>
      <c r="D247" s="40">
        <v>11.342332512140274</v>
      </c>
      <c r="E247" s="40">
        <v>26.196998357772827</v>
      </c>
      <c r="F247" s="40">
        <v>2.4016518145799637</v>
      </c>
      <c r="G247" s="40">
        <v>56.11799955368042</v>
      </c>
      <c r="H247" s="40">
        <v>82.83693790435791</v>
      </c>
      <c r="I247" s="41">
        <v>57.032996416091919</v>
      </c>
    </row>
    <row r="248" spans="1:19" x14ac:dyDescent="0.35">
      <c r="A248" s="12" t="s">
        <v>48</v>
      </c>
      <c r="B248" s="42">
        <v>63.451042389258362</v>
      </c>
      <c r="C248" s="42">
        <v>83.109780458303604</v>
      </c>
      <c r="D248" s="42">
        <v>49.306651835258194</v>
      </c>
      <c r="E248" s="42">
        <v>41.697031526993484</v>
      </c>
      <c r="F248" s="42">
        <v>26.199193279712627</v>
      </c>
      <c r="G248" s="42">
        <v>76.562863431478803</v>
      </c>
      <c r="H248" s="42">
        <v>83.521849073861773</v>
      </c>
      <c r="I248" s="43">
        <v>58.849993509215281</v>
      </c>
    </row>
    <row r="249" spans="1:19" x14ac:dyDescent="0.35">
      <c r="A249" s="12" t="s">
        <v>49</v>
      </c>
      <c r="B249" s="42">
        <v>69.481002390384674</v>
      </c>
      <c r="C249" s="42">
        <v>86.894291937351227</v>
      </c>
      <c r="D249" s="42">
        <v>55.684997290372849</v>
      </c>
      <c r="E249" s="42">
        <v>44.54198032617569</v>
      </c>
      <c r="F249" s="42">
        <v>31.022210717201233</v>
      </c>
      <c r="G249" s="42">
        <v>78.737814128398895</v>
      </c>
      <c r="H249" s="42">
        <v>86.554160416126251</v>
      </c>
      <c r="I249" s="43">
        <v>59.609305262565613</v>
      </c>
    </row>
    <row r="252" spans="1:19" x14ac:dyDescent="0.35">
      <c r="A252" s="1" t="s">
        <v>122</v>
      </c>
      <c r="B252" s="1"/>
      <c r="C252" s="1"/>
      <c r="D252" s="1"/>
      <c r="E252" s="1"/>
      <c r="F252" s="1"/>
      <c r="G252" s="1"/>
      <c r="H252" s="1"/>
      <c r="I252" s="1"/>
      <c r="J252" s="1"/>
      <c r="K252" s="1"/>
      <c r="L252" s="1"/>
      <c r="M252" s="1"/>
      <c r="N252" s="1"/>
      <c r="O252" s="1"/>
      <c r="P252" s="1"/>
      <c r="Q252" s="1"/>
      <c r="R252" s="1"/>
      <c r="S252" s="1"/>
    </row>
    <row r="253" spans="1:19" x14ac:dyDescent="0.35">
      <c r="A253" s="2" t="s">
        <v>123</v>
      </c>
      <c r="B253" s="1"/>
      <c r="C253" s="1"/>
      <c r="D253" s="1"/>
      <c r="E253" s="1"/>
      <c r="F253" s="1"/>
      <c r="G253" s="1"/>
      <c r="H253" s="1"/>
      <c r="I253" s="1"/>
      <c r="J253" s="1"/>
      <c r="K253" s="1"/>
      <c r="L253" s="1"/>
      <c r="M253" s="1"/>
      <c r="N253" s="1"/>
      <c r="O253" s="1"/>
      <c r="P253" s="1"/>
      <c r="Q253" s="1"/>
      <c r="R253" s="1"/>
      <c r="S253" s="1"/>
    </row>
    <row r="254" spans="1:19" x14ac:dyDescent="0.35">
      <c r="A254" s="3" t="s">
        <v>124</v>
      </c>
      <c r="B254" s="1"/>
      <c r="C254" s="1"/>
      <c r="D254" s="1"/>
      <c r="E254" s="1"/>
      <c r="F254" s="1"/>
      <c r="G254" s="1"/>
      <c r="H254" s="1"/>
      <c r="I254" s="1"/>
      <c r="J254" s="1"/>
      <c r="K254" s="1"/>
      <c r="L254" s="1"/>
      <c r="M254" s="1"/>
      <c r="N254" s="1"/>
      <c r="O254" s="1"/>
      <c r="P254" s="1"/>
      <c r="Q254" s="1"/>
      <c r="R254" s="1"/>
      <c r="S254" s="1"/>
    </row>
    <row r="255" spans="1:19" x14ac:dyDescent="0.35">
      <c r="A255" s="1"/>
      <c r="B255" s="1"/>
      <c r="C255" s="1"/>
      <c r="D255" s="1"/>
      <c r="E255" s="1"/>
      <c r="F255" s="1"/>
      <c r="G255" s="1"/>
      <c r="H255" s="1"/>
      <c r="I255" s="1"/>
      <c r="J255" s="1"/>
      <c r="K255" s="1"/>
      <c r="L255" s="1"/>
      <c r="M255" s="1"/>
      <c r="N255" s="1"/>
      <c r="O255" s="1"/>
      <c r="P255" s="1"/>
      <c r="Q255" s="1"/>
      <c r="R255" s="1"/>
      <c r="S255" s="1"/>
    </row>
    <row r="256" spans="1:19" x14ac:dyDescent="0.35">
      <c r="A256" s="9"/>
      <c r="B256" s="122" t="s">
        <v>80</v>
      </c>
      <c r="C256" s="121"/>
      <c r="D256" s="122" t="s">
        <v>81</v>
      </c>
      <c r="E256" s="123"/>
      <c r="F256" s="121"/>
      <c r="G256" s="122" t="s">
        <v>82</v>
      </c>
      <c r="H256" s="123"/>
      <c r="I256" s="121"/>
      <c r="J256" s="122" t="s">
        <v>83</v>
      </c>
      <c r="K256" s="123"/>
      <c r="L256" s="123"/>
      <c r="M256" s="121"/>
      <c r="N256" s="122" t="s">
        <v>84</v>
      </c>
      <c r="O256" s="123"/>
      <c r="P256" s="121"/>
      <c r="Q256" s="122" t="s">
        <v>85</v>
      </c>
      <c r="R256" s="123"/>
      <c r="S256" s="121"/>
    </row>
    <row r="257" spans="1:19" ht="91" x14ac:dyDescent="0.35">
      <c r="A257" s="20" t="s">
        <v>4</v>
      </c>
      <c r="B257" s="21" t="s">
        <v>86</v>
      </c>
      <c r="C257" s="22" t="s">
        <v>87</v>
      </c>
      <c r="D257" s="21" t="s">
        <v>88</v>
      </c>
      <c r="E257" s="21" t="s">
        <v>89</v>
      </c>
      <c r="F257" s="22" t="s">
        <v>90</v>
      </c>
      <c r="G257" s="21" t="s">
        <v>91</v>
      </c>
      <c r="H257" s="21" t="s">
        <v>92</v>
      </c>
      <c r="I257" s="22" t="s">
        <v>93</v>
      </c>
      <c r="J257" s="21" t="s">
        <v>94</v>
      </c>
      <c r="K257" s="21" t="s">
        <v>95</v>
      </c>
      <c r="L257" s="21" t="s">
        <v>96</v>
      </c>
      <c r="M257" s="22" t="s">
        <v>97</v>
      </c>
      <c r="N257" s="21" t="s">
        <v>98</v>
      </c>
      <c r="O257" s="21" t="s">
        <v>99</v>
      </c>
      <c r="P257" s="22" t="s">
        <v>100</v>
      </c>
      <c r="Q257" s="21" t="s">
        <v>101</v>
      </c>
      <c r="R257" s="21" t="s">
        <v>102</v>
      </c>
      <c r="S257" s="22" t="s">
        <v>103</v>
      </c>
    </row>
    <row r="258" spans="1:19" x14ac:dyDescent="0.35">
      <c r="A258" s="34" t="s">
        <v>9</v>
      </c>
      <c r="B258" s="44">
        <v>52.584056854248047</v>
      </c>
      <c r="C258" s="45">
        <v>62.761577606201172</v>
      </c>
      <c r="D258" s="44">
        <v>66.332633972167969</v>
      </c>
      <c r="E258" s="44">
        <v>59.398723602294922</v>
      </c>
      <c r="F258" s="45">
        <v>47.621204376220703</v>
      </c>
      <c r="G258" s="44">
        <v>43.795608520507813</v>
      </c>
      <c r="H258" s="44">
        <v>59.606781005859375</v>
      </c>
      <c r="I258" s="45">
        <v>70.353813171386719</v>
      </c>
      <c r="J258" s="44">
        <v>67.524177551269531</v>
      </c>
      <c r="K258" s="44">
        <v>60.861392974853516</v>
      </c>
      <c r="L258" s="44">
        <v>49.56854248046875</v>
      </c>
      <c r="M258" s="45">
        <v>46.685855865478516</v>
      </c>
      <c r="N258" s="44">
        <v>54.567161560058594</v>
      </c>
      <c r="O258" s="44">
        <v>59.676971435546875</v>
      </c>
      <c r="P258" s="45" t="s">
        <v>104</v>
      </c>
      <c r="Q258" s="44">
        <v>46.571678161621094</v>
      </c>
      <c r="R258" s="44">
        <v>60.531192779541016</v>
      </c>
      <c r="S258" s="45">
        <v>70.334060668945313</v>
      </c>
    </row>
    <row r="259" spans="1:19" x14ac:dyDescent="0.35">
      <c r="A259" s="6" t="s">
        <v>10</v>
      </c>
      <c r="B259" s="23">
        <v>49.872089385986328</v>
      </c>
      <c r="C259" s="24">
        <v>56.564117431640625</v>
      </c>
      <c r="D259" s="23">
        <v>54.380950927734375</v>
      </c>
      <c r="E259" s="23">
        <v>53.656307220458984</v>
      </c>
      <c r="F259" s="24">
        <v>49.687934875488281</v>
      </c>
      <c r="G259" s="23">
        <v>46.615531921386719</v>
      </c>
      <c r="H259" s="23">
        <v>55.126232147216797</v>
      </c>
      <c r="I259" s="24">
        <v>61.700263977050781</v>
      </c>
      <c r="J259" s="23">
        <v>55.141036987304688</v>
      </c>
      <c r="K259" s="23">
        <v>55.236885070800781</v>
      </c>
      <c r="L259" s="23">
        <v>49.579833984375</v>
      </c>
      <c r="M259" s="24">
        <v>48.038490295410156</v>
      </c>
      <c r="N259" s="23">
        <v>44.642856597900391</v>
      </c>
      <c r="O259" s="23">
        <v>52.386001586914063</v>
      </c>
      <c r="P259" s="24">
        <v>53.867595672607422</v>
      </c>
      <c r="Q259" s="23">
        <v>50.009239196777344</v>
      </c>
      <c r="R259" s="23">
        <v>53.472969055175781</v>
      </c>
      <c r="S259" s="24">
        <v>57.609058380126953</v>
      </c>
    </row>
    <row r="260" spans="1:19" x14ac:dyDescent="0.35">
      <c r="A260" s="6" t="s">
        <v>11</v>
      </c>
      <c r="B260" s="23">
        <v>40.793949127197266</v>
      </c>
      <c r="C260" s="24">
        <v>42.32073974609375</v>
      </c>
      <c r="D260" s="23">
        <v>43.158229827880859</v>
      </c>
      <c r="E260" s="23">
        <v>41.983718872070313</v>
      </c>
      <c r="F260" s="24">
        <v>35.058818817138672</v>
      </c>
      <c r="G260" s="23">
        <v>39.559341430664063</v>
      </c>
      <c r="H260" s="23">
        <v>43.193210601806641</v>
      </c>
      <c r="I260" s="24">
        <v>53.244182586669922</v>
      </c>
      <c r="J260" s="23">
        <v>45.311622619628906</v>
      </c>
      <c r="K260" s="23">
        <v>40.700588226318359</v>
      </c>
      <c r="L260" s="23">
        <v>44.732555389404297</v>
      </c>
      <c r="M260" s="24">
        <v>38.972785949707031</v>
      </c>
      <c r="N260" s="23">
        <v>42.334201812744141</v>
      </c>
      <c r="O260" s="23">
        <v>40.926010131835938</v>
      </c>
      <c r="P260" s="24" t="s">
        <v>104</v>
      </c>
      <c r="Q260" s="23">
        <v>40.237373352050781</v>
      </c>
      <c r="R260" s="23">
        <v>42.809814453125</v>
      </c>
      <c r="S260" s="24">
        <v>44.451412200927734</v>
      </c>
    </row>
    <row r="261" spans="1:19" x14ac:dyDescent="0.35">
      <c r="A261" s="6" t="s">
        <v>12</v>
      </c>
      <c r="B261" s="23">
        <v>59.324211120605469</v>
      </c>
      <c r="C261" s="24">
        <v>64.574577331542969</v>
      </c>
      <c r="D261" s="23">
        <v>57.908164978027344</v>
      </c>
      <c r="E261" s="23">
        <v>62.857143402099609</v>
      </c>
      <c r="F261" s="24">
        <v>57.002113342285156</v>
      </c>
      <c r="G261" s="23">
        <v>55.724788665771484</v>
      </c>
      <c r="H261" s="23">
        <v>61.345821380615234</v>
      </c>
      <c r="I261" s="24">
        <v>68.158950805664063</v>
      </c>
      <c r="J261" s="23">
        <v>64.607147216796875</v>
      </c>
      <c r="K261" s="23">
        <v>60.627178192138672</v>
      </c>
      <c r="L261" s="23">
        <v>59.139785766601563</v>
      </c>
      <c r="M261" s="24">
        <v>59.945320129394531</v>
      </c>
      <c r="N261" s="23">
        <v>56.493507385253906</v>
      </c>
      <c r="O261" s="23">
        <v>62.314815521240234</v>
      </c>
      <c r="P261" s="24" t="s">
        <v>104</v>
      </c>
      <c r="Q261" s="23">
        <v>58.170608520507813</v>
      </c>
      <c r="R261" s="23">
        <v>62.076271057128906</v>
      </c>
      <c r="S261" s="24">
        <v>68.787513732910156</v>
      </c>
    </row>
    <row r="262" spans="1:19" x14ac:dyDescent="0.35">
      <c r="A262" s="6" t="s">
        <v>13</v>
      </c>
      <c r="B262" s="23">
        <v>58.070819854736328</v>
      </c>
      <c r="C262" s="24">
        <v>60.24420166015625</v>
      </c>
      <c r="D262" s="23">
        <v>58.266979217529297</v>
      </c>
      <c r="E262" s="23">
        <v>59.959117889404297</v>
      </c>
      <c r="F262" s="24">
        <v>58.328136444091797</v>
      </c>
      <c r="G262" s="23">
        <v>55.619747161865234</v>
      </c>
      <c r="H262" s="23">
        <v>60.419734954833984</v>
      </c>
      <c r="I262" s="24">
        <v>65.186073303222656</v>
      </c>
      <c r="J262" s="23">
        <v>60.380268096923828</v>
      </c>
      <c r="K262" s="23">
        <v>59.616725921630859</v>
      </c>
      <c r="L262" s="23">
        <v>57.142856597900391</v>
      </c>
      <c r="M262" s="24">
        <v>58.479755401611328</v>
      </c>
      <c r="N262" s="23">
        <v>59.566326141357422</v>
      </c>
      <c r="O262" s="23">
        <v>58.992805480957031</v>
      </c>
      <c r="P262" s="24" t="s">
        <v>104</v>
      </c>
      <c r="Q262" s="23">
        <v>56.228572845458984</v>
      </c>
      <c r="R262" s="23">
        <v>58.715099334716797</v>
      </c>
      <c r="S262" s="24">
        <v>64.125801086425781</v>
      </c>
    </row>
    <row r="263" spans="1:19" x14ac:dyDescent="0.35">
      <c r="A263" s="6" t="s">
        <v>14</v>
      </c>
      <c r="B263" s="23">
        <v>68.558135986328125</v>
      </c>
      <c r="C263" s="24">
        <v>71.695396423339844</v>
      </c>
      <c r="D263" s="23">
        <v>70.461189270019531</v>
      </c>
      <c r="E263" s="23">
        <v>71.629112243652344</v>
      </c>
      <c r="F263" s="24">
        <v>67.352584838867188</v>
      </c>
      <c r="G263" s="23">
        <v>68.019821166992188</v>
      </c>
      <c r="H263" s="23">
        <v>77.177886962890625</v>
      </c>
      <c r="I263" s="24">
        <v>79.055107116699219</v>
      </c>
      <c r="J263" s="23">
        <v>72.820625305175781</v>
      </c>
      <c r="K263" s="23">
        <v>77.512496948242188</v>
      </c>
      <c r="L263" s="23">
        <v>63.374523162841797</v>
      </c>
      <c r="M263" s="24">
        <v>66.866104125976563</v>
      </c>
      <c r="N263" s="23">
        <v>64.874732971191406</v>
      </c>
      <c r="O263" s="23">
        <v>70.768020629882813</v>
      </c>
      <c r="P263" s="24">
        <v>77.894035339355469</v>
      </c>
      <c r="Q263" s="23">
        <v>64.88848876953125</v>
      </c>
      <c r="R263" s="23">
        <v>74.943359375</v>
      </c>
      <c r="S263" s="24">
        <v>73.607337951660156</v>
      </c>
    </row>
    <row r="264" spans="1:19" x14ac:dyDescent="0.35">
      <c r="A264" s="6" t="s">
        <v>15</v>
      </c>
      <c r="B264" s="23">
        <v>71.44140625</v>
      </c>
      <c r="C264" s="24">
        <v>74.068351745605469</v>
      </c>
      <c r="D264" s="23">
        <v>66.400550842285156</v>
      </c>
      <c r="E264" s="23">
        <v>75.667610168457031</v>
      </c>
      <c r="F264" s="24">
        <v>74.213615417480469</v>
      </c>
      <c r="G264" s="23">
        <v>60.914142608642578</v>
      </c>
      <c r="H264" s="23">
        <v>69.428306579589844</v>
      </c>
      <c r="I264" s="24">
        <v>77.11175537109375</v>
      </c>
      <c r="J264" s="23">
        <v>76.319381713867188</v>
      </c>
      <c r="K264" s="23">
        <v>73.416419982910156</v>
      </c>
      <c r="L264" s="23">
        <v>73.390159606933594</v>
      </c>
      <c r="M264" s="24">
        <v>66.235244750976563</v>
      </c>
      <c r="N264" s="23">
        <v>69.569198608398438</v>
      </c>
      <c r="O264" s="23">
        <v>74.680137634277344</v>
      </c>
      <c r="P264" s="24">
        <v>72.63214111328125</v>
      </c>
      <c r="Q264" s="23">
        <v>63.335140228271484</v>
      </c>
      <c r="R264" s="23">
        <v>72.072334289550781</v>
      </c>
      <c r="S264" s="24">
        <v>76.345130920410156</v>
      </c>
    </row>
    <row r="265" spans="1:19" x14ac:dyDescent="0.35">
      <c r="A265" s="6" t="s">
        <v>16</v>
      </c>
      <c r="B265" s="23">
        <v>73.564308166503906</v>
      </c>
      <c r="C265" s="24">
        <v>84.95074462890625</v>
      </c>
      <c r="D265" s="23">
        <v>81.166740417480469</v>
      </c>
      <c r="E265" s="23">
        <v>79.241325378417969</v>
      </c>
      <c r="F265" s="24">
        <v>75.46197509765625</v>
      </c>
      <c r="G265" s="23">
        <v>75.953376770019531</v>
      </c>
      <c r="H265" s="23">
        <v>81.928176879882813</v>
      </c>
      <c r="I265" s="24">
        <v>84.905372619628906</v>
      </c>
      <c r="J265" s="23">
        <v>80.918968200683594</v>
      </c>
      <c r="K265" s="23">
        <v>82.587715148925781</v>
      </c>
      <c r="L265" s="23">
        <v>78.355941772460938</v>
      </c>
      <c r="M265" s="24">
        <v>72.953109741210938</v>
      </c>
      <c r="N265" s="23">
        <v>79.830322265625</v>
      </c>
      <c r="O265" s="23">
        <v>78.336479187011719</v>
      </c>
      <c r="P265" s="24">
        <v>77.278419494628906</v>
      </c>
      <c r="Q265" s="23">
        <v>71.23834228515625</v>
      </c>
      <c r="R265" s="23">
        <v>80.093666076660156</v>
      </c>
      <c r="S265" s="24">
        <v>84.643638610839844</v>
      </c>
    </row>
    <row r="266" spans="1:19" x14ac:dyDescent="0.35">
      <c r="A266" s="6" t="s">
        <v>17</v>
      </c>
      <c r="B266" s="23">
        <v>63.430408477783203</v>
      </c>
      <c r="C266" s="24">
        <v>75.295082092285156</v>
      </c>
      <c r="D266" s="23">
        <v>50.634284973144531</v>
      </c>
      <c r="E266" s="23">
        <v>69.966926574707031</v>
      </c>
      <c r="F266" s="24">
        <v>72.893768310546875</v>
      </c>
      <c r="G266" s="23">
        <v>51.336929321289063</v>
      </c>
      <c r="H266" s="23">
        <v>64.42041015625</v>
      </c>
      <c r="I266" s="24">
        <v>76.059181213378906</v>
      </c>
      <c r="J266" s="23">
        <v>71.302276611328125</v>
      </c>
      <c r="K266" s="23">
        <v>74.692977905273438</v>
      </c>
      <c r="L266" s="23">
        <v>62.544166564941406</v>
      </c>
      <c r="M266" s="24">
        <v>68.43060302734375</v>
      </c>
      <c r="N266" s="23">
        <v>64.153732299804688</v>
      </c>
      <c r="O266" s="23">
        <v>69.049591064453125</v>
      </c>
      <c r="P266" s="24">
        <v>69.664390563964844</v>
      </c>
      <c r="Q266" s="23">
        <v>63.198928833007813</v>
      </c>
      <c r="R266" s="23">
        <v>72.618423461914063</v>
      </c>
      <c r="S266" s="24">
        <v>78.904029846191406</v>
      </c>
    </row>
    <row r="267" spans="1:19" x14ac:dyDescent="0.35">
      <c r="A267" s="6" t="s">
        <v>18</v>
      </c>
      <c r="B267" s="23">
        <v>61.947563171386719</v>
      </c>
      <c r="C267" s="24">
        <v>70.132057189941406</v>
      </c>
      <c r="D267" s="23">
        <v>57.035602569580078</v>
      </c>
      <c r="E267" s="23">
        <v>62.800502777099609</v>
      </c>
      <c r="F267" s="24">
        <v>74.391342163085938</v>
      </c>
      <c r="G267" s="23">
        <v>53.639225006103516</v>
      </c>
      <c r="H267" s="23">
        <v>66.996116638183594</v>
      </c>
      <c r="I267" s="24">
        <v>77.496536254882813</v>
      </c>
      <c r="J267" s="23">
        <v>68.865455627441406</v>
      </c>
      <c r="K267" s="23">
        <v>58.944526672363281</v>
      </c>
      <c r="L267" s="23">
        <v>49.287670135498047</v>
      </c>
      <c r="M267" s="24">
        <v>69.136207580566406</v>
      </c>
      <c r="N267" s="23" t="s">
        <v>104</v>
      </c>
      <c r="O267" s="23" t="s">
        <v>104</v>
      </c>
      <c r="P267" s="24" t="s">
        <v>104</v>
      </c>
      <c r="Q267" s="23">
        <v>60.254596710205078</v>
      </c>
      <c r="R267" s="23">
        <v>74.0906982421875</v>
      </c>
      <c r="S267" s="24">
        <v>70.615089416503906</v>
      </c>
    </row>
    <row r="268" spans="1:19" x14ac:dyDescent="0.35">
      <c r="A268" s="6" t="s">
        <v>19</v>
      </c>
      <c r="B268" s="23">
        <v>81.194183349609375</v>
      </c>
      <c r="C268" s="24">
        <v>89.233657836914063</v>
      </c>
      <c r="D268" s="23">
        <v>81.344879150390625</v>
      </c>
      <c r="E268" s="23">
        <v>87.734146118164063</v>
      </c>
      <c r="F268" s="24">
        <v>82.793296813964844</v>
      </c>
      <c r="G268" s="23">
        <v>76.35565185546875</v>
      </c>
      <c r="H268" s="23">
        <v>85.664207458496094</v>
      </c>
      <c r="I268" s="24">
        <v>90.457382202148438</v>
      </c>
      <c r="J268" s="23">
        <v>87.149810791015625</v>
      </c>
      <c r="K268" s="23">
        <v>90.407722473144531</v>
      </c>
      <c r="L268" s="23">
        <v>69.325126647949219</v>
      </c>
      <c r="M268" s="24">
        <v>81.518539428710938</v>
      </c>
      <c r="N268" s="23">
        <v>81.417991638183594</v>
      </c>
      <c r="O268" s="23">
        <v>85.194847106933594</v>
      </c>
      <c r="P268" s="24">
        <v>85.967079162597656</v>
      </c>
      <c r="Q268" s="23">
        <v>76.085960388183594</v>
      </c>
      <c r="R268" s="23">
        <v>85.338912963867188</v>
      </c>
      <c r="S268" s="24">
        <v>89.844589233398438</v>
      </c>
    </row>
    <row r="269" spans="1:19" x14ac:dyDescent="0.35">
      <c r="A269" s="6" t="s">
        <v>20</v>
      </c>
      <c r="B269" s="23">
        <v>57.380481719970703</v>
      </c>
      <c r="C269" s="24">
        <v>72.675849914550781</v>
      </c>
      <c r="D269" s="23">
        <v>71.145957946777344</v>
      </c>
      <c r="E269" s="23">
        <v>68.433425903320313</v>
      </c>
      <c r="F269" s="24">
        <v>55.61724853515625</v>
      </c>
      <c r="G269" s="23">
        <v>52.088253021240234</v>
      </c>
      <c r="H269" s="23">
        <v>72.24652099609375</v>
      </c>
      <c r="I269" s="24">
        <v>76.56158447265625</v>
      </c>
      <c r="J269" s="23">
        <v>72.56842041015625</v>
      </c>
      <c r="K269" s="23">
        <v>73.823722839355469</v>
      </c>
      <c r="L269" s="23">
        <v>56.085960388183594</v>
      </c>
      <c r="M269" s="24">
        <v>57.670452117919922</v>
      </c>
      <c r="N269" s="23">
        <v>59.187519073486328</v>
      </c>
      <c r="O269" s="23">
        <v>65.252555847167969</v>
      </c>
      <c r="P269" s="24">
        <v>67.460014343261719</v>
      </c>
      <c r="Q269" s="23">
        <v>52.815780639648438</v>
      </c>
      <c r="R269" s="23">
        <v>61.590579986572266</v>
      </c>
      <c r="S269" s="24">
        <v>72.485557556152344</v>
      </c>
    </row>
    <row r="270" spans="1:19" x14ac:dyDescent="0.35">
      <c r="A270" s="6" t="s">
        <v>21</v>
      </c>
      <c r="B270" s="23">
        <v>88.9093017578125</v>
      </c>
      <c r="C270" s="24">
        <v>93.750129699707031</v>
      </c>
      <c r="D270" s="23">
        <v>93.263420104980469</v>
      </c>
      <c r="E270" s="23">
        <v>92.597145080566406</v>
      </c>
      <c r="F270" s="24">
        <v>86.772575378417969</v>
      </c>
      <c r="G270" s="23">
        <v>89.368392944335938</v>
      </c>
      <c r="H270" s="23">
        <v>94.960151672363281</v>
      </c>
      <c r="I270" s="24">
        <v>88.873268127441406</v>
      </c>
      <c r="J270" s="23">
        <v>92.636001586914063</v>
      </c>
      <c r="K270" s="23">
        <v>94.429664611816406</v>
      </c>
      <c r="L270" s="23">
        <v>94.507652282714844</v>
      </c>
      <c r="M270" s="24">
        <v>87.961624145507813</v>
      </c>
      <c r="N270" s="23" t="s">
        <v>104</v>
      </c>
      <c r="O270" s="23" t="s">
        <v>104</v>
      </c>
      <c r="P270" s="24">
        <v>91.084571838378906</v>
      </c>
      <c r="Q270" s="23">
        <v>83.069450378417969</v>
      </c>
      <c r="R270" s="23">
        <v>91.988845825195313</v>
      </c>
      <c r="S270" s="24">
        <v>96.423080444335938</v>
      </c>
    </row>
    <row r="271" spans="1:19" x14ac:dyDescent="0.35">
      <c r="A271" s="6" t="s">
        <v>22</v>
      </c>
      <c r="B271" s="23">
        <v>72.257438659667969</v>
      </c>
      <c r="C271" s="24">
        <v>76.06085205078125</v>
      </c>
      <c r="D271" s="23">
        <v>74.317420959472656</v>
      </c>
      <c r="E271" s="23">
        <v>76.426025390625</v>
      </c>
      <c r="F271" s="24">
        <v>69.463516235351563</v>
      </c>
      <c r="G271" s="23">
        <v>72.483169555664063</v>
      </c>
      <c r="H271" s="23">
        <v>81.07147216796875</v>
      </c>
      <c r="I271" s="24">
        <v>92.284011840820313</v>
      </c>
      <c r="J271" s="23">
        <v>77.162452697753906</v>
      </c>
      <c r="K271" s="23">
        <v>77.478225708007813</v>
      </c>
      <c r="L271" s="23">
        <v>70.314804077148438</v>
      </c>
      <c r="M271" s="24">
        <v>68.117401123046875</v>
      </c>
      <c r="N271" s="23">
        <v>71.90057373046875</v>
      </c>
      <c r="O271" s="23">
        <v>72.436470031738281</v>
      </c>
      <c r="P271" s="24">
        <v>78.948036193847656</v>
      </c>
      <c r="Q271" s="23">
        <v>69.592681884765625</v>
      </c>
      <c r="R271" s="23">
        <v>75.059173583984375</v>
      </c>
      <c r="S271" s="24">
        <v>80.949378967285156</v>
      </c>
    </row>
    <row r="272" spans="1:19" x14ac:dyDescent="0.35">
      <c r="A272" s="6" t="s">
        <v>23</v>
      </c>
      <c r="B272" s="23">
        <v>37.507228851318359</v>
      </c>
      <c r="C272" s="24">
        <v>38.763412475585938</v>
      </c>
      <c r="D272" s="23">
        <v>39.30029296875</v>
      </c>
      <c r="E272" s="23">
        <v>37.924407958984375</v>
      </c>
      <c r="F272" s="24">
        <v>36.302520751953125</v>
      </c>
      <c r="G272" s="23">
        <v>40.816326141357422</v>
      </c>
      <c r="H272" s="23">
        <v>34.172077178955078</v>
      </c>
      <c r="I272" s="24">
        <v>32.857143402099609</v>
      </c>
      <c r="J272" s="23">
        <v>42.5</v>
      </c>
      <c r="K272" s="23">
        <v>35.869564056396484</v>
      </c>
      <c r="L272" s="23">
        <v>32.884098052978516</v>
      </c>
      <c r="M272" s="24">
        <v>36.693878173828125</v>
      </c>
      <c r="N272" s="23">
        <v>35.852790832519531</v>
      </c>
      <c r="O272" s="23">
        <v>39.436618804931641</v>
      </c>
      <c r="P272" s="24" t="s">
        <v>104</v>
      </c>
      <c r="Q272" s="23">
        <v>34.271286010742188</v>
      </c>
      <c r="R272" s="23">
        <v>37.368419647216797</v>
      </c>
      <c r="S272" s="24">
        <v>43.349754333496094</v>
      </c>
    </row>
    <row r="273" spans="1:19" x14ac:dyDescent="0.35">
      <c r="A273" s="6" t="s">
        <v>24</v>
      </c>
      <c r="B273" s="23">
        <v>67.782585144042969</v>
      </c>
      <c r="C273" s="24">
        <v>75.832969665527344</v>
      </c>
      <c r="D273" s="23">
        <v>68.970191955566406</v>
      </c>
      <c r="E273" s="23">
        <v>74.483642578125</v>
      </c>
      <c r="F273" s="24">
        <v>69.602745056152344</v>
      </c>
      <c r="G273" s="23">
        <v>65.872566223144531</v>
      </c>
      <c r="H273" s="23">
        <v>77.521224975585938</v>
      </c>
      <c r="I273" s="24">
        <v>82.061622619628906</v>
      </c>
      <c r="J273" s="23">
        <v>75.717910766601563</v>
      </c>
      <c r="K273" s="23">
        <v>75.404487609863281</v>
      </c>
      <c r="L273" s="23">
        <v>63.344348907470703</v>
      </c>
      <c r="M273" s="24">
        <v>65.119171142578125</v>
      </c>
      <c r="N273" s="23">
        <v>73.278861999511719</v>
      </c>
      <c r="O273" s="23">
        <v>70.871925354003906</v>
      </c>
      <c r="P273" s="24">
        <v>71.210563659667969</v>
      </c>
      <c r="Q273" s="23">
        <v>65.736686706542969</v>
      </c>
      <c r="R273" s="23">
        <v>76.468772888183594</v>
      </c>
      <c r="S273" s="24">
        <v>79.843971252441406</v>
      </c>
    </row>
    <row r="274" spans="1:19" x14ac:dyDescent="0.35">
      <c r="A274" s="6" t="s">
        <v>25</v>
      </c>
      <c r="B274" s="23">
        <v>50.354255676269531</v>
      </c>
      <c r="C274" s="24">
        <v>55.291683197021484</v>
      </c>
      <c r="D274" s="23">
        <v>44.337326049804688</v>
      </c>
      <c r="E274" s="23">
        <v>56.447601318359375</v>
      </c>
      <c r="F274" s="24">
        <v>49.542011260986328</v>
      </c>
      <c r="G274" s="23">
        <v>50.610519409179688</v>
      </c>
      <c r="H274" s="23">
        <v>58.670833587646484</v>
      </c>
      <c r="I274" s="24">
        <v>65.464828491210938</v>
      </c>
      <c r="J274" s="23">
        <v>58.610622406005859</v>
      </c>
      <c r="K274" s="23">
        <v>59.318973541259766</v>
      </c>
      <c r="L274" s="23">
        <v>40.760639190673828</v>
      </c>
      <c r="M274" s="24">
        <v>45.401378631591797</v>
      </c>
      <c r="N274" s="23">
        <v>50.216590881347656</v>
      </c>
      <c r="O274" s="23">
        <v>53.481868743896484</v>
      </c>
      <c r="P274" s="24">
        <v>51.691112518310547</v>
      </c>
      <c r="Q274" s="23">
        <v>54.670890808105469</v>
      </c>
      <c r="R274" s="23">
        <v>60.630008697509766</v>
      </c>
      <c r="S274" s="24">
        <v>63.139068603515625</v>
      </c>
    </row>
    <row r="275" spans="1:19" x14ac:dyDescent="0.35">
      <c r="A275" s="6" t="s">
        <v>26</v>
      </c>
      <c r="B275" s="23">
        <v>48.116561889648438</v>
      </c>
      <c r="C275" s="24">
        <v>58.397823333740234</v>
      </c>
      <c r="D275" s="23">
        <v>52.882850646972656</v>
      </c>
      <c r="E275" s="23">
        <v>56.02655029296875</v>
      </c>
      <c r="F275" s="24">
        <v>61.872589111328125</v>
      </c>
      <c r="G275" s="23">
        <v>45.149913787841797</v>
      </c>
      <c r="H275" s="23">
        <v>61.075576782226563</v>
      </c>
      <c r="I275" s="24">
        <v>68.660285949707031</v>
      </c>
      <c r="J275" s="23">
        <v>57.319042205810547</v>
      </c>
      <c r="K275" s="23">
        <v>64.935066223144531</v>
      </c>
      <c r="L275" s="23">
        <v>55</v>
      </c>
      <c r="M275" s="24">
        <v>53.396286010742188</v>
      </c>
      <c r="N275" s="23">
        <v>44.805194854736328</v>
      </c>
      <c r="O275" s="23">
        <v>51.38836669921875</v>
      </c>
      <c r="P275" s="24">
        <v>60.258251190185547</v>
      </c>
      <c r="Q275" s="23">
        <v>49.689441680908203</v>
      </c>
      <c r="R275" s="23">
        <v>59.795375823974609</v>
      </c>
      <c r="S275" s="24">
        <v>74.135543823242188</v>
      </c>
    </row>
    <row r="276" spans="1:19" x14ac:dyDescent="0.35">
      <c r="A276" s="6" t="s">
        <v>27</v>
      </c>
      <c r="B276" s="23">
        <v>74.047767639160156</v>
      </c>
      <c r="C276" s="24">
        <v>77.011825561523438</v>
      </c>
      <c r="D276" s="23">
        <v>74.888374328613281</v>
      </c>
      <c r="E276" s="23">
        <v>78.211112976074219</v>
      </c>
      <c r="F276" s="24">
        <v>70.290802001953125</v>
      </c>
      <c r="G276" s="23">
        <v>63.777446746826172</v>
      </c>
      <c r="H276" s="23">
        <v>74.877037048339844</v>
      </c>
      <c r="I276" s="24">
        <v>78.237625122070313</v>
      </c>
      <c r="J276" s="23">
        <v>76.489181518554688</v>
      </c>
      <c r="K276" s="23">
        <v>78.038352966308594</v>
      </c>
      <c r="L276" s="23">
        <v>71.540771484375</v>
      </c>
      <c r="M276" s="24">
        <v>71.438873291015625</v>
      </c>
      <c r="N276" s="23" t="s">
        <v>104</v>
      </c>
      <c r="O276" s="23" t="s">
        <v>104</v>
      </c>
      <c r="P276" s="24" t="s">
        <v>104</v>
      </c>
      <c r="Q276" s="23">
        <v>62.739696502685547</v>
      </c>
      <c r="R276" s="23">
        <v>75.361099243164063</v>
      </c>
      <c r="S276" s="24">
        <v>78.816673278808594</v>
      </c>
    </row>
    <row r="277" spans="1:19" x14ac:dyDescent="0.35">
      <c r="A277" s="6" t="s">
        <v>28</v>
      </c>
      <c r="B277" s="23">
        <v>57.270233154296875</v>
      </c>
      <c r="C277" s="24">
        <v>58.517295837402344</v>
      </c>
      <c r="D277" s="23">
        <v>53.319015502929688</v>
      </c>
      <c r="E277" s="23">
        <v>59.698371887207031</v>
      </c>
      <c r="F277" s="24">
        <v>56.787059783935547</v>
      </c>
      <c r="G277" s="23">
        <v>53.580211639404297</v>
      </c>
      <c r="H277" s="23">
        <v>65.757781982421875</v>
      </c>
      <c r="I277" s="24">
        <v>63.174522399902344</v>
      </c>
      <c r="J277" s="23">
        <v>60.808685302734375</v>
      </c>
      <c r="K277" s="23">
        <v>59.264759063720703</v>
      </c>
      <c r="L277" s="23">
        <v>53.176795959472656</v>
      </c>
      <c r="M277" s="24">
        <v>52.507106781005859</v>
      </c>
      <c r="N277" s="23">
        <v>59.288871765136719</v>
      </c>
      <c r="O277" s="23">
        <v>61.730663299560547</v>
      </c>
      <c r="P277" s="24">
        <v>52.168357849121094</v>
      </c>
      <c r="Q277" s="23">
        <v>54.764865875244141</v>
      </c>
      <c r="R277" s="23">
        <v>61.335227966308594</v>
      </c>
      <c r="S277" s="24">
        <v>65.285598754882813</v>
      </c>
    </row>
    <row r="278" spans="1:19" x14ac:dyDescent="0.35">
      <c r="A278" s="6" t="s">
        <v>29</v>
      </c>
      <c r="B278" s="23">
        <v>52.908248901367188</v>
      </c>
      <c r="C278" s="24">
        <v>55.334152221679688</v>
      </c>
      <c r="D278" s="23">
        <v>50.617282867431641</v>
      </c>
      <c r="E278" s="23">
        <v>57.327358245849609</v>
      </c>
      <c r="F278" s="24">
        <v>51.951709747314453</v>
      </c>
      <c r="G278" s="23">
        <v>48.404994964599609</v>
      </c>
      <c r="H278" s="23">
        <v>51.798748016357422</v>
      </c>
      <c r="I278" s="24">
        <v>60.723609924316406</v>
      </c>
      <c r="J278" s="23">
        <v>54.568401336669922</v>
      </c>
      <c r="K278" s="23">
        <v>61.280788421630859</v>
      </c>
      <c r="L278" s="23">
        <v>51.298702239990234</v>
      </c>
      <c r="M278" s="24">
        <v>52.171966552734375</v>
      </c>
      <c r="N278" s="23">
        <v>59.272403717041016</v>
      </c>
      <c r="O278" s="23">
        <v>54.011154174804688</v>
      </c>
      <c r="P278" s="24">
        <v>50.138698577880859</v>
      </c>
      <c r="Q278" s="23">
        <v>44.474395751953125</v>
      </c>
      <c r="R278" s="23">
        <v>57.802200317382813</v>
      </c>
      <c r="S278" s="24">
        <v>59.352630615234375</v>
      </c>
    </row>
    <row r="279" spans="1:19" x14ac:dyDescent="0.35">
      <c r="A279" s="6" t="s">
        <v>30</v>
      </c>
      <c r="B279" s="23">
        <v>62.4310302734375</v>
      </c>
      <c r="C279" s="24">
        <v>80.117027282714844</v>
      </c>
      <c r="D279" s="23">
        <v>56.917346954345703</v>
      </c>
      <c r="E279" s="23">
        <v>72.503105163574219</v>
      </c>
      <c r="F279" s="24">
        <v>81.745651245117188</v>
      </c>
      <c r="G279" s="23">
        <v>62.540874481201172</v>
      </c>
      <c r="H279" s="23">
        <v>70.226303100585938</v>
      </c>
      <c r="I279" s="24">
        <v>77.79022216796875</v>
      </c>
      <c r="J279" s="23">
        <v>71.303657531738281</v>
      </c>
      <c r="K279" s="23">
        <v>77.793136596679688</v>
      </c>
      <c r="L279" s="23">
        <v>61.518901824951172</v>
      </c>
      <c r="M279" s="24">
        <v>73.418975830078125</v>
      </c>
      <c r="N279" s="23">
        <v>72.8438720703125</v>
      </c>
      <c r="O279" s="23">
        <v>67.42236328125</v>
      </c>
      <c r="P279" s="24">
        <v>78.842826843261719</v>
      </c>
      <c r="Q279" s="23">
        <v>60.272937774658203</v>
      </c>
      <c r="R279" s="23">
        <v>68.243972778320313</v>
      </c>
      <c r="S279" s="24">
        <v>81.81011962890625</v>
      </c>
    </row>
    <row r="280" spans="1:19" x14ac:dyDescent="0.35">
      <c r="A280" s="6" t="s">
        <v>31</v>
      </c>
      <c r="B280" s="23">
        <v>60.627689361572266</v>
      </c>
      <c r="C280" s="24">
        <v>65.4864501953125</v>
      </c>
      <c r="D280" s="23">
        <v>63.953666687011719</v>
      </c>
      <c r="E280" s="23">
        <v>63.422199249267578</v>
      </c>
      <c r="F280" s="24">
        <v>51.771427154541016</v>
      </c>
      <c r="G280" s="23">
        <v>51.369358062744141</v>
      </c>
      <c r="H280" s="23">
        <v>62.550666809082031</v>
      </c>
      <c r="I280" s="24">
        <v>68.913047790527344</v>
      </c>
      <c r="J280" s="23">
        <v>66.724624633789063</v>
      </c>
      <c r="K280" s="23">
        <v>62.924327850341797</v>
      </c>
      <c r="L280" s="23">
        <v>53.061225891113281</v>
      </c>
      <c r="M280" s="24">
        <v>53.549518585205078</v>
      </c>
      <c r="N280" s="23">
        <v>60.330417633056641</v>
      </c>
      <c r="O280" s="23">
        <v>64.533241271972656</v>
      </c>
      <c r="P280" s="24">
        <v>63.417228698730469</v>
      </c>
      <c r="Q280" s="23">
        <v>53.420909881591797</v>
      </c>
      <c r="R280" s="23">
        <v>59.348587036132813</v>
      </c>
      <c r="S280" s="24">
        <v>68.047554016113281</v>
      </c>
    </row>
    <row r="281" spans="1:19" x14ac:dyDescent="0.35">
      <c r="A281" s="6" t="s">
        <v>32</v>
      </c>
      <c r="B281" s="23">
        <v>56.471817016601563</v>
      </c>
      <c r="C281" s="24">
        <v>60.979087829589844</v>
      </c>
      <c r="D281" s="23">
        <v>56.410255432128906</v>
      </c>
      <c r="E281" s="23">
        <v>56.818180084228516</v>
      </c>
      <c r="F281" s="24">
        <v>64.903846740722656</v>
      </c>
      <c r="G281" s="23">
        <v>51.315788269042969</v>
      </c>
      <c r="H281" s="23">
        <v>57.475082397460938</v>
      </c>
      <c r="I281" s="24">
        <v>61.849315643310547</v>
      </c>
      <c r="J281" s="23">
        <v>58.211383819580078</v>
      </c>
      <c r="K281" s="23">
        <v>61.818180084228516</v>
      </c>
      <c r="L281" s="23">
        <v>44.444442749023438</v>
      </c>
      <c r="M281" s="24">
        <v>60.331230163574219</v>
      </c>
      <c r="N281" s="23">
        <v>55.132450103759766</v>
      </c>
      <c r="O281" s="23">
        <v>58.914730072021484</v>
      </c>
      <c r="P281" s="24">
        <v>61.2440185546875</v>
      </c>
      <c r="Q281" s="23">
        <v>55.25</v>
      </c>
      <c r="R281" s="23">
        <v>60.132160186767578</v>
      </c>
      <c r="S281" s="24">
        <v>61.758892059326172</v>
      </c>
    </row>
    <row r="282" spans="1:19" x14ac:dyDescent="0.35">
      <c r="A282" s="6" t="s">
        <v>33</v>
      </c>
      <c r="B282" s="23">
        <v>55.714691162109375</v>
      </c>
      <c r="C282" s="24">
        <v>61.5592041015625</v>
      </c>
      <c r="D282" s="23">
        <v>58.229312896728516</v>
      </c>
      <c r="E282" s="23">
        <v>59.700664520263672</v>
      </c>
      <c r="F282" s="24">
        <v>55.10345458984375</v>
      </c>
      <c r="G282" s="23">
        <v>53.787845611572266</v>
      </c>
      <c r="H282" s="23">
        <v>60.399627685546875</v>
      </c>
      <c r="I282" s="24">
        <v>65.822830200195313</v>
      </c>
      <c r="J282" s="23">
        <v>60.684864044189453</v>
      </c>
      <c r="K282" s="23">
        <v>59.865913391113281</v>
      </c>
      <c r="L282" s="23">
        <v>50.977409362792969</v>
      </c>
      <c r="M282" s="24">
        <v>55.737075805664063</v>
      </c>
      <c r="N282" s="23" t="s">
        <v>104</v>
      </c>
      <c r="O282" s="23">
        <v>56.459621429443359</v>
      </c>
      <c r="P282" s="24">
        <v>58.991195678710938</v>
      </c>
      <c r="Q282" s="23">
        <v>55.169937133789063</v>
      </c>
      <c r="R282" s="23">
        <v>60.382915496826172</v>
      </c>
      <c r="S282" s="24">
        <v>66.651725769042969</v>
      </c>
    </row>
    <row r="283" spans="1:19" x14ac:dyDescent="0.35">
      <c r="A283" s="6" t="s">
        <v>34</v>
      </c>
      <c r="B283" s="23">
        <v>61.23455810546875</v>
      </c>
      <c r="C283" s="24">
        <v>69.674873352050781</v>
      </c>
      <c r="D283" s="23">
        <v>59.675266265869141</v>
      </c>
      <c r="E283" s="23">
        <v>65.936134338378906</v>
      </c>
      <c r="F283" s="24">
        <v>67.771720886230469</v>
      </c>
      <c r="G283" s="23">
        <v>50.186187744140625</v>
      </c>
      <c r="H283" s="23">
        <v>66.268089294433594</v>
      </c>
      <c r="I283" s="24">
        <v>79.836158752441406</v>
      </c>
      <c r="J283" s="23">
        <v>68.945426940917969</v>
      </c>
      <c r="K283" s="23">
        <v>72.547386169433594</v>
      </c>
      <c r="L283" s="23">
        <v>60.917911529541016</v>
      </c>
      <c r="M283" s="24">
        <v>60.944644927978516</v>
      </c>
      <c r="N283" s="23">
        <v>58.627239227294922</v>
      </c>
      <c r="O283" s="23">
        <v>64.696731567382813</v>
      </c>
      <c r="P283" s="24">
        <v>70.163909912109375</v>
      </c>
      <c r="Q283" s="23">
        <v>60.852123260498047</v>
      </c>
      <c r="R283" s="23">
        <v>72.122589111328125</v>
      </c>
      <c r="S283" s="24">
        <v>80.435859680175781</v>
      </c>
    </row>
    <row r="284" spans="1:19" x14ac:dyDescent="0.35">
      <c r="A284" s="6" t="s">
        <v>35</v>
      </c>
      <c r="B284" s="23">
        <v>53.816818237304688</v>
      </c>
      <c r="C284" s="24">
        <v>54.872230529785156</v>
      </c>
      <c r="D284" s="23">
        <v>54.127082824707031</v>
      </c>
      <c r="E284" s="23">
        <v>55.084575653076172</v>
      </c>
      <c r="F284" s="24">
        <v>52.838802337646484</v>
      </c>
      <c r="G284" s="23">
        <v>53.605869293212891</v>
      </c>
      <c r="H284" s="23">
        <v>58.826614379882813</v>
      </c>
      <c r="I284" s="24">
        <v>62.148162841796875</v>
      </c>
      <c r="J284" s="23">
        <v>56.609718322753906</v>
      </c>
      <c r="K284" s="23">
        <v>54.413150787353516</v>
      </c>
      <c r="L284" s="23">
        <v>51.548835754394531</v>
      </c>
      <c r="M284" s="24">
        <v>54.024620056152344</v>
      </c>
      <c r="N284" s="23">
        <v>52.719108581542969</v>
      </c>
      <c r="O284" s="23">
        <v>55.082347869873047</v>
      </c>
      <c r="P284" s="24" t="s">
        <v>104</v>
      </c>
      <c r="Q284" s="23">
        <v>51.800041198730469</v>
      </c>
      <c r="R284" s="23">
        <v>55.871143341064453</v>
      </c>
      <c r="S284" s="24">
        <v>56.681953430175781</v>
      </c>
    </row>
    <row r="285" spans="1:19" x14ac:dyDescent="0.35">
      <c r="A285" s="6" t="s">
        <v>36</v>
      </c>
      <c r="B285" s="23">
        <v>54.646114349365234</v>
      </c>
      <c r="C285" s="24">
        <v>56.694782257080078</v>
      </c>
      <c r="D285" s="23">
        <v>56.818183898925781</v>
      </c>
      <c r="E285" s="23">
        <v>56.158424377441406</v>
      </c>
      <c r="F285" s="24">
        <v>50.97210693359375</v>
      </c>
      <c r="G285" s="23">
        <v>54.757560729980469</v>
      </c>
      <c r="H285" s="23">
        <v>63.571430206298828</v>
      </c>
      <c r="I285" s="24">
        <v>78.571426391601563</v>
      </c>
      <c r="J285" s="23">
        <v>60.677467346191406</v>
      </c>
      <c r="K285" s="23">
        <v>56.974224090576172</v>
      </c>
      <c r="L285" s="23">
        <v>53.528400421142578</v>
      </c>
      <c r="M285" s="24">
        <v>52.945327758789063</v>
      </c>
      <c r="N285" s="23">
        <v>52.431938171386719</v>
      </c>
      <c r="O285" s="23">
        <v>57.571624755859375</v>
      </c>
      <c r="P285" s="24" t="s">
        <v>104</v>
      </c>
      <c r="Q285" s="23">
        <v>52.795032501220703</v>
      </c>
      <c r="R285" s="23">
        <v>57.374019622802734</v>
      </c>
      <c r="S285" s="24">
        <v>59.834369659423828</v>
      </c>
    </row>
    <row r="286" spans="1:19" x14ac:dyDescent="0.35">
      <c r="A286" s="6" t="s">
        <v>37</v>
      </c>
      <c r="B286" s="23">
        <v>55.031543731689453</v>
      </c>
      <c r="C286" s="24">
        <v>58.979740142822266</v>
      </c>
      <c r="D286" s="23">
        <v>57.454441070556641</v>
      </c>
      <c r="E286" s="23">
        <v>58.022750854492188</v>
      </c>
      <c r="F286" s="24">
        <v>51.315788269042969</v>
      </c>
      <c r="G286" s="23">
        <v>53.009487152099609</v>
      </c>
      <c r="H286" s="23">
        <v>61.811321258544922</v>
      </c>
      <c r="I286" s="24">
        <v>66.869522094726563</v>
      </c>
      <c r="J286" s="23">
        <v>60.532718658447266</v>
      </c>
      <c r="K286" s="23">
        <v>57.762004852294922</v>
      </c>
      <c r="L286" s="23">
        <v>56.117122650146484</v>
      </c>
      <c r="M286" s="24">
        <v>54.680217742919922</v>
      </c>
      <c r="N286" s="23">
        <v>34.664848327636719</v>
      </c>
      <c r="O286" s="23">
        <v>55.694881439208984</v>
      </c>
      <c r="P286" s="24">
        <v>59.155109405517578</v>
      </c>
      <c r="Q286" s="23">
        <v>49.278083801269531</v>
      </c>
      <c r="R286" s="23">
        <v>60.126594543457031</v>
      </c>
      <c r="S286" s="24">
        <v>65.619125366210938</v>
      </c>
    </row>
    <row r="287" spans="1:19" x14ac:dyDescent="0.35">
      <c r="A287" s="6" t="s">
        <v>38</v>
      </c>
      <c r="B287" s="23">
        <v>47.009063720703125</v>
      </c>
      <c r="C287" s="24">
        <v>49.169857025146484</v>
      </c>
      <c r="D287" s="23">
        <v>45.830352783203125</v>
      </c>
      <c r="E287" s="23">
        <v>49.402347564697266</v>
      </c>
      <c r="F287" s="24">
        <v>48.75250244140625</v>
      </c>
      <c r="G287" s="23">
        <v>38.582881927490234</v>
      </c>
      <c r="H287" s="23">
        <v>45.417949676513672</v>
      </c>
      <c r="I287" s="24">
        <v>52.081268310546875</v>
      </c>
      <c r="J287" s="23">
        <v>50.192768096923828</v>
      </c>
      <c r="K287" s="23">
        <v>47.750087738037109</v>
      </c>
      <c r="L287" s="23">
        <v>47.596172332763672</v>
      </c>
      <c r="M287" s="24">
        <v>47.686161041259766</v>
      </c>
      <c r="N287" s="23">
        <v>49.406032562255859</v>
      </c>
      <c r="O287" s="23">
        <v>46.522285461425781</v>
      </c>
      <c r="P287" s="24" t="s">
        <v>104</v>
      </c>
      <c r="Q287" s="23">
        <v>45.6185302734375</v>
      </c>
      <c r="R287" s="23">
        <v>46.482540130615234</v>
      </c>
      <c r="S287" s="24">
        <v>56.201847076416016</v>
      </c>
    </row>
    <row r="288" spans="1:19" x14ac:dyDescent="0.35">
      <c r="A288" s="6" t="s">
        <v>39</v>
      </c>
      <c r="B288" s="23">
        <v>72.262367248535156</v>
      </c>
      <c r="C288" s="24">
        <v>73.309822082519531</v>
      </c>
      <c r="D288" s="23">
        <v>74.632034301757813</v>
      </c>
      <c r="E288" s="23">
        <v>75.256935119628906</v>
      </c>
      <c r="F288" s="24">
        <v>66.717872619628906</v>
      </c>
      <c r="G288" s="23">
        <v>65.866958618164063</v>
      </c>
      <c r="H288" s="23">
        <v>73.979591369628906</v>
      </c>
      <c r="I288" s="24">
        <v>77.487495422363281</v>
      </c>
      <c r="J288" s="23">
        <v>76.065818786621094</v>
      </c>
      <c r="K288" s="23">
        <v>73.233085632324219</v>
      </c>
      <c r="L288" s="23">
        <v>65.873016357421875</v>
      </c>
      <c r="M288" s="24">
        <v>67.218544006347656</v>
      </c>
      <c r="N288" s="23">
        <v>72.960456848144531</v>
      </c>
      <c r="O288" s="23">
        <v>71.983360290527344</v>
      </c>
      <c r="P288" s="24">
        <v>73.520408630371094</v>
      </c>
      <c r="Q288" s="23">
        <v>64.162559509277344</v>
      </c>
      <c r="R288" s="23">
        <v>72.749794006347656</v>
      </c>
      <c r="S288" s="24">
        <v>80.480903625488281</v>
      </c>
    </row>
    <row r="289" spans="1:19" x14ac:dyDescent="0.35">
      <c r="A289" s="6" t="s">
        <v>40</v>
      </c>
      <c r="B289" s="23">
        <v>56.849441528320313</v>
      </c>
      <c r="C289" s="24">
        <v>64.944419860839844</v>
      </c>
      <c r="D289" s="23">
        <v>62.507289886474609</v>
      </c>
      <c r="E289" s="23">
        <v>67.88336181640625</v>
      </c>
      <c r="F289" s="24">
        <v>50.630252838134766</v>
      </c>
      <c r="G289" s="23">
        <v>48.485614776611328</v>
      </c>
      <c r="H289" s="23">
        <v>62.944164276123047</v>
      </c>
      <c r="I289" s="24">
        <v>78.209762573242188</v>
      </c>
      <c r="J289" s="23">
        <v>68.085548400878906</v>
      </c>
      <c r="K289" s="23">
        <v>66.115699768066406</v>
      </c>
      <c r="L289" s="23">
        <v>54.411766052246094</v>
      </c>
      <c r="M289" s="24">
        <v>51.489246368408203</v>
      </c>
      <c r="N289" s="23">
        <v>59.544334411621094</v>
      </c>
      <c r="O289" s="23">
        <v>63.734031677246094</v>
      </c>
      <c r="P289" s="24">
        <v>58.095237731933594</v>
      </c>
      <c r="Q289" s="23">
        <v>52.515468597412109</v>
      </c>
      <c r="R289" s="23">
        <v>64.034461975097656</v>
      </c>
      <c r="S289" s="24">
        <v>74.060150146484375</v>
      </c>
    </row>
    <row r="290" spans="1:19" x14ac:dyDescent="0.35">
      <c r="A290" s="6" t="s">
        <v>41</v>
      </c>
      <c r="B290" s="23">
        <v>49.231201171875</v>
      </c>
      <c r="C290" s="24">
        <v>49.363796234130859</v>
      </c>
      <c r="D290" s="23">
        <v>58.998146057128906</v>
      </c>
      <c r="E290" s="23">
        <v>53.27288818359375</v>
      </c>
      <c r="F290" s="24">
        <v>37.537994384765625</v>
      </c>
      <c r="G290" s="23">
        <v>45.262935638427734</v>
      </c>
      <c r="H290" s="23">
        <v>57.200462341308594</v>
      </c>
      <c r="I290" s="24">
        <v>61.844486236572266</v>
      </c>
      <c r="J290" s="23">
        <v>54.728370666503906</v>
      </c>
      <c r="K290" s="23">
        <v>59.183673858642578</v>
      </c>
      <c r="L290" s="23">
        <v>22.448980331420898</v>
      </c>
      <c r="M290" s="24">
        <v>38.624340057373047</v>
      </c>
      <c r="N290" s="23">
        <v>45.171028137207031</v>
      </c>
      <c r="O290" s="23">
        <v>52.362205505371094</v>
      </c>
      <c r="P290" s="24">
        <v>52.307693481445313</v>
      </c>
      <c r="Q290" s="23">
        <v>43.164730072021484</v>
      </c>
      <c r="R290" s="23">
        <v>54.409938812255859</v>
      </c>
      <c r="S290" s="24">
        <v>68.466896057128906</v>
      </c>
    </row>
    <row r="291" spans="1:19" x14ac:dyDescent="0.35">
      <c r="A291" s="6" t="s">
        <v>42</v>
      </c>
      <c r="B291" s="23">
        <v>43.654075622558594</v>
      </c>
      <c r="C291" s="24">
        <v>68.1812744140625</v>
      </c>
      <c r="D291" s="23">
        <v>56.722908020019531</v>
      </c>
      <c r="E291" s="23">
        <v>57.67095947265625</v>
      </c>
      <c r="F291" s="24">
        <v>58.816368103027344</v>
      </c>
      <c r="G291" s="23">
        <v>62.165481567382813</v>
      </c>
      <c r="H291" s="23">
        <v>62.871406555175781</v>
      </c>
      <c r="I291" s="24">
        <v>51.052913665771484</v>
      </c>
      <c r="J291" s="23">
        <v>58.932628631591797</v>
      </c>
      <c r="K291" s="23">
        <v>38.554420471191406</v>
      </c>
      <c r="L291" s="23">
        <v>49.992389678955078</v>
      </c>
      <c r="M291" s="24">
        <v>56.049507141113281</v>
      </c>
      <c r="N291" s="23">
        <v>28.571428298950195</v>
      </c>
      <c r="O291" s="23">
        <v>27.036510467529297</v>
      </c>
      <c r="P291" s="24">
        <v>59.749256134033203</v>
      </c>
      <c r="Q291" s="23">
        <v>63.728187561035156</v>
      </c>
      <c r="R291" s="23">
        <v>55.28759765625</v>
      </c>
      <c r="S291" s="24">
        <v>57.109458923339844</v>
      </c>
    </row>
    <row r="292" spans="1:19" x14ac:dyDescent="0.35">
      <c r="A292" s="6" t="s">
        <v>43</v>
      </c>
      <c r="B292" s="23">
        <v>60.714405059814453</v>
      </c>
      <c r="C292" s="24">
        <v>71.064613342285156</v>
      </c>
      <c r="D292" s="23">
        <v>62.662269592285156</v>
      </c>
      <c r="E292" s="23">
        <v>67.838531494140625</v>
      </c>
      <c r="F292" s="24">
        <v>63.411884307861328</v>
      </c>
      <c r="G292" s="23">
        <v>56.924991607666016</v>
      </c>
      <c r="H292" s="23">
        <v>66.558074951171875</v>
      </c>
      <c r="I292" s="24">
        <v>76.138160705566406</v>
      </c>
      <c r="J292" s="23">
        <v>68.568046569824219</v>
      </c>
      <c r="K292" s="23">
        <v>71.841598510742188</v>
      </c>
      <c r="L292" s="23">
        <v>60.335136413574219</v>
      </c>
      <c r="M292" s="24">
        <v>61.799812316894531</v>
      </c>
      <c r="N292" s="23" t="s">
        <v>104</v>
      </c>
      <c r="O292" s="23" t="s">
        <v>104</v>
      </c>
      <c r="P292" s="24" t="s">
        <v>104</v>
      </c>
      <c r="Q292" s="23">
        <v>55.689563751220703</v>
      </c>
      <c r="R292" s="23">
        <v>67.085548400878906</v>
      </c>
      <c r="S292" s="24">
        <v>79.776023864746094</v>
      </c>
    </row>
    <row r="293" spans="1:19" x14ac:dyDescent="0.35">
      <c r="A293" s="6" t="s">
        <v>44</v>
      </c>
      <c r="B293" s="23">
        <v>66.101692199707031</v>
      </c>
      <c r="C293" s="24">
        <v>78.601692199707031</v>
      </c>
      <c r="D293" s="23">
        <v>55.567226409912109</v>
      </c>
      <c r="E293" s="23">
        <v>72.82415771484375</v>
      </c>
      <c r="F293" s="24">
        <v>78.689300537109375</v>
      </c>
      <c r="G293" s="23">
        <v>56.390979766845703</v>
      </c>
      <c r="H293" s="23">
        <v>67.628433227539063</v>
      </c>
      <c r="I293" s="24">
        <v>79.393936157226563</v>
      </c>
      <c r="J293" s="23">
        <v>74.301239013671875</v>
      </c>
      <c r="K293" s="23">
        <v>78.571426391601563</v>
      </c>
      <c r="L293" s="23">
        <v>50.793651580810547</v>
      </c>
      <c r="M293" s="24">
        <v>72.008285522460938</v>
      </c>
      <c r="N293" s="23">
        <v>69.913421630859375</v>
      </c>
      <c r="O293" s="23">
        <v>70.957984924316406</v>
      </c>
      <c r="P293" s="24">
        <v>74.069938659667969</v>
      </c>
      <c r="Q293" s="23">
        <v>62.532466888427734</v>
      </c>
      <c r="R293" s="23">
        <v>70.19305419921875</v>
      </c>
      <c r="S293" s="24">
        <v>85.257476806640625</v>
      </c>
    </row>
    <row r="294" spans="1:19" x14ac:dyDescent="0.35">
      <c r="A294" s="6" t="s">
        <v>45</v>
      </c>
      <c r="B294" s="23">
        <v>68.523796081542969</v>
      </c>
      <c r="C294" s="24">
        <v>71.452461242675781</v>
      </c>
      <c r="D294" s="23">
        <v>77.987884521484375</v>
      </c>
      <c r="E294" s="23">
        <v>74.955734252929688</v>
      </c>
      <c r="F294" s="24">
        <v>58.808517456054688</v>
      </c>
      <c r="G294" s="23">
        <v>61.321708679199219</v>
      </c>
      <c r="H294" s="23">
        <v>78.567787170410156</v>
      </c>
      <c r="I294" s="24">
        <v>85.962425231933594</v>
      </c>
      <c r="J294" s="23" t="s">
        <v>104</v>
      </c>
      <c r="K294" s="23" t="s">
        <v>104</v>
      </c>
      <c r="L294" s="23" t="s">
        <v>104</v>
      </c>
      <c r="M294" s="24" t="s">
        <v>104</v>
      </c>
      <c r="N294" s="23" t="s">
        <v>104</v>
      </c>
      <c r="O294" s="23" t="s">
        <v>104</v>
      </c>
      <c r="P294" s="24" t="s">
        <v>104</v>
      </c>
      <c r="Q294" s="23" t="s">
        <v>104</v>
      </c>
      <c r="R294" s="23" t="s">
        <v>104</v>
      </c>
      <c r="S294" s="24" t="s">
        <v>104</v>
      </c>
    </row>
    <row r="295" spans="1:19" x14ac:dyDescent="0.35">
      <c r="A295" s="6" t="s">
        <v>46</v>
      </c>
      <c r="B295" s="23">
        <v>58.516563415527344</v>
      </c>
      <c r="C295" s="24">
        <v>66.71148681640625</v>
      </c>
      <c r="D295" s="23">
        <v>57.474269866943359</v>
      </c>
      <c r="E295" s="23">
        <v>63.040802001953125</v>
      </c>
      <c r="F295" s="24">
        <v>64.553443908691406</v>
      </c>
      <c r="G295" s="23">
        <v>60.913581848144531</v>
      </c>
      <c r="H295" s="23">
        <v>73.082771301269531</v>
      </c>
      <c r="I295" s="24">
        <v>79.593421936035156</v>
      </c>
      <c r="J295" s="23">
        <v>64.687553405761719</v>
      </c>
      <c r="K295" s="23">
        <v>62.41583251953125</v>
      </c>
      <c r="L295" s="23">
        <v>49.552715301513672</v>
      </c>
      <c r="M295" s="24">
        <v>60.8773193359375</v>
      </c>
      <c r="N295" s="23">
        <v>59.638927459716797</v>
      </c>
      <c r="O295" s="23">
        <v>58.968967437744141</v>
      </c>
      <c r="P295" s="24">
        <v>63.206230163574219</v>
      </c>
      <c r="Q295" s="23">
        <v>55.867244720458984</v>
      </c>
      <c r="R295" s="23">
        <v>61.089382171630859</v>
      </c>
      <c r="S295" s="24">
        <v>72.171905517578125</v>
      </c>
    </row>
    <row r="296" spans="1:19" x14ac:dyDescent="0.35">
      <c r="A296" s="9" t="s">
        <v>47</v>
      </c>
      <c r="B296" s="27">
        <v>59.281761169433594</v>
      </c>
      <c r="C296" s="26">
        <v>65.1712646484375</v>
      </c>
      <c r="D296" s="27">
        <v>51.112564086914063</v>
      </c>
      <c r="E296" s="27">
        <v>50.178287506103516</v>
      </c>
      <c r="F296" s="26">
        <v>43.314910888671875</v>
      </c>
      <c r="G296" s="27">
        <v>46.560039520263672</v>
      </c>
      <c r="H296" s="27">
        <v>53.339569091796875</v>
      </c>
      <c r="I296" s="26">
        <v>58.108154296875</v>
      </c>
      <c r="J296" s="27">
        <v>55.001766204833984</v>
      </c>
      <c r="K296" s="27">
        <v>50.712959289550781</v>
      </c>
      <c r="L296" s="27">
        <v>50.768402099609375</v>
      </c>
      <c r="M296" s="26">
        <v>47.465095520019531</v>
      </c>
      <c r="N296" s="27">
        <v>49.555229187011719</v>
      </c>
      <c r="O296" s="27">
        <v>49.539669036865234</v>
      </c>
      <c r="P296" s="26">
        <v>52.225242614746094</v>
      </c>
      <c r="Q296" s="27">
        <v>49.215793609619141</v>
      </c>
      <c r="R296" s="27">
        <v>51.491863250732422</v>
      </c>
      <c r="S296" s="26">
        <v>56.745258331298828</v>
      </c>
    </row>
    <row r="297" spans="1:19" x14ac:dyDescent="0.35">
      <c r="A297" s="12" t="s">
        <v>48</v>
      </c>
      <c r="B297" s="28">
        <v>59.729073451115532</v>
      </c>
      <c r="C297" s="29">
        <v>66.148989261725006</v>
      </c>
      <c r="D297" s="28">
        <v>60.954175411126549</v>
      </c>
      <c r="E297" s="28">
        <v>64.165136288373901</v>
      </c>
      <c r="F297" s="29">
        <v>60.273420871832435</v>
      </c>
      <c r="G297" s="28">
        <v>55.967541132217796</v>
      </c>
      <c r="H297" s="28">
        <v>65.132760365804032</v>
      </c>
      <c r="I297" s="29">
        <v>71.135893112573868</v>
      </c>
      <c r="J297" s="28">
        <v>65.604607632285663</v>
      </c>
      <c r="K297" s="28">
        <v>64.919087962100377</v>
      </c>
      <c r="L297" s="28">
        <v>56.032668816415885</v>
      </c>
      <c r="M297" s="29">
        <v>58.857633590698242</v>
      </c>
      <c r="N297" s="28">
        <v>57.356471841985531</v>
      </c>
      <c r="O297" s="28">
        <v>60.071054683012122</v>
      </c>
      <c r="P297" s="29">
        <v>66.120428297254776</v>
      </c>
      <c r="Q297" s="28">
        <v>56.667834633275085</v>
      </c>
      <c r="R297" s="28">
        <v>63.962858099686471</v>
      </c>
      <c r="S297" s="29">
        <v>70.109432622006068</v>
      </c>
    </row>
    <row r="298" spans="1:19" x14ac:dyDescent="0.35">
      <c r="A298" s="12" t="s">
        <v>49</v>
      </c>
      <c r="B298" s="28">
        <v>63.24203453063965</v>
      </c>
      <c r="C298" s="29">
        <v>70.721330070495611</v>
      </c>
      <c r="D298" s="28">
        <v>62.707148361206052</v>
      </c>
      <c r="E298" s="28">
        <v>68.77647953033447</v>
      </c>
      <c r="F298" s="29">
        <v>65.409793090820315</v>
      </c>
      <c r="G298" s="28">
        <v>58.481516647338864</v>
      </c>
      <c r="H298" s="28">
        <v>68.536118507385254</v>
      </c>
      <c r="I298" s="29">
        <v>75.772493362426758</v>
      </c>
      <c r="J298" s="28">
        <v>69.855210113525388</v>
      </c>
      <c r="K298" s="28">
        <v>70.572720146179194</v>
      </c>
      <c r="L298" s="28">
        <v>59.357268142700192</v>
      </c>
      <c r="M298" s="29">
        <v>63.275323486328126</v>
      </c>
      <c r="N298" s="28">
        <v>65.531001567840576</v>
      </c>
      <c r="O298" s="28">
        <v>66.289839351878442</v>
      </c>
      <c r="P298" s="29">
        <v>67.880679321289065</v>
      </c>
      <c r="Q298" s="28">
        <v>60.0583532333374</v>
      </c>
      <c r="R298" s="28">
        <v>68.799623489379883</v>
      </c>
      <c r="S298" s="29">
        <v>75.263290023803705</v>
      </c>
    </row>
    <row r="301" spans="1:19" x14ac:dyDescent="0.35">
      <c r="A301" s="1" t="s">
        <v>169</v>
      </c>
      <c r="B301" s="1"/>
      <c r="C301" s="1"/>
      <c r="D301" s="1"/>
      <c r="E301" s="1"/>
      <c r="F301" s="1"/>
      <c r="G301" s="1"/>
      <c r="H301" s="1"/>
      <c r="I301" s="1"/>
      <c r="J301" s="1"/>
      <c r="K301" s="1"/>
      <c r="L301" s="1"/>
      <c r="M301" s="1"/>
      <c r="N301" s="1"/>
      <c r="O301" s="1"/>
      <c r="P301" s="1"/>
      <c r="Q301" s="1"/>
      <c r="R301" s="1"/>
      <c r="S301" s="1"/>
    </row>
    <row r="302" spans="1:19" x14ac:dyDescent="0.35">
      <c r="A302" s="2" t="s">
        <v>170</v>
      </c>
      <c r="B302" s="1"/>
      <c r="C302" s="1"/>
      <c r="D302" s="1"/>
      <c r="E302" s="1"/>
      <c r="F302" s="1"/>
      <c r="G302" s="1"/>
      <c r="H302" s="1"/>
      <c r="I302" s="1"/>
      <c r="J302" s="1"/>
      <c r="K302" s="1"/>
      <c r="L302" s="1"/>
      <c r="M302" s="1"/>
      <c r="N302" s="1"/>
      <c r="O302" s="1"/>
      <c r="P302" s="1"/>
      <c r="Q302" s="1"/>
      <c r="R302" s="1"/>
      <c r="S302" s="1"/>
    </row>
    <row r="303" spans="1:19" x14ac:dyDescent="0.35">
      <c r="A303" s="3" t="s">
        <v>171</v>
      </c>
      <c r="B303" s="1"/>
      <c r="C303" s="1"/>
      <c r="D303" s="1"/>
      <c r="E303" s="1"/>
      <c r="F303" s="1"/>
      <c r="G303" s="1"/>
      <c r="H303" s="1"/>
      <c r="I303" s="1"/>
      <c r="J303" s="1"/>
      <c r="K303" s="1"/>
      <c r="L303" s="1"/>
      <c r="M303" s="1"/>
      <c r="N303" s="1"/>
      <c r="O303" s="1"/>
      <c r="P303" s="1"/>
      <c r="Q303" s="1"/>
      <c r="R303" s="1"/>
      <c r="S303" s="1"/>
    </row>
    <row r="304" spans="1:19" x14ac:dyDescent="0.35">
      <c r="A304" s="1"/>
      <c r="B304" s="1"/>
      <c r="C304" s="1"/>
      <c r="D304" s="1"/>
      <c r="E304" s="1"/>
      <c r="F304" s="1"/>
      <c r="G304" s="1"/>
      <c r="H304" s="1"/>
      <c r="I304" s="1"/>
      <c r="J304" s="1"/>
      <c r="K304" s="1"/>
      <c r="L304" s="1"/>
      <c r="M304" s="1"/>
      <c r="N304" s="1"/>
      <c r="O304" s="1"/>
      <c r="P304" s="1"/>
      <c r="Q304" s="1"/>
      <c r="R304" s="1"/>
      <c r="S304" s="1"/>
    </row>
    <row r="305" spans="1:19" x14ac:dyDescent="0.35">
      <c r="A305" s="9"/>
      <c r="B305" s="120" t="s">
        <v>80</v>
      </c>
      <c r="C305" s="120"/>
      <c r="D305" s="120" t="s">
        <v>81</v>
      </c>
      <c r="E305" s="120"/>
      <c r="F305" s="120"/>
      <c r="G305" s="120" t="s">
        <v>82</v>
      </c>
      <c r="H305" s="120"/>
      <c r="I305" s="120"/>
      <c r="J305" s="120" t="s">
        <v>83</v>
      </c>
      <c r="K305" s="120"/>
      <c r="L305" s="120"/>
      <c r="M305" s="120"/>
      <c r="N305" s="120" t="s">
        <v>84</v>
      </c>
      <c r="O305" s="120"/>
      <c r="P305" s="120"/>
      <c r="Q305" s="120" t="s">
        <v>85</v>
      </c>
      <c r="R305" s="120"/>
      <c r="S305" s="120"/>
    </row>
    <row r="306" spans="1:19" ht="91" x14ac:dyDescent="0.35">
      <c r="A306" s="20" t="s">
        <v>4</v>
      </c>
      <c r="B306" s="21" t="s">
        <v>86</v>
      </c>
      <c r="C306" s="22" t="s">
        <v>87</v>
      </c>
      <c r="D306" s="21" t="s">
        <v>88</v>
      </c>
      <c r="E306" s="21" t="s">
        <v>89</v>
      </c>
      <c r="F306" s="22" t="s">
        <v>90</v>
      </c>
      <c r="G306" s="21" t="s">
        <v>91</v>
      </c>
      <c r="H306" s="21" t="s">
        <v>92</v>
      </c>
      <c r="I306" s="22" t="s">
        <v>93</v>
      </c>
      <c r="J306" s="21" t="s">
        <v>94</v>
      </c>
      <c r="K306" s="21" t="s">
        <v>95</v>
      </c>
      <c r="L306" s="21" t="s">
        <v>96</v>
      </c>
      <c r="M306" s="22" t="s">
        <v>97</v>
      </c>
      <c r="N306" s="21" t="s">
        <v>98</v>
      </c>
      <c r="O306" s="21" t="s">
        <v>99</v>
      </c>
      <c r="P306" s="22" t="s">
        <v>100</v>
      </c>
      <c r="Q306" s="21" t="s">
        <v>101</v>
      </c>
      <c r="R306" s="21" t="s">
        <v>102</v>
      </c>
      <c r="S306" s="22" t="s">
        <v>103</v>
      </c>
    </row>
    <row r="307" spans="1:19" x14ac:dyDescent="0.35">
      <c r="A307" s="34" t="s">
        <v>9</v>
      </c>
      <c r="B307" s="44">
        <v>50.090122222900391</v>
      </c>
      <c r="C307" s="45">
        <v>52.139362335205078</v>
      </c>
      <c r="D307" s="44">
        <v>48.349872589111328</v>
      </c>
      <c r="E307" s="44">
        <v>52.676731109619141</v>
      </c>
      <c r="F307" s="45">
        <v>50.128181457519531</v>
      </c>
      <c r="G307" s="44">
        <v>48.111713409423828</v>
      </c>
      <c r="H307" s="44">
        <v>51.595169067382813</v>
      </c>
      <c r="I307" s="45">
        <v>53.66668701171875</v>
      </c>
      <c r="J307" s="44">
        <v>54.621246337890625</v>
      </c>
      <c r="K307" s="44">
        <v>50.887989044189453</v>
      </c>
      <c r="L307" s="44">
        <v>47.839195251464844</v>
      </c>
      <c r="M307" s="45">
        <v>48.288234710693359</v>
      </c>
      <c r="N307" s="44">
        <v>48.6998291015625</v>
      </c>
      <c r="O307" s="44">
        <v>52.745513916015625</v>
      </c>
      <c r="P307" s="45" t="s">
        <v>104</v>
      </c>
      <c r="Q307" s="44">
        <v>47.759426116943359</v>
      </c>
      <c r="R307" s="44">
        <v>51.931266784667969</v>
      </c>
      <c r="S307" s="45">
        <v>55.095123291015625</v>
      </c>
    </row>
    <row r="308" spans="1:19" x14ac:dyDescent="0.35">
      <c r="A308" s="6" t="s">
        <v>10</v>
      </c>
      <c r="B308" s="23">
        <v>66.342025756835938</v>
      </c>
      <c r="C308" s="24">
        <v>69.3319091796875</v>
      </c>
      <c r="D308" s="23">
        <v>74.765434265136719</v>
      </c>
      <c r="E308" s="23">
        <v>68.108879089355469</v>
      </c>
      <c r="F308" s="24">
        <v>58.549083709716797</v>
      </c>
      <c r="G308" s="23">
        <v>59.105144500732422</v>
      </c>
      <c r="H308" s="23">
        <v>71.108718872070313</v>
      </c>
      <c r="I308" s="24">
        <v>77.982276916503906</v>
      </c>
      <c r="J308" s="23">
        <v>74.427932739257813</v>
      </c>
      <c r="K308" s="23">
        <v>69.744461059570313</v>
      </c>
      <c r="L308" s="23">
        <v>63.180828094482422</v>
      </c>
      <c r="M308" s="24">
        <v>59.643062591552734</v>
      </c>
      <c r="N308" s="23">
        <v>67.708335876464844</v>
      </c>
      <c r="O308" s="23">
        <v>67.043716430664063</v>
      </c>
      <c r="P308" s="24">
        <v>68.41192626953125</v>
      </c>
      <c r="Q308" s="23">
        <v>62.756935119628906</v>
      </c>
      <c r="R308" s="23">
        <v>69.270401000976563</v>
      </c>
      <c r="S308" s="24">
        <v>73.944572448730469</v>
      </c>
    </row>
    <row r="309" spans="1:19" x14ac:dyDescent="0.35">
      <c r="A309" s="6" t="s">
        <v>11</v>
      </c>
      <c r="B309" s="23">
        <v>52.642429351806641</v>
      </c>
      <c r="C309" s="24">
        <v>53.101608276367188</v>
      </c>
      <c r="D309" s="23">
        <v>54.937522888183594</v>
      </c>
      <c r="E309" s="23">
        <v>53.575557708740234</v>
      </c>
      <c r="F309" s="24">
        <v>44.104984283447266</v>
      </c>
      <c r="G309" s="23">
        <v>49.487831115722656</v>
      </c>
      <c r="H309" s="23">
        <v>56.379619598388672</v>
      </c>
      <c r="I309" s="24">
        <v>70.038581848144531</v>
      </c>
      <c r="J309" s="23">
        <v>58.861850738525391</v>
      </c>
      <c r="K309" s="23">
        <v>52.047664642333984</v>
      </c>
      <c r="L309" s="23">
        <v>47.076068878173828</v>
      </c>
      <c r="M309" s="24">
        <v>49.160240173339844</v>
      </c>
      <c r="N309" s="23">
        <v>57.051540374755859</v>
      </c>
      <c r="O309" s="23">
        <v>49.811222076416016</v>
      </c>
      <c r="P309" s="24" t="s">
        <v>104</v>
      </c>
      <c r="Q309" s="23">
        <v>49.612438201904297</v>
      </c>
      <c r="R309" s="23">
        <v>56.700447082519531</v>
      </c>
      <c r="S309" s="24">
        <v>59.576828002929688</v>
      </c>
    </row>
    <row r="310" spans="1:19" x14ac:dyDescent="0.35">
      <c r="A310" s="6" t="s">
        <v>12</v>
      </c>
      <c r="B310" s="23">
        <v>54.707252502441406</v>
      </c>
      <c r="C310" s="24">
        <v>54.064540863037109</v>
      </c>
      <c r="D310" s="23">
        <v>45.238094329833984</v>
      </c>
      <c r="E310" s="23">
        <v>55.485008239746094</v>
      </c>
      <c r="F310" s="24">
        <v>52.271480560302734</v>
      </c>
      <c r="G310" s="23">
        <v>43.709148406982422</v>
      </c>
      <c r="H310" s="23">
        <v>54.657859802246094</v>
      </c>
      <c r="I310" s="24">
        <v>64.123626708984375</v>
      </c>
      <c r="J310" s="23">
        <v>55.833332061767578</v>
      </c>
      <c r="K310" s="23">
        <v>56.491744995117188</v>
      </c>
      <c r="L310" s="23">
        <v>51.493427276611328</v>
      </c>
      <c r="M310" s="24">
        <v>48.591175079345703</v>
      </c>
      <c r="N310" s="23">
        <v>49.494949340820313</v>
      </c>
      <c r="O310" s="23">
        <v>55.020576477050781</v>
      </c>
      <c r="P310" s="24" t="s">
        <v>104</v>
      </c>
      <c r="Q310" s="23">
        <v>48.228084564208984</v>
      </c>
      <c r="R310" s="23">
        <v>54.566852569580078</v>
      </c>
      <c r="S310" s="24">
        <v>64.892623901367188</v>
      </c>
    </row>
    <row r="311" spans="1:19" x14ac:dyDescent="0.35">
      <c r="A311" s="6" t="s">
        <v>13</v>
      </c>
      <c r="B311" s="23">
        <v>55.365619659423828</v>
      </c>
      <c r="C311" s="24">
        <v>59.753086090087891</v>
      </c>
      <c r="D311" s="23">
        <v>56.976318359375</v>
      </c>
      <c r="E311" s="23">
        <v>58.593887329101563</v>
      </c>
      <c r="F311" s="24">
        <v>55.652595520019531</v>
      </c>
      <c r="G311" s="23">
        <v>52.696079254150391</v>
      </c>
      <c r="H311" s="23">
        <v>57.961051940917969</v>
      </c>
      <c r="I311" s="24">
        <v>68.020538330078125</v>
      </c>
      <c r="J311" s="23">
        <v>62.390087127685547</v>
      </c>
      <c r="K311" s="23">
        <v>60.596206665039063</v>
      </c>
      <c r="L311" s="23">
        <v>46.560844421386719</v>
      </c>
      <c r="M311" s="24">
        <v>53.535354614257813</v>
      </c>
      <c r="N311" s="23">
        <v>56.448413848876953</v>
      </c>
      <c r="O311" s="23">
        <v>58.006927490234375</v>
      </c>
      <c r="P311" s="24" t="s">
        <v>104</v>
      </c>
      <c r="Q311" s="23">
        <v>52.740741729736328</v>
      </c>
      <c r="R311" s="23">
        <v>57.157917022705078</v>
      </c>
      <c r="S311" s="24">
        <v>65.091209411621094</v>
      </c>
    </row>
    <row r="312" spans="1:19" x14ac:dyDescent="0.35">
      <c r="A312" s="6" t="s">
        <v>14</v>
      </c>
      <c r="B312" s="23">
        <v>61.212467193603516</v>
      </c>
      <c r="C312" s="24">
        <v>57.007980346679688</v>
      </c>
      <c r="D312" s="23">
        <v>57.629528045654297</v>
      </c>
      <c r="E312" s="23">
        <v>60.936122894287109</v>
      </c>
      <c r="F312" s="24">
        <v>57.079532623291016</v>
      </c>
      <c r="G312" s="23">
        <v>57.577964782714844</v>
      </c>
      <c r="H312" s="23">
        <v>63.742839813232422</v>
      </c>
      <c r="I312" s="24">
        <v>70.863838195800781</v>
      </c>
      <c r="J312" s="23">
        <v>61.884735107421875</v>
      </c>
      <c r="K312" s="23">
        <v>62.809806823730469</v>
      </c>
      <c r="L312" s="23">
        <v>58.0904541015625</v>
      </c>
      <c r="M312" s="24">
        <v>55.218246459960938</v>
      </c>
      <c r="N312" s="23">
        <v>57.138942718505859</v>
      </c>
      <c r="O312" s="23">
        <v>60.467868804931641</v>
      </c>
      <c r="P312" s="24">
        <v>60.724403381347656</v>
      </c>
      <c r="Q312" s="23">
        <v>54.612686157226563</v>
      </c>
      <c r="R312" s="23">
        <v>61.745170593261719</v>
      </c>
      <c r="S312" s="24">
        <v>63.399673461914063</v>
      </c>
    </row>
    <row r="313" spans="1:19" x14ac:dyDescent="0.35">
      <c r="A313" s="6" t="s">
        <v>15</v>
      </c>
      <c r="B313" s="23">
        <v>44.012805938720703</v>
      </c>
      <c r="C313" s="24">
        <v>46.675403594970703</v>
      </c>
      <c r="D313" s="23">
        <v>45.673923492431641</v>
      </c>
      <c r="E313" s="23">
        <v>45.402935028076172</v>
      </c>
      <c r="F313" s="24">
        <v>44.469524383544922</v>
      </c>
      <c r="G313" s="23">
        <v>37.975852966308594</v>
      </c>
      <c r="H313" s="23">
        <v>44.366958618164063</v>
      </c>
      <c r="I313" s="24">
        <v>47.00994873046875</v>
      </c>
      <c r="J313" s="23">
        <v>46.951831817626953</v>
      </c>
      <c r="K313" s="23">
        <v>42.344799041748047</v>
      </c>
      <c r="L313" s="23">
        <v>44.870964050292969</v>
      </c>
      <c r="M313" s="24">
        <v>43.813514709472656</v>
      </c>
      <c r="N313" s="23">
        <v>42.683284759521484</v>
      </c>
      <c r="O313" s="23">
        <v>47.904048919677734</v>
      </c>
      <c r="P313" s="24">
        <v>43.454380035400391</v>
      </c>
      <c r="Q313" s="23">
        <v>43.531364440917969</v>
      </c>
      <c r="R313" s="23">
        <v>45.392307281494141</v>
      </c>
      <c r="S313" s="24">
        <v>45.687023162841797</v>
      </c>
    </row>
    <row r="314" spans="1:19" x14ac:dyDescent="0.35">
      <c r="A314" s="6" t="s">
        <v>16</v>
      </c>
      <c r="B314" s="23">
        <v>61.678630828857422</v>
      </c>
      <c r="C314" s="24">
        <v>60.334110260009766</v>
      </c>
      <c r="D314" s="23">
        <v>62.734462738037109</v>
      </c>
      <c r="E314" s="23">
        <v>62.4993896484375</v>
      </c>
      <c r="F314" s="24">
        <v>57.147418975830078</v>
      </c>
      <c r="G314" s="23">
        <v>59.151832580566406</v>
      </c>
      <c r="H314" s="23">
        <v>64.910896301269531</v>
      </c>
      <c r="I314" s="24">
        <v>64.224418640136719</v>
      </c>
      <c r="J314" s="23">
        <v>64.015205383300781</v>
      </c>
      <c r="K314" s="23">
        <v>59.636386871337891</v>
      </c>
      <c r="L314" s="23">
        <v>53.89239501953125</v>
      </c>
      <c r="M314" s="24">
        <v>56.358955383300781</v>
      </c>
      <c r="N314" s="23">
        <v>62.855930328369141</v>
      </c>
      <c r="O314" s="23">
        <v>59.586643218994141</v>
      </c>
      <c r="P314" s="24">
        <v>60.681121826171875</v>
      </c>
      <c r="Q314" s="23">
        <v>54.681926727294922</v>
      </c>
      <c r="R314" s="23">
        <v>63.004051208496094</v>
      </c>
      <c r="S314" s="24">
        <v>65.143730163574219</v>
      </c>
    </row>
    <row r="315" spans="1:19" x14ac:dyDescent="0.35">
      <c r="A315" s="6" t="s">
        <v>17</v>
      </c>
      <c r="B315" s="23">
        <v>63.149768829345703</v>
      </c>
      <c r="C315" s="24">
        <v>60.904087066650391</v>
      </c>
      <c r="D315" s="23">
        <v>62.814380645751953</v>
      </c>
      <c r="E315" s="23">
        <v>62.002761840820313</v>
      </c>
      <c r="F315" s="24">
        <v>62.023368835449219</v>
      </c>
      <c r="G315" s="23">
        <v>51.541938781738281</v>
      </c>
      <c r="H315" s="23">
        <v>59.128982543945313</v>
      </c>
      <c r="I315" s="24">
        <v>66.454498291015625</v>
      </c>
      <c r="J315" s="23">
        <v>64.032546997070313</v>
      </c>
      <c r="K315" s="23">
        <v>72.309440612792969</v>
      </c>
      <c r="L315" s="23">
        <v>56.941722869873047</v>
      </c>
      <c r="M315" s="24">
        <v>60.773704528808594</v>
      </c>
      <c r="N315" s="23">
        <v>57.814113616943359</v>
      </c>
      <c r="O315" s="23">
        <v>61.567390441894531</v>
      </c>
      <c r="P315" s="24">
        <v>63.218341827392578</v>
      </c>
      <c r="Q315" s="23">
        <v>58.072360992431641</v>
      </c>
      <c r="R315" s="23">
        <v>65.116561889648438</v>
      </c>
      <c r="S315" s="24">
        <v>67.8404541015625</v>
      </c>
    </row>
    <row r="316" spans="1:19" x14ac:dyDescent="0.35">
      <c r="A316" s="6" t="s">
        <v>18</v>
      </c>
      <c r="B316" s="23">
        <v>61.054664611816406</v>
      </c>
      <c r="C316" s="24">
        <v>59.961372375488281</v>
      </c>
      <c r="D316" s="23">
        <v>60.677387237548828</v>
      </c>
      <c r="E316" s="23">
        <v>59.815994262695313</v>
      </c>
      <c r="F316" s="24">
        <v>61.562957763671875</v>
      </c>
      <c r="G316" s="23">
        <v>55.804698944091797</v>
      </c>
      <c r="H316" s="23">
        <v>60.257720947265625</v>
      </c>
      <c r="I316" s="24">
        <v>66.949882507324219</v>
      </c>
      <c r="J316" s="23">
        <v>63.154621124267578</v>
      </c>
      <c r="K316" s="23">
        <v>60.981388092041016</v>
      </c>
      <c r="L316" s="23">
        <v>52.763736724853516</v>
      </c>
      <c r="M316" s="24">
        <v>59.395755767822266</v>
      </c>
      <c r="N316" s="23" t="s">
        <v>104</v>
      </c>
      <c r="O316" s="23" t="s">
        <v>104</v>
      </c>
      <c r="P316" s="24" t="s">
        <v>104</v>
      </c>
      <c r="Q316" s="23">
        <v>57.122627258300781</v>
      </c>
      <c r="R316" s="23">
        <v>65.259963989257813</v>
      </c>
      <c r="S316" s="24">
        <v>67.607467651367188</v>
      </c>
    </row>
    <row r="317" spans="1:19" x14ac:dyDescent="0.35">
      <c r="A317" s="6" t="s">
        <v>19</v>
      </c>
      <c r="B317" s="23">
        <v>73.123497009277344</v>
      </c>
      <c r="C317" s="24">
        <v>74.245849609375</v>
      </c>
      <c r="D317" s="23">
        <v>75.017295837402344</v>
      </c>
      <c r="E317" s="23">
        <v>74.433036804199219</v>
      </c>
      <c r="F317" s="24">
        <v>71.476081848144531</v>
      </c>
      <c r="G317" s="23">
        <v>68.170310974121094</v>
      </c>
      <c r="H317" s="23">
        <v>74.132545471191406</v>
      </c>
      <c r="I317" s="24">
        <v>76.764312744140625</v>
      </c>
      <c r="J317" s="23">
        <v>76.134300231933594</v>
      </c>
      <c r="K317" s="23">
        <v>72.115264892578125</v>
      </c>
      <c r="L317" s="23">
        <v>55.220924377441406</v>
      </c>
      <c r="M317" s="24">
        <v>70.702239990234375</v>
      </c>
      <c r="N317" s="23">
        <v>72.652976989746094</v>
      </c>
      <c r="O317" s="23">
        <v>74.321128845214844</v>
      </c>
      <c r="P317" s="24">
        <v>72.977035522460938</v>
      </c>
      <c r="Q317" s="23">
        <v>65.748245239257813</v>
      </c>
      <c r="R317" s="23">
        <v>73.062721252441406</v>
      </c>
      <c r="S317" s="24">
        <v>77.924140930175781</v>
      </c>
    </row>
    <row r="318" spans="1:19" x14ac:dyDescent="0.35">
      <c r="A318" s="6" t="s">
        <v>20</v>
      </c>
      <c r="B318" s="23">
        <v>59.827434539794922</v>
      </c>
      <c r="C318" s="24">
        <v>64.486305236816406</v>
      </c>
      <c r="D318" s="23">
        <v>69.068870544433594</v>
      </c>
      <c r="E318" s="23">
        <v>62.564750671386719</v>
      </c>
      <c r="F318" s="24">
        <v>57.874546051025391</v>
      </c>
      <c r="G318" s="23">
        <v>57.237552642822266</v>
      </c>
      <c r="H318" s="23">
        <v>63.451427459716797</v>
      </c>
      <c r="I318" s="24">
        <v>69.658523559570313</v>
      </c>
      <c r="J318" s="23">
        <v>66.452590942382813</v>
      </c>
      <c r="K318" s="23">
        <v>67.559677124023438</v>
      </c>
      <c r="L318" s="23">
        <v>55.016365051269531</v>
      </c>
      <c r="M318" s="24">
        <v>57.780540466308594</v>
      </c>
      <c r="N318" s="23">
        <v>56.850795745849609</v>
      </c>
      <c r="O318" s="23">
        <v>63.358501434326172</v>
      </c>
      <c r="P318" s="24">
        <v>63.532272338867188</v>
      </c>
      <c r="Q318" s="23">
        <v>53.711902618408203</v>
      </c>
      <c r="R318" s="23">
        <v>59.825531005859375</v>
      </c>
      <c r="S318" s="24">
        <v>66.859718322753906</v>
      </c>
    </row>
    <row r="319" spans="1:19" x14ac:dyDescent="0.35">
      <c r="A319" s="6" t="s">
        <v>21</v>
      </c>
      <c r="B319" s="23">
        <v>61.295276641845703</v>
      </c>
      <c r="C319" s="24">
        <v>60.853504180908203</v>
      </c>
      <c r="D319" s="23">
        <v>56.3133544921875</v>
      </c>
      <c r="E319" s="23">
        <v>65.749069213867188</v>
      </c>
      <c r="F319" s="24">
        <v>53.938350677490234</v>
      </c>
      <c r="G319" s="23">
        <v>57.960086822509766</v>
      </c>
      <c r="H319" s="23">
        <v>67.814804077148438</v>
      </c>
      <c r="I319" s="24">
        <v>69.439010620117188</v>
      </c>
      <c r="J319" s="23">
        <v>65.233261108398438</v>
      </c>
      <c r="K319" s="23">
        <v>66.996925354003906</v>
      </c>
      <c r="L319" s="23">
        <v>38.457118988037109</v>
      </c>
      <c r="M319" s="24">
        <v>54.200260162353516</v>
      </c>
      <c r="N319" s="23" t="s">
        <v>104</v>
      </c>
      <c r="O319" s="23" t="s">
        <v>104</v>
      </c>
      <c r="P319" s="24">
        <v>61.096763610839844</v>
      </c>
      <c r="Q319" s="23">
        <v>52.570140838623047</v>
      </c>
      <c r="R319" s="23">
        <v>59.821971893310547</v>
      </c>
      <c r="S319" s="24">
        <v>67.959213256835938</v>
      </c>
    </row>
    <row r="320" spans="1:19" x14ac:dyDescent="0.35">
      <c r="A320" s="6" t="s">
        <v>22</v>
      </c>
      <c r="B320" s="23">
        <v>45.927043914794922</v>
      </c>
      <c r="C320" s="24">
        <v>44.406829833984375</v>
      </c>
      <c r="D320" s="23">
        <v>42.770263671875</v>
      </c>
      <c r="E320" s="23">
        <v>46.115158081054688</v>
      </c>
      <c r="F320" s="24">
        <v>44.918071746826172</v>
      </c>
      <c r="G320" s="23">
        <v>43.128585815429688</v>
      </c>
      <c r="H320" s="23">
        <v>53.671134948730469</v>
      </c>
      <c r="I320" s="24">
        <v>70.884910583496094</v>
      </c>
      <c r="J320" s="23">
        <v>46.824092864990234</v>
      </c>
      <c r="K320" s="23">
        <v>47.211578369140625</v>
      </c>
      <c r="L320" s="23">
        <v>32.737987518310547</v>
      </c>
      <c r="M320" s="24">
        <v>42.771671295166016</v>
      </c>
      <c r="N320" s="23">
        <v>44.555995941162109</v>
      </c>
      <c r="O320" s="23">
        <v>43.204078674316406</v>
      </c>
      <c r="P320" s="24">
        <v>48.874214172363281</v>
      </c>
      <c r="Q320" s="23">
        <v>41.710159301757813</v>
      </c>
      <c r="R320" s="23">
        <v>47.872932434082031</v>
      </c>
      <c r="S320" s="24">
        <v>49.008255004882813</v>
      </c>
    </row>
    <row r="321" spans="1:19" x14ac:dyDescent="0.35">
      <c r="A321" s="6" t="s">
        <v>23</v>
      </c>
      <c r="B321" s="23">
        <v>70.355377197265625</v>
      </c>
      <c r="C321" s="24">
        <v>71.453666687011719</v>
      </c>
      <c r="D321" s="23">
        <v>71.247161865234375</v>
      </c>
      <c r="E321" s="23">
        <v>71.848526000976563</v>
      </c>
      <c r="F321" s="24">
        <v>62.352939605712891</v>
      </c>
      <c r="G321" s="23">
        <v>72.821868896484375</v>
      </c>
      <c r="H321" s="23">
        <v>69.696968078613281</v>
      </c>
      <c r="I321" s="24">
        <v>65.4385986328125</v>
      </c>
      <c r="J321" s="23">
        <v>74.270835876464844</v>
      </c>
      <c r="K321" s="23">
        <v>70.128822326660156</v>
      </c>
      <c r="L321" s="23">
        <v>67.085952758789063</v>
      </c>
      <c r="M321" s="24">
        <v>69.047615051269531</v>
      </c>
      <c r="N321" s="23">
        <v>70.144660949707031</v>
      </c>
      <c r="O321" s="23">
        <v>71.3441162109375</v>
      </c>
      <c r="P321" s="24" t="s">
        <v>104</v>
      </c>
      <c r="Q321" s="23">
        <v>66.049385070800781</v>
      </c>
      <c r="R321" s="23">
        <v>70.019493103027344</v>
      </c>
      <c r="S321" s="24">
        <v>77.250953674316406</v>
      </c>
    </row>
    <row r="322" spans="1:19" x14ac:dyDescent="0.35">
      <c r="A322" s="6" t="s">
        <v>24</v>
      </c>
      <c r="B322" s="23">
        <v>72.557601928710938</v>
      </c>
      <c r="C322" s="24">
        <v>73.569801330566406</v>
      </c>
      <c r="D322" s="23">
        <v>75.686767578125</v>
      </c>
      <c r="E322" s="23">
        <v>74.640419006347656</v>
      </c>
      <c r="F322" s="24">
        <v>68.490837097167969</v>
      </c>
      <c r="G322" s="23">
        <v>68.804466247558594</v>
      </c>
      <c r="H322" s="23">
        <v>77.615036010742188</v>
      </c>
      <c r="I322" s="24">
        <v>78.30743408203125</v>
      </c>
      <c r="J322" s="23">
        <v>76.318649291992188</v>
      </c>
      <c r="K322" s="23">
        <v>74.30035400390625</v>
      </c>
      <c r="L322" s="23">
        <v>64.598304748535156</v>
      </c>
      <c r="M322" s="24">
        <v>68.483512878417969</v>
      </c>
      <c r="N322" s="23">
        <v>72.94384765625</v>
      </c>
      <c r="O322" s="23">
        <v>73.610740661621094</v>
      </c>
      <c r="P322" s="24">
        <v>72.591529846191406</v>
      </c>
      <c r="Q322" s="23">
        <v>68.111785888671875</v>
      </c>
      <c r="R322" s="23">
        <v>76.381744384765625</v>
      </c>
      <c r="S322" s="24">
        <v>78.219734191894531</v>
      </c>
    </row>
    <row r="323" spans="1:19" x14ac:dyDescent="0.35">
      <c r="A323" s="6" t="s">
        <v>25</v>
      </c>
      <c r="B323" s="23">
        <v>51.077770233154297</v>
      </c>
      <c r="C323" s="24">
        <v>52.886802673339844</v>
      </c>
      <c r="D323" s="23">
        <v>41.667789459228516</v>
      </c>
      <c r="E323" s="23">
        <v>54.577934265136719</v>
      </c>
      <c r="F323" s="24">
        <v>51.470142364501953</v>
      </c>
      <c r="G323" s="23">
        <v>50.232089996337891</v>
      </c>
      <c r="H323" s="23">
        <v>60.423568725585938</v>
      </c>
      <c r="I323" s="24">
        <v>58.781845092773438</v>
      </c>
      <c r="J323" s="23">
        <v>55.839267730712891</v>
      </c>
      <c r="K323" s="23">
        <v>60.403743743896484</v>
      </c>
      <c r="L323" s="23">
        <v>36.273509979248047</v>
      </c>
      <c r="M323" s="24">
        <v>46.601097106933594</v>
      </c>
      <c r="N323" s="23">
        <v>51.822841644287109</v>
      </c>
      <c r="O323" s="23">
        <v>52.016223907470703</v>
      </c>
      <c r="P323" s="24">
        <v>51.866020202636719</v>
      </c>
      <c r="Q323" s="23">
        <v>52.335426330566406</v>
      </c>
      <c r="R323" s="23">
        <v>55.209701538085938</v>
      </c>
      <c r="S323" s="24">
        <v>57.635143280029297</v>
      </c>
    </row>
    <row r="324" spans="1:19" x14ac:dyDescent="0.35">
      <c r="A324" s="6" t="s">
        <v>26</v>
      </c>
      <c r="B324" s="23">
        <v>66.141510009765625</v>
      </c>
      <c r="C324" s="24">
        <v>63.571659088134766</v>
      </c>
      <c r="D324" s="23">
        <v>64.324478149414063</v>
      </c>
      <c r="E324" s="23">
        <v>63.823379516601563</v>
      </c>
      <c r="F324" s="24">
        <v>68.393394470214844</v>
      </c>
      <c r="G324" s="23">
        <v>56.352878570556641</v>
      </c>
      <c r="H324" s="23">
        <v>67.520423889160156</v>
      </c>
      <c r="I324" s="24">
        <v>74.40191650390625</v>
      </c>
      <c r="J324" s="23">
        <v>65.010848999023438</v>
      </c>
      <c r="K324" s="23">
        <v>72.649574279785156</v>
      </c>
      <c r="L324" s="23">
        <v>60.208332061767578</v>
      </c>
      <c r="M324" s="24">
        <v>62.390426635742188</v>
      </c>
      <c r="N324" s="23">
        <v>58.513706207275391</v>
      </c>
      <c r="O324" s="23">
        <v>60.676242828369141</v>
      </c>
      <c r="P324" s="24">
        <v>66.879219055175781</v>
      </c>
      <c r="Q324" s="23">
        <v>58.173389434814453</v>
      </c>
      <c r="R324" s="23">
        <v>68.994987487792969</v>
      </c>
      <c r="S324" s="24">
        <v>76.256340026855469</v>
      </c>
    </row>
    <row r="325" spans="1:19" x14ac:dyDescent="0.35">
      <c r="A325" s="6" t="s">
        <v>27</v>
      </c>
      <c r="B325" s="23">
        <v>66.552772521972656</v>
      </c>
      <c r="C325" s="24">
        <v>64.954078674316406</v>
      </c>
      <c r="D325" s="23">
        <v>66.213035583496094</v>
      </c>
      <c r="E325" s="23">
        <v>67.633682250976563</v>
      </c>
      <c r="F325" s="24">
        <v>61.369129180908203</v>
      </c>
      <c r="G325" s="23">
        <v>56.950347900390625</v>
      </c>
      <c r="H325" s="23">
        <v>63.834487915039063</v>
      </c>
      <c r="I325" s="24">
        <v>68.78900146484375</v>
      </c>
      <c r="J325" s="23">
        <v>67.465690612792969</v>
      </c>
      <c r="K325" s="23">
        <v>65.865966796875</v>
      </c>
      <c r="L325" s="23">
        <v>59.998401641845703</v>
      </c>
      <c r="M325" s="24">
        <v>62.0740966796875</v>
      </c>
      <c r="N325" s="23" t="s">
        <v>104</v>
      </c>
      <c r="O325" s="23" t="s">
        <v>104</v>
      </c>
      <c r="P325" s="24" t="s">
        <v>104</v>
      </c>
      <c r="Q325" s="23">
        <v>60.863727569580078</v>
      </c>
      <c r="R325" s="23">
        <v>65.904335021972656</v>
      </c>
      <c r="S325" s="24">
        <v>67.680595397949219</v>
      </c>
    </row>
    <row r="326" spans="1:19" x14ac:dyDescent="0.35">
      <c r="A326" s="6" t="s">
        <v>28</v>
      </c>
      <c r="B326" s="23">
        <v>61.368572235107422</v>
      </c>
      <c r="C326" s="24">
        <v>60.434600830078125</v>
      </c>
      <c r="D326" s="23">
        <v>50.772979736328125</v>
      </c>
      <c r="E326" s="23">
        <v>63.037349700927734</v>
      </c>
      <c r="F326" s="24">
        <v>62.376827239990234</v>
      </c>
      <c r="G326" s="23">
        <v>57.251766204833984</v>
      </c>
      <c r="H326" s="23">
        <v>65.715141296386719</v>
      </c>
      <c r="I326" s="24">
        <v>70.503273010253906</v>
      </c>
      <c r="J326" s="23">
        <v>65.242729187011719</v>
      </c>
      <c r="K326" s="23">
        <v>68.012397766113281</v>
      </c>
      <c r="L326" s="23">
        <v>45.205921173095703</v>
      </c>
      <c r="M326" s="24">
        <v>52.649009704589844</v>
      </c>
      <c r="N326" s="23">
        <v>60.314945220947266</v>
      </c>
      <c r="O326" s="23">
        <v>62.196868896484375</v>
      </c>
      <c r="P326" s="24">
        <v>60.104133605957031</v>
      </c>
      <c r="Q326" s="23">
        <v>57.107601165771484</v>
      </c>
      <c r="R326" s="23">
        <v>66.983627319335938</v>
      </c>
      <c r="S326" s="24">
        <v>70.503524780273438</v>
      </c>
    </row>
    <row r="327" spans="1:19" x14ac:dyDescent="0.35">
      <c r="A327" s="6" t="s">
        <v>29</v>
      </c>
      <c r="B327" s="23">
        <v>62.426651000976563</v>
      </c>
      <c r="C327" s="24">
        <v>63.400093078613281</v>
      </c>
      <c r="D327" s="23">
        <v>65.226333618164063</v>
      </c>
      <c r="E327" s="23">
        <v>65.887657165527344</v>
      </c>
      <c r="F327" s="24">
        <v>57.746479034423828</v>
      </c>
      <c r="G327" s="23">
        <v>50.809059143066406</v>
      </c>
      <c r="H327" s="23">
        <v>62.692619323730469</v>
      </c>
      <c r="I327" s="24">
        <v>67.15985107421875</v>
      </c>
      <c r="J327" s="23">
        <v>65.174713134765625</v>
      </c>
      <c r="K327" s="23">
        <v>71.570877075195313</v>
      </c>
      <c r="L327" s="23">
        <v>53.030303955078125</v>
      </c>
      <c r="M327" s="24">
        <v>56.530826568603516</v>
      </c>
      <c r="N327" s="23">
        <v>60.938575744628906</v>
      </c>
      <c r="O327" s="23">
        <v>64.931594848632813</v>
      </c>
      <c r="P327" s="24">
        <v>62.864078521728516</v>
      </c>
      <c r="Q327" s="23">
        <v>53.459117889404297</v>
      </c>
      <c r="R327" s="23">
        <v>63.290596008300781</v>
      </c>
      <c r="S327" s="24">
        <v>68.240135192871094</v>
      </c>
    </row>
    <row r="328" spans="1:19" x14ac:dyDescent="0.35">
      <c r="A328" s="6" t="s">
        <v>30</v>
      </c>
      <c r="B328" s="23">
        <v>64.622337341308594</v>
      </c>
      <c r="C328" s="24">
        <v>69.013702392578125</v>
      </c>
      <c r="D328" s="23">
        <v>65.406913757324219</v>
      </c>
      <c r="E328" s="23">
        <v>66.864395141601563</v>
      </c>
      <c r="F328" s="24">
        <v>68.161163330078125</v>
      </c>
      <c r="G328" s="23">
        <v>63.976715087890625</v>
      </c>
      <c r="H328" s="23">
        <v>65.787200927734375</v>
      </c>
      <c r="I328" s="24">
        <v>69.715728759765625</v>
      </c>
      <c r="J328" s="23">
        <v>67.567100524902344</v>
      </c>
      <c r="K328" s="23">
        <v>69.762130737304688</v>
      </c>
      <c r="L328" s="23">
        <v>61.388450622558594</v>
      </c>
      <c r="M328" s="24">
        <v>67.35626220703125</v>
      </c>
      <c r="N328" s="23">
        <v>66.485252380371094</v>
      </c>
      <c r="O328" s="23">
        <v>65.003410339355469</v>
      </c>
      <c r="P328" s="24">
        <v>72.310462951660156</v>
      </c>
      <c r="Q328" s="23">
        <v>62.255851745605469</v>
      </c>
      <c r="R328" s="23">
        <v>66.277877807617188</v>
      </c>
      <c r="S328" s="24">
        <v>70.872444152832031</v>
      </c>
    </row>
    <row r="329" spans="1:19" x14ac:dyDescent="0.35">
      <c r="A329" s="6" t="s">
        <v>31</v>
      </c>
      <c r="B329" s="23">
        <v>63.409255981445313</v>
      </c>
      <c r="C329" s="24">
        <v>64.727012634277344</v>
      </c>
      <c r="D329" s="23">
        <v>62.546546936035156</v>
      </c>
      <c r="E329" s="23">
        <v>65.466873168945313</v>
      </c>
      <c r="F329" s="24">
        <v>56</v>
      </c>
      <c r="G329" s="23">
        <v>54.807136535644531</v>
      </c>
      <c r="H329" s="23">
        <v>63.383312225341797</v>
      </c>
      <c r="I329" s="24">
        <v>69.154586791992188</v>
      </c>
      <c r="J329" s="23">
        <v>65.194198608398438</v>
      </c>
      <c r="K329" s="23">
        <v>67.615509033203125</v>
      </c>
      <c r="L329" s="23">
        <v>47.619045257568359</v>
      </c>
      <c r="M329" s="24">
        <v>51.87457275390625</v>
      </c>
      <c r="N329" s="23">
        <v>63.280422210693359</v>
      </c>
      <c r="O329" s="23">
        <v>64.017234802246094</v>
      </c>
      <c r="P329" s="24">
        <v>64.888336181640625</v>
      </c>
      <c r="Q329" s="23">
        <v>56.726264953613281</v>
      </c>
      <c r="R329" s="23">
        <v>63.459995269775391</v>
      </c>
      <c r="S329" s="24">
        <v>66.847274780273438</v>
      </c>
    </row>
    <row r="330" spans="1:19" x14ac:dyDescent="0.35">
      <c r="A330" s="6" t="s">
        <v>32</v>
      </c>
      <c r="B330" s="23">
        <v>75.216224670410156</v>
      </c>
      <c r="C330" s="24">
        <v>78.381317138671875</v>
      </c>
      <c r="D330" s="23">
        <v>77.362640380859375</v>
      </c>
      <c r="E330" s="23">
        <v>78.493507385253906</v>
      </c>
      <c r="F330" s="24">
        <v>73.076927185058594</v>
      </c>
      <c r="G330" s="23">
        <v>68.045112609863281</v>
      </c>
      <c r="H330" s="23">
        <v>74.157569885253906</v>
      </c>
      <c r="I330" s="24">
        <v>82.270057678222656</v>
      </c>
      <c r="J330" s="23">
        <v>78.931472778320313</v>
      </c>
      <c r="K330" s="23">
        <v>87.532470703125</v>
      </c>
      <c r="L330" s="23">
        <v>73.809524536132813</v>
      </c>
      <c r="M330" s="24">
        <v>71.2032470703125</v>
      </c>
      <c r="N330" s="23">
        <v>74.550613403320313</v>
      </c>
      <c r="O330" s="23">
        <v>76.14617919921875</v>
      </c>
      <c r="P330" s="24">
        <v>80.792892456054688</v>
      </c>
      <c r="Q330" s="23">
        <v>71.785713195800781</v>
      </c>
      <c r="R330" s="23">
        <v>75.519195556640625</v>
      </c>
      <c r="S330" s="24">
        <v>84.472053527832031</v>
      </c>
    </row>
    <row r="331" spans="1:19" x14ac:dyDescent="0.35">
      <c r="A331" s="6" t="s">
        <v>33</v>
      </c>
      <c r="B331" s="23">
        <v>61.479717254638672</v>
      </c>
      <c r="C331" s="24">
        <v>64.088066101074219</v>
      </c>
      <c r="D331" s="23">
        <v>70.120048522949219</v>
      </c>
      <c r="E331" s="23">
        <v>61.490142822265625</v>
      </c>
      <c r="F331" s="24">
        <v>53.068340301513672</v>
      </c>
      <c r="G331" s="23">
        <v>55.943344116210938</v>
      </c>
      <c r="H331" s="23">
        <v>67.076622009277344</v>
      </c>
      <c r="I331" s="24">
        <v>71.777854919433594</v>
      </c>
      <c r="J331" s="23">
        <v>65.966957092285156</v>
      </c>
      <c r="K331" s="23">
        <v>62.518932342529297</v>
      </c>
      <c r="L331" s="23">
        <v>63.042064666748047</v>
      </c>
      <c r="M331" s="24">
        <v>59.236213684082031</v>
      </c>
      <c r="N331" s="23" t="s">
        <v>104</v>
      </c>
      <c r="O331" s="23">
        <v>61.750606536865234</v>
      </c>
      <c r="P331" s="24">
        <v>62.955532073974609</v>
      </c>
      <c r="Q331" s="23">
        <v>57.039768218994141</v>
      </c>
      <c r="R331" s="23">
        <v>68.246543884277344</v>
      </c>
      <c r="S331" s="24">
        <v>75.448822021484375</v>
      </c>
    </row>
    <row r="332" spans="1:19" x14ac:dyDescent="0.35">
      <c r="A332" s="6" t="s">
        <v>34</v>
      </c>
      <c r="B332" s="23">
        <v>66.053939819335938</v>
      </c>
      <c r="C332" s="24">
        <v>63.505378723144531</v>
      </c>
      <c r="D332" s="23">
        <v>64.005348205566406</v>
      </c>
      <c r="E332" s="23">
        <v>64.460113525390625</v>
      </c>
      <c r="F332" s="24">
        <v>65.972297668457031</v>
      </c>
      <c r="G332" s="23">
        <v>59.347862243652344</v>
      </c>
      <c r="H332" s="23">
        <v>65.156028747558594</v>
      </c>
      <c r="I332" s="24">
        <v>69.978446960449219</v>
      </c>
      <c r="J332" s="23">
        <v>66.727607727050781</v>
      </c>
      <c r="K332" s="23">
        <v>65.466384887695313</v>
      </c>
      <c r="L332" s="23">
        <v>60.369598388671875</v>
      </c>
      <c r="M332" s="24">
        <v>63.062698364257813</v>
      </c>
      <c r="N332" s="23">
        <v>63.2554931640625</v>
      </c>
      <c r="O332" s="23">
        <v>65.096351623535156</v>
      </c>
      <c r="P332" s="24">
        <v>64.885696411132813</v>
      </c>
      <c r="Q332" s="23">
        <v>62.903007507324219</v>
      </c>
      <c r="R332" s="23">
        <v>67.025291442871094</v>
      </c>
      <c r="S332" s="24">
        <v>74.033058166503906</v>
      </c>
    </row>
    <row r="333" spans="1:19" x14ac:dyDescent="0.35">
      <c r="A333" s="6" t="s">
        <v>35</v>
      </c>
      <c r="B333" s="23">
        <v>56.16021728515625</v>
      </c>
      <c r="C333" s="24">
        <v>57.13153076171875</v>
      </c>
      <c r="D333" s="23">
        <v>59.904537200927734</v>
      </c>
      <c r="E333" s="23">
        <v>56.1859130859375</v>
      </c>
      <c r="F333" s="24">
        <v>52.845542907714844</v>
      </c>
      <c r="G333" s="23">
        <v>54.904033660888672</v>
      </c>
      <c r="H333" s="23">
        <v>68.79541015625</v>
      </c>
      <c r="I333" s="24">
        <v>65.426651000976563</v>
      </c>
      <c r="J333" s="23">
        <v>69.588088989257813</v>
      </c>
      <c r="K333" s="23">
        <v>58.779541015625</v>
      </c>
      <c r="L333" s="23">
        <v>48.963199615478516</v>
      </c>
      <c r="M333" s="24">
        <v>52.721298217773438</v>
      </c>
      <c r="N333" s="23">
        <v>50.636402130126953</v>
      </c>
      <c r="O333" s="23">
        <v>59.390884399414063</v>
      </c>
      <c r="P333" s="24" t="s">
        <v>104</v>
      </c>
      <c r="Q333" s="23">
        <v>48.168506622314453</v>
      </c>
      <c r="R333" s="23">
        <v>62.261451721191406</v>
      </c>
      <c r="S333" s="24">
        <v>65.943313598632813</v>
      </c>
    </row>
    <row r="334" spans="1:19" x14ac:dyDescent="0.35">
      <c r="A334" s="6" t="s">
        <v>36</v>
      </c>
      <c r="B334" s="23">
        <v>44.900371551513672</v>
      </c>
      <c r="C334" s="24">
        <v>45.879459381103516</v>
      </c>
      <c r="D334" s="23">
        <v>49.242424011230469</v>
      </c>
      <c r="E334" s="23">
        <v>44.4266357421875</v>
      </c>
      <c r="F334" s="24">
        <v>40.499671936035156</v>
      </c>
      <c r="G334" s="23">
        <v>43.896999359130859</v>
      </c>
      <c r="H334" s="23">
        <v>60.888889312744141</v>
      </c>
      <c r="I334" s="24">
        <v>52.777778625488281</v>
      </c>
      <c r="J334" s="23">
        <v>60.022907257080078</v>
      </c>
      <c r="K334" s="23">
        <v>46.224468231201172</v>
      </c>
      <c r="L334" s="23">
        <v>40.963855743408203</v>
      </c>
      <c r="M334" s="24">
        <v>41.78326416015625</v>
      </c>
      <c r="N334" s="23">
        <v>42.088981628417969</v>
      </c>
      <c r="O334" s="23">
        <v>47.415493011474609</v>
      </c>
      <c r="P334" s="24" t="s">
        <v>104</v>
      </c>
      <c r="Q334" s="23">
        <v>38.851726531982422</v>
      </c>
      <c r="R334" s="23">
        <v>49.154979705810547</v>
      </c>
      <c r="S334" s="24">
        <v>54.991947174072266</v>
      </c>
    </row>
    <row r="335" spans="1:19" x14ac:dyDescent="0.35">
      <c r="A335" s="6" t="s">
        <v>37</v>
      </c>
      <c r="B335" s="23">
        <v>53.086284637451172</v>
      </c>
      <c r="C335" s="24">
        <v>53.424667358398438</v>
      </c>
      <c r="D335" s="23">
        <v>55.553848266601563</v>
      </c>
      <c r="E335" s="23">
        <v>54.403221130371094</v>
      </c>
      <c r="F335" s="24">
        <v>42.836257934570313</v>
      </c>
      <c r="G335" s="23">
        <v>46.810718536376953</v>
      </c>
      <c r="H335" s="23">
        <v>61.57391357421875</v>
      </c>
      <c r="I335" s="24">
        <v>67.849433898925781</v>
      </c>
      <c r="J335" s="23">
        <v>58.041801452636719</v>
      </c>
      <c r="K335" s="23">
        <v>55.667629241943359</v>
      </c>
      <c r="L335" s="23">
        <v>42.185050964355469</v>
      </c>
      <c r="M335" s="24">
        <v>46.687618255615234</v>
      </c>
      <c r="N335" s="23">
        <v>42.533046722412109</v>
      </c>
      <c r="O335" s="23">
        <v>52.407382965087891</v>
      </c>
      <c r="P335" s="24">
        <v>54.448986053466797</v>
      </c>
      <c r="Q335" s="23">
        <v>43.772781372070313</v>
      </c>
      <c r="R335" s="23">
        <v>56.45233154296875</v>
      </c>
      <c r="S335" s="24">
        <v>67.701370239257813</v>
      </c>
    </row>
    <row r="336" spans="1:19" x14ac:dyDescent="0.35">
      <c r="A336" s="6" t="s">
        <v>38</v>
      </c>
      <c r="B336" s="23">
        <v>66.63690185546875</v>
      </c>
      <c r="C336" s="24">
        <v>67.147964477539063</v>
      </c>
      <c r="D336" s="23">
        <v>65.647315979003906</v>
      </c>
      <c r="E336" s="23">
        <v>68.964553833007813</v>
      </c>
      <c r="F336" s="24">
        <v>61.270633697509766</v>
      </c>
      <c r="G336" s="23">
        <v>52.726272583007813</v>
      </c>
      <c r="H336" s="23">
        <v>64.380661010742188</v>
      </c>
      <c r="I336" s="24">
        <v>72.027458190917969</v>
      </c>
      <c r="J336" s="23">
        <v>68.407516479492188</v>
      </c>
      <c r="K336" s="23">
        <v>69.951011657714844</v>
      </c>
      <c r="L336" s="23">
        <v>64.956695556640625</v>
      </c>
      <c r="M336" s="24">
        <v>64.079124450683594</v>
      </c>
      <c r="N336" s="23">
        <v>69.064216613769531</v>
      </c>
      <c r="O336" s="23">
        <v>64.276725769042969</v>
      </c>
      <c r="P336" s="24" t="s">
        <v>104</v>
      </c>
      <c r="Q336" s="23">
        <v>63.538066864013672</v>
      </c>
      <c r="R336" s="23">
        <v>66.228469848632813</v>
      </c>
      <c r="S336" s="24">
        <v>74.507095336914063</v>
      </c>
    </row>
    <row r="337" spans="1:19" x14ac:dyDescent="0.35">
      <c r="A337" s="6" t="s">
        <v>39</v>
      </c>
      <c r="B337" s="23">
        <v>59.662773132324219</v>
      </c>
      <c r="C337" s="24">
        <v>59.236396789550781</v>
      </c>
      <c r="D337" s="23">
        <v>53.2659912109375</v>
      </c>
      <c r="E337" s="23">
        <v>62.330135345458984</v>
      </c>
      <c r="F337" s="24">
        <v>57.387493133544922</v>
      </c>
      <c r="G337" s="23">
        <v>54.410514831542969</v>
      </c>
      <c r="H337" s="23">
        <v>59.010269165039063</v>
      </c>
      <c r="I337" s="24">
        <v>65.45611572265625</v>
      </c>
      <c r="J337" s="23">
        <v>60.985069274902344</v>
      </c>
      <c r="K337" s="23">
        <v>64.5614013671875</v>
      </c>
      <c r="L337" s="23">
        <v>43.827159881591797</v>
      </c>
      <c r="M337" s="24">
        <v>56.328182220458984</v>
      </c>
      <c r="N337" s="23">
        <v>60.515377044677734</v>
      </c>
      <c r="O337" s="23">
        <v>56.238761901855469</v>
      </c>
      <c r="P337" s="24">
        <v>61.309524536132813</v>
      </c>
      <c r="Q337" s="23">
        <v>54.214557647705078</v>
      </c>
      <c r="R337" s="23">
        <v>59.826587677001953</v>
      </c>
      <c r="S337" s="24">
        <v>65.199851989746094</v>
      </c>
    </row>
    <row r="338" spans="1:19" x14ac:dyDescent="0.35">
      <c r="A338" s="6" t="s">
        <v>40</v>
      </c>
      <c r="B338" s="23">
        <v>64.969329833984375</v>
      </c>
      <c r="C338" s="24">
        <v>66.218376159667969</v>
      </c>
      <c r="D338" s="23">
        <v>56.099773406982422</v>
      </c>
      <c r="E338" s="23">
        <v>69.489311218261719</v>
      </c>
      <c r="F338" s="24">
        <v>64.808006286621094</v>
      </c>
      <c r="G338" s="23">
        <v>63.564979553222656</v>
      </c>
      <c r="H338" s="23">
        <v>63.620979309082031</v>
      </c>
      <c r="I338" s="24">
        <v>72.749649047851563</v>
      </c>
      <c r="J338" s="23">
        <v>69.670539855957031</v>
      </c>
      <c r="K338" s="23">
        <v>70.890724182128906</v>
      </c>
      <c r="L338" s="23">
        <v>55.718952178955078</v>
      </c>
      <c r="M338" s="24">
        <v>60.725009918212891</v>
      </c>
      <c r="N338" s="23">
        <v>65.181991577148438</v>
      </c>
      <c r="O338" s="23">
        <v>65.943992614746094</v>
      </c>
      <c r="P338" s="24">
        <v>65.808967590332031</v>
      </c>
      <c r="Q338" s="23">
        <v>62.586315155029297</v>
      </c>
      <c r="R338" s="23">
        <v>68.583656311035156</v>
      </c>
      <c r="S338" s="24">
        <v>72.807014465332031</v>
      </c>
    </row>
    <row r="339" spans="1:19" x14ac:dyDescent="0.35">
      <c r="A339" s="6" t="s">
        <v>41</v>
      </c>
      <c r="B339" s="23">
        <v>56.729724884033203</v>
      </c>
      <c r="C339" s="24">
        <v>55.240665435791016</v>
      </c>
      <c r="D339" s="23">
        <v>53.679653167724609</v>
      </c>
      <c r="E339" s="23">
        <v>59.339523315429688</v>
      </c>
      <c r="F339" s="24">
        <v>48.975570678710938</v>
      </c>
      <c r="G339" s="23">
        <v>51.597946166992188</v>
      </c>
      <c r="H339" s="23">
        <v>64.560928344726563</v>
      </c>
      <c r="I339" s="24">
        <v>67.651191711425781</v>
      </c>
      <c r="J339" s="23">
        <v>59.487480163574219</v>
      </c>
      <c r="K339" s="23">
        <v>68.606697082519531</v>
      </c>
      <c r="L339" s="23">
        <v>41.269840240478516</v>
      </c>
      <c r="M339" s="24">
        <v>48.671901702880859</v>
      </c>
      <c r="N339" s="23">
        <v>53.573291778564453</v>
      </c>
      <c r="O339" s="23">
        <v>59.492561340332031</v>
      </c>
      <c r="P339" s="24">
        <v>56.444442749023438</v>
      </c>
      <c r="Q339" s="23">
        <v>48.538009643554688</v>
      </c>
      <c r="R339" s="23">
        <v>62.962963104248047</v>
      </c>
      <c r="S339" s="24">
        <v>70.731704711914063</v>
      </c>
    </row>
    <row r="340" spans="1:19" x14ac:dyDescent="0.35">
      <c r="A340" s="6" t="s">
        <v>42</v>
      </c>
      <c r="B340" s="23">
        <v>75.599411010742188</v>
      </c>
      <c r="C340" s="24">
        <v>73.989364624023438</v>
      </c>
      <c r="D340" s="23">
        <v>72.782806396484375</v>
      </c>
      <c r="E340" s="23">
        <v>75.732559204101563</v>
      </c>
      <c r="F340" s="24">
        <v>75.721519470214844</v>
      </c>
      <c r="G340" s="23">
        <v>72.647331237792969</v>
      </c>
      <c r="H340" s="23">
        <v>75.175422668457031</v>
      </c>
      <c r="I340" s="24">
        <v>76.0611572265625</v>
      </c>
      <c r="J340" s="23">
        <v>74.600738525390625</v>
      </c>
      <c r="K340" s="23">
        <v>77.823333740234375</v>
      </c>
      <c r="L340" s="23">
        <v>73.600814819335938</v>
      </c>
      <c r="M340" s="24">
        <v>71.262825012207031</v>
      </c>
      <c r="N340" s="48">
        <v>100</v>
      </c>
      <c r="O340" s="23">
        <v>83.300788879394531</v>
      </c>
      <c r="P340" s="24">
        <v>74.013687133789063</v>
      </c>
      <c r="Q340" s="23">
        <v>72.451507568359375</v>
      </c>
      <c r="R340" s="23">
        <v>74.167884826660156</v>
      </c>
      <c r="S340" s="24">
        <v>76.160377502441406</v>
      </c>
    </row>
    <row r="341" spans="1:19" x14ac:dyDescent="0.35">
      <c r="A341" s="6" t="s">
        <v>43</v>
      </c>
      <c r="B341" s="23">
        <v>58.801471710205078</v>
      </c>
      <c r="C341" s="24">
        <v>60.482131958007813</v>
      </c>
      <c r="D341" s="23">
        <v>59.379226684570313</v>
      </c>
      <c r="E341" s="23">
        <v>62.434749603271484</v>
      </c>
      <c r="F341" s="24">
        <v>53.834991455078125</v>
      </c>
      <c r="G341" s="23">
        <v>53.885162353515625</v>
      </c>
      <c r="H341" s="23">
        <v>60.173770904541016</v>
      </c>
      <c r="I341" s="24">
        <v>66.260940551757813</v>
      </c>
      <c r="J341" s="23">
        <v>63.712276458740234</v>
      </c>
      <c r="K341" s="23">
        <v>63.964282989501953</v>
      </c>
      <c r="L341" s="23">
        <v>54.607192993164063</v>
      </c>
      <c r="M341" s="24">
        <v>53.979579925537109</v>
      </c>
      <c r="N341" s="48" t="s">
        <v>104</v>
      </c>
      <c r="O341" s="48" t="s">
        <v>104</v>
      </c>
      <c r="P341" s="49" t="s">
        <v>104</v>
      </c>
      <c r="Q341" s="23">
        <v>51.846458435058594</v>
      </c>
      <c r="R341" s="23">
        <v>61.310001373291016</v>
      </c>
      <c r="S341" s="24">
        <v>68.534500122070313</v>
      </c>
    </row>
    <row r="342" spans="1:19" x14ac:dyDescent="0.35">
      <c r="A342" s="6" t="s">
        <v>44</v>
      </c>
      <c r="B342" s="23">
        <v>60.828624725341797</v>
      </c>
      <c r="C342" s="24">
        <v>61.7467041015625</v>
      </c>
      <c r="D342" s="23">
        <v>59.722221374511719</v>
      </c>
      <c r="E342" s="23">
        <v>61.949871063232422</v>
      </c>
      <c r="F342" s="24">
        <v>60.982765197753906</v>
      </c>
      <c r="G342" s="23">
        <v>53.567249298095703</v>
      </c>
      <c r="H342" s="23">
        <v>61.056377410888672</v>
      </c>
      <c r="I342" s="24">
        <v>63.030303955078125</v>
      </c>
      <c r="J342" s="23">
        <v>63.627212524414063</v>
      </c>
      <c r="K342" s="23">
        <v>63.227512359619141</v>
      </c>
      <c r="L342" s="23">
        <v>48.641975402832031</v>
      </c>
      <c r="M342" s="24">
        <v>59.51690673828125</v>
      </c>
      <c r="N342" s="23">
        <v>59.147026062011719</v>
      </c>
      <c r="O342" s="23">
        <v>61.46405029296875</v>
      </c>
      <c r="P342" s="24">
        <v>62.181713104248047</v>
      </c>
      <c r="Q342" s="23">
        <v>56.464645385742188</v>
      </c>
      <c r="R342" s="23">
        <v>61.891891479492188</v>
      </c>
      <c r="S342" s="24">
        <v>65.568473815917969</v>
      </c>
    </row>
    <row r="343" spans="1:19" x14ac:dyDescent="0.35">
      <c r="A343" s="6" t="s">
        <v>45</v>
      </c>
      <c r="B343" s="23">
        <v>71.150199890136719</v>
      </c>
      <c r="C343" s="24">
        <v>69.133224487304688</v>
      </c>
      <c r="D343" s="23">
        <v>70.872108459472656</v>
      </c>
      <c r="E343" s="23">
        <v>71.752616882324219</v>
      </c>
      <c r="F343" s="24">
        <v>67.92822265625</v>
      </c>
      <c r="G343" s="23">
        <v>66.459609985351563</v>
      </c>
      <c r="H343" s="23">
        <v>72.797325134277344</v>
      </c>
      <c r="I343" s="24">
        <v>79.254791259765625</v>
      </c>
      <c r="J343" s="23" t="s">
        <v>104</v>
      </c>
      <c r="K343" s="23" t="s">
        <v>104</v>
      </c>
      <c r="L343" s="23" t="s">
        <v>104</v>
      </c>
      <c r="M343" s="24" t="s">
        <v>104</v>
      </c>
      <c r="N343" s="23" t="s">
        <v>104</v>
      </c>
      <c r="O343" s="23" t="s">
        <v>104</v>
      </c>
      <c r="P343" s="24" t="s">
        <v>104</v>
      </c>
      <c r="Q343" s="23" t="s">
        <v>104</v>
      </c>
      <c r="R343" s="23" t="s">
        <v>104</v>
      </c>
      <c r="S343" s="24" t="s">
        <v>104</v>
      </c>
    </row>
    <row r="344" spans="1:19" x14ac:dyDescent="0.35">
      <c r="A344" s="6" t="s">
        <v>46</v>
      </c>
      <c r="B344" s="23">
        <v>57.397083282470703</v>
      </c>
      <c r="C344" s="24">
        <v>58.353992462158203</v>
      </c>
      <c r="D344" s="23">
        <v>58.742080688476563</v>
      </c>
      <c r="E344" s="23">
        <v>57.791065216064453</v>
      </c>
      <c r="F344" s="24">
        <v>57.227642059326172</v>
      </c>
      <c r="G344" s="23">
        <v>56.360092163085938</v>
      </c>
      <c r="H344" s="23">
        <v>71.462501525878906</v>
      </c>
      <c r="I344" s="24">
        <v>78.569732666015625</v>
      </c>
      <c r="J344" s="23">
        <v>61.069831848144531</v>
      </c>
      <c r="K344" s="23">
        <v>56.747577667236328</v>
      </c>
      <c r="L344" s="23">
        <v>52.083347320556641</v>
      </c>
      <c r="M344" s="24">
        <v>55.499637603759766</v>
      </c>
      <c r="N344" s="23">
        <v>58.333332061767578</v>
      </c>
      <c r="O344" s="23">
        <v>59.382343292236328</v>
      </c>
      <c r="P344" s="24">
        <v>57.390407562255859</v>
      </c>
      <c r="Q344" s="23">
        <v>49.744140625</v>
      </c>
      <c r="R344" s="23">
        <v>57.227954864501953</v>
      </c>
      <c r="S344" s="24">
        <v>68.093574523925781</v>
      </c>
    </row>
    <row r="345" spans="1:19" x14ac:dyDescent="0.35">
      <c r="A345" s="9" t="s">
        <v>47</v>
      </c>
      <c r="B345" s="27">
        <v>39.4735107421875</v>
      </c>
      <c r="C345" s="26">
        <v>43.747562408447266</v>
      </c>
      <c r="D345" s="27">
        <v>42.826057434082031</v>
      </c>
      <c r="E345" s="27">
        <v>41.899337768554688</v>
      </c>
      <c r="F345" s="26">
        <v>32.238536834716797</v>
      </c>
      <c r="G345" s="27">
        <v>37.225109100341797</v>
      </c>
      <c r="H345" s="27">
        <v>44.588977813720703</v>
      </c>
      <c r="I345" s="26">
        <v>53.966114044189453</v>
      </c>
      <c r="J345" s="27">
        <v>47.192035675048828</v>
      </c>
      <c r="K345" s="27">
        <v>46.431247711181641</v>
      </c>
      <c r="L345" s="27">
        <v>42.997138977050781</v>
      </c>
      <c r="M345" s="26">
        <v>37.421028137207031</v>
      </c>
      <c r="N345" s="27">
        <v>39.602741241455078</v>
      </c>
      <c r="O345" s="27">
        <v>43.712615966796875</v>
      </c>
      <c r="P345" s="26">
        <v>46.3779296875</v>
      </c>
      <c r="Q345" s="27">
        <v>38.716701507568359</v>
      </c>
      <c r="R345" s="27">
        <v>43.552776336669922</v>
      </c>
      <c r="S345" s="26">
        <v>54.158573150634766</v>
      </c>
    </row>
    <row r="346" spans="1:19" x14ac:dyDescent="0.35">
      <c r="A346" s="12" t="s">
        <v>48</v>
      </c>
      <c r="B346" s="28">
        <v>60.438119839399292</v>
      </c>
      <c r="C346" s="29">
        <v>60.999594077085838</v>
      </c>
      <c r="D346" s="28">
        <v>60.134994800274185</v>
      </c>
      <c r="E346" s="28">
        <v>61.868788596911308</v>
      </c>
      <c r="F346" s="29">
        <v>57.339269491342399</v>
      </c>
      <c r="G346" s="28">
        <v>55.514292496901291</v>
      </c>
      <c r="H346" s="28">
        <v>63.444208585298981</v>
      </c>
      <c r="I346" s="29">
        <v>68.293358142559342</v>
      </c>
      <c r="J346" s="28">
        <v>63.971926438181022</v>
      </c>
      <c r="K346" s="28">
        <v>63.695682224474453</v>
      </c>
      <c r="L346" s="28">
        <v>52.804912265978359</v>
      </c>
      <c r="M346" s="29">
        <v>56.300497657374329</v>
      </c>
      <c r="N346" s="28">
        <v>59.299450729832508</v>
      </c>
      <c r="O346" s="28">
        <v>60.672140794641834</v>
      </c>
      <c r="P346" s="29">
        <v>62.262371063232422</v>
      </c>
      <c r="Q346" s="28">
        <v>55.22535514831543</v>
      </c>
      <c r="R346" s="28">
        <v>62.149011411164935</v>
      </c>
      <c r="S346" s="29">
        <v>67.418102866724922</v>
      </c>
    </row>
    <row r="347" spans="1:19" x14ac:dyDescent="0.35">
      <c r="A347" s="12" t="s">
        <v>49</v>
      </c>
      <c r="B347" s="28">
        <v>61.261773681640626</v>
      </c>
      <c r="C347" s="29">
        <v>61.884615707397458</v>
      </c>
      <c r="D347" s="28">
        <v>60.14317512512207</v>
      </c>
      <c r="E347" s="28">
        <v>62.815287399291989</v>
      </c>
      <c r="F347" s="29">
        <v>59.429749679565433</v>
      </c>
      <c r="G347" s="28">
        <v>56.009185218811034</v>
      </c>
      <c r="H347" s="28">
        <v>63.016686058044435</v>
      </c>
      <c r="I347" s="29">
        <v>68.479557800292966</v>
      </c>
      <c r="J347" s="28">
        <v>64.356729507446289</v>
      </c>
      <c r="K347" s="28">
        <v>64.872319793701166</v>
      </c>
      <c r="L347" s="28">
        <v>52.566461944580077</v>
      </c>
      <c r="M347" s="29">
        <v>57.822639656066897</v>
      </c>
      <c r="N347" s="28">
        <v>60.079907894134521</v>
      </c>
      <c r="O347" s="28">
        <v>61.371638129739203</v>
      </c>
      <c r="P347" s="29">
        <v>63.07737630208333</v>
      </c>
      <c r="Q347" s="28">
        <v>56.560215568542482</v>
      </c>
      <c r="R347" s="28">
        <v>63.339919281005862</v>
      </c>
      <c r="S347" s="29">
        <v>67.955544853210455</v>
      </c>
    </row>
    <row r="350" spans="1:19" x14ac:dyDescent="0.35">
      <c r="A350" s="1" t="s">
        <v>172</v>
      </c>
      <c r="B350" s="1"/>
      <c r="C350" s="1"/>
      <c r="D350" s="1"/>
      <c r="E350" s="1"/>
      <c r="F350" s="1"/>
      <c r="G350" s="1"/>
      <c r="H350" s="1"/>
      <c r="I350" s="1"/>
      <c r="J350" s="1"/>
      <c r="K350" s="1"/>
      <c r="L350" s="1"/>
      <c r="M350" s="1"/>
      <c r="N350" s="1"/>
      <c r="O350" s="1"/>
      <c r="P350" s="1"/>
      <c r="Q350" s="1"/>
      <c r="R350" s="1"/>
      <c r="S350" s="1"/>
    </row>
    <row r="351" spans="1:19" x14ac:dyDescent="0.35">
      <c r="A351" s="2" t="s">
        <v>173</v>
      </c>
      <c r="B351" s="1"/>
      <c r="C351" s="1"/>
      <c r="D351" s="1"/>
      <c r="E351" s="1"/>
      <c r="F351" s="1"/>
      <c r="G351" s="1"/>
      <c r="H351" s="1"/>
      <c r="I351" s="1"/>
      <c r="J351" s="1"/>
      <c r="K351" s="1"/>
      <c r="L351" s="1"/>
      <c r="M351" s="1"/>
      <c r="N351" s="1"/>
      <c r="O351" s="1"/>
      <c r="P351" s="1"/>
      <c r="Q351" s="1"/>
      <c r="R351" s="1"/>
      <c r="S351" s="1"/>
    </row>
    <row r="352" spans="1:19" x14ac:dyDescent="0.35">
      <c r="A352" s="3" t="s">
        <v>174</v>
      </c>
      <c r="B352" s="1"/>
      <c r="C352" s="1"/>
      <c r="D352" s="1"/>
      <c r="E352" s="1"/>
      <c r="F352" s="1"/>
      <c r="G352" s="1"/>
      <c r="H352" s="1"/>
      <c r="I352" s="1"/>
      <c r="J352" s="1"/>
      <c r="K352" s="1"/>
      <c r="L352" s="1"/>
      <c r="M352" s="1"/>
      <c r="N352" s="1"/>
      <c r="O352" s="1"/>
      <c r="P352" s="1"/>
      <c r="Q352" s="1"/>
      <c r="R352" s="1"/>
      <c r="S352" s="1"/>
    </row>
    <row r="353" spans="1:19" x14ac:dyDescent="0.35">
      <c r="A353" s="1"/>
      <c r="B353" s="1"/>
      <c r="C353" s="1"/>
      <c r="D353" s="1"/>
      <c r="E353" s="1"/>
      <c r="F353" s="1"/>
      <c r="G353" s="1"/>
      <c r="H353" s="1"/>
      <c r="I353" s="1"/>
      <c r="J353" s="1"/>
      <c r="K353" s="1"/>
      <c r="L353" s="1"/>
      <c r="M353" s="1"/>
      <c r="N353" s="1"/>
      <c r="O353" s="1"/>
      <c r="P353" s="1"/>
      <c r="Q353" s="1"/>
      <c r="R353" s="1"/>
      <c r="S353" s="1"/>
    </row>
    <row r="354" spans="1:19" x14ac:dyDescent="0.35">
      <c r="A354" s="9"/>
      <c r="B354" s="121" t="s">
        <v>80</v>
      </c>
      <c r="C354" s="120"/>
      <c r="D354" s="120" t="s">
        <v>81</v>
      </c>
      <c r="E354" s="120"/>
      <c r="F354" s="120"/>
      <c r="G354" s="120" t="s">
        <v>82</v>
      </c>
      <c r="H354" s="120"/>
      <c r="I354" s="120"/>
      <c r="J354" s="120" t="s">
        <v>83</v>
      </c>
      <c r="K354" s="120"/>
      <c r="L354" s="120"/>
      <c r="M354" s="120"/>
      <c r="N354" s="120" t="s">
        <v>84</v>
      </c>
      <c r="O354" s="120"/>
      <c r="P354" s="120"/>
      <c r="Q354" s="120" t="s">
        <v>85</v>
      </c>
      <c r="R354" s="120"/>
      <c r="S354" s="120"/>
    </row>
    <row r="355" spans="1:19" ht="91" x14ac:dyDescent="0.35">
      <c r="A355" s="20" t="s">
        <v>4</v>
      </c>
      <c r="B355" s="21" t="s">
        <v>86</v>
      </c>
      <c r="C355" s="22" t="s">
        <v>87</v>
      </c>
      <c r="D355" s="21" t="s">
        <v>88</v>
      </c>
      <c r="E355" s="21" t="s">
        <v>89</v>
      </c>
      <c r="F355" s="22" t="s">
        <v>90</v>
      </c>
      <c r="G355" s="21" t="s">
        <v>91</v>
      </c>
      <c r="H355" s="21" t="s">
        <v>92</v>
      </c>
      <c r="I355" s="22" t="s">
        <v>93</v>
      </c>
      <c r="J355" s="21" t="s">
        <v>94</v>
      </c>
      <c r="K355" s="21" t="s">
        <v>95</v>
      </c>
      <c r="L355" s="21" t="s">
        <v>96</v>
      </c>
      <c r="M355" s="22" t="s">
        <v>97</v>
      </c>
      <c r="N355" s="21" t="s">
        <v>98</v>
      </c>
      <c r="O355" s="21" t="s">
        <v>99</v>
      </c>
      <c r="P355" s="22" t="s">
        <v>100</v>
      </c>
      <c r="Q355" s="21" t="s">
        <v>101</v>
      </c>
      <c r="R355" s="21" t="s">
        <v>102</v>
      </c>
      <c r="S355" s="22" t="s">
        <v>103</v>
      </c>
    </row>
    <row r="356" spans="1:19" x14ac:dyDescent="0.35">
      <c r="A356" s="50" t="s">
        <v>9</v>
      </c>
      <c r="B356" s="23">
        <v>68.635726928710938</v>
      </c>
      <c r="C356" s="24">
        <v>63.749675750732422</v>
      </c>
      <c r="D356" s="23">
        <v>57.786491394042969</v>
      </c>
      <c r="E356" s="23">
        <v>66.964248657226563</v>
      </c>
      <c r="F356" s="24">
        <v>71.121826171875</v>
      </c>
      <c r="G356" s="23">
        <v>69.597488403320313</v>
      </c>
      <c r="H356" s="23">
        <v>64.879547119140625</v>
      </c>
      <c r="I356" s="24">
        <v>64.500839233398438</v>
      </c>
      <c r="J356" s="23">
        <v>62.823867797851563</v>
      </c>
      <c r="K356" s="23">
        <v>69.871223449707031</v>
      </c>
      <c r="L356" s="23">
        <v>47.839195251464844</v>
      </c>
      <c r="M356" s="24">
        <v>67.923011779785156</v>
      </c>
      <c r="N356" s="23">
        <v>68.295036315917969</v>
      </c>
      <c r="O356" s="23">
        <v>64.811286926269531</v>
      </c>
      <c r="P356" s="24" t="s">
        <v>104</v>
      </c>
      <c r="Q356" s="23">
        <v>66.016456604003906</v>
      </c>
      <c r="R356" s="23">
        <v>64.905326843261719</v>
      </c>
      <c r="S356" s="24">
        <v>68.395698547363281</v>
      </c>
    </row>
    <row r="357" spans="1:19" x14ac:dyDescent="0.35">
      <c r="A357" s="6" t="s">
        <v>10</v>
      </c>
      <c r="B357" s="23">
        <v>52.226673126220703</v>
      </c>
      <c r="C357" s="24">
        <v>53.75799560546875</v>
      </c>
      <c r="D357" s="23">
        <v>58.527778625488281</v>
      </c>
      <c r="E357" s="23">
        <v>51.965263366699219</v>
      </c>
      <c r="F357" s="24">
        <v>49.059467315673828</v>
      </c>
      <c r="G357" s="23">
        <v>47.483222961425781</v>
      </c>
      <c r="H357" s="23">
        <v>54.229526519775391</v>
      </c>
      <c r="I357" s="24">
        <v>62.001533508300781</v>
      </c>
      <c r="J357" s="23">
        <v>56.210189819335938</v>
      </c>
      <c r="K357" s="23">
        <v>52.445999145507813</v>
      </c>
      <c r="L357" s="23">
        <v>63.180828094482422</v>
      </c>
      <c r="M357" s="24">
        <v>50.626079559326172</v>
      </c>
      <c r="N357" s="23">
        <v>53.125</v>
      </c>
      <c r="O357" s="23">
        <v>52.041358947753906</v>
      </c>
      <c r="P357" s="24">
        <v>53.792682647705078</v>
      </c>
      <c r="Q357" s="23">
        <v>51.406856536865234</v>
      </c>
      <c r="R357" s="23">
        <v>53.602756500244141</v>
      </c>
      <c r="S357" s="24">
        <v>54.545455932617188</v>
      </c>
    </row>
    <row r="358" spans="1:19" x14ac:dyDescent="0.35">
      <c r="A358" s="6" t="s">
        <v>11</v>
      </c>
      <c r="B358" s="23">
        <v>51.034420013427734</v>
      </c>
      <c r="C358" s="24">
        <v>51.905929565429688</v>
      </c>
      <c r="D358" s="23">
        <v>58.938140869140625</v>
      </c>
      <c r="E358" s="23">
        <v>49.059703826904297</v>
      </c>
      <c r="F358" s="24">
        <v>42.276927947998047</v>
      </c>
      <c r="G358" s="23">
        <v>47.912990570068359</v>
      </c>
      <c r="H358" s="23">
        <v>58.085552215576172</v>
      </c>
      <c r="I358" s="24">
        <v>66.493606567382813</v>
      </c>
      <c r="J358" s="23">
        <v>58.576942443847656</v>
      </c>
      <c r="K358" s="23">
        <v>48.055294036865234</v>
      </c>
      <c r="L358" s="23">
        <v>47.076068878173828</v>
      </c>
      <c r="M358" s="24">
        <v>50.578769683837891</v>
      </c>
      <c r="N358" s="23">
        <v>58.249980926513672</v>
      </c>
      <c r="O358" s="23">
        <v>46.499626159667969</v>
      </c>
      <c r="P358" s="24" t="s">
        <v>104</v>
      </c>
      <c r="Q358" s="23">
        <v>48.737899780273438</v>
      </c>
      <c r="R358" s="23">
        <v>56.083908081054688</v>
      </c>
      <c r="S358" s="24">
        <v>55.254856109619141</v>
      </c>
    </row>
    <row r="359" spans="1:19" x14ac:dyDescent="0.35">
      <c r="A359" s="6" t="s">
        <v>12</v>
      </c>
      <c r="B359" s="23">
        <v>51.160179138183594</v>
      </c>
      <c r="C359" s="24">
        <v>48.920036315917969</v>
      </c>
      <c r="D359" s="23">
        <v>56.696430206298828</v>
      </c>
      <c r="E359" s="23">
        <v>51.587303161621094</v>
      </c>
      <c r="F359" s="24">
        <v>42.241378784179688</v>
      </c>
      <c r="G359" s="23">
        <v>42.371322631835938</v>
      </c>
      <c r="H359" s="23">
        <v>49.657012939453125</v>
      </c>
      <c r="I359" s="24">
        <v>58.758804321289063</v>
      </c>
      <c r="J359" s="23">
        <v>53.4375</v>
      </c>
      <c r="K359" s="23">
        <v>50.609756469726563</v>
      </c>
      <c r="L359" s="23">
        <v>51.493427276611328</v>
      </c>
      <c r="M359" s="24">
        <v>46.112442016601563</v>
      </c>
      <c r="N359" s="23">
        <v>49.147727966308594</v>
      </c>
      <c r="O359" s="23">
        <v>50.277778625488281</v>
      </c>
      <c r="P359" s="24" t="s">
        <v>104</v>
      </c>
      <c r="Q359" s="23">
        <v>45.323741912841797</v>
      </c>
      <c r="R359" s="23">
        <v>49.682205200195313</v>
      </c>
      <c r="S359" s="24">
        <v>60.136554718017578</v>
      </c>
    </row>
    <row r="360" spans="1:19" x14ac:dyDescent="0.35">
      <c r="A360" s="6" t="s">
        <v>13</v>
      </c>
      <c r="B360" s="23">
        <v>49.380340576171875</v>
      </c>
      <c r="C360" s="24">
        <v>49.294872283935547</v>
      </c>
      <c r="D360" s="23">
        <v>55.532787322998047</v>
      </c>
      <c r="E360" s="23">
        <v>48.012718200683594</v>
      </c>
      <c r="F360" s="24">
        <v>45.032752990722656</v>
      </c>
      <c r="G360" s="23">
        <v>42.348346710205078</v>
      </c>
      <c r="H360" s="23">
        <v>52.802833557128906</v>
      </c>
      <c r="I360" s="24">
        <v>59.663864135742188</v>
      </c>
      <c r="J360" s="23">
        <v>52.113307952880859</v>
      </c>
      <c r="K360" s="23">
        <v>50.243904113769531</v>
      </c>
      <c r="L360" s="23">
        <v>46.560844421386719</v>
      </c>
      <c r="M360" s="24">
        <v>46.758022308349609</v>
      </c>
      <c r="N360" s="23">
        <v>49.441963195800781</v>
      </c>
      <c r="O360" s="23">
        <v>49.295562744140625</v>
      </c>
      <c r="P360" s="24" t="s">
        <v>104</v>
      </c>
      <c r="Q360" s="23">
        <v>45.299999237060547</v>
      </c>
      <c r="R360" s="23">
        <v>50.806449890136719</v>
      </c>
      <c r="S360" s="24">
        <v>52.098880767822266</v>
      </c>
    </row>
    <row r="361" spans="1:19" x14ac:dyDescent="0.35">
      <c r="A361" s="6" t="s">
        <v>14</v>
      </c>
      <c r="B361" s="23">
        <v>53.021671295166016</v>
      </c>
      <c r="C361" s="24">
        <v>55.836753845214844</v>
      </c>
      <c r="D361" s="23">
        <v>51.042339324951172</v>
      </c>
      <c r="E361" s="23">
        <v>55.927627563476563</v>
      </c>
      <c r="F361" s="24">
        <v>53.619785308837891</v>
      </c>
      <c r="G361" s="23">
        <v>53.258884429931641</v>
      </c>
      <c r="H361" s="23">
        <v>57.795112609863281</v>
      </c>
      <c r="I361" s="24">
        <v>61.888965606689453</v>
      </c>
      <c r="J361" s="23">
        <v>56.076019287109375</v>
      </c>
      <c r="K361" s="23">
        <v>52.710548400878906</v>
      </c>
      <c r="L361" s="23">
        <v>58.0904541015625</v>
      </c>
      <c r="M361" s="24">
        <v>53.678718566894531</v>
      </c>
      <c r="N361" s="23">
        <v>52.488704681396484</v>
      </c>
      <c r="O361" s="23">
        <v>54.416492462158203</v>
      </c>
      <c r="P361" s="24">
        <v>57.563625335693359</v>
      </c>
      <c r="Q361" s="23">
        <v>51.59490966796875</v>
      </c>
      <c r="R361" s="23">
        <v>55.999755859375</v>
      </c>
      <c r="S361" s="24">
        <v>56.568130493164063</v>
      </c>
    </row>
    <row r="362" spans="1:19" x14ac:dyDescent="0.35">
      <c r="A362" s="6" t="s">
        <v>15</v>
      </c>
      <c r="B362" s="23">
        <v>50.332221984863281</v>
      </c>
      <c r="C362" s="24">
        <v>49.131790161132813</v>
      </c>
      <c r="D362" s="23">
        <v>48.164268493652344</v>
      </c>
      <c r="E362" s="23">
        <v>50.974449157714844</v>
      </c>
      <c r="F362" s="24">
        <v>48.841621398925781</v>
      </c>
      <c r="G362" s="23">
        <v>48.619335174560547</v>
      </c>
      <c r="H362" s="23">
        <v>47.955574035644531</v>
      </c>
      <c r="I362" s="24">
        <v>51.356727600097656</v>
      </c>
      <c r="J362" s="23">
        <v>50.305259704589844</v>
      </c>
      <c r="K362" s="23">
        <v>50.227134704589844</v>
      </c>
      <c r="L362" s="23">
        <v>44.870964050292969</v>
      </c>
      <c r="M362" s="24">
        <v>48.617618560791016</v>
      </c>
      <c r="N362" s="23">
        <v>49.304420471191406</v>
      </c>
      <c r="O362" s="23">
        <v>50.04534912109375</v>
      </c>
      <c r="P362" s="24">
        <v>49.714382171630859</v>
      </c>
      <c r="Q362" s="23">
        <v>49.138835906982422</v>
      </c>
      <c r="R362" s="23">
        <v>50.426456451416016</v>
      </c>
      <c r="S362" s="24">
        <v>49.707851409912109</v>
      </c>
    </row>
    <row r="363" spans="1:19" x14ac:dyDescent="0.35">
      <c r="A363" s="6" t="s">
        <v>16</v>
      </c>
      <c r="B363" s="23">
        <v>61.604377746582031</v>
      </c>
      <c r="C363" s="24">
        <v>61.166427612304688</v>
      </c>
      <c r="D363" s="23">
        <v>61.101661682128906</v>
      </c>
      <c r="E363" s="23">
        <v>61.268810272216797</v>
      </c>
      <c r="F363" s="24">
        <v>61.634792327880859</v>
      </c>
      <c r="G363" s="23">
        <v>61.21588134765625</v>
      </c>
      <c r="H363" s="23">
        <v>61.1785888671875</v>
      </c>
      <c r="I363" s="24">
        <v>62.397430419921875</v>
      </c>
      <c r="J363" s="23">
        <v>61.684589385986328</v>
      </c>
      <c r="K363" s="23">
        <v>60.7999267578125</v>
      </c>
      <c r="L363" s="23">
        <v>53.89239501953125</v>
      </c>
      <c r="M363" s="24">
        <v>60.499515533447266</v>
      </c>
      <c r="N363" s="23">
        <v>59.975662231445313</v>
      </c>
      <c r="O363" s="23">
        <v>59.840351104736328</v>
      </c>
      <c r="P363" s="24">
        <v>64.314643859863281</v>
      </c>
      <c r="Q363" s="23">
        <v>58.502769470214844</v>
      </c>
      <c r="R363" s="23">
        <v>62.23175048828125</v>
      </c>
      <c r="S363" s="24">
        <v>62.710006713867188</v>
      </c>
    </row>
    <row r="364" spans="1:19" x14ac:dyDescent="0.35">
      <c r="A364" s="6" t="s">
        <v>17</v>
      </c>
      <c r="B364" s="23">
        <v>64.345603942871094</v>
      </c>
      <c r="C364" s="24">
        <v>59.606910705566406</v>
      </c>
      <c r="D364" s="23">
        <v>54.787384033203125</v>
      </c>
      <c r="E364" s="23">
        <v>61.99371337890625</v>
      </c>
      <c r="F364" s="24">
        <v>64.48291015625</v>
      </c>
      <c r="G364" s="23">
        <v>54.737266540527344</v>
      </c>
      <c r="H364" s="23">
        <v>60.561183929443359</v>
      </c>
      <c r="I364" s="24">
        <v>64.728691101074219</v>
      </c>
      <c r="J364" s="23">
        <v>63.629154205322266</v>
      </c>
      <c r="K364" s="23">
        <v>62.342903137207031</v>
      </c>
      <c r="L364" s="23">
        <v>56.941722869873047</v>
      </c>
      <c r="M364" s="24">
        <v>61.585178375244141</v>
      </c>
      <c r="N364" s="23">
        <v>62.765163421630859</v>
      </c>
      <c r="O364" s="23">
        <v>63.310699462890625</v>
      </c>
      <c r="P364" s="24">
        <v>60.797859191894531</v>
      </c>
      <c r="Q364" s="23">
        <v>59.553688049316406</v>
      </c>
      <c r="R364" s="23">
        <v>65.178459167480469</v>
      </c>
      <c r="S364" s="24">
        <v>63.458957672119141</v>
      </c>
    </row>
    <row r="365" spans="1:19" x14ac:dyDescent="0.35">
      <c r="A365" s="6" t="s">
        <v>18</v>
      </c>
      <c r="B365" s="23">
        <v>60.778598785400391</v>
      </c>
      <c r="C365" s="24">
        <v>56.602767944335938</v>
      </c>
      <c r="D365" s="23">
        <v>53.907524108886719</v>
      </c>
      <c r="E365" s="23">
        <v>57.741199493408203</v>
      </c>
      <c r="F365" s="24">
        <v>62.55926513671875</v>
      </c>
      <c r="G365" s="23">
        <v>55.669166564941406</v>
      </c>
      <c r="H365" s="23">
        <v>59.890571594238281</v>
      </c>
      <c r="I365" s="24">
        <v>59.654972076416016</v>
      </c>
      <c r="J365" s="23">
        <v>59.010231018066406</v>
      </c>
      <c r="K365" s="23">
        <v>54.106010437011719</v>
      </c>
      <c r="L365" s="23">
        <v>52.763736724853516</v>
      </c>
      <c r="M365" s="24">
        <v>60.266979217529297</v>
      </c>
      <c r="N365" s="23" t="s">
        <v>104</v>
      </c>
      <c r="O365" s="23" t="s">
        <v>104</v>
      </c>
      <c r="P365" s="24" t="s">
        <v>104</v>
      </c>
      <c r="Q365" s="23">
        <v>57.777233123779297</v>
      </c>
      <c r="R365" s="23">
        <v>59.872814178466797</v>
      </c>
      <c r="S365" s="24">
        <v>57.242733001708984</v>
      </c>
    </row>
    <row r="366" spans="1:19" x14ac:dyDescent="0.35">
      <c r="A366" s="6" t="s">
        <v>19</v>
      </c>
      <c r="B366" s="23">
        <v>66.801750183105469</v>
      </c>
      <c r="C366" s="24">
        <v>63.090164184570313</v>
      </c>
      <c r="D366" s="23">
        <v>63.386528015136719</v>
      </c>
      <c r="E366" s="23">
        <v>64.850601196289063</v>
      </c>
      <c r="F366" s="24">
        <v>66.073463439941406</v>
      </c>
      <c r="G366" s="23">
        <v>59.264705657958984</v>
      </c>
      <c r="H366" s="23">
        <v>66.247604370117188</v>
      </c>
      <c r="I366" s="24">
        <v>66.963409423828125</v>
      </c>
      <c r="J366" s="23">
        <v>65.548843383789063</v>
      </c>
      <c r="K366" s="23">
        <v>62.003490447998047</v>
      </c>
      <c r="L366" s="23">
        <v>55.220924377441406</v>
      </c>
      <c r="M366" s="24">
        <v>65.306404113769531</v>
      </c>
      <c r="N366" s="23">
        <v>65.624488830566406</v>
      </c>
      <c r="O366" s="23">
        <v>64.910186767578125</v>
      </c>
      <c r="P366" s="24">
        <v>64.871902465820313</v>
      </c>
      <c r="Q366" s="23">
        <v>60.270027160644531</v>
      </c>
      <c r="R366" s="23">
        <v>63.978988647460938</v>
      </c>
      <c r="S366" s="24">
        <v>67.167839050292969</v>
      </c>
    </row>
    <row r="367" spans="1:19" x14ac:dyDescent="0.35">
      <c r="A367" s="6" t="s">
        <v>20</v>
      </c>
      <c r="B367" s="23">
        <v>53.651966094970703</v>
      </c>
      <c r="C367" s="24">
        <v>53.419685363769531</v>
      </c>
      <c r="D367" s="23">
        <v>49.871536254882813</v>
      </c>
      <c r="E367" s="23">
        <v>53.748172760009766</v>
      </c>
      <c r="F367" s="24">
        <v>54.547706604003906</v>
      </c>
      <c r="G367" s="23">
        <v>57.029125213623047</v>
      </c>
      <c r="H367" s="23">
        <v>52.334564208984375</v>
      </c>
      <c r="I367" s="24">
        <v>48.679069519042969</v>
      </c>
      <c r="J367" s="23">
        <v>53.010402679443359</v>
      </c>
      <c r="K367" s="23">
        <v>44.268161773681641</v>
      </c>
      <c r="L367" s="23">
        <v>55.016365051269531</v>
      </c>
      <c r="M367" s="24">
        <v>54.493324279785156</v>
      </c>
      <c r="N367" s="23">
        <v>53.510410308837891</v>
      </c>
      <c r="O367" s="23">
        <v>52.265460968017578</v>
      </c>
      <c r="P367" s="24">
        <v>54.860980987548828</v>
      </c>
      <c r="Q367" s="23">
        <v>53.655731201171875</v>
      </c>
      <c r="R367" s="23">
        <v>56.109821319580078</v>
      </c>
      <c r="S367" s="24">
        <v>51.360328674316406</v>
      </c>
    </row>
    <row r="368" spans="1:19" x14ac:dyDescent="0.35">
      <c r="A368" s="6" t="s">
        <v>21</v>
      </c>
      <c r="B368" s="23">
        <v>54.453975677490234</v>
      </c>
      <c r="C368" s="24">
        <v>52.462139129638672</v>
      </c>
      <c r="D368" s="23">
        <v>44.4560546875</v>
      </c>
      <c r="E368" s="23">
        <v>56.03582763671875</v>
      </c>
      <c r="F368" s="24">
        <v>53.232315063476563</v>
      </c>
      <c r="G368" s="23">
        <v>53.324348449707031</v>
      </c>
      <c r="H368" s="23">
        <v>54.232185363769531</v>
      </c>
      <c r="I368" s="24">
        <v>48.392589569091797</v>
      </c>
      <c r="J368" s="23">
        <v>54.220169067382813</v>
      </c>
      <c r="K368" s="23">
        <v>62.503265380859375</v>
      </c>
      <c r="L368" s="23">
        <v>38.457118988037109</v>
      </c>
      <c r="M368" s="24">
        <v>52.029632568359375</v>
      </c>
      <c r="N368" s="23" t="s">
        <v>104</v>
      </c>
      <c r="O368" s="23" t="s">
        <v>104</v>
      </c>
      <c r="P368" s="24">
        <v>53.558925628662109</v>
      </c>
      <c r="Q368" s="23">
        <v>50.334369659423828</v>
      </c>
      <c r="R368" s="23">
        <v>53.381645202636719</v>
      </c>
      <c r="S368" s="24">
        <v>55.992889404296875</v>
      </c>
    </row>
    <row r="369" spans="1:19" x14ac:dyDescent="0.35">
      <c r="A369" s="6" t="s">
        <v>22</v>
      </c>
      <c r="B369" s="23">
        <v>60.296905517578125</v>
      </c>
      <c r="C369" s="24">
        <v>53.214038848876953</v>
      </c>
      <c r="D369" s="23">
        <v>47.497005462646484</v>
      </c>
      <c r="E369" s="23">
        <v>57.553680419921875</v>
      </c>
      <c r="F369" s="24">
        <v>61.378139495849609</v>
      </c>
      <c r="G369" s="23">
        <v>55.934780120849609</v>
      </c>
      <c r="H369" s="23">
        <v>60.965442657470703</v>
      </c>
      <c r="I369" s="24">
        <v>77.005958557128906</v>
      </c>
      <c r="J369" s="23">
        <v>55.9212646484375</v>
      </c>
      <c r="K369" s="23">
        <v>63.918983459472656</v>
      </c>
      <c r="L369" s="23">
        <v>32.737987518310547</v>
      </c>
      <c r="M369" s="24">
        <v>58.453407287597656</v>
      </c>
      <c r="N369" s="23">
        <v>60.721187591552734</v>
      </c>
      <c r="O369" s="23">
        <v>52.505073547363281</v>
      </c>
      <c r="P369" s="24">
        <v>59.303966522216797</v>
      </c>
      <c r="Q369" s="23">
        <v>55.910972595214844</v>
      </c>
      <c r="R369" s="23">
        <v>54.725975036621094</v>
      </c>
      <c r="S369" s="24">
        <v>61.010353088378906</v>
      </c>
    </row>
    <row r="370" spans="1:19" x14ac:dyDescent="0.35">
      <c r="A370" s="6" t="s">
        <v>23</v>
      </c>
      <c r="B370" s="23">
        <v>58.097164154052734</v>
      </c>
      <c r="C370" s="24">
        <v>55.558300018310547</v>
      </c>
      <c r="D370" s="23">
        <v>57.448978424072266</v>
      </c>
      <c r="E370" s="23">
        <v>56.875934600830078</v>
      </c>
      <c r="F370" s="24">
        <v>54.411766052246094</v>
      </c>
      <c r="G370" s="23">
        <v>57.023811340332031</v>
      </c>
      <c r="H370" s="23">
        <v>58.59375</v>
      </c>
      <c r="I370" s="24">
        <v>54.802631378173828</v>
      </c>
      <c r="J370" s="23">
        <v>55.7421875</v>
      </c>
      <c r="K370" s="23">
        <v>57.472827911376953</v>
      </c>
      <c r="L370" s="23">
        <v>67.085952758789063</v>
      </c>
      <c r="M370" s="24">
        <v>57.142856597900391</v>
      </c>
      <c r="N370" s="23">
        <v>56.232685089111328</v>
      </c>
      <c r="O370" s="23">
        <v>57.140064239501953</v>
      </c>
      <c r="P370" s="24" t="s">
        <v>104</v>
      </c>
      <c r="Q370" s="23">
        <v>55.050506591796875</v>
      </c>
      <c r="R370" s="23">
        <v>57.28070068359375</v>
      </c>
      <c r="S370" s="24">
        <v>57.165946960449219</v>
      </c>
    </row>
    <row r="371" spans="1:19" x14ac:dyDescent="0.35">
      <c r="A371" s="6" t="s">
        <v>24</v>
      </c>
      <c r="B371" s="23">
        <v>58.158248901367188</v>
      </c>
      <c r="C371" s="24">
        <v>58.263362884521484</v>
      </c>
      <c r="D371" s="23">
        <v>57.34454345703125</v>
      </c>
      <c r="E371" s="23">
        <v>60.101772308349609</v>
      </c>
      <c r="F371" s="24">
        <v>55.675159454345703</v>
      </c>
      <c r="G371" s="23">
        <v>54.206562042236328</v>
      </c>
      <c r="H371" s="23">
        <v>62.025417327880859</v>
      </c>
      <c r="I371" s="24">
        <v>64.336532592773438</v>
      </c>
      <c r="J371" s="23">
        <v>60.726688385009766</v>
      </c>
      <c r="K371" s="23">
        <v>62.386974334716797</v>
      </c>
      <c r="L371" s="23">
        <v>64.598304748535156</v>
      </c>
      <c r="M371" s="24">
        <v>53.425685882568359</v>
      </c>
      <c r="N371" s="23">
        <v>60.608375549316406</v>
      </c>
      <c r="O371" s="23">
        <v>56.830692291259766</v>
      </c>
      <c r="P371" s="24">
        <v>56.557426452636719</v>
      </c>
      <c r="Q371" s="23">
        <v>53.346782684326172</v>
      </c>
      <c r="R371" s="23">
        <v>62.508155822753906</v>
      </c>
      <c r="S371" s="24">
        <v>61.963394165039063</v>
      </c>
    </row>
    <row r="372" spans="1:19" x14ac:dyDescent="0.35">
      <c r="A372" s="6" t="s">
        <v>25</v>
      </c>
      <c r="B372" s="23">
        <v>58.296318054199219</v>
      </c>
      <c r="C372" s="24">
        <v>56.496395111083984</v>
      </c>
      <c r="D372" s="23">
        <v>52.727405548095703</v>
      </c>
      <c r="E372" s="23">
        <v>58.206218719482422</v>
      </c>
      <c r="F372" s="24">
        <v>58.797630310058594</v>
      </c>
      <c r="G372" s="23">
        <v>57.321460723876953</v>
      </c>
      <c r="H372" s="23">
        <v>57.414207458496094</v>
      </c>
      <c r="I372" s="24">
        <v>58.187953948974609</v>
      </c>
      <c r="J372" s="23">
        <v>57.95697021484375</v>
      </c>
      <c r="K372" s="23">
        <v>57.757587432861328</v>
      </c>
      <c r="L372" s="23">
        <v>36.273509979248047</v>
      </c>
      <c r="M372" s="24">
        <v>57.130886077880859</v>
      </c>
      <c r="N372" s="23">
        <v>57.550010681152344</v>
      </c>
      <c r="O372" s="23">
        <v>57.209327697753906</v>
      </c>
      <c r="P372" s="24">
        <v>57.964332580566406</v>
      </c>
      <c r="Q372" s="23">
        <v>56.190998077392578</v>
      </c>
      <c r="R372" s="23">
        <v>56.165546417236328</v>
      </c>
      <c r="S372" s="24">
        <v>60.177997589111328</v>
      </c>
    </row>
    <row r="373" spans="1:19" x14ac:dyDescent="0.35">
      <c r="A373" s="6" t="s">
        <v>26</v>
      </c>
      <c r="B373" s="23">
        <v>49.067165374755859</v>
      </c>
      <c r="C373" s="24">
        <v>47.886165618896484</v>
      </c>
      <c r="D373" s="23">
        <v>49.710796356201172</v>
      </c>
      <c r="E373" s="23">
        <v>47.536079406738281</v>
      </c>
      <c r="F373" s="24">
        <v>51.604728698730469</v>
      </c>
      <c r="G373" s="23">
        <v>43.836807250976563</v>
      </c>
      <c r="H373" s="23">
        <v>49.516307830810547</v>
      </c>
      <c r="I373" s="24">
        <v>55.801433563232422</v>
      </c>
      <c r="J373" s="23">
        <v>48.207862854003906</v>
      </c>
      <c r="K373" s="23">
        <v>52.360141754150391</v>
      </c>
      <c r="L373" s="23">
        <v>60.208332061767578</v>
      </c>
      <c r="M373" s="24">
        <v>46.735073089599609</v>
      </c>
      <c r="N373" s="23">
        <v>41.314933776855469</v>
      </c>
      <c r="O373" s="23">
        <v>46.33905029296875</v>
      </c>
      <c r="P373" s="24">
        <v>50.149448394775391</v>
      </c>
      <c r="Q373" s="23">
        <v>43.537014007568359</v>
      </c>
      <c r="R373" s="23">
        <v>50.281829833984375</v>
      </c>
      <c r="S373" s="24">
        <v>56.154911041259766</v>
      </c>
    </row>
    <row r="374" spans="1:19" x14ac:dyDescent="0.35">
      <c r="A374" s="6" t="s">
        <v>27</v>
      </c>
      <c r="B374" s="23">
        <v>56.109859466552734</v>
      </c>
      <c r="C374" s="24">
        <v>55.355445861816406</v>
      </c>
      <c r="D374" s="23">
        <v>52.801982879638672</v>
      </c>
      <c r="E374" s="23">
        <v>55.618946075439453</v>
      </c>
      <c r="F374" s="24">
        <v>58.012065887451172</v>
      </c>
      <c r="G374" s="23">
        <v>59.752597808837891</v>
      </c>
      <c r="H374" s="23">
        <v>55.039955139160156</v>
      </c>
      <c r="I374" s="24">
        <v>55.461662292480469</v>
      </c>
      <c r="J374" s="23">
        <v>54.713249206542969</v>
      </c>
      <c r="K374" s="23">
        <v>57.592082977294922</v>
      </c>
      <c r="L374" s="23">
        <v>59.998401641845703</v>
      </c>
      <c r="M374" s="24">
        <v>56.509963989257813</v>
      </c>
      <c r="N374" s="23" t="s">
        <v>104</v>
      </c>
      <c r="O374" s="23" t="s">
        <v>104</v>
      </c>
      <c r="P374" s="24" t="s">
        <v>104</v>
      </c>
      <c r="Q374" s="23">
        <v>55.068115234375</v>
      </c>
      <c r="R374" s="23">
        <v>55.709579467773438</v>
      </c>
      <c r="S374" s="24">
        <v>55.601741790771484</v>
      </c>
    </row>
    <row r="375" spans="1:19" x14ac:dyDescent="0.35">
      <c r="A375" s="6" t="s">
        <v>28</v>
      </c>
      <c r="B375" s="23">
        <v>56.230133056640625</v>
      </c>
      <c r="C375" s="24">
        <v>53.348320007324219</v>
      </c>
      <c r="D375" s="23">
        <v>41.701416015625</v>
      </c>
      <c r="E375" s="23">
        <v>56.564929962158203</v>
      </c>
      <c r="F375" s="24">
        <v>58.741024017333984</v>
      </c>
      <c r="G375" s="23">
        <v>52.959995269775391</v>
      </c>
      <c r="H375" s="23">
        <v>59.50299072265625</v>
      </c>
      <c r="I375" s="24">
        <v>54.680328369140625</v>
      </c>
      <c r="J375" s="23">
        <v>56.086330413818359</v>
      </c>
      <c r="K375" s="23">
        <v>61.674430847167969</v>
      </c>
      <c r="L375" s="23">
        <v>45.205921173095703</v>
      </c>
      <c r="M375" s="24">
        <v>51.842838287353516</v>
      </c>
      <c r="N375" s="23">
        <v>59.134365081787109</v>
      </c>
      <c r="O375" s="23">
        <v>55.031280517578125</v>
      </c>
      <c r="P375" s="24">
        <v>50.708297729492188</v>
      </c>
      <c r="Q375" s="23">
        <v>55.865398406982422</v>
      </c>
      <c r="R375" s="23">
        <v>58.326625823974609</v>
      </c>
      <c r="S375" s="24">
        <v>60.778003692626953</v>
      </c>
    </row>
    <row r="376" spans="1:19" x14ac:dyDescent="0.35">
      <c r="A376" s="6" t="s">
        <v>29</v>
      </c>
      <c r="B376" s="23">
        <v>42.248722076416016</v>
      </c>
      <c r="C376" s="24">
        <v>46.861587524414063</v>
      </c>
      <c r="D376" s="23">
        <v>37.577159881591797</v>
      </c>
      <c r="E376" s="23">
        <v>44.90313720703125</v>
      </c>
      <c r="F376" s="24">
        <v>46.866195678710938</v>
      </c>
      <c r="G376" s="23">
        <v>41.262134552001953</v>
      </c>
      <c r="H376" s="23">
        <v>44.502738952636719</v>
      </c>
      <c r="I376" s="24">
        <v>45.855091094970703</v>
      </c>
      <c r="J376" s="23">
        <v>44.545051574707031</v>
      </c>
      <c r="K376" s="23">
        <v>43.879310607910156</v>
      </c>
      <c r="L376" s="23">
        <v>53.030303955078125</v>
      </c>
      <c r="M376" s="24">
        <v>45.336990356445313</v>
      </c>
      <c r="N376" s="23">
        <v>47.437889099121094</v>
      </c>
      <c r="O376" s="23">
        <v>44.031532287597656</v>
      </c>
      <c r="P376" s="24">
        <v>42.597087860107422</v>
      </c>
      <c r="Q376" s="23">
        <v>39.740566253662109</v>
      </c>
      <c r="R376" s="23">
        <v>44.711540222167969</v>
      </c>
      <c r="S376" s="24">
        <v>46.868190765380859</v>
      </c>
    </row>
    <row r="377" spans="1:19" x14ac:dyDescent="0.35">
      <c r="A377" s="6" t="s">
        <v>30</v>
      </c>
      <c r="B377" s="23">
        <v>65.172393798828125</v>
      </c>
      <c r="C377" s="24">
        <v>61.783992767333984</v>
      </c>
      <c r="D377" s="23">
        <v>55.543048858642578</v>
      </c>
      <c r="E377" s="23">
        <v>64.351829528808594</v>
      </c>
      <c r="F377" s="24">
        <v>68.165351867675781</v>
      </c>
      <c r="G377" s="23">
        <v>64.956581115722656</v>
      </c>
      <c r="H377" s="23">
        <v>61.907943725585938</v>
      </c>
      <c r="I377" s="24">
        <v>64.392913818359375</v>
      </c>
      <c r="J377" s="23">
        <v>63.033588409423828</v>
      </c>
      <c r="K377" s="23">
        <v>61.070240020751953</v>
      </c>
      <c r="L377" s="23">
        <v>61.388450622558594</v>
      </c>
      <c r="M377" s="24">
        <v>65.806419372558594</v>
      </c>
      <c r="N377" s="23">
        <v>64.799163818359375</v>
      </c>
      <c r="O377" s="23">
        <v>61.446605682373047</v>
      </c>
      <c r="P377" s="24">
        <v>65.78192138671875</v>
      </c>
      <c r="Q377" s="23">
        <v>59.927791595458984</v>
      </c>
      <c r="R377" s="23">
        <v>62.776908874511719</v>
      </c>
      <c r="S377" s="24">
        <v>64.376686096191406</v>
      </c>
    </row>
    <row r="378" spans="1:19" x14ac:dyDescent="0.35">
      <c r="A378" s="6" t="s">
        <v>31</v>
      </c>
      <c r="B378" s="23">
        <v>49.549964904785156</v>
      </c>
      <c r="C378" s="24">
        <v>48.213001251220703</v>
      </c>
      <c r="D378" s="23">
        <v>47.891891479492188</v>
      </c>
      <c r="E378" s="23">
        <v>49.061031341552734</v>
      </c>
      <c r="F378" s="24">
        <v>53.629032135009766</v>
      </c>
      <c r="G378" s="23">
        <v>51.230571746826172</v>
      </c>
      <c r="H378" s="23">
        <v>48.192043304443359</v>
      </c>
      <c r="I378" s="24">
        <v>48.940216064453125</v>
      </c>
      <c r="J378" s="23">
        <v>48.504055023193359</v>
      </c>
      <c r="K378" s="23">
        <v>47.416461944580078</v>
      </c>
      <c r="L378" s="23">
        <v>47.619045257568359</v>
      </c>
      <c r="M378" s="24">
        <v>49.923313140869141</v>
      </c>
      <c r="N378" s="23">
        <v>47.9251708984375</v>
      </c>
      <c r="O378" s="23">
        <v>50.691005706787109</v>
      </c>
      <c r="P378" s="24">
        <v>47.006824493408203</v>
      </c>
      <c r="Q378" s="23">
        <v>51.053638458251953</v>
      </c>
      <c r="R378" s="23">
        <v>51.713565826416016</v>
      </c>
      <c r="S378" s="24">
        <v>46.854682922363281</v>
      </c>
    </row>
    <row r="379" spans="1:19" x14ac:dyDescent="0.35">
      <c r="A379" s="6" t="s">
        <v>32</v>
      </c>
      <c r="B379" s="23">
        <v>63.517745971679688</v>
      </c>
      <c r="C379" s="24">
        <v>61.977188110351563</v>
      </c>
      <c r="D379" s="23">
        <v>51.666667938232422</v>
      </c>
      <c r="E379" s="23">
        <v>66.409088134765625</v>
      </c>
      <c r="F379" s="24">
        <v>63.173076629638672</v>
      </c>
      <c r="G379" s="23">
        <v>65.131576538085938</v>
      </c>
      <c r="H379" s="23">
        <v>61.918605804443359</v>
      </c>
      <c r="I379" s="24">
        <v>63.767124176025391</v>
      </c>
      <c r="J379" s="23">
        <v>64.756095886230469</v>
      </c>
      <c r="K379" s="23">
        <v>53.636363983154297</v>
      </c>
      <c r="L379" s="23">
        <v>73.809524536132813</v>
      </c>
      <c r="M379" s="24">
        <v>60.883281707763672</v>
      </c>
      <c r="N379" s="23">
        <v>61.920528411865234</v>
      </c>
      <c r="O379" s="23">
        <v>62.9844970703125</v>
      </c>
      <c r="P379" s="24">
        <v>62.440193176269531</v>
      </c>
      <c r="Q379" s="23">
        <v>65.125</v>
      </c>
      <c r="R379" s="23">
        <v>63.766521453857422</v>
      </c>
      <c r="S379" s="24">
        <v>59.090908050537109</v>
      </c>
    </row>
    <row r="380" spans="1:19" x14ac:dyDescent="0.35">
      <c r="A380" s="6" t="s">
        <v>33</v>
      </c>
      <c r="B380" s="23">
        <v>55.553474426269531</v>
      </c>
      <c r="C380" s="24">
        <v>55.435070037841797</v>
      </c>
      <c r="D380" s="23">
        <v>64.951416015625</v>
      </c>
      <c r="E380" s="23">
        <v>52.722774505615234</v>
      </c>
      <c r="F380" s="24">
        <v>47.150279998779297</v>
      </c>
      <c r="G380" s="23">
        <v>46.100547790527344</v>
      </c>
      <c r="H380" s="23">
        <v>61.090660095214844</v>
      </c>
      <c r="I380" s="24">
        <v>68.333518981933594</v>
      </c>
      <c r="J380" s="23">
        <v>58.033596038818359</v>
      </c>
      <c r="K380" s="23">
        <v>55.591888427734375</v>
      </c>
      <c r="L380" s="23">
        <v>63.042064666748047</v>
      </c>
      <c r="M380" s="24">
        <v>53.095611572265625</v>
      </c>
      <c r="N380" s="23" t="s">
        <v>104</v>
      </c>
      <c r="O380" s="23">
        <v>54.166152954101563</v>
      </c>
      <c r="P380" s="24">
        <v>55.788906097412109</v>
      </c>
      <c r="Q380" s="23">
        <v>50.542999267578125</v>
      </c>
      <c r="R380" s="23">
        <v>60.001392364501953</v>
      </c>
      <c r="S380" s="24">
        <v>66.405990600585938</v>
      </c>
    </row>
    <row r="381" spans="1:19" x14ac:dyDescent="0.35">
      <c r="A381" s="6" t="s">
        <v>34</v>
      </c>
      <c r="B381" s="23">
        <v>62.773609161376953</v>
      </c>
      <c r="C381" s="24">
        <v>60.478824615478516</v>
      </c>
      <c r="D381" s="23">
        <v>56.122203826904297</v>
      </c>
      <c r="E381" s="23">
        <v>60.815700531005859</v>
      </c>
      <c r="F381" s="24">
        <v>66.676483154296875</v>
      </c>
      <c r="G381" s="23">
        <v>60.875991821289063</v>
      </c>
      <c r="H381" s="23">
        <v>60.331901550292969</v>
      </c>
      <c r="I381" s="24">
        <v>64.708595275878906</v>
      </c>
      <c r="J381" s="23">
        <v>62.208324432373047</v>
      </c>
      <c r="K381" s="23">
        <v>60.832469940185547</v>
      </c>
      <c r="L381" s="23">
        <v>60.369598388671875</v>
      </c>
      <c r="M381" s="24">
        <v>61.643207550048828</v>
      </c>
      <c r="N381" s="23">
        <v>62.924297332763672</v>
      </c>
      <c r="O381" s="23">
        <v>61.771389007568359</v>
      </c>
      <c r="P381" s="24">
        <v>60.757480621337891</v>
      </c>
      <c r="Q381" s="23">
        <v>61.216625213623047</v>
      </c>
      <c r="R381" s="23">
        <v>61.026996612548828</v>
      </c>
      <c r="S381" s="24">
        <v>64.187896728515625</v>
      </c>
    </row>
    <row r="382" spans="1:19" x14ac:dyDescent="0.35">
      <c r="A382" s="6" t="s">
        <v>35</v>
      </c>
      <c r="B382" s="23">
        <v>50.437351226806641</v>
      </c>
      <c r="C382" s="24">
        <v>49.756610870361328</v>
      </c>
      <c r="D382" s="23">
        <v>52.747726440429688</v>
      </c>
      <c r="E382" s="23">
        <v>49.781974792480469</v>
      </c>
      <c r="F382" s="24">
        <v>47.004695892333984</v>
      </c>
      <c r="G382" s="23">
        <v>49.238288879394531</v>
      </c>
      <c r="H382" s="23">
        <v>56.905948638916016</v>
      </c>
      <c r="I382" s="24">
        <v>49.076808929443359</v>
      </c>
      <c r="J382" s="23">
        <v>45.527626037597656</v>
      </c>
      <c r="K382" s="23">
        <v>49.953655242919922</v>
      </c>
      <c r="L382" s="23">
        <v>48.963199615478516</v>
      </c>
      <c r="M382" s="24">
        <v>51.553298950195313</v>
      </c>
      <c r="N382" s="23">
        <v>48.592193603515625</v>
      </c>
      <c r="O382" s="23">
        <v>50.801494598388672</v>
      </c>
      <c r="P382" s="24" t="s">
        <v>104</v>
      </c>
      <c r="Q382" s="23">
        <v>50.050891876220703</v>
      </c>
      <c r="R382" s="23">
        <v>47.848743438720703</v>
      </c>
      <c r="S382" s="24">
        <v>52.521507263183594</v>
      </c>
    </row>
    <row r="383" spans="1:19" x14ac:dyDescent="0.35">
      <c r="A383" s="6" t="s">
        <v>36</v>
      </c>
      <c r="B383" s="23">
        <v>49.2979736328125</v>
      </c>
      <c r="C383" s="24">
        <v>48.278301239013672</v>
      </c>
      <c r="D383" s="23">
        <v>49.268447875976563</v>
      </c>
      <c r="E383" s="23">
        <v>49.300987243652344</v>
      </c>
      <c r="F383" s="24">
        <v>45.962734222412109</v>
      </c>
      <c r="G383" s="23">
        <v>48.022003173828125</v>
      </c>
      <c r="H383" s="23">
        <v>56.818180084228516</v>
      </c>
      <c r="I383" s="24">
        <v>68.75</v>
      </c>
      <c r="J383" s="23">
        <v>54.768039703369141</v>
      </c>
      <c r="K383" s="23">
        <v>48.480308532714844</v>
      </c>
      <c r="L383" s="23">
        <v>40.963855743408203</v>
      </c>
      <c r="M383" s="24">
        <v>48.286800384521484</v>
      </c>
      <c r="N383" s="23">
        <v>50.415740966796875</v>
      </c>
      <c r="O383" s="23">
        <v>47.847221374511719</v>
      </c>
      <c r="P383" s="24" t="s">
        <v>104</v>
      </c>
      <c r="Q383" s="23">
        <v>48.706897735595703</v>
      </c>
      <c r="R383" s="23">
        <v>46.647350311279297</v>
      </c>
      <c r="S383" s="24">
        <v>51.140510559082031</v>
      </c>
    </row>
    <row r="384" spans="1:19" x14ac:dyDescent="0.35">
      <c r="A384" s="6" t="s">
        <v>37</v>
      </c>
      <c r="B384" s="23">
        <v>60.630599975585938</v>
      </c>
      <c r="C384" s="24">
        <v>61.742313385009766</v>
      </c>
      <c r="D384" s="23">
        <v>66.318222045898438</v>
      </c>
      <c r="E384" s="23">
        <v>60.114830017089844</v>
      </c>
      <c r="F384" s="24">
        <v>53.782894134521484</v>
      </c>
      <c r="G384" s="23">
        <v>59.608070373535156</v>
      </c>
      <c r="H384" s="23">
        <v>62.962368011474609</v>
      </c>
      <c r="I384" s="24">
        <v>65.357933044433594</v>
      </c>
      <c r="J384" s="23">
        <v>65.138908386230469</v>
      </c>
      <c r="K384" s="23">
        <v>59.913478851318359</v>
      </c>
      <c r="L384" s="23">
        <v>42.185050964355469</v>
      </c>
      <c r="M384" s="24">
        <v>62.512931823730469</v>
      </c>
      <c r="N384" s="23">
        <v>70.632232666015625</v>
      </c>
      <c r="O384" s="23">
        <v>61.334476470947266</v>
      </c>
      <c r="P384" s="24">
        <v>60.582851409912109</v>
      </c>
      <c r="Q384" s="23">
        <v>60.047256469726563</v>
      </c>
      <c r="R384" s="23">
        <v>60.804389953613281</v>
      </c>
      <c r="S384" s="24">
        <v>64.794319152832031</v>
      </c>
    </row>
    <row r="385" spans="1:19" x14ac:dyDescent="0.35">
      <c r="A385" s="6" t="s">
        <v>38</v>
      </c>
      <c r="B385" s="23">
        <v>57.976058959960938</v>
      </c>
      <c r="C385" s="24">
        <v>57.132331848144531</v>
      </c>
      <c r="D385" s="23">
        <v>54.908260345458984</v>
      </c>
      <c r="E385" s="23">
        <v>58.283092498779297</v>
      </c>
      <c r="F385" s="24">
        <v>61.780326843261719</v>
      </c>
      <c r="G385" s="23">
        <v>59.704109191894531</v>
      </c>
      <c r="H385" s="23">
        <v>59.535972595214844</v>
      </c>
      <c r="I385" s="24">
        <v>56.429782867431641</v>
      </c>
      <c r="J385" s="23">
        <v>57.245609283447266</v>
      </c>
      <c r="K385" s="23">
        <v>56.373184204101563</v>
      </c>
      <c r="L385" s="23">
        <v>64.956695556640625</v>
      </c>
      <c r="M385" s="24">
        <v>58.384788513183594</v>
      </c>
      <c r="N385" s="23">
        <v>55.894844055175781</v>
      </c>
      <c r="O385" s="23">
        <v>59.548194885253906</v>
      </c>
      <c r="P385" s="24" t="s">
        <v>104</v>
      </c>
      <c r="Q385" s="23">
        <v>58.193199157714844</v>
      </c>
      <c r="R385" s="23">
        <v>57.795864105224609</v>
      </c>
      <c r="S385" s="24">
        <v>58.367729187011719</v>
      </c>
    </row>
    <row r="386" spans="1:19" x14ac:dyDescent="0.35">
      <c r="A386" s="6" t="s">
        <v>39</v>
      </c>
      <c r="B386" s="23">
        <v>50.462062835693359</v>
      </c>
      <c r="C386" s="24">
        <v>51.954730987548828</v>
      </c>
      <c r="D386" s="23">
        <v>42.651515960693359</v>
      </c>
      <c r="E386" s="23">
        <v>51.303955078125</v>
      </c>
      <c r="F386" s="24">
        <v>56.003585815429688</v>
      </c>
      <c r="G386" s="23">
        <v>52.433204650878906</v>
      </c>
      <c r="H386" s="23">
        <v>49.68487548828125</v>
      </c>
      <c r="I386" s="24">
        <v>52.57781982421875</v>
      </c>
      <c r="J386" s="23">
        <v>51.810646057128906</v>
      </c>
      <c r="K386" s="23">
        <v>47.894737243652344</v>
      </c>
      <c r="L386" s="23">
        <v>43.827159881591797</v>
      </c>
      <c r="M386" s="24">
        <v>51.779800415039063</v>
      </c>
      <c r="N386" s="23">
        <v>48.971321105957031</v>
      </c>
      <c r="O386" s="23">
        <v>55.7847900390625</v>
      </c>
      <c r="P386" s="24">
        <v>49.642856597900391</v>
      </c>
      <c r="Q386" s="23">
        <v>47.790946960449219</v>
      </c>
      <c r="R386" s="23">
        <v>53.576591491699219</v>
      </c>
      <c r="S386" s="24">
        <v>52.351486206054688</v>
      </c>
    </row>
    <row r="387" spans="1:19" x14ac:dyDescent="0.35">
      <c r="A387" s="6" t="s">
        <v>40</v>
      </c>
      <c r="B387" s="23">
        <v>64.232994079589844</v>
      </c>
      <c r="C387" s="24">
        <v>62.481986999511719</v>
      </c>
      <c r="D387" s="23">
        <v>58.061225891113281</v>
      </c>
      <c r="E387" s="23">
        <v>63.913364410400391</v>
      </c>
      <c r="F387" s="24">
        <v>65.18841552734375</v>
      </c>
      <c r="G387" s="23">
        <v>64.774734497070313</v>
      </c>
      <c r="H387" s="23">
        <v>61.780879974365234</v>
      </c>
      <c r="I387" s="24">
        <v>64.003166198730469</v>
      </c>
      <c r="J387" s="23">
        <v>63.444766998291016</v>
      </c>
      <c r="K387" s="23">
        <v>62.293388366699219</v>
      </c>
      <c r="L387" s="23">
        <v>55.718952178955078</v>
      </c>
      <c r="M387" s="24">
        <v>63.103282928466797</v>
      </c>
      <c r="N387" s="23">
        <v>62.984912872314453</v>
      </c>
      <c r="O387" s="23">
        <v>63.871952056884766</v>
      </c>
      <c r="P387" s="24">
        <v>63.640350341796875</v>
      </c>
      <c r="Q387" s="23">
        <v>69.114875793457031</v>
      </c>
      <c r="R387" s="23">
        <v>63.567840576171875</v>
      </c>
      <c r="S387" s="24">
        <v>53.234649658203125</v>
      </c>
    </row>
    <row r="388" spans="1:19" x14ac:dyDescent="0.35">
      <c r="A388" s="6" t="s">
        <v>41</v>
      </c>
      <c r="B388" s="23">
        <v>58.096870422363281</v>
      </c>
      <c r="C388" s="24">
        <v>57.742916107177734</v>
      </c>
      <c r="D388" s="23">
        <v>55.032466888427734</v>
      </c>
      <c r="E388" s="23">
        <v>56.656345367431641</v>
      </c>
      <c r="F388" s="24">
        <v>61.613475799560547</v>
      </c>
      <c r="G388" s="23">
        <v>57.451564788818359</v>
      </c>
      <c r="H388" s="23">
        <v>59.122982025146484</v>
      </c>
      <c r="I388" s="24">
        <v>57.436710357666016</v>
      </c>
      <c r="J388" s="23">
        <v>54.599472045898438</v>
      </c>
      <c r="K388" s="23">
        <v>61.904762268066406</v>
      </c>
      <c r="L388" s="23">
        <v>41.269840240478516</v>
      </c>
      <c r="M388" s="24">
        <v>63.8468017578125</v>
      </c>
      <c r="N388" s="23">
        <v>58.597419738769531</v>
      </c>
      <c r="O388" s="23">
        <v>56.938976287841797</v>
      </c>
      <c r="P388" s="24">
        <v>57.807693481445313</v>
      </c>
      <c r="Q388" s="23">
        <v>59.300239562988281</v>
      </c>
      <c r="R388" s="23">
        <v>57.681159973144531</v>
      </c>
      <c r="S388" s="24">
        <v>54.725608825683594</v>
      </c>
    </row>
    <row r="389" spans="1:19" x14ac:dyDescent="0.35">
      <c r="A389" s="6" t="s">
        <v>42</v>
      </c>
      <c r="B389" s="23">
        <v>28.334316253662109</v>
      </c>
      <c r="C389" s="24">
        <v>43.087940216064453</v>
      </c>
      <c r="D389" s="23">
        <v>36.477993011474609</v>
      </c>
      <c r="E389" s="23">
        <v>36.703449249267578</v>
      </c>
      <c r="F389" s="24">
        <v>34.206119537353516</v>
      </c>
      <c r="G389" s="23">
        <v>34.568759918212891</v>
      </c>
      <c r="H389" s="23">
        <v>45.577930450439453</v>
      </c>
      <c r="I389" s="24">
        <v>34.016029357910156</v>
      </c>
      <c r="J389" s="23">
        <v>36.800621032714844</v>
      </c>
      <c r="K389" s="23">
        <v>32.159454345703125</v>
      </c>
      <c r="L389" s="23">
        <v>73.600814819335938</v>
      </c>
      <c r="M389" s="24">
        <v>39.052780151367188</v>
      </c>
      <c r="N389" s="23">
        <v>12.5</v>
      </c>
      <c r="O389" s="23">
        <v>18.422693252563477</v>
      </c>
      <c r="P389" s="24">
        <v>38.030158996582031</v>
      </c>
      <c r="Q389" s="23">
        <v>42.537540435791016</v>
      </c>
      <c r="R389" s="23">
        <v>34.001445770263672</v>
      </c>
      <c r="S389" s="24">
        <v>36.662693023681641</v>
      </c>
    </row>
    <row r="390" spans="1:19" x14ac:dyDescent="0.35">
      <c r="A390" s="6" t="s">
        <v>43</v>
      </c>
      <c r="B390" s="23">
        <v>71.701850891113281</v>
      </c>
      <c r="C390" s="24">
        <v>68.090538024902344</v>
      </c>
      <c r="D390" s="23">
        <v>69.973426818847656</v>
      </c>
      <c r="E390" s="23">
        <v>71.429191589355469</v>
      </c>
      <c r="F390" s="24">
        <v>66.702293395996094</v>
      </c>
      <c r="G390" s="23">
        <v>66.441749572753906</v>
      </c>
      <c r="H390" s="23">
        <v>69.427352905273438</v>
      </c>
      <c r="I390" s="24">
        <v>74.507949829101563</v>
      </c>
      <c r="J390" s="23">
        <v>71.264259338378906</v>
      </c>
      <c r="K390" s="23">
        <v>73.035484313964844</v>
      </c>
      <c r="L390" s="23">
        <v>54.607192993164063</v>
      </c>
      <c r="M390" s="24">
        <v>67.523773193359375</v>
      </c>
      <c r="N390" s="23" t="s">
        <v>104</v>
      </c>
      <c r="O390" s="23" t="s">
        <v>104</v>
      </c>
      <c r="P390" s="24" t="s">
        <v>104</v>
      </c>
      <c r="Q390" s="23">
        <v>65.183891296386719</v>
      </c>
      <c r="R390" s="23">
        <v>70.867111206054688</v>
      </c>
      <c r="S390" s="24">
        <v>74.462661743164063</v>
      </c>
    </row>
    <row r="391" spans="1:19" x14ac:dyDescent="0.35">
      <c r="A391" s="6" t="s">
        <v>44</v>
      </c>
      <c r="B391" s="23">
        <v>67.113937377929688</v>
      </c>
      <c r="C391" s="24">
        <v>65.995765686035156</v>
      </c>
      <c r="D391" s="23">
        <v>66.636032104492188</v>
      </c>
      <c r="E391" s="23">
        <v>65.541740417480469</v>
      </c>
      <c r="F391" s="24">
        <v>68.811882019042969</v>
      </c>
      <c r="G391" s="23">
        <v>66.052635192871094</v>
      </c>
      <c r="H391" s="23">
        <v>66.379310607910156</v>
      </c>
      <c r="I391" s="24">
        <v>66.893936157226563</v>
      </c>
      <c r="J391" s="23">
        <v>65.851448059082031</v>
      </c>
      <c r="K391" s="23">
        <v>65.773811340332031</v>
      </c>
      <c r="L391" s="23">
        <v>48.641975402832031</v>
      </c>
      <c r="M391" s="24">
        <v>68.297103881835938</v>
      </c>
      <c r="N391" s="23">
        <v>68.181816101074219</v>
      </c>
      <c r="O391" s="23">
        <v>66.26470947265625</v>
      </c>
      <c r="P391" s="24">
        <v>66.30859375</v>
      </c>
      <c r="Q391" s="23">
        <v>64.488639831542969</v>
      </c>
      <c r="R391" s="23">
        <v>68.378379821777344</v>
      </c>
      <c r="S391" s="24">
        <v>66.497093200683594</v>
      </c>
    </row>
    <row r="392" spans="1:19" x14ac:dyDescent="0.35">
      <c r="A392" s="6" t="s">
        <v>45</v>
      </c>
      <c r="B392" s="23">
        <v>77.474403381347656</v>
      </c>
      <c r="C392" s="24">
        <v>75.386703491210938</v>
      </c>
      <c r="D392" s="23">
        <v>74.857810974121094</v>
      </c>
      <c r="E392" s="23">
        <v>77.463096618652344</v>
      </c>
      <c r="F392" s="24">
        <v>75.740478515625</v>
      </c>
      <c r="G392" s="23">
        <v>75.528213500976563</v>
      </c>
      <c r="H392" s="23">
        <v>77.441352844238281</v>
      </c>
      <c r="I392" s="24">
        <v>79.21392822265625</v>
      </c>
      <c r="J392" s="23" t="s">
        <v>104</v>
      </c>
      <c r="K392" s="23" t="s">
        <v>104</v>
      </c>
      <c r="L392" s="23" t="s">
        <v>104</v>
      </c>
      <c r="M392" s="24" t="s">
        <v>104</v>
      </c>
      <c r="N392" s="23" t="s">
        <v>104</v>
      </c>
      <c r="O392" s="23" t="s">
        <v>104</v>
      </c>
      <c r="P392" s="24" t="s">
        <v>104</v>
      </c>
      <c r="Q392" s="23" t="s">
        <v>104</v>
      </c>
      <c r="R392" s="23" t="s">
        <v>104</v>
      </c>
      <c r="S392" s="24" t="s">
        <v>104</v>
      </c>
    </row>
    <row r="393" spans="1:19" x14ac:dyDescent="0.35">
      <c r="A393" s="6" t="s">
        <v>46</v>
      </c>
      <c r="B393" s="23">
        <v>48.960063934326172</v>
      </c>
      <c r="C393" s="24">
        <v>48.857814788818359</v>
      </c>
      <c r="D393" s="23">
        <v>50.098491668701172</v>
      </c>
      <c r="E393" s="23">
        <v>51.498188018798828</v>
      </c>
      <c r="F393" s="24">
        <v>41.423431396484375</v>
      </c>
      <c r="G393" s="23">
        <v>47.216419219970703</v>
      </c>
      <c r="H393" s="23">
        <v>67.202156066894531</v>
      </c>
      <c r="I393" s="24">
        <v>57.147254943847656</v>
      </c>
      <c r="J393" s="23">
        <v>55.209934234619141</v>
      </c>
      <c r="K393" s="23">
        <v>48.282924652099609</v>
      </c>
      <c r="L393" s="23">
        <v>52.083347320556641</v>
      </c>
      <c r="M393" s="24">
        <v>43.146289825439453</v>
      </c>
      <c r="N393" s="23">
        <v>45.271415710449219</v>
      </c>
      <c r="O393" s="23">
        <v>50.426357269287109</v>
      </c>
      <c r="P393" s="24">
        <v>49.274925231933594</v>
      </c>
      <c r="Q393" s="23">
        <v>38.019981384277344</v>
      </c>
      <c r="R393" s="23">
        <v>50.050861358642578</v>
      </c>
      <c r="S393" s="24">
        <v>57.738693237304688</v>
      </c>
    </row>
    <row r="394" spans="1:19" x14ac:dyDescent="0.35">
      <c r="A394" s="9" t="s">
        <v>47</v>
      </c>
      <c r="B394" s="27">
        <v>32.623001098632813</v>
      </c>
      <c r="C394" s="26">
        <v>29.743204116821289</v>
      </c>
      <c r="D394" s="27">
        <v>32.308780670166016</v>
      </c>
      <c r="E394" s="27">
        <v>30.493135452270508</v>
      </c>
      <c r="F394" s="26">
        <v>30.966043472290039</v>
      </c>
      <c r="G394" s="27">
        <v>29.522066116333008</v>
      </c>
      <c r="H394" s="27">
        <v>31.640647888183594</v>
      </c>
      <c r="I394" s="26">
        <v>40.281482696533203</v>
      </c>
      <c r="J394" s="27">
        <v>33.412960052490234</v>
      </c>
      <c r="K394" s="27">
        <v>34.592086791992188</v>
      </c>
      <c r="L394" s="27">
        <v>42.997138977050781</v>
      </c>
      <c r="M394" s="26">
        <v>29.457244873046875</v>
      </c>
      <c r="N394" s="27">
        <v>30.525234222412109</v>
      </c>
      <c r="O394" s="27">
        <v>31.332433700561523</v>
      </c>
      <c r="P394" s="26">
        <v>35.812187194824219</v>
      </c>
      <c r="Q394" s="27">
        <v>28.076335906982422</v>
      </c>
      <c r="R394" s="27">
        <v>33.844936370849609</v>
      </c>
      <c r="S394" s="26">
        <v>35.543243408203125</v>
      </c>
    </row>
    <row r="395" spans="1:19" x14ac:dyDescent="0.35">
      <c r="A395" s="12" t="s">
        <v>48</v>
      </c>
      <c r="B395" s="28">
        <v>56.149761395576675</v>
      </c>
      <c r="C395" s="29">
        <v>55.2325127919515</v>
      </c>
      <c r="D395" s="28">
        <v>53.757021586100258</v>
      </c>
      <c r="E395" s="28">
        <v>55.982925953009193</v>
      </c>
      <c r="F395" s="29">
        <v>55.59465442559658</v>
      </c>
      <c r="G395" s="28">
        <v>54.204803124452248</v>
      </c>
      <c r="H395" s="28">
        <v>57.572609730255913</v>
      </c>
      <c r="I395" s="29">
        <v>59.421724759615387</v>
      </c>
      <c r="J395" s="28">
        <v>56.109369277954102</v>
      </c>
      <c r="K395" s="28">
        <v>55.169333106593079</v>
      </c>
      <c r="L395" s="28">
        <v>52.804912265978359</v>
      </c>
      <c r="M395" s="29">
        <v>54.825003372995475</v>
      </c>
      <c r="N395" s="28">
        <v>54.395887779467031</v>
      </c>
      <c r="O395" s="28">
        <v>53.836297764497644</v>
      </c>
      <c r="P395" s="29">
        <v>55.171500170672381</v>
      </c>
      <c r="Q395" s="28">
        <v>53.465779555471322</v>
      </c>
      <c r="R395" s="28">
        <v>55.95579870123612</v>
      </c>
      <c r="S395" s="29">
        <v>57.192554775037266</v>
      </c>
    </row>
    <row r="396" spans="1:19" x14ac:dyDescent="0.35">
      <c r="A396" s="12" t="s">
        <v>49</v>
      </c>
      <c r="B396" s="28">
        <v>58.803666305541995</v>
      </c>
      <c r="C396" s="29">
        <v>57.093046188354492</v>
      </c>
      <c r="D396" s="28">
        <v>54.943611717224123</v>
      </c>
      <c r="E396" s="28">
        <v>58.111487960815431</v>
      </c>
      <c r="F396" s="29">
        <v>58.737038803100589</v>
      </c>
      <c r="G396" s="28">
        <v>55.785439491271973</v>
      </c>
      <c r="H396" s="28">
        <v>58.636301803588864</v>
      </c>
      <c r="I396" s="29">
        <v>61.589583396911621</v>
      </c>
      <c r="J396" s="28">
        <v>58.70151062011719</v>
      </c>
      <c r="K396" s="28">
        <v>57.903777122497559</v>
      </c>
      <c r="L396" s="28">
        <v>52.566461944580077</v>
      </c>
      <c r="M396" s="29">
        <v>57.448541831970218</v>
      </c>
      <c r="N396" s="28">
        <v>58.361172199249268</v>
      </c>
      <c r="O396" s="28">
        <v>56.989032072179455</v>
      </c>
      <c r="P396" s="29">
        <v>58.259773763020831</v>
      </c>
      <c r="Q396" s="28">
        <v>55.738589668273924</v>
      </c>
      <c r="R396" s="28">
        <v>59.010156631469727</v>
      </c>
      <c r="S396" s="29">
        <v>60.104572296142578</v>
      </c>
    </row>
    <row r="399" spans="1:19" x14ac:dyDescent="0.35">
      <c r="A399" s="1" t="s">
        <v>176</v>
      </c>
      <c r="B399" s="1"/>
    </row>
    <row r="400" spans="1:19" x14ac:dyDescent="0.35">
      <c r="A400" s="2" t="s">
        <v>177</v>
      </c>
      <c r="B400" s="1"/>
    </row>
    <row r="401" spans="1:2" x14ac:dyDescent="0.35">
      <c r="A401" s="3" t="s">
        <v>178</v>
      </c>
      <c r="B401" s="1"/>
    </row>
    <row r="402" spans="1:2" x14ac:dyDescent="0.35">
      <c r="A402" s="3"/>
      <c r="B402" s="1"/>
    </row>
    <row r="403" spans="1:2" x14ac:dyDescent="0.35">
      <c r="A403" s="51"/>
      <c r="B403" s="51"/>
    </row>
    <row r="404" spans="1:2" x14ac:dyDescent="0.35">
      <c r="A404" s="22" t="s">
        <v>4</v>
      </c>
      <c r="B404" s="52" t="s">
        <v>179</v>
      </c>
    </row>
    <row r="405" spans="1:2" x14ac:dyDescent="0.35">
      <c r="A405" s="34" t="s">
        <v>9</v>
      </c>
      <c r="B405" s="7">
        <v>66.228469848632813</v>
      </c>
    </row>
    <row r="406" spans="1:2" x14ac:dyDescent="0.35">
      <c r="A406" s="6" t="s">
        <v>10</v>
      </c>
      <c r="B406" s="7">
        <v>52.956249237060547</v>
      </c>
    </row>
    <row r="407" spans="1:2" x14ac:dyDescent="0.35">
      <c r="A407" s="6" t="s">
        <v>11</v>
      </c>
      <c r="B407" s="7">
        <v>51.448329925537109</v>
      </c>
    </row>
    <row r="408" spans="1:2" x14ac:dyDescent="0.35">
      <c r="A408" s="6" t="s">
        <v>12</v>
      </c>
      <c r="B408" s="7">
        <v>50.154701232910156</v>
      </c>
    </row>
    <row r="409" spans="1:2" x14ac:dyDescent="0.35">
      <c r="A409" s="6" t="s">
        <v>13</v>
      </c>
      <c r="B409" s="7">
        <v>49.337608337402344</v>
      </c>
    </row>
    <row r="410" spans="1:2" x14ac:dyDescent="0.35">
      <c r="A410" s="6" t="s">
        <v>14</v>
      </c>
      <c r="B410" s="7">
        <v>54.389762878417969</v>
      </c>
    </row>
    <row r="411" spans="1:2" x14ac:dyDescent="0.35">
      <c r="A411" s="6" t="s">
        <v>15</v>
      </c>
      <c r="B411" s="7">
        <v>49.751495361328125</v>
      </c>
    </row>
    <row r="412" spans="1:2" x14ac:dyDescent="0.35">
      <c r="A412" s="6" t="s">
        <v>16</v>
      </c>
      <c r="B412" s="7">
        <v>61.344654083251953</v>
      </c>
    </row>
    <row r="413" spans="1:2" x14ac:dyDescent="0.35">
      <c r="A413" s="6" t="s">
        <v>17</v>
      </c>
      <c r="B413" s="7">
        <v>62.105926513671875</v>
      </c>
    </row>
    <row r="414" spans="1:2" x14ac:dyDescent="0.35">
      <c r="A414" s="6" t="s">
        <v>18</v>
      </c>
      <c r="B414" s="7">
        <v>58.790672302246094</v>
      </c>
    </row>
    <row r="415" spans="1:2" x14ac:dyDescent="0.35">
      <c r="A415" s="6" t="s">
        <v>19</v>
      </c>
      <c r="B415" s="7">
        <v>64.948905944824219</v>
      </c>
    </row>
    <row r="416" spans="1:2" x14ac:dyDescent="0.35">
      <c r="A416" s="6" t="s">
        <v>20</v>
      </c>
      <c r="B416" s="7">
        <v>53.537734985351563</v>
      </c>
    </row>
    <row r="417" spans="1:2" x14ac:dyDescent="0.35">
      <c r="A417" s="6" t="s">
        <v>21</v>
      </c>
      <c r="B417" s="7">
        <v>53.558925628662109</v>
      </c>
    </row>
    <row r="418" spans="1:2" x14ac:dyDescent="0.35">
      <c r="A418" s="6" t="s">
        <v>22</v>
      </c>
      <c r="B418" s="7">
        <v>56.881656646728516</v>
      </c>
    </row>
    <row r="419" spans="1:2" x14ac:dyDescent="0.35">
      <c r="A419" s="6" t="s">
        <v>23</v>
      </c>
      <c r="B419" s="7">
        <v>56.8125</v>
      </c>
    </row>
    <row r="420" spans="1:2" x14ac:dyDescent="0.35">
      <c r="A420" s="6" t="s">
        <v>24</v>
      </c>
      <c r="B420" s="7">
        <v>58.203411102294922</v>
      </c>
    </row>
    <row r="421" spans="1:2" x14ac:dyDescent="0.35">
      <c r="A421" s="6" t="s">
        <v>25</v>
      </c>
      <c r="B421" s="7">
        <v>57.414497375488281</v>
      </c>
    </row>
    <row r="422" spans="1:2" x14ac:dyDescent="0.35">
      <c r="A422" s="6" t="s">
        <v>26</v>
      </c>
      <c r="B422" s="7">
        <v>48.154693603515625</v>
      </c>
    </row>
    <row r="423" spans="1:2" x14ac:dyDescent="0.35">
      <c r="A423" s="6" t="s">
        <v>27</v>
      </c>
      <c r="B423" s="7">
        <v>55.72869873046875</v>
      </c>
    </row>
    <row r="424" spans="1:2" x14ac:dyDescent="0.35">
      <c r="A424" s="6" t="s">
        <v>28</v>
      </c>
      <c r="B424" s="7">
        <v>54.884395599365234</v>
      </c>
    </row>
    <row r="425" spans="1:2" x14ac:dyDescent="0.35">
      <c r="A425" s="6" t="s">
        <v>29</v>
      </c>
      <c r="B425" s="7">
        <v>44.510768890380859</v>
      </c>
    </row>
    <row r="426" spans="1:2" x14ac:dyDescent="0.35">
      <c r="A426" s="6" t="s">
        <v>30</v>
      </c>
      <c r="B426" s="7">
        <v>63.444309234619141</v>
      </c>
    </row>
    <row r="427" spans="1:2" x14ac:dyDescent="0.35">
      <c r="A427" s="6" t="s">
        <v>31</v>
      </c>
      <c r="B427" s="7">
        <v>48.873954772949219</v>
      </c>
    </row>
    <row r="428" spans="1:2" x14ac:dyDescent="0.35">
      <c r="A428" s="6" t="s">
        <v>32</v>
      </c>
      <c r="B428" s="7">
        <v>62.711441040039063</v>
      </c>
    </row>
    <row r="429" spans="1:2" x14ac:dyDescent="0.35">
      <c r="A429" s="6" t="s">
        <v>33</v>
      </c>
      <c r="B429" s="7">
        <v>55.496341705322266</v>
      </c>
    </row>
    <row r="430" spans="1:2" x14ac:dyDescent="0.35">
      <c r="A430" s="6" t="s">
        <v>34</v>
      </c>
      <c r="B430" s="7">
        <v>61.651580810546875</v>
      </c>
    </row>
    <row r="431" spans="1:2" x14ac:dyDescent="0.35">
      <c r="A431" s="6" t="s">
        <v>35</v>
      </c>
      <c r="B431" s="7">
        <v>50.100193023681641</v>
      </c>
    </row>
    <row r="432" spans="1:2" x14ac:dyDescent="0.35">
      <c r="A432" s="6" t="s">
        <v>36</v>
      </c>
      <c r="B432" s="7">
        <v>48.836463928222656</v>
      </c>
    </row>
    <row r="433" spans="1:2" x14ac:dyDescent="0.35">
      <c r="A433" s="6" t="s">
        <v>37</v>
      </c>
      <c r="B433" s="7">
        <v>61.187000274658203</v>
      </c>
    </row>
    <row r="434" spans="1:2" x14ac:dyDescent="0.35">
      <c r="A434" s="6" t="s">
        <v>38</v>
      </c>
      <c r="B434" s="7">
        <v>57.550373077392578</v>
      </c>
    </row>
    <row r="435" spans="1:2" x14ac:dyDescent="0.35">
      <c r="A435" s="6" t="s">
        <v>39</v>
      </c>
      <c r="B435" s="7">
        <v>51.1875</v>
      </c>
    </row>
    <row r="436" spans="1:2" x14ac:dyDescent="0.35">
      <c r="A436" s="6" t="s">
        <v>40</v>
      </c>
      <c r="B436" s="7">
        <v>63.408012390136719</v>
      </c>
    </row>
    <row r="437" spans="1:2" x14ac:dyDescent="0.35">
      <c r="A437" s="6" t="s">
        <v>41</v>
      </c>
      <c r="B437" s="7">
        <v>57.922885894775391</v>
      </c>
    </row>
    <row r="438" spans="1:2" x14ac:dyDescent="0.35">
      <c r="A438" s="6" t="s">
        <v>42</v>
      </c>
      <c r="B438" s="7">
        <v>36.588020324707031</v>
      </c>
    </row>
    <row r="439" spans="1:2" x14ac:dyDescent="0.35">
      <c r="A439" s="6" t="s">
        <v>43</v>
      </c>
      <c r="B439" s="7">
        <v>69.923271179199219</v>
      </c>
    </row>
    <row r="440" spans="1:2" x14ac:dyDescent="0.35">
      <c r="A440" s="6" t="s">
        <v>44</v>
      </c>
      <c r="B440" s="7">
        <v>66.658393859863281</v>
      </c>
    </row>
    <row r="441" spans="1:2" x14ac:dyDescent="0.35">
      <c r="A441" s="6" t="s">
        <v>45</v>
      </c>
      <c r="B441" s="7">
        <v>76.669082641601563</v>
      </c>
    </row>
    <row r="442" spans="1:2" x14ac:dyDescent="0.35">
      <c r="A442" s="6" t="s">
        <v>46</v>
      </c>
      <c r="B442" s="7">
        <v>48.915287017822266</v>
      </c>
    </row>
    <row r="443" spans="1:2" x14ac:dyDescent="0.35">
      <c r="A443" s="9" t="s">
        <v>47</v>
      </c>
      <c r="B443" s="7">
        <v>31.375125885009766</v>
      </c>
    </row>
    <row r="444" spans="1:2" x14ac:dyDescent="0.35">
      <c r="A444" s="12" t="s">
        <v>48</v>
      </c>
      <c r="B444" s="13">
        <v>55.734443468925278</v>
      </c>
    </row>
    <row r="445" spans="1:2" x14ac:dyDescent="0.35">
      <c r="A445" s="12" t="s">
        <v>49</v>
      </c>
      <c r="B445" s="13">
        <v>57.980652046203616</v>
      </c>
    </row>
    <row r="448" spans="1:2" x14ac:dyDescent="0.35">
      <c r="A448" s="1" t="s">
        <v>181</v>
      </c>
      <c r="B448" s="1"/>
    </row>
    <row r="449" spans="1:2" x14ac:dyDescent="0.35">
      <c r="A449" s="2" t="s">
        <v>182</v>
      </c>
      <c r="B449" s="1"/>
    </row>
    <row r="450" spans="1:2" x14ac:dyDescent="0.35">
      <c r="A450" s="3" t="s">
        <v>183</v>
      </c>
      <c r="B450" s="1"/>
    </row>
    <row r="451" spans="1:2" x14ac:dyDescent="0.35">
      <c r="A451" s="3"/>
      <c r="B451" s="1"/>
    </row>
    <row r="452" spans="1:2" x14ac:dyDescent="0.35">
      <c r="A452" s="30"/>
      <c r="B452" s="30"/>
    </row>
    <row r="453" spans="1:2" x14ac:dyDescent="0.35">
      <c r="A453" s="22" t="s">
        <v>4</v>
      </c>
      <c r="B453" s="31" t="s">
        <v>184</v>
      </c>
    </row>
    <row r="454" spans="1:2" x14ac:dyDescent="0.35">
      <c r="A454" s="34" t="s">
        <v>9</v>
      </c>
      <c r="B454" s="53">
        <v>51.099739074707031</v>
      </c>
    </row>
    <row r="455" spans="1:2" x14ac:dyDescent="0.35">
      <c r="A455" s="6" t="s">
        <v>10</v>
      </c>
      <c r="B455" s="7">
        <v>67.75555419921875</v>
      </c>
    </row>
    <row r="456" spans="1:2" x14ac:dyDescent="0.35">
      <c r="A456" s="6" t="s">
        <v>11</v>
      </c>
      <c r="B456" s="7">
        <v>52.860507965087891</v>
      </c>
    </row>
    <row r="457" spans="1:2" x14ac:dyDescent="0.35">
      <c r="A457" s="6" t="s">
        <v>12</v>
      </c>
      <c r="B457" s="7">
        <v>54.418773651123047</v>
      </c>
    </row>
    <row r="458" spans="1:2" x14ac:dyDescent="0.35">
      <c r="A458" s="6" t="s">
        <v>13</v>
      </c>
      <c r="B458" s="7">
        <v>57.559352874755859</v>
      </c>
    </row>
    <row r="459" spans="1:2" x14ac:dyDescent="0.35">
      <c r="A459" s="6" t="s">
        <v>14</v>
      </c>
      <c r="B459" s="7">
        <v>59.169147491455078</v>
      </c>
    </row>
    <row r="460" spans="1:2" x14ac:dyDescent="0.35">
      <c r="A460" s="6" t="s">
        <v>15</v>
      </c>
      <c r="B460" s="7">
        <v>45.300880432128906</v>
      </c>
    </row>
    <row r="461" spans="1:2" x14ac:dyDescent="0.35">
      <c r="A461" s="6" t="s">
        <v>16</v>
      </c>
      <c r="B461" s="7">
        <v>61.035076141357422</v>
      </c>
    </row>
    <row r="462" spans="1:2" x14ac:dyDescent="0.35">
      <c r="A462" s="6" t="s">
        <v>17</v>
      </c>
      <c r="B462" s="7">
        <v>62.089958190917969</v>
      </c>
    </row>
    <row r="463" spans="1:2" x14ac:dyDescent="0.35">
      <c r="A463" s="6" t="s">
        <v>18</v>
      </c>
      <c r="B463" s="7">
        <v>60.534194946289063</v>
      </c>
    </row>
    <row r="464" spans="1:2" x14ac:dyDescent="0.35">
      <c r="A464" s="6" t="s">
        <v>19</v>
      </c>
      <c r="B464" s="7">
        <v>73.683784484863281</v>
      </c>
    </row>
    <row r="465" spans="1:2" x14ac:dyDescent="0.35">
      <c r="A465" s="6" t="s">
        <v>20</v>
      </c>
      <c r="B465" s="7">
        <v>62.118556976318359</v>
      </c>
    </row>
    <row r="466" spans="1:2" x14ac:dyDescent="0.35">
      <c r="A466" s="6" t="s">
        <v>21</v>
      </c>
      <c r="B466" s="7">
        <v>61.096763610839844</v>
      </c>
    </row>
    <row r="467" spans="1:2" x14ac:dyDescent="0.35">
      <c r="A467" s="6" t="s">
        <v>22</v>
      </c>
      <c r="B467" s="7">
        <v>45.194019317626953</v>
      </c>
    </row>
    <row r="468" spans="1:2" x14ac:dyDescent="0.35">
      <c r="A468" s="6" t="s">
        <v>23</v>
      </c>
      <c r="B468" s="7">
        <v>70.911109924316406</v>
      </c>
    </row>
    <row r="469" spans="1:2" x14ac:dyDescent="0.35">
      <c r="A469" s="6" t="s">
        <v>24</v>
      </c>
      <c r="B469" s="7">
        <v>73.103797912597656</v>
      </c>
    </row>
    <row r="470" spans="1:2" x14ac:dyDescent="0.35">
      <c r="A470" s="6" t="s">
        <v>25</v>
      </c>
      <c r="B470" s="7">
        <v>51.964057922363281</v>
      </c>
    </row>
    <row r="471" spans="1:2" x14ac:dyDescent="0.35">
      <c r="A471" s="6" t="s">
        <v>26</v>
      </c>
      <c r="B471" s="7">
        <v>64.155982971191406</v>
      </c>
    </row>
    <row r="472" spans="1:2" x14ac:dyDescent="0.35">
      <c r="A472" s="6" t="s">
        <v>27</v>
      </c>
      <c r="B472" s="7">
        <v>65.745048522949219</v>
      </c>
    </row>
    <row r="473" spans="1:2" x14ac:dyDescent="0.35">
      <c r="A473" s="6" t="s">
        <v>28</v>
      </c>
      <c r="B473" s="7">
        <v>60.932430267333984</v>
      </c>
    </row>
    <row r="474" spans="1:2" x14ac:dyDescent="0.35">
      <c r="A474" s="6" t="s">
        <v>29</v>
      </c>
      <c r="B474" s="7">
        <v>62.900539398193359</v>
      </c>
    </row>
    <row r="475" spans="1:2" x14ac:dyDescent="0.35">
      <c r="A475" s="6" t="s">
        <v>30</v>
      </c>
      <c r="B475" s="7">
        <v>66.861930847167969</v>
      </c>
    </row>
    <row r="476" spans="1:2" x14ac:dyDescent="0.35">
      <c r="A476" s="6" t="s">
        <v>31</v>
      </c>
      <c r="B476" s="7">
        <v>64.056320190429688</v>
      </c>
    </row>
    <row r="477" spans="1:2" x14ac:dyDescent="0.35">
      <c r="A477" s="6" t="s">
        <v>32</v>
      </c>
      <c r="B477" s="7">
        <v>76.872779846191406</v>
      </c>
    </row>
    <row r="478" spans="1:2" x14ac:dyDescent="0.35">
      <c r="A478" s="6" t="s">
        <v>33</v>
      </c>
      <c r="B478" s="7">
        <v>62.738296508789063</v>
      </c>
    </row>
    <row r="479" spans="1:2" x14ac:dyDescent="0.35">
      <c r="A479" s="6" t="s">
        <v>34</v>
      </c>
      <c r="B479" s="7">
        <v>64.807823181152344</v>
      </c>
    </row>
    <row r="480" spans="1:2" x14ac:dyDescent="0.35">
      <c r="A480" s="6" t="s">
        <v>35</v>
      </c>
      <c r="B480" s="7">
        <v>56.641975402832031</v>
      </c>
    </row>
    <row r="481" spans="1:2" x14ac:dyDescent="0.35">
      <c r="A481" s="6" t="s">
        <v>36</v>
      </c>
      <c r="B481" s="7">
        <v>45.34259033203125</v>
      </c>
    </row>
    <row r="482" spans="1:2" x14ac:dyDescent="0.35">
      <c r="A482" s="6" t="s">
        <v>37</v>
      </c>
      <c r="B482" s="7">
        <v>53.255641937255859</v>
      </c>
    </row>
    <row r="483" spans="1:2" x14ac:dyDescent="0.35">
      <c r="A483" s="6" t="s">
        <v>38</v>
      </c>
      <c r="B483" s="7">
        <v>66.894744873046875</v>
      </c>
    </row>
    <row r="484" spans="1:2" x14ac:dyDescent="0.35">
      <c r="A484" s="6" t="s">
        <v>39</v>
      </c>
      <c r="B484" s="7">
        <v>59.455554962158203</v>
      </c>
    </row>
    <row r="485" spans="1:2" x14ac:dyDescent="0.35">
      <c r="A485" s="6" t="s">
        <v>40</v>
      </c>
      <c r="B485" s="7">
        <v>65.557815551757813</v>
      </c>
    </row>
    <row r="486" spans="1:2" x14ac:dyDescent="0.35">
      <c r="A486" s="6" t="s">
        <v>41</v>
      </c>
      <c r="B486" s="7">
        <v>55.997787475585938</v>
      </c>
    </row>
    <row r="487" spans="1:2" x14ac:dyDescent="0.35">
      <c r="A487" s="6" t="s">
        <v>42</v>
      </c>
      <c r="B487" s="7">
        <v>74.699966430664063</v>
      </c>
    </row>
    <row r="488" spans="1:2" x14ac:dyDescent="0.35">
      <c r="A488" s="6" t="s">
        <v>43</v>
      </c>
      <c r="B488" s="7">
        <v>59.629203796386719</v>
      </c>
    </row>
    <row r="489" spans="1:2" x14ac:dyDescent="0.35">
      <c r="A489" s="6" t="s">
        <v>44</v>
      </c>
      <c r="B489" s="7">
        <v>61.282135009765625</v>
      </c>
    </row>
    <row r="490" spans="1:2" x14ac:dyDescent="0.35">
      <c r="A490" s="6" t="s">
        <v>45</v>
      </c>
      <c r="B490" s="7">
        <v>70.372161865234375</v>
      </c>
    </row>
    <row r="491" spans="1:2" x14ac:dyDescent="0.35">
      <c r="A491" s="6" t="s">
        <v>46</v>
      </c>
      <c r="B491" s="7">
        <v>57.814933776855469</v>
      </c>
    </row>
    <row r="492" spans="1:2" x14ac:dyDescent="0.35">
      <c r="A492" s="9" t="s">
        <v>47</v>
      </c>
      <c r="B492" s="32">
        <v>41.325546264648438</v>
      </c>
    </row>
    <row r="493" spans="1:2" x14ac:dyDescent="0.35">
      <c r="A493" s="12" t="s">
        <v>48</v>
      </c>
      <c r="B493" s="13">
        <v>60.69837139814328</v>
      </c>
    </row>
    <row r="494" spans="1:2" x14ac:dyDescent="0.35">
      <c r="A494" s="12" t="s">
        <v>49</v>
      </c>
      <c r="B494" s="13">
        <v>61.580617523193361</v>
      </c>
    </row>
  </sheetData>
  <mergeCells count="26">
    <mergeCell ref="A57:A58"/>
    <mergeCell ref="B57:B58"/>
    <mergeCell ref="B106:C106"/>
    <mergeCell ref="D106:F106"/>
    <mergeCell ref="G106:I106"/>
    <mergeCell ref="N106:P106"/>
    <mergeCell ref="Q106:S106"/>
    <mergeCell ref="B256:C256"/>
    <mergeCell ref="D256:F256"/>
    <mergeCell ref="G256:I256"/>
    <mergeCell ref="J256:M256"/>
    <mergeCell ref="N256:P256"/>
    <mergeCell ref="Q256:S256"/>
    <mergeCell ref="J106:M106"/>
    <mergeCell ref="Q305:S305"/>
    <mergeCell ref="B354:C354"/>
    <mergeCell ref="D354:F354"/>
    <mergeCell ref="G354:I354"/>
    <mergeCell ref="J354:M354"/>
    <mergeCell ref="N354:P354"/>
    <mergeCell ref="Q354:S354"/>
    <mergeCell ref="B305:C305"/>
    <mergeCell ref="D305:F305"/>
    <mergeCell ref="G305:I305"/>
    <mergeCell ref="J305:M305"/>
    <mergeCell ref="N305:P305"/>
  </mergeCells>
  <conditionalFormatting sqref="B98:B99">
    <cfRule type="cellIs" dxfId="7" priority="1"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EC7A-3B35-420A-B858-B25C93D9EC55}">
  <dimension ref="A1:D6"/>
  <sheetViews>
    <sheetView tabSelected="1" workbookViewId="0">
      <selection activeCell="E16" sqref="E16"/>
    </sheetView>
  </sheetViews>
  <sheetFormatPr defaultRowHeight="14.5" x14ac:dyDescent="0.35"/>
  <cols>
    <col min="1" max="1" width="27.6328125" bestFit="1" customWidth="1"/>
    <col min="2" max="2" width="16.6328125" bestFit="1" customWidth="1"/>
    <col min="3" max="3" width="16" bestFit="1" customWidth="1"/>
    <col min="4" max="4" width="5.36328125" bestFit="1" customWidth="1"/>
  </cols>
  <sheetData>
    <row r="1" spans="1:4" s="55" customFormat="1" ht="15.5" x14ac:dyDescent="0.35">
      <c r="A1" s="56" t="s">
        <v>200</v>
      </c>
      <c r="B1" s="57" t="s">
        <v>201</v>
      </c>
      <c r="C1" s="57" t="s">
        <v>202</v>
      </c>
      <c r="D1" s="58" t="s">
        <v>203</v>
      </c>
    </row>
    <row r="2" spans="1:4" x14ac:dyDescent="0.35">
      <c r="A2" s="59" t="s">
        <v>119</v>
      </c>
      <c r="B2" s="70">
        <f>'01_Raw_Data'!H224</f>
        <v>97.808730602264404</v>
      </c>
      <c r="C2" s="70">
        <f>'01_Raw_Data'!H249</f>
        <v>86.554160416126251</v>
      </c>
      <c r="D2" s="71">
        <f t="shared" ref="D2:D6" si="0">B2-C2</f>
        <v>11.254570186138153</v>
      </c>
    </row>
    <row r="3" spans="1:4" x14ac:dyDescent="0.35">
      <c r="A3" s="59" t="s">
        <v>114</v>
      </c>
      <c r="B3" s="70">
        <f>'01_Raw_Data'!C224</f>
        <v>90.549111366271973</v>
      </c>
      <c r="C3" s="70">
        <f>'01_Raw_Data'!C249</f>
        <v>86.894291937351227</v>
      </c>
      <c r="D3" s="71">
        <f t="shared" si="0"/>
        <v>3.6548194289207458</v>
      </c>
    </row>
    <row r="4" spans="1:4" x14ac:dyDescent="0.35">
      <c r="A4" s="59" t="s">
        <v>113</v>
      </c>
      <c r="B4" s="70">
        <f>'01_Raw_Data'!B224</f>
        <v>68.877959251403809</v>
      </c>
      <c r="C4" s="70">
        <f>'01_Raw_Data'!B249</f>
        <v>69.481002390384674</v>
      </c>
      <c r="D4" s="71">
        <f t="shared" si="0"/>
        <v>-0.60304313898086548</v>
      </c>
    </row>
    <row r="5" spans="1:4" x14ac:dyDescent="0.35">
      <c r="A5" s="59" t="s">
        <v>120</v>
      </c>
      <c r="B5" s="70">
        <f>'01_Raw_Data'!I224</f>
        <v>62.362682819366455</v>
      </c>
      <c r="C5" s="70">
        <f>'01_Raw_Data'!I249</f>
        <v>59.609305262565613</v>
      </c>
      <c r="D5" s="71">
        <f t="shared" si="0"/>
        <v>2.7533775568008423</v>
      </c>
    </row>
    <row r="6" spans="1:4" x14ac:dyDescent="0.35">
      <c r="A6" s="60" t="s">
        <v>226</v>
      </c>
      <c r="B6" s="73">
        <f>'01_Raw_Data'!F224</f>
        <v>31.684276461601257</v>
      </c>
      <c r="C6" s="73">
        <f>'01_Raw_Data'!F249</f>
        <v>31.022210717201233</v>
      </c>
      <c r="D6" s="72">
        <f t="shared" si="0"/>
        <v>0.66206574440002441</v>
      </c>
    </row>
  </sheetData>
  <sortState xmlns:xlrd2="http://schemas.microsoft.com/office/spreadsheetml/2017/richdata2" ref="A2:D6">
    <sortCondition descending="1" ref="B2:B6"/>
  </sortState>
  <conditionalFormatting sqref="D2:D6">
    <cfRule type="cellIs" dxfId="6" priority="1" operator="lessThan">
      <formula>0</formula>
    </cfRule>
    <cfRule type="cellIs" dxfId="5" priority="2"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95AB6-72E2-4344-8D66-D2028D3ABC9A}">
  <dimension ref="A1:M157"/>
  <sheetViews>
    <sheetView topLeftCell="A139" workbookViewId="0">
      <selection sqref="A1:M157"/>
    </sheetView>
  </sheetViews>
  <sheetFormatPr defaultRowHeight="14.5" x14ac:dyDescent="0.35"/>
  <cols>
    <col min="1" max="1" width="16.26953125" bestFit="1" customWidth="1"/>
    <col min="2" max="2" width="13.6328125" bestFit="1" customWidth="1"/>
    <col min="3" max="3" width="9.08984375" bestFit="1" customWidth="1"/>
    <col min="4" max="4" width="7.26953125" bestFit="1" customWidth="1"/>
    <col min="5" max="6" width="12.1796875" bestFit="1" customWidth="1"/>
    <col min="7" max="7" width="13.6328125" bestFit="1" customWidth="1"/>
    <col min="8" max="8" width="21.54296875" bestFit="1" customWidth="1"/>
    <col min="9" max="9" width="11.7265625" bestFit="1" customWidth="1"/>
    <col min="10" max="10" width="22.6328125" style="47" bestFit="1" customWidth="1"/>
    <col min="11" max="11" width="13.6328125" bestFit="1" customWidth="1"/>
    <col min="12" max="12" width="17.36328125" bestFit="1" customWidth="1"/>
    <col min="13" max="13" width="14" bestFit="1" customWidth="1"/>
  </cols>
  <sheetData>
    <row r="1" spans="1:13" x14ac:dyDescent="0.35">
      <c r="A1" t="s">
        <v>159</v>
      </c>
      <c r="B1" t="s">
        <v>126</v>
      </c>
      <c r="C1" t="s">
        <v>86</v>
      </c>
      <c r="D1" t="s">
        <v>87</v>
      </c>
      <c r="E1" t="s">
        <v>160</v>
      </c>
      <c r="F1" t="s">
        <v>161</v>
      </c>
      <c r="G1" t="s">
        <v>168</v>
      </c>
      <c r="H1" t="s">
        <v>162</v>
      </c>
      <c r="I1" t="s">
        <v>92</v>
      </c>
      <c r="J1" t="s">
        <v>163</v>
      </c>
      <c r="K1" s="47" t="s">
        <v>164</v>
      </c>
      <c r="L1" t="s">
        <v>165</v>
      </c>
      <c r="M1" t="s">
        <v>166</v>
      </c>
    </row>
    <row r="2" spans="1:13" x14ac:dyDescent="0.35">
      <c r="A2" t="s">
        <v>9</v>
      </c>
      <c r="B2" t="s">
        <v>154</v>
      </c>
      <c r="C2" s="70">
        <v>68.635726928710938</v>
      </c>
      <c r="D2" s="70">
        <v>63.749675750732422</v>
      </c>
      <c r="E2" s="70">
        <v>57.786491394042969</v>
      </c>
      <c r="F2" s="70">
        <v>66.964248657226563</v>
      </c>
      <c r="G2" s="70">
        <v>71.121826171875</v>
      </c>
      <c r="H2" s="70">
        <v>69.597488403320313</v>
      </c>
      <c r="I2" s="70">
        <v>64.879547119140625</v>
      </c>
      <c r="J2" s="70">
        <v>64.500839233398438</v>
      </c>
      <c r="K2" s="70" t="s">
        <v>227</v>
      </c>
      <c r="L2" s="70" t="s">
        <v>228</v>
      </c>
      <c r="M2" s="70" t="s">
        <v>229</v>
      </c>
    </row>
    <row r="3" spans="1:13" x14ac:dyDescent="0.35">
      <c r="A3" t="s">
        <v>9</v>
      </c>
      <c r="B3" t="s">
        <v>153</v>
      </c>
      <c r="C3" s="70">
        <v>50.090122222900391</v>
      </c>
      <c r="D3" s="70">
        <v>52.139362335205078</v>
      </c>
      <c r="E3" s="70">
        <v>48.349872589111328</v>
      </c>
      <c r="F3" s="70">
        <v>52.676731109619141</v>
      </c>
      <c r="G3" s="70">
        <v>50.128181457519531</v>
      </c>
      <c r="H3" s="70">
        <v>48.111713409423828</v>
      </c>
      <c r="I3" s="70">
        <v>51.595169067382813</v>
      </c>
      <c r="J3" s="70">
        <v>53.66668701171875</v>
      </c>
      <c r="K3" s="70" t="s">
        <v>341</v>
      </c>
      <c r="L3" s="70" t="s">
        <v>342</v>
      </c>
      <c r="M3" s="70" t="s">
        <v>343</v>
      </c>
    </row>
    <row r="4" spans="1:13" x14ac:dyDescent="0.35">
      <c r="A4" t="s">
        <v>9</v>
      </c>
      <c r="B4" t="s">
        <v>152</v>
      </c>
      <c r="C4" s="70">
        <v>52.584056854248047</v>
      </c>
      <c r="D4" s="70">
        <v>62.761577606201172</v>
      </c>
      <c r="E4" s="70">
        <v>66.332633972167969</v>
      </c>
      <c r="F4" s="70">
        <v>59.398723602294922</v>
      </c>
      <c r="G4" s="70">
        <v>47.621204376220703</v>
      </c>
      <c r="H4" s="70">
        <v>43.795608520507813</v>
      </c>
      <c r="I4" s="70">
        <v>59.606781005859375</v>
      </c>
      <c r="J4" s="70">
        <v>70.353813171386719</v>
      </c>
      <c r="K4" s="70" t="s">
        <v>455</v>
      </c>
      <c r="L4" s="70" t="s">
        <v>456</v>
      </c>
      <c r="M4" s="70" t="s">
        <v>457</v>
      </c>
    </row>
    <row r="5" spans="1:13" x14ac:dyDescent="0.35">
      <c r="A5" t="s">
        <v>9</v>
      </c>
      <c r="B5" t="s">
        <v>167</v>
      </c>
      <c r="C5" s="70">
        <v>54.672119140625</v>
      </c>
      <c r="D5" s="70">
        <v>58.17919921875</v>
      </c>
      <c r="E5" s="70">
        <v>56.531162261962891</v>
      </c>
      <c r="F5" s="70">
        <v>57.886932373046875</v>
      </c>
      <c r="G5" s="70">
        <v>53.449466705322266</v>
      </c>
      <c r="H5" s="70">
        <v>50.898231506347656</v>
      </c>
      <c r="I5" s="70">
        <v>57.056106567382813</v>
      </c>
      <c r="J5" s="70">
        <v>61.67401123046875</v>
      </c>
      <c r="K5" s="70" t="s">
        <v>569</v>
      </c>
      <c r="L5" s="70" t="s">
        <v>570</v>
      </c>
      <c r="M5" s="70" t="s">
        <v>571</v>
      </c>
    </row>
    <row r="6" spans="1:13" x14ac:dyDescent="0.35">
      <c r="A6" t="s">
        <v>10</v>
      </c>
      <c r="B6" t="s">
        <v>154</v>
      </c>
      <c r="C6" s="70">
        <v>52.226673126220703</v>
      </c>
      <c r="D6" s="70">
        <v>53.75799560546875</v>
      </c>
      <c r="E6" s="70">
        <v>58.527778625488281</v>
      </c>
      <c r="F6" s="70">
        <v>51.965263366699219</v>
      </c>
      <c r="G6" s="70">
        <v>49.059467315673828</v>
      </c>
      <c r="H6" s="70">
        <v>47.483222961425781</v>
      </c>
      <c r="I6" s="70">
        <v>54.229526519775391</v>
      </c>
      <c r="J6" s="70">
        <v>62.001533508300781</v>
      </c>
      <c r="K6" s="70" t="s">
        <v>230</v>
      </c>
      <c r="L6" s="70" t="s">
        <v>231</v>
      </c>
      <c r="M6" s="70" t="s">
        <v>232</v>
      </c>
    </row>
    <row r="7" spans="1:13" x14ac:dyDescent="0.35">
      <c r="A7" t="s">
        <v>10</v>
      </c>
      <c r="B7" t="s">
        <v>153</v>
      </c>
      <c r="C7" s="70">
        <v>66.342025756835938</v>
      </c>
      <c r="D7" s="70">
        <v>69.3319091796875</v>
      </c>
      <c r="E7" s="70">
        <v>74.765434265136719</v>
      </c>
      <c r="F7" s="70">
        <v>68.108879089355469</v>
      </c>
      <c r="G7" s="70">
        <v>58.549083709716797</v>
      </c>
      <c r="H7" s="70">
        <v>59.105144500732422</v>
      </c>
      <c r="I7" s="70">
        <v>71.108718872070313</v>
      </c>
      <c r="J7" s="70">
        <v>77.982276916503906</v>
      </c>
      <c r="K7" s="70" t="s">
        <v>344</v>
      </c>
      <c r="L7" s="70" t="s">
        <v>345</v>
      </c>
      <c r="M7" s="70" t="s">
        <v>346</v>
      </c>
    </row>
    <row r="8" spans="1:13" x14ac:dyDescent="0.35">
      <c r="A8" t="s">
        <v>10</v>
      </c>
      <c r="B8" t="s">
        <v>152</v>
      </c>
      <c r="C8" s="70">
        <v>49.872089385986328</v>
      </c>
      <c r="D8" s="70">
        <v>56.564117431640625</v>
      </c>
      <c r="E8" s="70">
        <v>54.380950927734375</v>
      </c>
      <c r="F8" s="70">
        <v>53.656307220458984</v>
      </c>
      <c r="G8" s="70">
        <v>49.687934875488281</v>
      </c>
      <c r="H8" s="70">
        <v>46.615531921386719</v>
      </c>
      <c r="I8" s="70">
        <v>55.126232147216797</v>
      </c>
      <c r="J8" s="70">
        <v>61.700263977050781</v>
      </c>
      <c r="K8" s="70" t="s">
        <v>458</v>
      </c>
      <c r="L8" s="70" t="s">
        <v>459</v>
      </c>
      <c r="M8" s="70" t="s">
        <v>460</v>
      </c>
    </row>
    <row r="9" spans="1:13" x14ac:dyDescent="0.35">
      <c r="A9" t="s">
        <v>10</v>
      </c>
      <c r="B9" t="s">
        <v>167</v>
      </c>
      <c r="C9" s="70">
        <v>57.754478454589844</v>
      </c>
      <c r="D9" s="70">
        <v>61.748401641845703</v>
      </c>
      <c r="E9" s="70">
        <v>64.383331298828125</v>
      </c>
      <c r="F9" s="70">
        <v>59.821754455566406</v>
      </c>
      <c r="G9" s="70">
        <v>53.549758911132813</v>
      </c>
      <c r="H9" s="70">
        <v>52.409397125244141</v>
      </c>
      <c r="I9" s="70">
        <v>62.139007568359375</v>
      </c>
      <c r="J9" s="70">
        <v>69.087425231933594</v>
      </c>
      <c r="K9" s="70" t="s">
        <v>572</v>
      </c>
      <c r="L9" s="70" t="s">
        <v>573</v>
      </c>
      <c r="M9" s="70" t="s">
        <v>574</v>
      </c>
    </row>
    <row r="10" spans="1:13" x14ac:dyDescent="0.35">
      <c r="A10" t="s">
        <v>56</v>
      </c>
      <c r="B10" t="s">
        <v>154</v>
      </c>
      <c r="C10" s="70">
        <v>51.034420013427734</v>
      </c>
      <c r="D10" s="70">
        <v>51.905929565429688</v>
      </c>
      <c r="E10" s="70">
        <v>58.938140869140625</v>
      </c>
      <c r="F10" s="70">
        <v>49.059703826904297</v>
      </c>
      <c r="G10" s="70">
        <v>42.276927947998047</v>
      </c>
      <c r="H10" s="70">
        <v>47.912990570068359</v>
      </c>
      <c r="I10" s="70">
        <v>58.085552215576172</v>
      </c>
      <c r="J10" s="70">
        <v>66.493606567382813</v>
      </c>
      <c r="K10" s="70" t="s">
        <v>233</v>
      </c>
      <c r="L10" s="74" t="s">
        <v>234</v>
      </c>
      <c r="M10" s="70" t="s">
        <v>235</v>
      </c>
    </row>
    <row r="11" spans="1:13" x14ac:dyDescent="0.35">
      <c r="A11" t="s">
        <v>56</v>
      </c>
      <c r="B11" t="s">
        <v>153</v>
      </c>
      <c r="C11" s="70">
        <v>52.642429351806641</v>
      </c>
      <c r="D11" s="70">
        <v>53.101608276367188</v>
      </c>
      <c r="E11" s="70">
        <v>54.937522888183594</v>
      </c>
      <c r="F11" s="70">
        <v>53.575557708740234</v>
      </c>
      <c r="G11" s="70">
        <v>44.104984283447266</v>
      </c>
      <c r="H11" s="70">
        <v>49.487831115722656</v>
      </c>
      <c r="I11" s="70">
        <v>56.379619598388672</v>
      </c>
      <c r="J11" s="70">
        <v>70.038581848144531</v>
      </c>
      <c r="K11" s="70" t="s">
        <v>347</v>
      </c>
      <c r="L11" s="70" t="s">
        <v>348</v>
      </c>
      <c r="M11" s="70" t="s">
        <v>349</v>
      </c>
    </row>
    <row r="12" spans="1:13" x14ac:dyDescent="0.35">
      <c r="A12" t="s">
        <v>56</v>
      </c>
      <c r="B12" t="s">
        <v>152</v>
      </c>
      <c r="C12" s="70">
        <v>40.793949127197266</v>
      </c>
      <c r="D12" s="70">
        <v>42.32073974609375</v>
      </c>
      <c r="E12" s="70">
        <v>43.158229827880859</v>
      </c>
      <c r="F12" s="70">
        <v>41.983718872070313</v>
      </c>
      <c r="G12" s="70">
        <v>35.058818817138672</v>
      </c>
      <c r="H12" s="70">
        <v>39.559341430664063</v>
      </c>
      <c r="I12" s="70">
        <v>43.193210601806641</v>
      </c>
      <c r="J12" s="70">
        <v>53.244182586669922</v>
      </c>
      <c r="K12" s="70" t="s">
        <v>461</v>
      </c>
      <c r="L12" s="70" t="s">
        <v>462</v>
      </c>
      <c r="M12" s="70" t="s">
        <v>463</v>
      </c>
    </row>
    <row r="13" spans="1:13" x14ac:dyDescent="0.35">
      <c r="A13" t="s">
        <v>56</v>
      </c>
      <c r="B13" t="s">
        <v>167</v>
      </c>
      <c r="C13" s="70">
        <v>48.173858642578125</v>
      </c>
      <c r="D13" s="70">
        <v>49.089168548583984</v>
      </c>
      <c r="E13" s="70">
        <v>51.614894866943359</v>
      </c>
      <c r="F13" s="70">
        <v>48.615245819091797</v>
      </c>
      <c r="G13" s="70">
        <v>40.573215484619141</v>
      </c>
      <c r="H13" s="70">
        <v>45.697891235351563</v>
      </c>
      <c r="I13" s="70">
        <v>52.105564117431641</v>
      </c>
      <c r="J13" s="70">
        <v>63.451549530029297</v>
      </c>
      <c r="K13" s="70" t="s">
        <v>575</v>
      </c>
      <c r="L13" s="70" t="s">
        <v>576</v>
      </c>
      <c r="M13" s="70" t="s">
        <v>577</v>
      </c>
    </row>
    <row r="14" spans="1:13" x14ac:dyDescent="0.35">
      <c r="A14" t="s">
        <v>12</v>
      </c>
      <c r="B14" t="s">
        <v>154</v>
      </c>
      <c r="C14" s="70">
        <v>51.160179138183594</v>
      </c>
      <c r="D14" s="70">
        <v>48.920036315917969</v>
      </c>
      <c r="E14" s="70">
        <v>56.696430206298828</v>
      </c>
      <c r="F14" s="70">
        <v>51.587303161621094</v>
      </c>
      <c r="G14" s="70">
        <v>42.241378784179688</v>
      </c>
      <c r="H14" s="70">
        <v>42.371322631835938</v>
      </c>
      <c r="I14" s="70">
        <v>49.657012939453125</v>
      </c>
      <c r="J14" s="70">
        <v>58.758804321289063</v>
      </c>
      <c r="K14" s="70" t="s">
        <v>236</v>
      </c>
      <c r="L14" s="70" t="s">
        <v>237</v>
      </c>
      <c r="M14" s="70" t="s">
        <v>238</v>
      </c>
    </row>
    <row r="15" spans="1:13" x14ac:dyDescent="0.35">
      <c r="A15" t="s">
        <v>12</v>
      </c>
      <c r="B15" t="s">
        <v>153</v>
      </c>
      <c r="C15" s="70">
        <v>54.707252502441406</v>
      </c>
      <c r="D15" s="70">
        <v>54.064540863037109</v>
      </c>
      <c r="E15" s="70">
        <v>45.238094329833984</v>
      </c>
      <c r="F15" s="70">
        <v>55.485008239746094</v>
      </c>
      <c r="G15" s="70">
        <v>52.271480560302734</v>
      </c>
      <c r="H15" s="70">
        <v>43.709148406982422</v>
      </c>
      <c r="I15" s="70">
        <v>54.657859802246094</v>
      </c>
      <c r="J15" s="70">
        <v>64.123626708984375</v>
      </c>
      <c r="K15" s="70" t="s">
        <v>350</v>
      </c>
      <c r="L15" s="70" t="s">
        <v>351</v>
      </c>
      <c r="M15" s="70" t="s">
        <v>352</v>
      </c>
    </row>
    <row r="16" spans="1:13" x14ac:dyDescent="0.35">
      <c r="A16" t="s">
        <v>12</v>
      </c>
      <c r="B16" t="s">
        <v>152</v>
      </c>
      <c r="C16" s="70">
        <v>59.324211120605469</v>
      </c>
      <c r="D16" s="70">
        <v>64.574577331542969</v>
      </c>
      <c r="E16" s="70">
        <v>57.908164978027344</v>
      </c>
      <c r="F16" s="70">
        <v>62.857143402099609</v>
      </c>
      <c r="G16" s="70">
        <v>57.002113342285156</v>
      </c>
      <c r="H16" s="70">
        <v>55.724788665771484</v>
      </c>
      <c r="I16" s="70">
        <v>61.345821380615234</v>
      </c>
      <c r="J16" s="70">
        <v>68.158950805664063</v>
      </c>
      <c r="K16" s="70" t="s">
        <v>464</v>
      </c>
      <c r="L16" s="70" t="s">
        <v>465</v>
      </c>
      <c r="M16" s="70" t="s">
        <v>466</v>
      </c>
    </row>
    <row r="17" spans="1:13" x14ac:dyDescent="0.35">
      <c r="A17" t="s">
        <v>12</v>
      </c>
      <c r="B17" t="s">
        <v>167</v>
      </c>
      <c r="C17" s="70">
        <v>55.613773345947266</v>
      </c>
      <c r="D17" s="70">
        <v>56.714153289794922</v>
      </c>
      <c r="E17" s="70">
        <v>51.964286804199219</v>
      </c>
      <c r="F17" s="70">
        <v>57.285713195800781</v>
      </c>
      <c r="G17" s="70">
        <v>51.921180725097656</v>
      </c>
      <c r="H17" s="70">
        <v>47.647060394287109</v>
      </c>
      <c r="I17" s="70">
        <v>55.99847412109375</v>
      </c>
      <c r="J17" s="70">
        <v>64.463027954101563</v>
      </c>
      <c r="K17" s="70" t="s">
        <v>578</v>
      </c>
      <c r="L17" s="70" t="s">
        <v>579</v>
      </c>
      <c r="M17" s="70" t="s">
        <v>580</v>
      </c>
    </row>
    <row r="18" spans="1:13" x14ac:dyDescent="0.35">
      <c r="A18" t="s">
        <v>13</v>
      </c>
      <c r="B18" t="s">
        <v>154</v>
      </c>
      <c r="C18" s="70">
        <v>49.380340576171875</v>
      </c>
      <c r="D18" s="70">
        <v>49.294872283935547</v>
      </c>
      <c r="E18" s="70">
        <v>55.532787322998047</v>
      </c>
      <c r="F18" s="70">
        <v>48.012718200683594</v>
      </c>
      <c r="G18" s="70">
        <v>45.032752990722656</v>
      </c>
      <c r="H18" s="70">
        <v>42.348346710205078</v>
      </c>
      <c r="I18" s="70">
        <v>52.802833557128906</v>
      </c>
      <c r="J18" s="70">
        <v>59.663864135742188</v>
      </c>
      <c r="K18" s="70" t="s">
        <v>239</v>
      </c>
      <c r="L18" s="70" t="s">
        <v>240</v>
      </c>
      <c r="M18" s="70" t="s">
        <v>241</v>
      </c>
    </row>
    <row r="19" spans="1:13" x14ac:dyDescent="0.35">
      <c r="A19" t="s">
        <v>13</v>
      </c>
      <c r="B19" t="s">
        <v>153</v>
      </c>
      <c r="C19" s="70">
        <v>55.365619659423828</v>
      </c>
      <c r="D19" s="70">
        <v>59.753086090087891</v>
      </c>
      <c r="E19" s="70">
        <v>56.976318359375</v>
      </c>
      <c r="F19" s="70">
        <v>58.593887329101563</v>
      </c>
      <c r="G19" s="70">
        <v>55.652595520019531</v>
      </c>
      <c r="H19" s="70">
        <v>52.696079254150391</v>
      </c>
      <c r="I19" s="70">
        <v>57.961051940917969</v>
      </c>
      <c r="J19" s="70">
        <v>68.020538330078125</v>
      </c>
      <c r="K19" s="70" t="s">
        <v>353</v>
      </c>
      <c r="L19" s="70" t="s">
        <v>354</v>
      </c>
      <c r="M19" s="70" t="s">
        <v>355</v>
      </c>
    </row>
    <row r="20" spans="1:13" x14ac:dyDescent="0.35">
      <c r="A20" t="s">
        <v>13</v>
      </c>
      <c r="B20" t="s">
        <v>152</v>
      </c>
      <c r="C20" s="70">
        <v>58.070819854736328</v>
      </c>
      <c r="D20" s="70">
        <v>60.24420166015625</v>
      </c>
      <c r="E20" s="70">
        <v>58.266979217529297</v>
      </c>
      <c r="F20" s="70">
        <v>59.959117889404297</v>
      </c>
      <c r="G20" s="70">
        <v>58.328136444091797</v>
      </c>
      <c r="H20" s="70">
        <v>55.619747161865234</v>
      </c>
      <c r="I20" s="70">
        <v>60.419734954833984</v>
      </c>
      <c r="J20" s="70">
        <v>65.186073303222656</v>
      </c>
      <c r="K20" s="70" t="s">
        <v>467</v>
      </c>
      <c r="L20" s="70" t="s">
        <v>468</v>
      </c>
      <c r="M20" s="70" t="s">
        <v>469</v>
      </c>
    </row>
    <row r="21" spans="1:13" x14ac:dyDescent="0.35">
      <c r="A21" t="s">
        <v>13</v>
      </c>
      <c r="B21" t="s">
        <v>167</v>
      </c>
      <c r="C21" s="70">
        <v>55.115383148193359</v>
      </c>
      <c r="D21" s="70">
        <v>57.833332061767578</v>
      </c>
      <c r="E21" s="70">
        <v>57.13934326171875</v>
      </c>
      <c r="F21" s="70">
        <v>56.955486297607422</v>
      </c>
      <c r="G21" s="70">
        <v>54.465065002441406</v>
      </c>
      <c r="H21" s="70">
        <v>51.649814605712891</v>
      </c>
      <c r="I21" s="70">
        <v>57.789947509765625</v>
      </c>
      <c r="J21" s="70">
        <v>65.357139587402344</v>
      </c>
      <c r="K21" s="70" t="s">
        <v>581</v>
      </c>
      <c r="L21" s="70" t="s">
        <v>582</v>
      </c>
      <c r="M21" s="70" t="s">
        <v>583</v>
      </c>
    </row>
    <row r="22" spans="1:13" x14ac:dyDescent="0.35">
      <c r="A22" t="s">
        <v>57</v>
      </c>
      <c r="B22" t="s">
        <v>154</v>
      </c>
      <c r="C22" s="70">
        <v>53.021671295166016</v>
      </c>
      <c r="D22" s="70">
        <v>55.836753845214844</v>
      </c>
      <c r="E22" s="70">
        <v>51.042339324951172</v>
      </c>
      <c r="F22" s="70">
        <v>55.927627563476563</v>
      </c>
      <c r="G22" s="70">
        <v>53.619785308837891</v>
      </c>
      <c r="H22" s="70">
        <v>53.258884429931641</v>
      </c>
      <c r="I22" s="70">
        <v>57.795112609863281</v>
      </c>
      <c r="J22" s="70">
        <v>61.888965606689453</v>
      </c>
      <c r="K22" s="70" t="s">
        <v>242</v>
      </c>
      <c r="L22" s="70" t="s">
        <v>243</v>
      </c>
      <c r="M22" s="70" t="s">
        <v>244</v>
      </c>
    </row>
    <row r="23" spans="1:13" x14ac:dyDescent="0.35">
      <c r="A23" t="s">
        <v>57</v>
      </c>
      <c r="B23" t="s">
        <v>153</v>
      </c>
      <c r="C23" s="70">
        <v>61.212467193603516</v>
      </c>
      <c r="D23" s="70">
        <v>57.007980346679688</v>
      </c>
      <c r="E23" s="70">
        <v>57.629528045654297</v>
      </c>
      <c r="F23" s="70">
        <v>60.936122894287109</v>
      </c>
      <c r="G23" s="70">
        <v>57.079532623291016</v>
      </c>
      <c r="H23" s="70">
        <v>57.577964782714844</v>
      </c>
      <c r="I23" s="70">
        <v>63.742839813232422</v>
      </c>
      <c r="J23" s="70">
        <v>70.863838195800781</v>
      </c>
      <c r="K23" s="70" t="s">
        <v>356</v>
      </c>
      <c r="L23" s="70" t="s">
        <v>357</v>
      </c>
      <c r="M23" s="70" t="s">
        <v>358</v>
      </c>
    </row>
    <row r="24" spans="1:13" x14ac:dyDescent="0.35">
      <c r="A24" t="s">
        <v>57</v>
      </c>
      <c r="B24" t="s">
        <v>152</v>
      </c>
      <c r="C24" s="70">
        <v>68.558135986328125</v>
      </c>
      <c r="D24" s="70">
        <v>71.695396423339844</v>
      </c>
      <c r="E24" s="70">
        <v>70.461189270019531</v>
      </c>
      <c r="F24" s="70">
        <v>71.629112243652344</v>
      </c>
      <c r="G24" s="70">
        <v>67.352584838867188</v>
      </c>
      <c r="H24" s="70">
        <v>68.019821166992188</v>
      </c>
      <c r="I24" s="70">
        <v>77.177886962890625</v>
      </c>
      <c r="J24" s="70">
        <v>79.055107116699219</v>
      </c>
      <c r="K24" s="70" t="s">
        <v>470</v>
      </c>
      <c r="L24" s="70" t="s">
        <v>471</v>
      </c>
      <c r="M24" s="70" t="s">
        <v>472</v>
      </c>
    </row>
    <row r="25" spans="1:13" x14ac:dyDescent="0.35">
      <c r="A25" t="s">
        <v>57</v>
      </c>
      <c r="B25" t="s">
        <v>167</v>
      </c>
      <c r="C25" s="70">
        <v>62.145290374755859</v>
      </c>
      <c r="D25" s="70">
        <v>61.914329528808594</v>
      </c>
      <c r="E25" s="70">
        <v>60.803169250488281</v>
      </c>
      <c r="F25" s="70">
        <v>63.676967620849609</v>
      </c>
      <c r="G25" s="70">
        <v>59.983150482177734</v>
      </c>
      <c r="H25" s="70">
        <v>60.368797302246094</v>
      </c>
      <c r="I25" s="70">
        <v>67.255561828613281</v>
      </c>
      <c r="J25" s="70">
        <v>71.935806274414063</v>
      </c>
      <c r="K25" s="70" t="s">
        <v>584</v>
      </c>
      <c r="L25" s="70" t="s">
        <v>585</v>
      </c>
      <c r="M25" s="70" t="s">
        <v>586</v>
      </c>
    </row>
    <row r="26" spans="1:13" x14ac:dyDescent="0.35">
      <c r="A26" t="s">
        <v>58</v>
      </c>
      <c r="B26" t="s">
        <v>154</v>
      </c>
      <c r="C26" s="70">
        <v>50.332221984863281</v>
      </c>
      <c r="D26" s="70">
        <v>49.131790161132813</v>
      </c>
      <c r="E26" s="70">
        <v>48.164268493652344</v>
      </c>
      <c r="F26" s="70">
        <v>50.974449157714844</v>
      </c>
      <c r="G26" s="70">
        <v>48.841621398925781</v>
      </c>
      <c r="H26" s="70">
        <v>48.619335174560547</v>
      </c>
      <c r="I26" s="70">
        <v>47.955574035644531</v>
      </c>
      <c r="J26" s="70">
        <v>51.356727600097656</v>
      </c>
      <c r="K26" s="70" t="s">
        <v>245</v>
      </c>
      <c r="L26" s="70" t="s">
        <v>246</v>
      </c>
      <c r="M26" s="70" t="s">
        <v>247</v>
      </c>
    </row>
    <row r="27" spans="1:13" x14ac:dyDescent="0.35">
      <c r="A27" t="s">
        <v>58</v>
      </c>
      <c r="B27" t="s">
        <v>153</v>
      </c>
      <c r="C27" s="70">
        <v>44.012805938720703</v>
      </c>
      <c r="D27" s="70">
        <v>46.675403594970703</v>
      </c>
      <c r="E27" s="70">
        <v>45.673923492431641</v>
      </c>
      <c r="F27" s="70">
        <v>45.402935028076172</v>
      </c>
      <c r="G27" s="70">
        <v>44.469524383544922</v>
      </c>
      <c r="H27" s="70">
        <v>37.975852966308594</v>
      </c>
      <c r="I27" s="70">
        <v>44.366958618164063</v>
      </c>
      <c r="J27" s="70">
        <v>47.00994873046875</v>
      </c>
      <c r="K27" s="70" t="s">
        <v>359</v>
      </c>
      <c r="L27" s="70" t="s">
        <v>360</v>
      </c>
      <c r="M27" s="70" t="s">
        <v>361</v>
      </c>
    </row>
    <row r="28" spans="1:13" x14ac:dyDescent="0.35">
      <c r="A28" t="s">
        <v>58</v>
      </c>
      <c r="B28" t="s">
        <v>152</v>
      </c>
      <c r="C28" s="70">
        <v>71.44140625</v>
      </c>
      <c r="D28" s="70">
        <v>74.068351745605469</v>
      </c>
      <c r="E28" s="70">
        <v>66.400550842285156</v>
      </c>
      <c r="F28" s="70">
        <v>75.667610168457031</v>
      </c>
      <c r="G28" s="70">
        <v>74.213615417480469</v>
      </c>
      <c r="H28" s="70">
        <v>60.914142608642578</v>
      </c>
      <c r="I28" s="70">
        <v>69.428306579589844</v>
      </c>
      <c r="J28" s="70">
        <v>77.11175537109375</v>
      </c>
      <c r="K28" s="70" t="s">
        <v>473</v>
      </c>
      <c r="L28" s="70" t="s">
        <v>474</v>
      </c>
      <c r="M28" s="70" t="s">
        <v>475</v>
      </c>
    </row>
    <row r="29" spans="1:13" x14ac:dyDescent="0.35">
      <c r="A29" t="s">
        <v>58</v>
      </c>
      <c r="B29" t="s">
        <v>167</v>
      </c>
      <c r="C29" s="70">
        <v>54.876697540283203</v>
      </c>
      <c r="D29" s="70">
        <v>56.75421142578125</v>
      </c>
      <c r="E29" s="70">
        <v>53.426315307617188</v>
      </c>
      <c r="F29" s="70">
        <v>57.109874725341797</v>
      </c>
      <c r="G29" s="70">
        <v>55.754375457763672</v>
      </c>
      <c r="H29" s="70">
        <v>48.132949829101563</v>
      </c>
      <c r="I29" s="70">
        <v>53.856155395507813</v>
      </c>
      <c r="J29" s="70">
        <v>58.414936065673828</v>
      </c>
      <c r="K29" s="70" t="s">
        <v>587</v>
      </c>
      <c r="L29" s="70" t="s">
        <v>588</v>
      </c>
      <c r="M29" s="70" t="s">
        <v>589</v>
      </c>
    </row>
    <row r="30" spans="1:13" x14ac:dyDescent="0.35">
      <c r="A30" t="s">
        <v>16</v>
      </c>
      <c r="B30" t="s">
        <v>154</v>
      </c>
      <c r="C30" s="70">
        <v>61.604377746582031</v>
      </c>
      <c r="D30" s="70">
        <v>61.166427612304688</v>
      </c>
      <c r="E30" s="70">
        <v>61.101661682128906</v>
      </c>
      <c r="F30" s="70">
        <v>61.268810272216797</v>
      </c>
      <c r="G30" s="70">
        <v>61.634792327880859</v>
      </c>
      <c r="H30" s="70">
        <v>61.21588134765625</v>
      </c>
      <c r="I30" s="70">
        <v>61.1785888671875</v>
      </c>
      <c r="J30" s="70">
        <v>62.397430419921875</v>
      </c>
      <c r="K30" s="70" t="s">
        <v>248</v>
      </c>
      <c r="L30" s="70" t="s">
        <v>249</v>
      </c>
      <c r="M30" s="70" t="s">
        <v>250</v>
      </c>
    </row>
    <row r="31" spans="1:13" x14ac:dyDescent="0.35">
      <c r="A31" t="s">
        <v>16</v>
      </c>
      <c r="B31" t="s">
        <v>153</v>
      </c>
      <c r="C31" s="70">
        <v>61.678630828857422</v>
      </c>
      <c r="D31" s="70">
        <v>60.334110260009766</v>
      </c>
      <c r="E31" s="70">
        <v>62.734462738037109</v>
      </c>
      <c r="F31" s="70">
        <v>62.4993896484375</v>
      </c>
      <c r="G31" s="70">
        <v>57.147418975830078</v>
      </c>
      <c r="H31" s="70">
        <v>59.151832580566406</v>
      </c>
      <c r="I31" s="70">
        <v>64.910896301269531</v>
      </c>
      <c r="J31" s="70">
        <v>64.224418640136719</v>
      </c>
      <c r="K31" s="70" t="s">
        <v>362</v>
      </c>
      <c r="L31" s="70" t="s">
        <v>363</v>
      </c>
      <c r="M31" s="70" t="s">
        <v>364</v>
      </c>
    </row>
    <row r="32" spans="1:13" x14ac:dyDescent="0.35">
      <c r="A32" t="s">
        <v>16</v>
      </c>
      <c r="B32" t="s">
        <v>152</v>
      </c>
      <c r="C32" s="70">
        <v>73.564308166503906</v>
      </c>
      <c r="D32" s="70">
        <v>84.95074462890625</v>
      </c>
      <c r="E32" s="70">
        <v>81.166740417480469</v>
      </c>
      <c r="F32" s="70">
        <v>79.241325378417969</v>
      </c>
      <c r="G32" s="70">
        <v>75.46197509765625</v>
      </c>
      <c r="H32" s="70">
        <v>75.953376770019531</v>
      </c>
      <c r="I32" s="70">
        <v>81.928176879882813</v>
      </c>
      <c r="J32" s="70">
        <v>84.905372619628906</v>
      </c>
      <c r="K32" s="70" t="s">
        <v>476</v>
      </c>
      <c r="L32" s="70" t="s">
        <v>477</v>
      </c>
      <c r="M32" s="70" t="s">
        <v>478</v>
      </c>
    </row>
    <row r="33" spans="1:13" x14ac:dyDescent="0.35">
      <c r="A33" t="s">
        <v>16</v>
      </c>
      <c r="B33" t="s">
        <v>167</v>
      </c>
      <c r="C33" s="70">
        <v>65.823768615722656</v>
      </c>
      <c r="D33" s="70">
        <v>69.11639404296875</v>
      </c>
      <c r="E33" s="70">
        <v>68.859199523925781</v>
      </c>
      <c r="F33" s="70">
        <v>68.112953186035156</v>
      </c>
      <c r="G33" s="70">
        <v>64.454986572265625</v>
      </c>
      <c r="H33" s="70">
        <v>65.445182800292969</v>
      </c>
      <c r="I33" s="70">
        <v>70.1204833984375</v>
      </c>
      <c r="J33" s="70">
        <v>71.09735107421875</v>
      </c>
      <c r="K33" s="70" t="s">
        <v>590</v>
      </c>
      <c r="L33" s="70" t="s">
        <v>591</v>
      </c>
      <c r="M33" s="70" t="s">
        <v>592</v>
      </c>
    </row>
    <row r="34" spans="1:13" x14ac:dyDescent="0.35">
      <c r="A34" t="s">
        <v>59</v>
      </c>
      <c r="B34" t="s">
        <v>154</v>
      </c>
      <c r="C34" s="70">
        <v>64.345603942871094</v>
      </c>
      <c r="D34" s="70">
        <v>59.606910705566406</v>
      </c>
      <c r="E34" s="70">
        <v>54.787384033203125</v>
      </c>
      <c r="F34" s="70">
        <v>61.99371337890625</v>
      </c>
      <c r="G34" s="70">
        <v>64.48291015625</v>
      </c>
      <c r="H34" s="70">
        <v>54.737266540527344</v>
      </c>
      <c r="I34" s="70">
        <v>60.561183929443359</v>
      </c>
      <c r="J34" s="70">
        <v>64.728691101074219</v>
      </c>
      <c r="K34" s="70" t="s">
        <v>251</v>
      </c>
      <c r="L34" s="70" t="s">
        <v>252</v>
      </c>
      <c r="M34" s="70" t="s">
        <v>253</v>
      </c>
    </row>
    <row r="35" spans="1:13" x14ac:dyDescent="0.35">
      <c r="A35" t="s">
        <v>59</v>
      </c>
      <c r="B35" t="s">
        <v>153</v>
      </c>
      <c r="C35" s="70">
        <v>63.149768829345703</v>
      </c>
      <c r="D35" s="70">
        <v>60.904087066650391</v>
      </c>
      <c r="E35" s="70">
        <v>62.814380645751953</v>
      </c>
      <c r="F35" s="70">
        <v>62.002761840820313</v>
      </c>
      <c r="G35" s="70">
        <v>62.023368835449219</v>
      </c>
      <c r="H35" s="70">
        <v>51.541938781738281</v>
      </c>
      <c r="I35" s="70">
        <v>59.128982543945313</v>
      </c>
      <c r="J35" s="70">
        <v>66.454498291015625</v>
      </c>
      <c r="K35" s="70" t="s">
        <v>365</v>
      </c>
      <c r="L35" s="70" t="s">
        <v>366</v>
      </c>
      <c r="M35" s="70" t="s">
        <v>367</v>
      </c>
    </row>
    <row r="36" spans="1:13" x14ac:dyDescent="0.35">
      <c r="A36" t="s">
        <v>59</v>
      </c>
      <c r="B36" t="s">
        <v>152</v>
      </c>
      <c r="C36" s="70">
        <v>63.430408477783203</v>
      </c>
      <c r="D36" s="70">
        <v>75.295082092285156</v>
      </c>
      <c r="E36" s="70">
        <v>50.634284973144531</v>
      </c>
      <c r="F36" s="70">
        <v>69.966926574707031</v>
      </c>
      <c r="G36" s="70">
        <v>72.893768310546875</v>
      </c>
      <c r="H36" s="70">
        <v>51.336929321289063</v>
      </c>
      <c r="I36" s="70">
        <v>64.42041015625</v>
      </c>
      <c r="J36" s="70">
        <v>76.059181213378906</v>
      </c>
      <c r="K36" s="70" t="s">
        <v>479</v>
      </c>
      <c r="L36" s="70" t="s">
        <v>480</v>
      </c>
      <c r="M36" s="70" t="s">
        <v>481</v>
      </c>
    </row>
    <row r="37" spans="1:13" x14ac:dyDescent="0.35">
      <c r="A37" t="s">
        <v>59</v>
      </c>
      <c r="B37" t="s">
        <v>167</v>
      </c>
      <c r="C37" s="70">
        <v>63.487140655517578</v>
      </c>
      <c r="D37" s="70">
        <v>65.648231506347656</v>
      </c>
      <c r="E37" s="70">
        <v>57.153186798095703</v>
      </c>
      <c r="F37" s="70">
        <v>64.769393920898438</v>
      </c>
      <c r="G37" s="70">
        <v>66.253677368164063</v>
      </c>
      <c r="H37" s="70">
        <v>52.121360778808594</v>
      </c>
      <c r="I37" s="70">
        <v>61.253719329833984</v>
      </c>
      <c r="J37" s="70">
        <v>69.452926635742188</v>
      </c>
      <c r="K37" s="70" t="s">
        <v>593</v>
      </c>
      <c r="L37" s="70" t="s">
        <v>594</v>
      </c>
      <c r="M37" s="70" t="s">
        <v>595</v>
      </c>
    </row>
    <row r="38" spans="1:13" x14ac:dyDescent="0.35">
      <c r="A38" t="s">
        <v>60</v>
      </c>
      <c r="B38" t="s">
        <v>154</v>
      </c>
      <c r="C38" s="70">
        <v>60.778598785400391</v>
      </c>
      <c r="D38" s="70">
        <v>56.602767944335938</v>
      </c>
      <c r="E38" s="70">
        <v>53.907524108886719</v>
      </c>
      <c r="F38" s="70">
        <v>57.741199493408203</v>
      </c>
      <c r="G38" s="70">
        <v>62.55926513671875</v>
      </c>
      <c r="H38" s="70">
        <v>55.669166564941406</v>
      </c>
      <c r="I38" s="70">
        <v>59.890571594238281</v>
      </c>
      <c r="J38" s="70">
        <v>59.654972076416016</v>
      </c>
      <c r="K38" s="75" t="s">
        <v>254</v>
      </c>
      <c r="L38" s="70" t="s">
        <v>255</v>
      </c>
      <c r="M38" s="70" t="s">
        <v>256</v>
      </c>
    </row>
    <row r="39" spans="1:13" x14ac:dyDescent="0.35">
      <c r="A39" t="s">
        <v>60</v>
      </c>
      <c r="B39" t="s">
        <v>153</v>
      </c>
      <c r="C39" s="70">
        <v>61.054664611816406</v>
      </c>
      <c r="D39" s="70">
        <v>59.961372375488281</v>
      </c>
      <c r="E39" s="70">
        <v>60.677387237548828</v>
      </c>
      <c r="F39" s="70">
        <v>59.815994262695313</v>
      </c>
      <c r="G39" s="70">
        <v>61.562957763671875</v>
      </c>
      <c r="H39" s="70">
        <v>55.804698944091797</v>
      </c>
      <c r="I39" s="70">
        <v>60.257720947265625</v>
      </c>
      <c r="J39" s="70">
        <v>66.949882507324219</v>
      </c>
      <c r="K39" s="70" t="s">
        <v>368</v>
      </c>
      <c r="L39" s="70" t="s">
        <v>369</v>
      </c>
      <c r="M39" s="70" t="s">
        <v>370</v>
      </c>
    </row>
    <row r="40" spans="1:13" x14ac:dyDescent="0.35">
      <c r="A40" t="s">
        <v>60</v>
      </c>
      <c r="B40" t="s">
        <v>152</v>
      </c>
      <c r="C40" s="70">
        <v>61.947563171386719</v>
      </c>
      <c r="D40" s="70">
        <v>70.132057189941406</v>
      </c>
      <c r="E40" s="70">
        <v>57.035602569580078</v>
      </c>
      <c r="F40" s="70">
        <v>62.800502777099609</v>
      </c>
      <c r="G40" s="70">
        <v>74.391342163085938</v>
      </c>
      <c r="H40" s="70">
        <v>53.639225006103516</v>
      </c>
      <c r="I40" s="70">
        <v>66.996116638183594</v>
      </c>
      <c r="J40" s="70">
        <v>77.496536254882813</v>
      </c>
      <c r="K40" s="70" t="s">
        <v>482</v>
      </c>
      <c r="L40" s="70" t="s">
        <v>483</v>
      </c>
      <c r="M40" s="70" t="s">
        <v>484</v>
      </c>
    </row>
    <row r="41" spans="1:13" x14ac:dyDescent="0.35">
      <c r="A41" t="s">
        <v>60</v>
      </c>
      <c r="B41" t="s">
        <v>167</v>
      </c>
      <c r="C41" s="70">
        <v>61.311965942382813</v>
      </c>
      <c r="D41" s="70">
        <v>62.849388122558594</v>
      </c>
      <c r="E41" s="70">
        <v>58.048789978027344</v>
      </c>
      <c r="F41" s="70">
        <v>60.445613861083984</v>
      </c>
      <c r="G41" s="70">
        <v>66.252151489257813</v>
      </c>
      <c r="H41" s="70">
        <v>55.019676208496094</v>
      </c>
      <c r="I41" s="70">
        <v>62.542728424072266</v>
      </c>
      <c r="J41" s="70">
        <v>69.182228088378906</v>
      </c>
      <c r="K41" s="70" t="s">
        <v>596</v>
      </c>
      <c r="L41" s="70" t="s">
        <v>597</v>
      </c>
      <c r="M41" s="70" t="s">
        <v>598</v>
      </c>
    </row>
    <row r="42" spans="1:13" x14ac:dyDescent="0.35">
      <c r="A42" t="s">
        <v>19</v>
      </c>
      <c r="B42" t="s">
        <v>154</v>
      </c>
      <c r="C42" s="70">
        <v>66.801750183105469</v>
      </c>
      <c r="D42" s="70">
        <v>63.090164184570313</v>
      </c>
      <c r="E42" s="70">
        <v>63.386528015136719</v>
      </c>
      <c r="F42" s="70">
        <v>64.850601196289063</v>
      </c>
      <c r="G42" s="70">
        <v>66.073463439941406</v>
      </c>
      <c r="H42" s="70">
        <v>59.264705657958984</v>
      </c>
      <c r="I42" s="70">
        <v>66.247604370117188</v>
      </c>
      <c r="J42" s="70">
        <v>66.963409423828125</v>
      </c>
      <c r="K42" s="70" t="s">
        <v>257</v>
      </c>
      <c r="L42" s="70" t="s">
        <v>258</v>
      </c>
      <c r="M42" s="70" t="s">
        <v>259</v>
      </c>
    </row>
    <row r="43" spans="1:13" x14ac:dyDescent="0.35">
      <c r="A43" t="s">
        <v>19</v>
      </c>
      <c r="B43" t="s">
        <v>153</v>
      </c>
      <c r="C43" s="70">
        <v>73.123497009277344</v>
      </c>
      <c r="D43" s="70">
        <v>74.245849609375</v>
      </c>
      <c r="E43" s="70">
        <v>75.017295837402344</v>
      </c>
      <c r="F43" s="70">
        <v>74.433036804199219</v>
      </c>
      <c r="G43" s="70">
        <v>71.476081848144531</v>
      </c>
      <c r="H43" s="70">
        <v>68.170310974121094</v>
      </c>
      <c r="I43" s="70">
        <v>74.132545471191406</v>
      </c>
      <c r="J43" s="70">
        <v>76.764312744140625</v>
      </c>
      <c r="K43" s="70" t="s">
        <v>371</v>
      </c>
      <c r="L43" s="70" t="s">
        <v>372</v>
      </c>
      <c r="M43" s="70" t="s">
        <v>373</v>
      </c>
    </row>
    <row r="44" spans="1:13" x14ac:dyDescent="0.35">
      <c r="A44" t="s">
        <v>19</v>
      </c>
      <c r="B44" t="s">
        <v>152</v>
      </c>
      <c r="C44" s="70">
        <v>81.194183349609375</v>
      </c>
      <c r="D44" s="70">
        <v>89.233657836914063</v>
      </c>
      <c r="E44" s="70">
        <v>81.344879150390625</v>
      </c>
      <c r="F44" s="70">
        <v>87.734146118164063</v>
      </c>
      <c r="G44" s="70">
        <v>82.793296813964844</v>
      </c>
      <c r="H44" s="70">
        <v>76.35565185546875</v>
      </c>
      <c r="I44" s="70">
        <v>85.664207458496094</v>
      </c>
      <c r="J44" s="70">
        <v>90.457382202148438</v>
      </c>
      <c r="K44" s="70" t="s">
        <v>485</v>
      </c>
      <c r="L44" s="70" t="s">
        <v>486</v>
      </c>
      <c r="M44" s="70" t="s">
        <v>487</v>
      </c>
    </row>
    <row r="45" spans="1:13" x14ac:dyDescent="0.35">
      <c r="A45" t="s">
        <v>19</v>
      </c>
      <c r="B45" t="s">
        <v>167</v>
      </c>
      <c r="C45" s="70">
        <v>74.683891296386719</v>
      </c>
      <c r="D45" s="70">
        <v>77.260444641113281</v>
      </c>
      <c r="E45" s="70">
        <v>74.905792236328125</v>
      </c>
      <c r="F45" s="70">
        <v>77.17193603515625</v>
      </c>
      <c r="G45" s="70">
        <v>74.356582641601563</v>
      </c>
      <c r="H45" s="70">
        <v>69.254058837890625</v>
      </c>
      <c r="I45" s="70">
        <v>76.591636657714844</v>
      </c>
      <c r="J45" s="70">
        <v>79.596710205078125</v>
      </c>
      <c r="K45" s="70" t="s">
        <v>599</v>
      </c>
      <c r="L45" s="70" t="s">
        <v>600</v>
      </c>
      <c r="M45" s="70" t="s">
        <v>601</v>
      </c>
    </row>
    <row r="46" spans="1:13" x14ac:dyDescent="0.35">
      <c r="A46" t="s">
        <v>20</v>
      </c>
      <c r="B46" t="s">
        <v>154</v>
      </c>
      <c r="C46" s="70">
        <v>53.651966094970703</v>
      </c>
      <c r="D46" s="70">
        <v>53.419685363769531</v>
      </c>
      <c r="E46" s="70">
        <v>49.871536254882813</v>
      </c>
      <c r="F46" s="70">
        <v>53.748172760009766</v>
      </c>
      <c r="G46" s="70">
        <v>54.547706604003906</v>
      </c>
      <c r="H46" s="70">
        <v>57.029125213623047</v>
      </c>
      <c r="I46" s="70">
        <v>52.334564208984375</v>
      </c>
      <c r="J46" s="70">
        <v>48.679069519042969</v>
      </c>
      <c r="K46" s="70" t="s">
        <v>260</v>
      </c>
      <c r="L46" s="70" t="s">
        <v>261</v>
      </c>
      <c r="M46" s="70" t="s">
        <v>262</v>
      </c>
    </row>
    <row r="47" spans="1:13" x14ac:dyDescent="0.35">
      <c r="A47" t="s">
        <v>20</v>
      </c>
      <c r="B47" t="s">
        <v>153</v>
      </c>
      <c r="C47" s="70">
        <v>59.827434539794922</v>
      </c>
      <c r="D47" s="70">
        <v>64.486305236816406</v>
      </c>
      <c r="E47" s="70">
        <v>69.068870544433594</v>
      </c>
      <c r="F47" s="70">
        <v>62.564750671386719</v>
      </c>
      <c r="G47" s="70">
        <v>57.874546051025391</v>
      </c>
      <c r="H47" s="70">
        <v>57.237552642822266</v>
      </c>
      <c r="I47" s="70">
        <v>63.451427459716797</v>
      </c>
      <c r="J47" s="70">
        <v>69.658523559570313</v>
      </c>
      <c r="K47" s="70" t="s">
        <v>374</v>
      </c>
      <c r="L47" s="70" t="s">
        <v>375</v>
      </c>
      <c r="M47" s="70" t="s">
        <v>376</v>
      </c>
    </row>
    <row r="48" spans="1:13" x14ac:dyDescent="0.35">
      <c r="A48" t="s">
        <v>20</v>
      </c>
      <c r="B48" t="s">
        <v>152</v>
      </c>
      <c r="C48" s="70">
        <v>57.380481719970703</v>
      </c>
      <c r="D48" s="70">
        <v>72.675849914550781</v>
      </c>
      <c r="E48" s="70">
        <v>71.145957946777344</v>
      </c>
      <c r="F48" s="70">
        <v>68.433425903320313</v>
      </c>
      <c r="G48" s="70">
        <v>55.61724853515625</v>
      </c>
      <c r="H48" s="70">
        <v>52.088253021240234</v>
      </c>
      <c r="I48" s="70">
        <v>72.24652099609375</v>
      </c>
      <c r="J48" s="70">
        <v>76.56158447265625</v>
      </c>
      <c r="K48" s="70" t="s">
        <v>488</v>
      </c>
      <c r="L48" s="70" t="s">
        <v>489</v>
      </c>
      <c r="M48" s="70" t="s">
        <v>490</v>
      </c>
    </row>
    <row r="49" spans="1:13" x14ac:dyDescent="0.35">
      <c r="A49" t="s">
        <v>20</v>
      </c>
      <c r="B49" t="s">
        <v>167</v>
      </c>
      <c r="C49" s="70">
        <v>57.735908508300781</v>
      </c>
      <c r="D49" s="70">
        <v>65.139320373535156</v>
      </c>
      <c r="E49" s="70">
        <v>65.956382751464844</v>
      </c>
      <c r="F49" s="70">
        <v>62.855472564697266</v>
      </c>
      <c r="G49" s="70">
        <v>56.419124603271484</v>
      </c>
      <c r="H49" s="70">
        <v>55.393611907958984</v>
      </c>
      <c r="I49" s="70">
        <v>64.30633544921875</v>
      </c>
      <c r="J49" s="70">
        <v>67.878707885742188</v>
      </c>
      <c r="K49" s="70" t="s">
        <v>602</v>
      </c>
      <c r="L49" s="70" t="s">
        <v>603</v>
      </c>
      <c r="M49" s="70" t="s">
        <v>604</v>
      </c>
    </row>
    <row r="50" spans="1:13" x14ac:dyDescent="0.35">
      <c r="A50" t="s">
        <v>21</v>
      </c>
      <c r="B50" t="s">
        <v>154</v>
      </c>
      <c r="C50" s="70">
        <v>54.453975677490234</v>
      </c>
      <c r="D50" s="70">
        <v>52.462139129638672</v>
      </c>
      <c r="E50" s="70">
        <v>44.4560546875</v>
      </c>
      <c r="F50" s="70">
        <v>56.03582763671875</v>
      </c>
      <c r="G50" s="70">
        <v>53.232315063476563</v>
      </c>
      <c r="H50" s="70">
        <v>53.324348449707031</v>
      </c>
      <c r="I50" s="70">
        <v>54.232185363769531</v>
      </c>
      <c r="J50" s="70">
        <v>48.392589569091797</v>
      </c>
      <c r="K50" s="70" t="s">
        <v>263</v>
      </c>
      <c r="L50" s="70" t="s">
        <v>264</v>
      </c>
      <c r="M50" s="70" t="s">
        <v>265</v>
      </c>
    </row>
    <row r="51" spans="1:13" x14ac:dyDescent="0.35">
      <c r="A51" t="s">
        <v>21</v>
      </c>
      <c r="B51" t="s">
        <v>153</v>
      </c>
      <c r="C51" s="70">
        <v>61.295276641845703</v>
      </c>
      <c r="D51" s="70">
        <v>60.853504180908203</v>
      </c>
      <c r="E51" s="70">
        <v>56.3133544921875</v>
      </c>
      <c r="F51" s="70">
        <v>65.749069213867188</v>
      </c>
      <c r="G51" s="70">
        <v>53.938350677490234</v>
      </c>
      <c r="H51" s="70">
        <v>57.960086822509766</v>
      </c>
      <c r="I51" s="70">
        <v>67.814804077148438</v>
      </c>
      <c r="J51" s="70">
        <v>69.439010620117188</v>
      </c>
      <c r="K51" s="70" t="s">
        <v>377</v>
      </c>
      <c r="L51" s="70" t="s">
        <v>378</v>
      </c>
      <c r="M51" s="70" t="s">
        <v>379</v>
      </c>
    </row>
    <row r="52" spans="1:13" x14ac:dyDescent="0.35">
      <c r="A52" t="s">
        <v>21</v>
      </c>
      <c r="B52" t="s">
        <v>152</v>
      </c>
      <c r="C52" s="70">
        <v>88.9093017578125</v>
      </c>
      <c r="D52" s="70">
        <v>93.750129699707031</v>
      </c>
      <c r="E52" s="70">
        <v>93.263420104980469</v>
      </c>
      <c r="F52" s="70">
        <v>92.597145080566406</v>
      </c>
      <c r="G52" s="70">
        <v>86.772575378417969</v>
      </c>
      <c r="H52" s="70">
        <v>89.368392944335938</v>
      </c>
      <c r="I52" s="70">
        <v>94.960151672363281</v>
      </c>
      <c r="J52" s="70">
        <v>88.873268127441406</v>
      </c>
      <c r="K52" s="70" t="s">
        <v>491</v>
      </c>
      <c r="L52" s="70" t="s">
        <v>492</v>
      </c>
      <c r="M52" s="70" t="s">
        <v>493</v>
      </c>
    </row>
    <row r="53" spans="1:13" x14ac:dyDescent="0.35">
      <c r="A53" t="s">
        <v>21</v>
      </c>
      <c r="B53" t="s">
        <v>167</v>
      </c>
      <c r="C53" s="70">
        <v>69.591926574707031</v>
      </c>
      <c r="D53" s="70">
        <v>70.689048767089844</v>
      </c>
      <c r="E53" s="70">
        <v>66.874420166015625</v>
      </c>
      <c r="F53" s="70">
        <v>73.2032470703125</v>
      </c>
      <c r="G53" s="70">
        <v>65.28912353515625</v>
      </c>
      <c r="H53" s="70">
        <v>68.025848388671875</v>
      </c>
      <c r="I53" s="70">
        <v>74.599151611328125</v>
      </c>
      <c r="J53" s="70">
        <v>72.031715393066406</v>
      </c>
      <c r="K53" s="70" t="s">
        <v>605</v>
      </c>
      <c r="L53" s="70" t="s">
        <v>606</v>
      </c>
      <c r="M53" s="70" t="s">
        <v>607</v>
      </c>
    </row>
    <row r="54" spans="1:13" x14ac:dyDescent="0.35">
      <c r="A54" t="s">
        <v>61</v>
      </c>
      <c r="B54" t="s">
        <v>154</v>
      </c>
      <c r="C54" s="70">
        <v>60.296905517578125</v>
      </c>
      <c r="D54" s="70">
        <v>53.214038848876953</v>
      </c>
      <c r="E54" s="70">
        <v>47.497005462646484</v>
      </c>
      <c r="F54" s="70">
        <v>57.553680419921875</v>
      </c>
      <c r="G54" s="70">
        <v>61.378139495849609</v>
      </c>
      <c r="H54" s="70">
        <v>55.934780120849609</v>
      </c>
      <c r="I54" s="70">
        <v>60.965442657470703</v>
      </c>
      <c r="J54" s="70">
        <v>77.005958557128906</v>
      </c>
      <c r="K54" s="70" t="s">
        <v>266</v>
      </c>
      <c r="L54" s="70" t="s">
        <v>267</v>
      </c>
      <c r="M54" s="70" t="s">
        <v>268</v>
      </c>
    </row>
    <row r="55" spans="1:13" x14ac:dyDescent="0.35">
      <c r="A55" t="s">
        <v>61</v>
      </c>
      <c r="B55" t="s">
        <v>153</v>
      </c>
      <c r="C55" s="70">
        <v>45.927043914794922</v>
      </c>
      <c r="D55" s="70">
        <v>44.406829833984375</v>
      </c>
      <c r="E55" s="70">
        <v>42.770263671875</v>
      </c>
      <c r="F55" s="70">
        <v>46.115158081054688</v>
      </c>
      <c r="G55" s="70">
        <v>44.918071746826172</v>
      </c>
      <c r="H55" s="70">
        <v>43.128585815429688</v>
      </c>
      <c r="I55" s="70">
        <v>53.671134948730469</v>
      </c>
      <c r="J55" s="70">
        <v>70.884910583496094</v>
      </c>
      <c r="K55" s="70" t="s">
        <v>380</v>
      </c>
      <c r="L55" s="70" t="s">
        <v>381</v>
      </c>
      <c r="M55" s="70" t="s">
        <v>382</v>
      </c>
    </row>
    <row r="56" spans="1:13" x14ac:dyDescent="0.35">
      <c r="A56" t="s">
        <v>61</v>
      </c>
      <c r="B56" t="s">
        <v>152</v>
      </c>
      <c r="C56" s="70">
        <v>72.257438659667969</v>
      </c>
      <c r="D56" s="70">
        <v>76.06085205078125</v>
      </c>
      <c r="E56" s="70">
        <v>74.317420959472656</v>
      </c>
      <c r="F56" s="70">
        <v>76.426025390625</v>
      </c>
      <c r="G56" s="70">
        <v>69.463516235351563</v>
      </c>
      <c r="H56" s="70">
        <v>72.483169555664063</v>
      </c>
      <c r="I56" s="70">
        <v>81.07147216796875</v>
      </c>
      <c r="J56" s="70">
        <v>92.284011840820313</v>
      </c>
      <c r="K56" s="70" t="s">
        <v>494</v>
      </c>
      <c r="L56" s="70" t="s">
        <v>495</v>
      </c>
      <c r="M56" s="70" t="s">
        <v>496</v>
      </c>
    </row>
    <row r="57" spans="1:13" x14ac:dyDescent="0.35">
      <c r="A57" t="s">
        <v>61</v>
      </c>
      <c r="B57" t="s">
        <v>167</v>
      </c>
      <c r="C57" s="70">
        <v>58.016654968261719</v>
      </c>
      <c r="D57" s="70">
        <v>57.247180938720703</v>
      </c>
      <c r="E57" s="70">
        <v>54.757118225097656</v>
      </c>
      <c r="F57" s="70">
        <v>59.011665344238281</v>
      </c>
      <c r="G57" s="70">
        <v>56.800991058349609</v>
      </c>
      <c r="H57" s="70">
        <v>55.96392822265625</v>
      </c>
      <c r="I57" s="70">
        <v>64.720115661621094</v>
      </c>
      <c r="J57" s="70">
        <v>79.598808288574219</v>
      </c>
      <c r="K57" s="70" t="s">
        <v>608</v>
      </c>
      <c r="L57" s="70" t="s">
        <v>609</v>
      </c>
      <c r="M57" s="70" t="s">
        <v>610</v>
      </c>
    </row>
    <row r="58" spans="1:13" x14ac:dyDescent="0.35">
      <c r="A58" t="s">
        <v>62</v>
      </c>
      <c r="B58" t="s">
        <v>154</v>
      </c>
      <c r="C58" s="70">
        <v>58.097164154052734</v>
      </c>
      <c r="D58" s="70">
        <v>55.558300018310547</v>
      </c>
      <c r="E58" s="70">
        <v>57.448978424072266</v>
      </c>
      <c r="F58" s="70">
        <v>56.875934600830078</v>
      </c>
      <c r="G58" s="70">
        <v>54.411766052246094</v>
      </c>
      <c r="H58" s="70">
        <v>57.023811340332031</v>
      </c>
      <c r="I58" s="70">
        <v>58.59375</v>
      </c>
      <c r="J58" s="70">
        <v>54.802631378173828</v>
      </c>
      <c r="K58" s="70" t="s">
        <v>269</v>
      </c>
      <c r="L58" s="70" t="s">
        <v>270</v>
      </c>
      <c r="M58" s="70" t="s">
        <v>271</v>
      </c>
    </row>
    <row r="59" spans="1:13" x14ac:dyDescent="0.35">
      <c r="A59" t="s">
        <v>62</v>
      </c>
      <c r="B59" t="s">
        <v>153</v>
      </c>
      <c r="C59" s="70">
        <v>70.355377197265625</v>
      </c>
      <c r="D59" s="70">
        <v>71.453666687011719</v>
      </c>
      <c r="E59" s="70">
        <v>71.247161865234375</v>
      </c>
      <c r="F59" s="70">
        <v>71.848526000976563</v>
      </c>
      <c r="G59" s="70">
        <v>62.352939605712891</v>
      </c>
      <c r="H59" s="70">
        <v>72.821868896484375</v>
      </c>
      <c r="I59" s="70">
        <v>69.696968078613281</v>
      </c>
      <c r="J59" s="70">
        <v>65.4385986328125</v>
      </c>
      <c r="K59" s="70" t="s">
        <v>383</v>
      </c>
      <c r="L59" s="70" t="s">
        <v>384</v>
      </c>
      <c r="M59" s="70" t="s">
        <v>385</v>
      </c>
    </row>
    <row r="60" spans="1:13" x14ac:dyDescent="0.35">
      <c r="A60" t="s">
        <v>62</v>
      </c>
      <c r="B60" t="s">
        <v>152</v>
      </c>
      <c r="C60" s="70">
        <v>37.507228851318359</v>
      </c>
      <c r="D60" s="70">
        <v>38.763412475585938</v>
      </c>
      <c r="E60" s="70">
        <v>39.30029296875</v>
      </c>
      <c r="F60" s="70">
        <v>37.924407958984375</v>
      </c>
      <c r="G60" s="70">
        <v>36.302520751953125</v>
      </c>
      <c r="H60" s="70">
        <v>40.816326141357422</v>
      </c>
      <c r="I60" s="70">
        <v>34.172077178955078</v>
      </c>
      <c r="J60" s="70">
        <v>32.857143402099609</v>
      </c>
      <c r="K60" s="70" t="s">
        <v>497</v>
      </c>
      <c r="L60" s="70" t="s">
        <v>498</v>
      </c>
      <c r="M60" s="70" t="s">
        <v>499</v>
      </c>
    </row>
    <row r="61" spans="1:13" x14ac:dyDescent="0.35">
      <c r="A61" t="s">
        <v>62</v>
      </c>
      <c r="B61" t="s">
        <v>167</v>
      </c>
      <c r="C61" s="70">
        <v>56.406883239746094</v>
      </c>
      <c r="D61" s="70">
        <v>56.833003997802734</v>
      </c>
      <c r="E61" s="70">
        <v>57.306121826171875</v>
      </c>
      <c r="F61" s="70">
        <v>56.980567932128906</v>
      </c>
      <c r="G61" s="70">
        <v>51.647060394287109</v>
      </c>
      <c r="H61" s="70">
        <v>58.460315704345703</v>
      </c>
      <c r="I61" s="70">
        <v>55.042613983154297</v>
      </c>
      <c r="J61" s="70">
        <v>51.907894134521484</v>
      </c>
      <c r="K61" s="70" t="s">
        <v>611</v>
      </c>
      <c r="L61" s="70" t="s">
        <v>612</v>
      </c>
      <c r="M61" s="70" t="s">
        <v>613</v>
      </c>
    </row>
    <row r="62" spans="1:13" x14ac:dyDescent="0.35">
      <c r="A62" t="s">
        <v>63</v>
      </c>
      <c r="B62" t="s">
        <v>154</v>
      </c>
      <c r="C62" s="70">
        <v>58.158248901367188</v>
      </c>
      <c r="D62" s="70">
        <v>58.263362884521484</v>
      </c>
      <c r="E62" s="70">
        <v>57.34454345703125</v>
      </c>
      <c r="F62" s="70">
        <v>60.101772308349609</v>
      </c>
      <c r="G62" s="70">
        <v>55.675159454345703</v>
      </c>
      <c r="H62" s="70">
        <v>54.206562042236328</v>
      </c>
      <c r="I62" s="70">
        <v>62.025417327880859</v>
      </c>
      <c r="J62" s="70">
        <v>64.336532592773438</v>
      </c>
      <c r="K62" s="70" t="s">
        <v>272</v>
      </c>
      <c r="L62" s="70" t="s">
        <v>273</v>
      </c>
      <c r="M62" s="70" t="s">
        <v>274</v>
      </c>
    </row>
    <row r="63" spans="1:13" x14ac:dyDescent="0.35">
      <c r="A63" t="s">
        <v>63</v>
      </c>
      <c r="B63" t="s">
        <v>153</v>
      </c>
      <c r="C63" s="70">
        <v>72.557601928710938</v>
      </c>
      <c r="D63" s="70">
        <v>73.569801330566406</v>
      </c>
      <c r="E63" s="70">
        <v>75.686767578125</v>
      </c>
      <c r="F63" s="70">
        <v>74.640419006347656</v>
      </c>
      <c r="G63" s="70">
        <v>68.490837097167969</v>
      </c>
      <c r="H63" s="70">
        <v>68.804466247558594</v>
      </c>
      <c r="I63" s="70">
        <v>77.615036010742188</v>
      </c>
      <c r="J63" s="70">
        <v>78.30743408203125</v>
      </c>
      <c r="K63" s="70" t="s">
        <v>386</v>
      </c>
      <c r="L63" s="70" t="s">
        <v>387</v>
      </c>
      <c r="M63" s="70" t="s">
        <v>388</v>
      </c>
    </row>
    <row r="64" spans="1:13" x14ac:dyDescent="0.35">
      <c r="A64" t="s">
        <v>63</v>
      </c>
      <c r="B64" t="s">
        <v>152</v>
      </c>
      <c r="C64" s="70">
        <v>67.782585144042969</v>
      </c>
      <c r="D64" s="70">
        <v>75.832969665527344</v>
      </c>
      <c r="E64" s="70">
        <v>68.970191955566406</v>
      </c>
      <c r="F64" s="70">
        <v>74.483642578125</v>
      </c>
      <c r="G64" s="70">
        <v>69.602745056152344</v>
      </c>
      <c r="H64" s="70">
        <v>65.872566223144531</v>
      </c>
      <c r="I64" s="70">
        <v>77.521224975585938</v>
      </c>
      <c r="J64" s="70">
        <v>82.061622619628906</v>
      </c>
      <c r="K64" s="70" t="s">
        <v>500</v>
      </c>
      <c r="L64" s="70" t="s">
        <v>501</v>
      </c>
      <c r="M64" s="70" t="s">
        <v>502</v>
      </c>
    </row>
    <row r="65" spans="1:13" x14ac:dyDescent="0.35">
      <c r="A65" t="s">
        <v>63</v>
      </c>
      <c r="B65" t="s">
        <v>167</v>
      </c>
      <c r="C65" s="70">
        <v>68.006477355957031</v>
      </c>
      <c r="D65" s="70">
        <v>71.300621032714844</v>
      </c>
      <c r="E65" s="70">
        <v>69.667518615722656</v>
      </c>
      <c r="F65" s="70">
        <v>71.677818298339844</v>
      </c>
      <c r="G65" s="70">
        <v>66.316871643066406</v>
      </c>
      <c r="H65" s="70">
        <v>64.858718872070313</v>
      </c>
      <c r="I65" s="70">
        <v>74.464279174804688</v>
      </c>
      <c r="J65" s="70">
        <v>76.827224731445313</v>
      </c>
      <c r="K65" s="70" t="s">
        <v>614</v>
      </c>
      <c r="L65" s="70" t="s">
        <v>615</v>
      </c>
      <c r="M65" s="70" t="s">
        <v>616</v>
      </c>
    </row>
    <row r="66" spans="1:13" x14ac:dyDescent="0.35">
      <c r="A66" t="s">
        <v>64</v>
      </c>
      <c r="B66" t="s">
        <v>154</v>
      </c>
      <c r="C66" s="70">
        <v>58.296318054199219</v>
      </c>
      <c r="D66" s="70">
        <v>56.496395111083984</v>
      </c>
      <c r="E66" s="70">
        <v>52.727405548095703</v>
      </c>
      <c r="F66" s="70">
        <v>58.206218719482422</v>
      </c>
      <c r="G66" s="70">
        <v>58.797630310058594</v>
      </c>
      <c r="H66" s="70">
        <v>57.321460723876953</v>
      </c>
      <c r="I66" s="70">
        <v>57.414207458496094</v>
      </c>
      <c r="J66" s="70">
        <v>58.187953948974609</v>
      </c>
      <c r="K66" s="70" t="s">
        <v>275</v>
      </c>
      <c r="L66" s="70" t="s">
        <v>276</v>
      </c>
      <c r="M66" s="70" t="s">
        <v>277</v>
      </c>
    </row>
    <row r="67" spans="1:13" x14ac:dyDescent="0.35">
      <c r="A67" t="s">
        <v>64</v>
      </c>
      <c r="B67" t="s">
        <v>153</v>
      </c>
      <c r="C67" s="70">
        <v>51.077770233154297</v>
      </c>
      <c r="D67" s="70">
        <v>52.886802673339844</v>
      </c>
      <c r="E67" s="70">
        <v>41.667789459228516</v>
      </c>
      <c r="F67" s="70">
        <v>54.577934265136719</v>
      </c>
      <c r="G67" s="70">
        <v>51.470142364501953</v>
      </c>
      <c r="H67" s="70">
        <v>50.232089996337891</v>
      </c>
      <c r="I67" s="70">
        <v>60.423568725585938</v>
      </c>
      <c r="J67" s="70">
        <v>58.781845092773438</v>
      </c>
      <c r="K67" s="70" t="s">
        <v>389</v>
      </c>
      <c r="L67" s="70" t="s">
        <v>390</v>
      </c>
      <c r="M67" s="70" t="s">
        <v>391</v>
      </c>
    </row>
    <row r="68" spans="1:13" x14ac:dyDescent="0.35">
      <c r="A68" t="s">
        <v>64</v>
      </c>
      <c r="B68" t="s">
        <v>152</v>
      </c>
      <c r="C68" s="70">
        <v>50.354255676269531</v>
      </c>
      <c r="D68" s="70">
        <v>55.291683197021484</v>
      </c>
      <c r="E68" s="70">
        <v>44.337326049804688</v>
      </c>
      <c r="F68" s="70">
        <v>56.447601318359375</v>
      </c>
      <c r="G68" s="70">
        <v>49.542011260986328</v>
      </c>
      <c r="H68" s="70">
        <v>50.610519409179688</v>
      </c>
      <c r="I68" s="70">
        <v>58.670833587646484</v>
      </c>
      <c r="J68" s="70">
        <v>65.464828491210938</v>
      </c>
      <c r="K68" s="70" t="s">
        <v>503</v>
      </c>
      <c r="L68" s="70" t="s">
        <v>504</v>
      </c>
      <c r="M68" s="70" t="s">
        <v>505</v>
      </c>
    </row>
    <row r="69" spans="1:13" x14ac:dyDescent="0.35">
      <c r="A69" t="s">
        <v>64</v>
      </c>
      <c r="B69" t="s">
        <v>167</v>
      </c>
      <c r="C69" s="70">
        <v>52.26824951171875</v>
      </c>
      <c r="D69" s="70">
        <v>54.450428009033203</v>
      </c>
      <c r="E69" s="70">
        <v>44.814052581787109</v>
      </c>
      <c r="F69" s="70">
        <v>55.957973480224609</v>
      </c>
      <c r="G69" s="70">
        <v>52.260795593261719</v>
      </c>
      <c r="H69" s="70">
        <v>51.782413482666016</v>
      </c>
      <c r="I69" s="70">
        <v>59.208240509033203</v>
      </c>
      <c r="J69" s="70">
        <v>61.002109527587891</v>
      </c>
      <c r="K69" s="70" t="s">
        <v>617</v>
      </c>
      <c r="L69" s="70" t="s">
        <v>618</v>
      </c>
      <c r="M69" s="70" t="s">
        <v>619</v>
      </c>
    </row>
    <row r="70" spans="1:13" x14ac:dyDescent="0.35">
      <c r="A70" t="s">
        <v>26</v>
      </c>
      <c r="B70" t="s">
        <v>154</v>
      </c>
      <c r="C70" s="70">
        <v>49.067165374755859</v>
      </c>
      <c r="D70" s="70">
        <v>47.886165618896484</v>
      </c>
      <c r="E70" s="70">
        <v>49.710796356201172</v>
      </c>
      <c r="F70" s="70">
        <v>47.536079406738281</v>
      </c>
      <c r="G70" s="70">
        <v>51.604728698730469</v>
      </c>
      <c r="H70" s="70">
        <v>43.836807250976563</v>
      </c>
      <c r="I70" s="70">
        <v>49.516307830810547</v>
      </c>
      <c r="J70" s="70">
        <v>55.801433563232422</v>
      </c>
      <c r="K70" s="70" t="s">
        <v>278</v>
      </c>
      <c r="L70" s="70" t="s">
        <v>279</v>
      </c>
      <c r="M70" s="70" t="s">
        <v>280</v>
      </c>
    </row>
    <row r="71" spans="1:13" x14ac:dyDescent="0.35">
      <c r="A71" t="s">
        <v>26</v>
      </c>
      <c r="B71" t="s">
        <v>153</v>
      </c>
      <c r="C71" s="70">
        <v>66.141510009765625</v>
      </c>
      <c r="D71" s="70">
        <v>63.571659088134766</v>
      </c>
      <c r="E71" s="70">
        <v>64.324478149414063</v>
      </c>
      <c r="F71" s="70">
        <v>63.823379516601563</v>
      </c>
      <c r="G71" s="70">
        <v>68.393394470214844</v>
      </c>
      <c r="H71" s="70">
        <v>56.352878570556641</v>
      </c>
      <c r="I71" s="70">
        <v>67.520423889160156</v>
      </c>
      <c r="J71" s="70">
        <v>74.40191650390625</v>
      </c>
      <c r="K71" s="70" t="s">
        <v>392</v>
      </c>
      <c r="L71" s="70" t="s">
        <v>393</v>
      </c>
      <c r="M71" s="70" t="s">
        <v>394</v>
      </c>
    </row>
    <row r="72" spans="1:13" x14ac:dyDescent="0.35">
      <c r="A72" t="s">
        <v>26</v>
      </c>
      <c r="B72" t="s">
        <v>152</v>
      </c>
      <c r="C72" s="70">
        <v>48.116561889648438</v>
      </c>
      <c r="D72" s="70">
        <v>58.397823333740234</v>
      </c>
      <c r="E72" s="70">
        <v>52.882850646972656</v>
      </c>
      <c r="F72" s="70">
        <v>56.02655029296875</v>
      </c>
      <c r="G72" s="70">
        <v>61.872589111328125</v>
      </c>
      <c r="H72" s="70">
        <v>45.149913787841797</v>
      </c>
      <c r="I72" s="70">
        <v>61.075576782226563</v>
      </c>
      <c r="J72" s="70">
        <v>68.660285949707031</v>
      </c>
      <c r="K72" s="70" t="s">
        <v>506</v>
      </c>
      <c r="L72" s="70" t="s">
        <v>507</v>
      </c>
      <c r="M72" s="70" t="s">
        <v>508</v>
      </c>
    </row>
    <row r="73" spans="1:13" x14ac:dyDescent="0.35">
      <c r="A73" t="s">
        <v>26</v>
      </c>
      <c r="B73" t="s">
        <v>167</v>
      </c>
      <c r="C73" s="70">
        <v>56.417911529541016</v>
      </c>
      <c r="D73" s="70">
        <v>58.62371826171875</v>
      </c>
      <c r="E73" s="70">
        <v>57.397171020507813</v>
      </c>
      <c r="F73" s="70">
        <v>57.837028503417969</v>
      </c>
      <c r="G73" s="70">
        <v>62.753379821777344</v>
      </c>
      <c r="H73" s="70">
        <v>49.928627014160156</v>
      </c>
      <c r="I73" s="70">
        <v>61.663902282714844</v>
      </c>
      <c r="J73" s="70">
        <v>68.672248840332031</v>
      </c>
      <c r="K73" s="70" t="s">
        <v>620</v>
      </c>
      <c r="L73" s="70" t="s">
        <v>621</v>
      </c>
      <c r="M73" s="70" t="s">
        <v>622</v>
      </c>
    </row>
    <row r="74" spans="1:13" x14ac:dyDescent="0.35">
      <c r="A74" t="s">
        <v>27</v>
      </c>
      <c r="B74" t="s">
        <v>154</v>
      </c>
      <c r="C74" s="70">
        <v>56.109859466552734</v>
      </c>
      <c r="D74" s="70">
        <v>55.355445861816406</v>
      </c>
      <c r="E74" s="70">
        <v>52.801982879638672</v>
      </c>
      <c r="F74" s="70">
        <v>55.618946075439453</v>
      </c>
      <c r="G74" s="70">
        <v>58.012065887451172</v>
      </c>
      <c r="H74" s="70">
        <v>59.752597808837891</v>
      </c>
      <c r="I74" s="70">
        <v>55.039955139160156</v>
      </c>
      <c r="J74" s="70">
        <v>55.461662292480469</v>
      </c>
      <c r="K74" s="70" t="s">
        <v>281</v>
      </c>
      <c r="L74" s="70" t="s">
        <v>282</v>
      </c>
      <c r="M74" s="70" t="s">
        <v>283</v>
      </c>
    </row>
    <row r="75" spans="1:13" x14ac:dyDescent="0.35">
      <c r="A75" t="s">
        <v>27</v>
      </c>
      <c r="B75" t="s">
        <v>153</v>
      </c>
      <c r="C75" s="70">
        <v>66.552772521972656</v>
      </c>
      <c r="D75" s="70">
        <v>64.954078674316406</v>
      </c>
      <c r="E75" s="70">
        <v>66.213035583496094</v>
      </c>
      <c r="F75" s="70">
        <v>67.633682250976563</v>
      </c>
      <c r="G75" s="70">
        <v>61.369129180908203</v>
      </c>
      <c r="H75" s="70">
        <v>56.950347900390625</v>
      </c>
      <c r="I75" s="70">
        <v>63.834487915039063</v>
      </c>
      <c r="J75" s="70">
        <v>68.78900146484375</v>
      </c>
      <c r="K75" s="70" t="s">
        <v>395</v>
      </c>
      <c r="L75" s="70" t="s">
        <v>396</v>
      </c>
      <c r="M75" s="70" t="s">
        <v>397</v>
      </c>
    </row>
    <row r="76" spans="1:13" x14ac:dyDescent="0.35">
      <c r="A76" t="s">
        <v>27</v>
      </c>
      <c r="B76" t="s">
        <v>152</v>
      </c>
      <c r="C76" s="70">
        <v>74.047767639160156</v>
      </c>
      <c r="D76" s="70">
        <v>77.011825561523438</v>
      </c>
      <c r="E76" s="70">
        <v>74.888374328613281</v>
      </c>
      <c r="F76" s="70">
        <v>78.211112976074219</v>
      </c>
      <c r="G76" s="70">
        <v>70.290802001953125</v>
      </c>
      <c r="H76" s="70">
        <v>63.777446746826172</v>
      </c>
      <c r="I76" s="70">
        <v>74.877037048339844</v>
      </c>
      <c r="J76" s="70">
        <v>78.237625122070313</v>
      </c>
      <c r="K76" s="70" t="s">
        <v>509</v>
      </c>
      <c r="L76" s="70" t="s">
        <v>510</v>
      </c>
      <c r="M76" s="70" t="s">
        <v>511</v>
      </c>
    </row>
    <row r="77" spans="1:13" x14ac:dyDescent="0.35">
      <c r="A77" t="s">
        <v>27</v>
      </c>
      <c r="B77" t="s">
        <v>167</v>
      </c>
      <c r="C77" s="70">
        <v>67.087440490722656</v>
      </c>
      <c r="D77" s="70">
        <v>67.254562377929688</v>
      </c>
      <c r="E77" s="70">
        <v>66.567192077636719</v>
      </c>
      <c r="F77" s="70">
        <v>68.932838439941406</v>
      </c>
      <c r="G77" s="70">
        <v>63.820304870605469</v>
      </c>
      <c r="H77" s="70">
        <v>59.900283813476563</v>
      </c>
      <c r="I77" s="70">
        <v>65.940475463867188</v>
      </c>
      <c r="J77" s="70">
        <v>69.430549621582031</v>
      </c>
      <c r="K77" s="70" t="s">
        <v>623</v>
      </c>
      <c r="L77" s="70" t="s">
        <v>624</v>
      </c>
      <c r="M77" s="70" t="s">
        <v>625</v>
      </c>
    </row>
    <row r="78" spans="1:13" x14ac:dyDescent="0.35">
      <c r="A78" t="s">
        <v>65</v>
      </c>
      <c r="B78" t="s">
        <v>154</v>
      </c>
      <c r="C78" s="70">
        <v>56.230133056640625</v>
      </c>
      <c r="D78" s="70">
        <v>53.348320007324219</v>
      </c>
      <c r="E78" s="70">
        <v>41.701416015625</v>
      </c>
      <c r="F78" s="70">
        <v>56.564929962158203</v>
      </c>
      <c r="G78" s="70">
        <v>58.741024017333984</v>
      </c>
      <c r="H78" s="70">
        <v>52.959995269775391</v>
      </c>
      <c r="I78" s="70">
        <v>59.50299072265625</v>
      </c>
      <c r="J78" s="70">
        <v>54.680328369140625</v>
      </c>
      <c r="K78" s="70" t="s">
        <v>284</v>
      </c>
      <c r="L78" s="70" t="s">
        <v>285</v>
      </c>
      <c r="M78" s="70" t="s">
        <v>286</v>
      </c>
    </row>
    <row r="79" spans="1:13" x14ac:dyDescent="0.35">
      <c r="A79" t="s">
        <v>65</v>
      </c>
      <c r="B79" t="s">
        <v>153</v>
      </c>
      <c r="C79" s="70">
        <v>61.368572235107422</v>
      </c>
      <c r="D79" s="70">
        <v>60.434600830078125</v>
      </c>
      <c r="E79" s="70">
        <v>50.772979736328125</v>
      </c>
      <c r="F79" s="70">
        <v>63.037349700927734</v>
      </c>
      <c r="G79" s="70">
        <v>62.376827239990234</v>
      </c>
      <c r="H79" s="70">
        <v>57.251766204833984</v>
      </c>
      <c r="I79" s="70">
        <v>65.715141296386719</v>
      </c>
      <c r="J79" s="70">
        <v>70.503273010253906</v>
      </c>
      <c r="K79" s="70" t="s">
        <v>398</v>
      </c>
      <c r="L79" s="70" t="s">
        <v>399</v>
      </c>
      <c r="M79" s="70" t="s">
        <v>400</v>
      </c>
    </row>
    <row r="80" spans="1:13" x14ac:dyDescent="0.35">
      <c r="A80" t="s">
        <v>65</v>
      </c>
      <c r="B80" t="s">
        <v>152</v>
      </c>
      <c r="C80" s="70">
        <v>57.270233154296875</v>
      </c>
      <c r="D80" s="70">
        <v>58.517295837402344</v>
      </c>
      <c r="E80" s="70">
        <v>53.319015502929688</v>
      </c>
      <c r="F80" s="70">
        <v>59.698371887207031</v>
      </c>
      <c r="G80" s="70">
        <v>56.787059783935547</v>
      </c>
      <c r="H80" s="70">
        <v>53.580211639404297</v>
      </c>
      <c r="I80" s="70">
        <v>65.757781982421875</v>
      </c>
      <c r="J80" s="70">
        <v>63.174522399902344</v>
      </c>
      <c r="K80" s="70" t="s">
        <v>512</v>
      </c>
      <c r="L80" s="70" t="s">
        <v>513</v>
      </c>
      <c r="M80" s="70" t="s">
        <v>514</v>
      </c>
    </row>
    <row r="81" spans="1:13" x14ac:dyDescent="0.35">
      <c r="A81" t="s">
        <v>65</v>
      </c>
      <c r="B81" t="s">
        <v>167</v>
      </c>
      <c r="C81" s="70">
        <v>58.906463623046875</v>
      </c>
      <c r="D81" s="70">
        <v>58.346286773681641</v>
      </c>
      <c r="E81" s="70">
        <v>49.849781036376953</v>
      </c>
      <c r="F81" s="70">
        <v>60.574222564697266</v>
      </c>
      <c r="G81" s="70">
        <v>59.693248748779297</v>
      </c>
      <c r="H81" s="70">
        <v>55.108367919921875</v>
      </c>
      <c r="I81" s="70">
        <v>64.487632751464844</v>
      </c>
      <c r="J81" s="70">
        <v>64.77362060546875</v>
      </c>
      <c r="K81" s="70" t="s">
        <v>626</v>
      </c>
      <c r="L81" s="70" t="s">
        <v>627</v>
      </c>
      <c r="M81" s="70" t="s">
        <v>628</v>
      </c>
    </row>
    <row r="82" spans="1:13" x14ac:dyDescent="0.35">
      <c r="A82" t="s">
        <v>29</v>
      </c>
      <c r="B82" t="s">
        <v>154</v>
      </c>
      <c r="C82" s="70">
        <v>42.248722076416016</v>
      </c>
      <c r="D82" s="70">
        <v>46.861587524414063</v>
      </c>
      <c r="E82" s="70">
        <v>37.577159881591797</v>
      </c>
      <c r="F82" s="70">
        <v>44.90313720703125</v>
      </c>
      <c r="G82" s="70">
        <v>46.866195678710938</v>
      </c>
      <c r="H82" s="70">
        <v>41.262134552001953</v>
      </c>
      <c r="I82" s="70">
        <v>44.502738952636719</v>
      </c>
      <c r="J82" s="70">
        <v>45.855091094970703</v>
      </c>
      <c r="K82" s="70" t="s">
        <v>287</v>
      </c>
      <c r="L82" s="70" t="s">
        <v>288</v>
      </c>
      <c r="M82" s="70" t="s">
        <v>289</v>
      </c>
    </row>
    <row r="83" spans="1:13" x14ac:dyDescent="0.35">
      <c r="A83" t="s">
        <v>29</v>
      </c>
      <c r="B83" t="s">
        <v>153</v>
      </c>
      <c r="C83" s="70">
        <v>62.426651000976563</v>
      </c>
      <c r="D83" s="70">
        <v>63.400093078613281</v>
      </c>
      <c r="E83" s="70">
        <v>65.226333618164063</v>
      </c>
      <c r="F83" s="70">
        <v>65.887657165527344</v>
      </c>
      <c r="G83" s="70">
        <v>57.746479034423828</v>
      </c>
      <c r="H83" s="70">
        <v>50.809059143066406</v>
      </c>
      <c r="I83" s="70">
        <v>62.692619323730469</v>
      </c>
      <c r="J83" s="70">
        <v>67.15985107421875</v>
      </c>
      <c r="K83" s="70" t="s">
        <v>401</v>
      </c>
      <c r="L83" s="70" t="s">
        <v>402</v>
      </c>
      <c r="M83" s="70" t="s">
        <v>403</v>
      </c>
    </row>
    <row r="84" spans="1:13" x14ac:dyDescent="0.35">
      <c r="A84" t="s">
        <v>29</v>
      </c>
      <c r="B84" t="s">
        <v>152</v>
      </c>
      <c r="C84" s="70">
        <v>52.908248901367188</v>
      </c>
      <c r="D84" s="70">
        <v>55.334152221679688</v>
      </c>
      <c r="E84" s="70">
        <v>50.617282867431641</v>
      </c>
      <c r="F84" s="70">
        <v>57.327358245849609</v>
      </c>
      <c r="G84" s="70">
        <v>51.951709747314453</v>
      </c>
      <c r="H84" s="70">
        <v>48.404994964599609</v>
      </c>
      <c r="I84" s="70">
        <v>51.798748016357422</v>
      </c>
      <c r="J84" s="70">
        <v>60.723609924316406</v>
      </c>
      <c r="K84" s="70" t="s">
        <v>515</v>
      </c>
      <c r="L84" s="70" t="s">
        <v>516</v>
      </c>
      <c r="M84" s="70" t="s">
        <v>517</v>
      </c>
    </row>
    <row r="85" spans="1:13" x14ac:dyDescent="0.35">
      <c r="A85" t="s">
        <v>29</v>
      </c>
      <c r="B85" t="s">
        <v>167</v>
      </c>
      <c r="C85" s="70">
        <v>55.059623718261719</v>
      </c>
      <c r="D85" s="70">
        <v>57.269313812255859</v>
      </c>
      <c r="E85" s="70">
        <v>54.583332061767578</v>
      </c>
      <c r="F85" s="70">
        <v>58.694648742675781</v>
      </c>
      <c r="G85" s="70">
        <v>53.542255401611328</v>
      </c>
      <c r="H85" s="70">
        <v>48.058254241943359</v>
      </c>
      <c r="I85" s="70">
        <v>55.241786956787109</v>
      </c>
      <c r="J85" s="70">
        <v>60.646213531494141</v>
      </c>
      <c r="K85" s="70" t="s">
        <v>629</v>
      </c>
      <c r="L85" s="70" t="s">
        <v>630</v>
      </c>
      <c r="M85" s="70" t="s">
        <v>631</v>
      </c>
    </row>
    <row r="86" spans="1:13" x14ac:dyDescent="0.35">
      <c r="A86" t="s">
        <v>66</v>
      </c>
      <c r="B86" t="s">
        <v>154</v>
      </c>
      <c r="C86" s="70">
        <v>65.172393798828125</v>
      </c>
      <c r="D86" s="70">
        <v>61.783992767333984</v>
      </c>
      <c r="E86" s="70">
        <v>55.543048858642578</v>
      </c>
      <c r="F86" s="70">
        <v>64.351829528808594</v>
      </c>
      <c r="G86" s="70">
        <v>68.165351867675781</v>
      </c>
      <c r="H86" s="70">
        <v>64.956581115722656</v>
      </c>
      <c r="I86" s="70">
        <v>61.907943725585938</v>
      </c>
      <c r="J86" s="70">
        <v>64.392913818359375</v>
      </c>
      <c r="K86" s="70" t="s">
        <v>290</v>
      </c>
      <c r="L86" s="70" t="s">
        <v>291</v>
      </c>
      <c r="M86" s="70" t="s">
        <v>292</v>
      </c>
    </row>
    <row r="87" spans="1:13" x14ac:dyDescent="0.35">
      <c r="A87" t="s">
        <v>66</v>
      </c>
      <c r="B87" t="s">
        <v>153</v>
      </c>
      <c r="C87" s="70">
        <v>64.622337341308594</v>
      </c>
      <c r="D87" s="70">
        <v>69.013702392578125</v>
      </c>
      <c r="E87" s="70">
        <v>65.406913757324219</v>
      </c>
      <c r="F87" s="70">
        <v>66.864395141601563</v>
      </c>
      <c r="G87" s="70">
        <v>68.161163330078125</v>
      </c>
      <c r="H87" s="70">
        <v>63.976715087890625</v>
      </c>
      <c r="I87" s="70">
        <v>65.787200927734375</v>
      </c>
      <c r="J87" s="70">
        <v>69.715728759765625</v>
      </c>
      <c r="K87" s="70" t="s">
        <v>404</v>
      </c>
      <c r="L87" s="70" t="s">
        <v>405</v>
      </c>
      <c r="M87" s="70" t="s">
        <v>406</v>
      </c>
    </row>
    <row r="88" spans="1:13" x14ac:dyDescent="0.35">
      <c r="A88" t="s">
        <v>66</v>
      </c>
      <c r="B88" t="s">
        <v>152</v>
      </c>
      <c r="C88" s="70">
        <v>62.4310302734375</v>
      </c>
      <c r="D88" s="70">
        <v>80.117027282714844</v>
      </c>
      <c r="E88" s="70">
        <v>56.917346954345703</v>
      </c>
      <c r="F88" s="70">
        <v>72.503105163574219</v>
      </c>
      <c r="G88" s="70">
        <v>81.745651245117188</v>
      </c>
      <c r="H88" s="70">
        <v>62.540874481201172</v>
      </c>
      <c r="I88" s="70">
        <v>70.226303100585938</v>
      </c>
      <c r="J88" s="70">
        <v>77.79022216796875</v>
      </c>
      <c r="K88" s="70" t="s">
        <v>518</v>
      </c>
      <c r="L88" s="70" t="s">
        <v>519</v>
      </c>
      <c r="M88" s="70" t="s">
        <v>520</v>
      </c>
    </row>
    <row r="89" spans="1:13" x14ac:dyDescent="0.35">
      <c r="A89" t="s">
        <v>66</v>
      </c>
      <c r="B89" t="s">
        <v>167</v>
      </c>
      <c r="C89" s="70">
        <v>63.96539306640625</v>
      </c>
      <c r="D89" s="70">
        <v>71.453926086425781</v>
      </c>
      <c r="E89" s="70">
        <v>60.462791442871094</v>
      </c>
      <c r="F89" s="70">
        <v>68.335426330566406</v>
      </c>
      <c r="G89" s="70">
        <v>72.916572570800781</v>
      </c>
      <c r="H89" s="70">
        <v>63.670143127441406</v>
      </c>
      <c r="I89" s="70">
        <v>66.565040588378906</v>
      </c>
      <c r="J89" s="70">
        <v>71.477241516113281</v>
      </c>
      <c r="K89" s="70" t="s">
        <v>632</v>
      </c>
      <c r="L89" s="70" t="s">
        <v>633</v>
      </c>
      <c r="M89" s="70" t="s">
        <v>634</v>
      </c>
    </row>
    <row r="90" spans="1:13" x14ac:dyDescent="0.35">
      <c r="A90" t="s">
        <v>67</v>
      </c>
      <c r="B90" t="s">
        <v>154</v>
      </c>
      <c r="C90" s="70">
        <v>49.549964904785156</v>
      </c>
      <c r="D90" s="70">
        <v>48.213001251220703</v>
      </c>
      <c r="E90" s="70">
        <v>47.891891479492188</v>
      </c>
      <c r="F90" s="70">
        <v>49.061031341552734</v>
      </c>
      <c r="G90" s="70">
        <v>53.629032135009766</v>
      </c>
      <c r="H90" s="70">
        <v>51.230571746826172</v>
      </c>
      <c r="I90" s="70">
        <v>48.192043304443359</v>
      </c>
      <c r="J90" s="70">
        <v>48.940216064453125</v>
      </c>
      <c r="K90" s="70" t="s">
        <v>293</v>
      </c>
      <c r="L90" s="70" t="s">
        <v>294</v>
      </c>
      <c r="M90" s="70" t="s">
        <v>295</v>
      </c>
    </row>
    <row r="91" spans="1:13" x14ac:dyDescent="0.35">
      <c r="A91" t="s">
        <v>67</v>
      </c>
      <c r="B91" t="s">
        <v>153</v>
      </c>
      <c r="C91" s="70">
        <v>63.409255981445313</v>
      </c>
      <c r="D91" s="70">
        <v>64.727012634277344</v>
      </c>
      <c r="E91" s="70">
        <v>62.546546936035156</v>
      </c>
      <c r="F91" s="70">
        <v>65.466873168945313</v>
      </c>
      <c r="G91" s="70">
        <v>56</v>
      </c>
      <c r="H91" s="70">
        <v>54.807136535644531</v>
      </c>
      <c r="I91" s="70">
        <v>63.383312225341797</v>
      </c>
      <c r="J91" s="70">
        <v>69.154586791992188</v>
      </c>
      <c r="K91" s="70" t="s">
        <v>407</v>
      </c>
      <c r="L91" s="70" t="s">
        <v>408</v>
      </c>
      <c r="M91" s="70" t="s">
        <v>409</v>
      </c>
    </row>
    <row r="92" spans="1:13" x14ac:dyDescent="0.35">
      <c r="A92" t="s">
        <v>67</v>
      </c>
      <c r="B92" t="s">
        <v>152</v>
      </c>
      <c r="C92" s="70">
        <v>60.627689361572266</v>
      </c>
      <c r="D92" s="70">
        <v>65.4864501953125</v>
      </c>
      <c r="E92" s="70">
        <v>63.953666687011719</v>
      </c>
      <c r="F92" s="70">
        <v>63.422199249267578</v>
      </c>
      <c r="G92" s="70">
        <v>51.771427154541016</v>
      </c>
      <c r="H92" s="70">
        <v>51.369358062744141</v>
      </c>
      <c r="I92" s="70">
        <v>62.550666809082031</v>
      </c>
      <c r="J92" s="70">
        <v>68.913047790527344</v>
      </c>
      <c r="K92" s="70" t="s">
        <v>521</v>
      </c>
      <c r="L92" s="70" t="s">
        <v>522</v>
      </c>
      <c r="M92" s="70" t="s">
        <v>523</v>
      </c>
    </row>
    <row r="93" spans="1:13" x14ac:dyDescent="0.35">
      <c r="A93" t="s">
        <v>67</v>
      </c>
      <c r="B93" t="s">
        <v>167</v>
      </c>
      <c r="C93" s="70">
        <v>59.663848876953125</v>
      </c>
      <c r="D93" s="70">
        <v>61.690013885498047</v>
      </c>
      <c r="E93" s="70">
        <v>60.108108520507813</v>
      </c>
      <c r="F93" s="70">
        <v>61.470069885253906</v>
      </c>
      <c r="G93" s="70">
        <v>54.274192810058594</v>
      </c>
      <c r="H93" s="70">
        <v>52.888599395751953</v>
      </c>
      <c r="I93" s="70">
        <v>60.053634643554688</v>
      </c>
      <c r="J93" s="70">
        <v>65.027175903320313</v>
      </c>
      <c r="K93" s="70" t="s">
        <v>635</v>
      </c>
      <c r="L93" s="70" t="s">
        <v>636</v>
      </c>
      <c r="M93" s="70" t="s">
        <v>637</v>
      </c>
    </row>
    <row r="94" spans="1:13" x14ac:dyDescent="0.35">
      <c r="A94" t="s">
        <v>68</v>
      </c>
      <c r="B94" t="s">
        <v>154</v>
      </c>
      <c r="C94" s="70">
        <v>63.517745971679688</v>
      </c>
      <c r="D94" s="70">
        <v>61.977188110351563</v>
      </c>
      <c r="E94" s="70">
        <v>51.666667938232422</v>
      </c>
      <c r="F94" s="70">
        <v>66.409088134765625</v>
      </c>
      <c r="G94" s="70">
        <v>63.173076629638672</v>
      </c>
      <c r="H94" s="70">
        <v>65.131576538085938</v>
      </c>
      <c r="I94" s="70">
        <v>61.918605804443359</v>
      </c>
      <c r="J94" s="70">
        <v>63.767124176025391</v>
      </c>
      <c r="K94" s="70" t="s">
        <v>296</v>
      </c>
      <c r="L94" s="70" t="s">
        <v>297</v>
      </c>
      <c r="M94" s="70" t="s">
        <v>298</v>
      </c>
    </row>
    <row r="95" spans="1:13" x14ac:dyDescent="0.35">
      <c r="A95" t="s">
        <v>68</v>
      </c>
      <c r="B95" t="s">
        <v>153</v>
      </c>
      <c r="C95" s="70">
        <v>75.216224670410156</v>
      </c>
      <c r="D95" s="70">
        <v>78.381317138671875</v>
      </c>
      <c r="E95" s="70">
        <v>77.362640380859375</v>
      </c>
      <c r="F95" s="70">
        <v>78.493507385253906</v>
      </c>
      <c r="G95" s="70">
        <v>73.076927185058594</v>
      </c>
      <c r="H95" s="70">
        <v>68.045112609863281</v>
      </c>
      <c r="I95" s="70">
        <v>74.157569885253906</v>
      </c>
      <c r="J95" s="70">
        <v>82.270057678222656</v>
      </c>
      <c r="K95" s="70" t="s">
        <v>410</v>
      </c>
      <c r="L95" s="70" t="s">
        <v>411</v>
      </c>
      <c r="M95" s="70" t="s">
        <v>412</v>
      </c>
    </row>
    <row r="96" spans="1:13" x14ac:dyDescent="0.35">
      <c r="A96" t="s">
        <v>68</v>
      </c>
      <c r="B96" t="s">
        <v>152</v>
      </c>
      <c r="C96" s="70">
        <v>56.471817016601563</v>
      </c>
      <c r="D96" s="70">
        <v>60.979087829589844</v>
      </c>
      <c r="E96" s="70">
        <v>56.410255432128906</v>
      </c>
      <c r="F96" s="70">
        <v>56.818180084228516</v>
      </c>
      <c r="G96" s="70">
        <v>64.903846740722656</v>
      </c>
      <c r="H96" s="70">
        <v>51.315788269042969</v>
      </c>
      <c r="I96" s="70">
        <v>57.475082397460938</v>
      </c>
      <c r="J96" s="70">
        <v>61.849315643310547</v>
      </c>
      <c r="K96" s="70" t="s">
        <v>524</v>
      </c>
      <c r="L96" s="70" t="s">
        <v>525</v>
      </c>
      <c r="M96" s="70" t="s">
        <v>526</v>
      </c>
    </row>
    <row r="97" spans="1:13" x14ac:dyDescent="0.35">
      <c r="A97" t="s">
        <v>68</v>
      </c>
      <c r="B97" t="s">
        <v>167</v>
      </c>
      <c r="C97" s="70">
        <v>66.315986633300781</v>
      </c>
      <c r="D97" s="70">
        <v>69.00970458984375</v>
      </c>
      <c r="E97" s="70">
        <v>64.890106201171875</v>
      </c>
      <c r="F97" s="70">
        <v>68.490257263183594</v>
      </c>
      <c r="G97" s="70">
        <v>68.235572814941406</v>
      </c>
      <c r="H97" s="70">
        <v>61.607143402099609</v>
      </c>
      <c r="I97" s="70">
        <v>65.870903015136719</v>
      </c>
      <c r="J97" s="70">
        <v>71.422210693359375</v>
      </c>
      <c r="K97" s="70" t="s">
        <v>638</v>
      </c>
      <c r="L97" s="70" t="s">
        <v>639</v>
      </c>
      <c r="M97" s="70" t="s">
        <v>640</v>
      </c>
    </row>
    <row r="98" spans="1:13" x14ac:dyDescent="0.35">
      <c r="A98" t="s">
        <v>69</v>
      </c>
      <c r="B98" t="s">
        <v>154</v>
      </c>
      <c r="C98" s="70">
        <v>55.553474426269531</v>
      </c>
      <c r="D98" s="70">
        <v>55.435070037841797</v>
      </c>
      <c r="E98" s="70">
        <v>64.951416015625</v>
      </c>
      <c r="F98" s="70">
        <v>52.722774505615234</v>
      </c>
      <c r="G98" s="70">
        <v>47.150279998779297</v>
      </c>
      <c r="H98" s="70">
        <v>46.100547790527344</v>
      </c>
      <c r="I98" s="70">
        <v>61.090660095214844</v>
      </c>
      <c r="J98" s="70">
        <v>68.333518981933594</v>
      </c>
      <c r="K98" s="70" t="s">
        <v>299</v>
      </c>
      <c r="L98" s="70" t="s">
        <v>300</v>
      </c>
      <c r="M98" s="70" t="s">
        <v>301</v>
      </c>
    </row>
    <row r="99" spans="1:13" x14ac:dyDescent="0.35">
      <c r="A99" t="s">
        <v>69</v>
      </c>
      <c r="B99" t="s">
        <v>153</v>
      </c>
      <c r="C99" s="70">
        <v>61.479717254638672</v>
      </c>
      <c r="D99" s="70">
        <v>64.088066101074219</v>
      </c>
      <c r="E99" s="70">
        <v>70.120048522949219</v>
      </c>
      <c r="F99" s="70">
        <v>61.490142822265625</v>
      </c>
      <c r="G99" s="70">
        <v>53.068340301513672</v>
      </c>
      <c r="H99" s="70">
        <v>55.943344116210938</v>
      </c>
      <c r="I99" s="70">
        <v>67.076622009277344</v>
      </c>
      <c r="J99" s="70">
        <v>71.777854919433594</v>
      </c>
      <c r="K99" s="70" t="s">
        <v>413</v>
      </c>
      <c r="L99" s="70" t="s">
        <v>414</v>
      </c>
      <c r="M99" s="70" t="s">
        <v>415</v>
      </c>
    </row>
    <row r="100" spans="1:13" x14ac:dyDescent="0.35">
      <c r="A100" t="s">
        <v>69</v>
      </c>
      <c r="B100" t="s">
        <v>152</v>
      </c>
      <c r="C100" s="70">
        <v>55.714691162109375</v>
      </c>
      <c r="D100" s="70">
        <v>61.5592041015625</v>
      </c>
      <c r="E100" s="70">
        <v>58.229312896728516</v>
      </c>
      <c r="F100" s="70">
        <v>59.700664520263672</v>
      </c>
      <c r="G100" s="70">
        <v>55.10345458984375</v>
      </c>
      <c r="H100" s="70">
        <v>53.787845611572266</v>
      </c>
      <c r="I100" s="70">
        <v>60.399627685546875</v>
      </c>
      <c r="J100" s="70">
        <v>65.822830200195313</v>
      </c>
      <c r="K100" s="70" t="s">
        <v>527</v>
      </c>
      <c r="L100" s="70" t="s">
        <v>528</v>
      </c>
      <c r="M100" s="70" t="s">
        <v>529</v>
      </c>
    </row>
    <row r="101" spans="1:13" x14ac:dyDescent="0.35">
      <c r="A101" t="s">
        <v>69</v>
      </c>
      <c r="B101" t="s">
        <v>167</v>
      </c>
      <c r="C101" s="70">
        <v>58.276710510253906</v>
      </c>
      <c r="D101" s="70">
        <v>61.472366333007813</v>
      </c>
      <c r="E101" s="70">
        <v>64.924568176269531</v>
      </c>
      <c r="F101" s="70">
        <v>59.1103515625</v>
      </c>
      <c r="G101" s="70">
        <v>52.597019195556641</v>
      </c>
      <c r="H101" s="70">
        <v>53.220359802246094</v>
      </c>
      <c r="I101" s="70">
        <v>63.542484283447266</v>
      </c>
      <c r="J101" s="70">
        <v>69.004730224609375</v>
      </c>
      <c r="K101" s="70" t="s">
        <v>641</v>
      </c>
      <c r="L101" s="70" t="s">
        <v>642</v>
      </c>
      <c r="M101" s="70" t="s">
        <v>643</v>
      </c>
    </row>
    <row r="102" spans="1:13" x14ac:dyDescent="0.35">
      <c r="A102" t="s">
        <v>34</v>
      </c>
      <c r="B102" t="s">
        <v>154</v>
      </c>
      <c r="C102" s="70">
        <v>62.773609161376953</v>
      </c>
      <c r="D102" s="70">
        <v>60.478824615478516</v>
      </c>
      <c r="E102" s="70">
        <v>56.122203826904297</v>
      </c>
      <c r="F102" s="70">
        <v>60.815700531005859</v>
      </c>
      <c r="G102" s="70">
        <v>66.676483154296875</v>
      </c>
      <c r="H102" s="70">
        <v>60.875991821289063</v>
      </c>
      <c r="I102" s="70">
        <v>60.331901550292969</v>
      </c>
      <c r="J102" s="70">
        <v>64.708595275878906</v>
      </c>
      <c r="K102" s="70" t="s">
        <v>302</v>
      </c>
      <c r="L102" s="70" t="s">
        <v>303</v>
      </c>
      <c r="M102" s="70" t="s">
        <v>304</v>
      </c>
    </row>
    <row r="103" spans="1:13" x14ac:dyDescent="0.35">
      <c r="A103" t="s">
        <v>34</v>
      </c>
      <c r="B103" t="s">
        <v>153</v>
      </c>
      <c r="C103" s="70">
        <v>66.053939819335938</v>
      </c>
      <c r="D103" s="70">
        <v>63.505378723144531</v>
      </c>
      <c r="E103" s="70">
        <v>64.005348205566406</v>
      </c>
      <c r="F103" s="70">
        <v>64.460113525390625</v>
      </c>
      <c r="G103" s="70">
        <v>65.972297668457031</v>
      </c>
      <c r="H103" s="70">
        <v>59.347862243652344</v>
      </c>
      <c r="I103" s="70">
        <v>65.156028747558594</v>
      </c>
      <c r="J103" s="70">
        <v>69.978446960449219</v>
      </c>
      <c r="K103" s="70" t="s">
        <v>416</v>
      </c>
      <c r="L103" s="70" t="s">
        <v>417</v>
      </c>
      <c r="M103" s="70" t="s">
        <v>418</v>
      </c>
    </row>
    <row r="104" spans="1:13" x14ac:dyDescent="0.35">
      <c r="A104" t="s">
        <v>34</v>
      </c>
      <c r="B104" t="s">
        <v>152</v>
      </c>
      <c r="C104" s="70">
        <v>61.23455810546875</v>
      </c>
      <c r="D104" s="70">
        <v>69.674873352050781</v>
      </c>
      <c r="E104" s="70">
        <v>59.675266265869141</v>
      </c>
      <c r="F104" s="70">
        <v>65.936134338378906</v>
      </c>
      <c r="G104" s="70">
        <v>67.771720886230469</v>
      </c>
      <c r="H104" s="70">
        <v>50.186187744140625</v>
      </c>
      <c r="I104" s="70">
        <v>66.268089294433594</v>
      </c>
      <c r="J104" s="70">
        <v>79.836158752441406</v>
      </c>
      <c r="K104" s="70" t="s">
        <v>530</v>
      </c>
      <c r="L104" s="70" t="s">
        <v>531</v>
      </c>
      <c r="M104" s="70" t="s">
        <v>532</v>
      </c>
    </row>
    <row r="105" spans="1:13" x14ac:dyDescent="0.35">
      <c r="A105" t="s">
        <v>34</v>
      </c>
      <c r="B105" t="s">
        <v>167</v>
      </c>
      <c r="C105" s="70">
        <v>63.711090087890625</v>
      </c>
      <c r="D105" s="70">
        <v>65.059394836425781</v>
      </c>
      <c r="E105" s="70">
        <v>60.913192749023438</v>
      </c>
      <c r="F105" s="70">
        <v>64.247840881347656</v>
      </c>
      <c r="G105" s="70">
        <v>66.742935180664063</v>
      </c>
      <c r="H105" s="70">
        <v>56.446903228759766</v>
      </c>
      <c r="I105" s="70">
        <v>64.580421447753906</v>
      </c>
      <c r="J105" s="70">
        <v>72.374671936035156</v>
      </c>
      <c r="K105" s="70" t="s">
        <v>644</v>
      </c>
      <c r="L105" s="70" t="s">
        <v>645</v>
      </c>
      <c r="M105" s="70" t="s">
        <v>646</v>
      </c>
    </row>
    <row r="106" spans="1:13" x14ac:dyDescent="0.35">
      <c r="A106" t="s">
        <v>35</v>
      </c>
      <c r="B106" t="s">
        <v>154</v>
      </c>
      <c r="C106" s="70">
        <v>50.437351226806641</v>
      </c>
      <c r="D106" s="70">
        <v>49.756610870361328</v>
      </c>
      <c r="E106" s="70">
        <v>52.747726440429688</v>
      </c>
      <c r="F106" s="70">
        <v>49.781974792480469</v>
      </c>
      <c r="G106" s="70">
        <v>47.004695892333984</v>
      </c>
      <c r="H106" s="70">
        <v>49.238288879394531</v>
      </c>
      <c r="I106" s="70">
        <v>56.905948638916016</v>
      </c>
      <c r="J106" s="70">
        <v>49.076808929443359</v>
      </c>
      <c r="K106" s="70" t="s">
        <v>305</v>
      </c>
      <c r="L106" s="70" t="s">
        <v>306</v>
      </c>
      <c r="M106" s="70" t="s">
        <v>307</v>
      </c>
    </row>
    <row r="107" spans="1:13" x14ac:dyDescent="0.35">
      <c r="A107" t="s">
        <v>35</v>
      </c>
      <c r="B107" t="s">
        <v>153</v>
      </c>
      <c r="C107" s="70">
        <v>56.16021728515625</v>
      </c>
      <c r="D107" s="70">
        <v>57.13153076171875</v>
      </c>
      <c r="E107" s="70">
        <v>59.904537200927734</v>
      </c>
      <c r="F107" s="70">
        <v>56.1859130859375</v>
      </c>
      <c r="G107" s="70">
        <v>52.845542907714844</v>
      </c>
      <c r="H107" s="70">
        <v>54.904033660888672</v>
      </c>
      <c r="I107" s="70">
        <v>68.79541015625</v>
      </c>
      <c r="J107" s="70">
        <v>65.426651000976563</v>
      </c>
      <c r="K107" s="70" t="s">
        <v>419</v>
      </c>
      <c r="L107" s="70" t="s">
        <v>420</v>
      </c>
      <c r="M107" s="70" t="s">
        <v>421</v>
      </c>
    </row>
    <row r="108" spans="1:13" x14ac:dyDescent="0.35">
      <c r="A108" t="s">
        <v>35</v>
      </c>
      <c r="B108" t="s">
        <v>152</v>
      </c>
      <c r="C108" s="70">
        <v>53.816818237304688</v>
      </c>
      <c r="D108" s="70">
        <v>54.872230529785156</v>
      </c>
      <c r="E108" s="70">
        <v>54.127082824707031</v>
      </c>
      <c r="F108" s="70">
        <v>55.084575653076172</v>
      </c>
      <c r="G108" s="70">
        <v>52.838802337646484</v>
      </c>
      <c r="H108" s="70">
        <v>53.605869293212891</v>
      </c>
      <c r="I108" s="70">
        <v>58.826614379882813</v>
      </c>
      <c r="J108" s="70">
        <v>62.148162841796875</v>
      </c>
      <c r="K108" s="70" t="s">
        <v>533</v>
      </c>
      <c r="L108" s="70" t="s">
        <v>534</v>
      </c>
      <c r="M108" s="70" t="s">
        <v>535</v>
      </c>
    </row>
    <row r="109" spans="1:13" x14ac:dyDescent="0.35">
      <c r="A109" t="s">
        <v>35</v>
      </c>
      <c r="B109" t="s">
        <v>167</v>
      </c>
      <c r="C109" s="70">
        <v>54.426868438720703</v>
      </c>
      <c r="D109" s="70">
        <v>55.045139312744141</v>
      </c>
      <c r="E109" s="70">
        <v>56.323932647705078</v>
      </c>
      <c r="F109" s="70">
        <v>54.6739501953125</v>
      </c>
      <c r="G109" s="70">
        <v>52.524433135986328</v>
      </c>
      <c r="H109" s="70">
        <v>53.528652191162109</v>
      </c>
      <c r="I109" s="70">
        <v>63.147972106933594</v>
      </c>
      <c r="J109" s="70">
        <v>60.414714813232422</v>
      </c>
      <c r="K109" s="70" t="s">
        <v>647</v>
      </c>
      <c r="L109" s="70" t="s">
        <v>648</v>
      </c>
      <c r="M109" s="70" t="s">
        <v>649</v>
      </c>
    </row>
    <row r="110" spans="1:13" x14ac:dyDescent="0.35">
      <c r="A110" t="s">
        <v>70</v>
      </c>
      <c r="B110" t="s">
        <v>154</v>
      </c>
      <c r="C110" s="70">
        <v>49.2979736328125</v>
      </c>
      <c r="D110" s="70">
        <v>48.278301239013672</v>
      </c>
      <c r="E110" s="70">
        <v>49.268447875976563</v>
      </c>
      <c r="F110" s="70">
        <v>49.300987243652344</v>
      </c>
      <c r="G110" s="70">
        <v>45.962734222412109</v>
      </c>
      <c r="H110" s="70">
        <v>48.022003173828125</v>
      </c>
      <c r="I110" s="70">
        <v>56.818180084228516</v>
      </c>
      <c r="J110" s="70">
        <v>68.75</v>
      </c>
      <c r="K110" s="70" t="s">
        <v>308</v>
      </c>
      <c r="L110" s="70" t="s">
        <v>309</v>
      </c>
      <c r="M110" s="70" t="s">
        <v>310</v>
      </c>
    </row>
    <row r="111" spans="1:13" x14ac:dyDescent="0.35">
      <c r="A111" t="s">
        <v>70</v>
      </c>
      <c r="B111" t="s">
        <v>153</v>
      </c>
      <c r="C111" s="70">
        <v>44.900371551513672</v>
      </c>
      <c r="D111" s="70">
        <v>45.879459381103516</v>
      </c>
      <c r="E111" s="70">
        <v>49.242424011230469</v>
      </c>
      <c r="F111" s="70">
        <v>44.4266357421875</v>
      </c>
      <c r="G111" s="70">
        <v>40.499671936035156</v>
      </c>
      <c r="H111" s="70">
        <v>43.896999359130859</v>
      </c>
      <c r="I111" s="70">
        <v>60.888889312744141</v>
      </c>
      <c r="J111" s="70">
        <v>52.777778625488281</v>
      </c>
      <c r="K111" s="70" t="s">
        <v>422</v>
      </c>
      <c r="L111" s="70" t="s">
        <v>423</v>
      </c>
      <c r="M111" s="70" t="s">
        <v>424</v>
      </c>
    </row>
    <row r="112" spans="1:13" x14ac:dyDescent="0.35">
      <c r="A112" t="s">
        <v>70</v>
      </c>
      <c r="B112" t="s">
        <v>152</v>
      </c>
      <c r="C112" s="70">
        <v>54.646114349365234</v>
      </c>
      <c r="D112" s="70">
        <v>56.694782257080078</v>
      </c>
      <c r="E112" s="70">
        <v>56.818183898925781</v>
      </c>
      <c r="F112" s="70">
        <v>56.158424377441406</v>
      </c>
      <c r="G112" s="70">
        <v>50.97210693359375</v>
      </c>
      <c r="H112" s="70">
        <v>54.757560729980469</v>
      </c>
      <c r="I112" s="70">
        <v>63.571430206298828</v>
      </c>
      <c r="J112" s="70">
        <v>78.571426391601563</v>
      </c>
      <c r="K112" s="70" t="s">
        <v>536</v>
      </c>
      <c r="L112" s="70" t="s">
        <v>537</v>
      </c>
      <c r="M112" s="70" t="s">
        <v>538</v>
      </c>
    </row>
    <row r="113" spans="1:13" x14ac:dyDescent="0.35">
      <c r="A113" t="s">
        <v>70</v>
      </c>
      <c r="B113" t="s">
        <v>167</v>
      </c>
      <c r="C113" s="70">
        <v>49.41497802734375</v>
      </c>
      <c r="D113" s="70">
        <v>50.259433746337891</v>
      </c>
      <c r="E113" s="70">
        <v>51.940204620361328</v>
      </c>
      <c r="F113" s="70">
        <v>49.679275512695313</v>
      </c>
      <c r="G113" s="70">
        <v>45.527950286865234</v>
      </c>
      <c r="H113" s="70">
        <v>48.677433013916016</v>
      </c>
      <c r="I113" s="70">
        <v>61.262626647949219</v>
      </c>
      <c r="J113" s="70">
        <v>65</v>
      </c>
      <c r="K113" s="70" t="s">
        <v>650</v>
      </c>
      <c r="L113" s="70" t="s">
        <v>651</v>
      </c>
      <c r="M113" s="70" t="s">
        <v>652</v>
      </c>
    </row>
    <row r="114" spans="1:13" x14ac:dyDescent="0.35">
      <c r="A114" t="s">
        <v>37</v>
      </c>
      <c r="B114" t="s">
        <v>154</v>
      </c>
      <c r="C114" s="70">
        <v>60.630599975585938</v>
      </c>
      <c r="D114" s="70">
        <v>61.742313385009766</v>
      </c>
      <c r="E114" s="70">
        <v>66.318222045898438</v>
      </c>
      <c r="F114" s="70">
        <v>60.114830017089844</v>
      </c>
      <c r="G114" s="70">
        <v>53.782894134521484</v>
      </c>
      <c r="H114" s="70">
        <v>59.608070373535156</v>
      </c>
      <c r="I114" s="70">
        <v>62.962368011474609</v>
      </c>
      <c r="J114" s="70">
        <v>65.357933044433594</v>
      </c>
      <c r="K114" s="70" t="s">
        <v>311</v>
      </c>
      <c r="L114" s="70" t="s">
        <v>312</v>
      </c>
      <c r="M114" s="70" t="s">
        <v>313</v>
      </c>
    </row>
    <row r="115" spans="1:13" x14ac:dyDescent="0.35">
      <c r="A115" t="s">
        <v>37</v>
      </c>
      <c r="B115" t="s">
        <v>153</v>
      </c>
      <c r="C115" s="70">
        <v>53.086284637451172</v>
      </c>
      <c r="D115" s="70">
        <v>53.424667358398438</v>
      </c>
      <c r="E115" s="70">
        <v>55.553848266601563</v>
      </c>
      <c r="F115" s="70">
        <v>54.403221130371094</v>
      </c>
      <c r="G115" s="70">
        <v>42.836257934570313</v>
      </c>
      <c r="H115" s="70">
        <v>46.810718536376953</v>
      </c>
      <c r="I115" s="70">
        <v>61.57391357421875</v>
      </c>
      <c r="J115" s="70">
        <v>67.849433898925781</v>
      </c>
      <c r="K115" s="70" t="s">
        <v>425</v>
      </c>
      <c r="L115" s="70" t="s">
        <v>426</v>
      </c>
      <c r="M115" s="70" t="s">
        <v>427</v>
      </c>
    </row>
    <row r="116" spans="1:13" x14ac:dyDescent="0.35">
      <c r="A116" t="s">
        <v>37</v>
      </c>
      <c r="B116" t="s">
        <v>152</v>
      </c>
      <c r="C116" s="70">
        <v>55.031543731689453</v>
      </c>
      <c r="D116" s="70">
        <v>58.979740142822266</v>
      </c>
      <c r="E116" s="70">
        <v>57.454441070556641</v>
      </c>
      <c r="F116" s="70">
        <v>58.022750854492188</v>
      </c>
      <c r="G116" s="70">
        <v>51.315788269042969</v>
      </c>
      <c r="H116" s="70">
        <v>53.009487152099609</v>
      </c>
      <c r="I116" s="70">
        <v>61.811321258544922</v>
      </c>
      <c r="J116" s="70">
        <v>66.869522094726563</v>
      </c>
      <c r="K116" s="70" t="s">
        <v>539</v>
      </c>
      <c r="L116" s="70" t="s">
        <v>540</v>
      </c>
      <c r="M116" s="70" t="s">
        <v>541</v>
      </c>
    </row>
    <row r="117" spans="1:13" x14ac:dyDescent="0.35">
      <c r="A117" t="s">
        <v>37</v>
      </c>
      <c r="B117" t="s">
        <v>167</v>
      </c>
      <c r="C117" s="70">
        <v>55.275989532470703</v>
      </c>
      <c r="D117" s="70">
        <v>57.032470703125</v>
      </c>
      <c r="E117" s="70">
        <v>58.371932983398438</v>
      </c>
      <c r="F117" s="70">
        <v>56.8123779296875</v>
      </c>
      <c r="G117" s="70">
        <v>47.993419647216797</v>
      </c>
      <c r="H117" s="70">
        <v>51.539760589599609</v>
      </c>
      <c r="I117" s="70">
        <v>61.934700012207031</v>
      </c>
      <c r="J117" s="70">
        <v>67.008163452148438</v>
      </c>
      <c r="K117" s="70" t="s">
        <v>653</v>
      </c>
      <c r="L117" s="70" t="s">
        <v>654</v>
      </c>
      <c r="M117" s="70" t="s">
        <v>655</v>
      </c>
    </row>
    <row r="118" spans="1:13" x14ac:dyDescent="0.35">
      <c r="A118" t="s">
        <v>38</v>
      </c>
      <c r="B118" t="s">
        <v>154</v>
      </c>
      <c r="C118" s="70">
        <v>57.976058959960938</v>
      </c>
      <c r="D118" s="70">
        <v>57.132331848144531</v>
      </c>
      <c r="E118" s="70">
        <v>54.908260345458984</v>
      </c>
      <c r="F118" s="70">
        <v>58.283092498779297</v>
      </c>
      <c r="G118" s="70">
        <v>61.780326843261719</v>
      </c>
      <c r="H118" s="70">
        <v>59.704109191894531</v>
      </c>
      <c r="I118" s="70">
        <v>59.535972595214844</v>
      </c>
      <c r="J118" s="70">
        <v>56.429782867431641</v>
      </c>
      <c r="K118" s="70" t="s">
        <v>314</v>
      </c>
      <c r="L118" s="70" t="s">
        <v>315</v>
      </c>
      <c r="M118" s="70" t="s">
        <v>316</v>
      </c>
    </row>
    <row r="119" spans="1:13" x14ac:dyDescent="0.35">
      <c r="A119" t="s">
        <v>38</v>
      </c>
      <c r="B119" t="s">
        <v>153</v>
      </c>
      <c r="C119" s="70">
        <v>66.63690185546875</v>
      </c>
      <c r="D119" s="70">
        <v>67.147964477539063</v>
      </c>
      <c r="E119" s="70">
        <v>65.647315979003906</v>
      </c>
      <c r="F119" s="70">
        <v>68.964553833007813</v>
      </c>
      <c r="G119" s="70">
        <v>61.270633697509766</v>
      </c>
      <c r="H119" s="70">
        <v>52.726272583007813</v>
      </c>
      <c r="I119" s="70">
        <v>64.380661010742188</v>
      </c>
      <c r="J119" s="70">
        <v>72.027458190917969</v>
      </c>
      <c r="K119" s="70" t="s">
        <v>428</v>
      </c>
      <c r="L119" s="70" t="s">
        <v>429</v>
      </c>
      <c r="M119" s="70" t="s">
        <v>430</v>
      </c>
    </row>
    <row r="120" spans="1:13" x14ac:dyDescent="0.35">
      <c r="A120" t="s">
        <v>38</v>
      </c>
      <c r="B120" t="s">
        <v>152</v>
      </c>
      <c r="C120" s="70">
        <v>47.009063720703125</v>
      </c>
      <c r="D120" s="70">
        <v>49.169857025146484</v>
      </c>
      <c r="E120" s="70">
        <v>45.830352783203125</v>
      </c>
      <c r="F120" s="70">
        <v>49.402347564697266</v>
      </c>
      <c r="G120" s="70">
        <v>48.75250244140625</v>
      </c>
      <c r="H120" s="70">
        <v>38.582881927490234</v>
      </c>
      <c r="I120" s="70">
        <v>45.417949676513672</v>
      </c>
      <c r="J120" s="70">
        <v>52.081268310546875</v>
      </c>
      <c r="K120" s="70" t="s">
        <v>542</v>
      </c>
      <c r="L120" s="70" t="s">
        <v>543</v>
      </c>
      <c r="M120" s="70" t="s">
        <v>544</v>
      </c>
    </row>
    <row r="121" spans="1:13" x14ac:dyDescent="0.35">
      <c r="A121" t="s">
        <v>38</v>
      </c>
      <c r="B121" t="s">
        <v>167</v>
      </c>
      <c r="C121" s="70">
        <v>58.034988403320313</v>
      </c>
      <c r="D121" s="70">
        <v>58.852500915527344</v>
      </c>
      <c r="E121" s="70">
        <v>56.563568115234375</v>
      </c>
      <c r="F121" s="70">
        <v>59.981491088867188</v>
      </c>
      <c r="G121" s="70">
        <v>56.991226196289063</v>
      </c>
      <c r="H121" s="70">
        <v>49.171653747558594</v>
      </c>
      <c r="I121" s="70">
        <v>56.774772644042969</v>
      </c>
      <c r="J121" s="70">
        <v>61.9267578125</v>
      </c>
      <c r="K121" s="70" t="s">
        <v>656</v>
      </c>
      <c r="L121" s="70" t="s">
        <v>657</v>
      </c>
      <c r="M121" s="70" t="s">
        <v>658</v>
      </c>
    </row>
    <row r="122" spans="1:13" x14ac:dyDescent="0.35">
      <c r="A122" t="s">
        <v>71</v>
      </c>
      <c r="B122" t="s">
        <v>154</v>
      </c>
      <c r="C122" s="70">
        <v>50.462062835693359</v>
      </c>
      <c r="D122" s="70">
        <v>51.954730987548828</v>
      </c>
      <c r="E122" s="70">
        <v>42.651515960693359</v>
      </c>
      <c r="F122" s="70">
        <v>51.303955078125</v>
      </c>
      <c r="G122" s="70">
        <v>56.003585815429688</v>
      </c>
      <c r="H122" s="70">
        <v>52.433204650878906</v>
      </c>
      <c r="I122" s="70">
        <v>49.68487548828125</v>
      </c>
      <c r="J122" s="70">
        <v>52.57781982421875</v>
      </c>
      <c r="K122" s="70" t="s">
        <v>317</v>
      </c>
      <c r="L122" s="70" t="s">
        <v>318</v>
      </c>
      <c r="M122" s="70" t="s">
        <v>319</v>
      </c>
    </row>
    <row r="123" spans="1:13" x14ac:dyDescent="0.35">
      <c r="A123" t="s">
        <v>71</v>
      </c>
      <c r="B123" t="s">
        <v>153</v>
      </c>
      <c r="C123" s="70">
        <v>59.662773132324219</v>
      </c>
      <c r="D123" s="70">
        <v>59.236396789550781</v>
      </c>
      <c r="E123" s="70">
        <v>53.2659912109375</v>
      </c>
      <c r="F123" s="70">
        <v>62.330135345458984</v>
      </c>
      <c r="G123" s="70">
        <v>57.387493133544922</v>
      </c>
      <c r="H123" s="70">
        <v>54.410514831542969</v>
      </c>
      <c r="I123" s="70">
        <v>59.010269165039063</v>
      </c>
      <c r="J123" s="70">
        <v>65.45611572265625</v>
      </c>
      <c r="K123" s="70" t="s">
        <v>431</v>
      </c>
      <c r="L123" s="70" t="s">
        <v>432</v>
      </c>
      <c r="M123" s="70" t="s">
        <v>433</v>
      </c>
    </row>
    <row r="124" spans="1:13" x14ac:dyDescent="0.35">
      <c r="A124" t="s">
        <v>71</v>
      </c>
      <c r="B124" t="s">
        <v>152</v>
      </c>
      <c r="C124" s="70">
        <v>72.262367248535156</v>
      </c>
      <c r="D124" s="70">
        <v>73.309822082519531</v>
      </c>
      <c r="E124" s="70">
        <v>74.632034301757813</v>
      </c>
      <c r="F124" s="70">
        <v>75.256935119628906</v>
      </c>
      <c r="G124" s="70">
        <v>66.717872619628906</v>
      </c>
      <c r="H124" s="70">
        <v>65.866958618164063</v>
      </c>
      <c r="I124" s="70">
        <v>73.979591369628906</v>
      </c>
      <c r="J124" s="70">
        <v>77.487495422363281</v>
      </c>
      <c r="K124" s="70" t="s">
        <v>545</v>
      </c>
      <c r="L124" s="70" t="s">
        <v>546</v>
      </c>
      <c r="M124" s="70" t="s">
        <v>547</v>
      </c>
    </row>
    <row r="125" spans="1:13" x14ac:dyDescent="0.35">
      <c r="A125" t="s">
        <v>71</v>
      </c>
      <c r="B125" t="s">
        <v>167</v>
      </c>
      <c r="C125" s="70">
        <v>62.232490539550781</v>
      </c>
      <c r="D125" s="70">
        <v>62.705760955810547</v>
      </c>
      <c r="E125" s="70">
        <v>58.621212005615234</v>
      </c>
      <c r="F125" s="70">
        <v>64.649284362792969</v>
      </c>
      <c r="G125" s="70">
        <v>60.3763427734375</v>
      </c>
      <c r="H125" s="70">
        <v>58.024810791015625</v>
      </c>
      <c r="I125" s="70">
        <v>62.384452819824219</v>
      </c>
      <c r="J125" s="70">
        <v>67.091438293457031</v>
      </c>
      <c r="K125" s="70" t="s">
        <v>659</v>
      </c>
      <c r="L125" s="70" t="s">
        <v>660</v>
      </c>
      <c r="M125" s="70" t="s">
        <v>661</v>
      </c>
    </row>
    <row r="126" spans="1:13" x14ac:dyDescent="0.35">
      <c r="A126" t="s">
        <v>72</v>
      </c>
      <c r="B126" t="s">
        <v>154</v>
      </c>
      <c r="C126" s="70">
        <v>64.232994079589844</v>
      </c>
      <c r="D126" s="70">
        <v>62.481986999511719</v>
      </c>
      <c r="E126" s="70">
        <v>58.061225891113281</v>
      </c>
      <c r="F126" s="70">
        <v>63.913364410400391</v>
      </c>
      <c r="G126" s="70">
        <v>65.18841552734375</v>
      </c>
      <c r="H126" s="70">
        <v>64.774734497070313</v>
      </c>
      <c r="I126" s="70">
        <v>61.780879974365234</v>
      </c>
      <c r="J126" s="70">
        <v>64.003166198730469</v>
      </c>
      <c r="K126" s="70" t="s">
        <v>320</v>
      </c>
      <c r="L126" s="70" t="s">
        <v>321</v>
      </c>
      <c r="M126" s="70" t="s">
        <v>322</v>
      </c>
    </row>
    <row r="127" spans="1:13" x14ac:dyDescent="0.35">
      <c r="A127" t="s">
        <v>72</v>
      </c>
      <c r="B127" t="s">
        <v>153</v>
      </c>
      <c r="C127" s="70">
        <v>64.969329833984375</v>
      </c>
      <c r="D127" s="70">
        <v>66.218376159667969</v>
      </c>
      <c r="E127" s="70">
        <v>56.099773406982422</v>
      </c>
      <c r="F127" s="70">
        <v>69.489311218261719</v>
      </c>
      <c r="G127" s="70">
        <v>64.808006286621094</v>
      </c>
      <c r="H127" s="70">
        <v>63.564979553222656</v>
      </c>
      <c r="I127" s="70">
        <v>63.620979309082031</v>
      </c>
      <c r="J127" s="70">
        <v>72.749649047851563</v>
      </c>
      <c r="K127" s="70" t="s">
        <v>434</v>
      </c>
      <c r="L127" s="70" t="s">
        <v>435</v>
      </c>
      <c r="M127" s="70" t="s">
        <v>436</v>
      </c>
    </row>
    <row r="128" spans="1:13" x14ac:dyDescent="0.35">
      <c r="A128" t="s">
        <v>72</v>
      </c>
      <c r="B128" t="s">
        <v>152</v>
      </c>
      <c r="C128" s="70">
        <v>56.849441528320313</v>
      </c>
      <c r="D128" s="70">
        <v>64.944419860839844</v>
      </c>
      <c r="E128" s="70">
        <v>62.507289886474609</v>
      </c>
      <c r="F128" s="70">
        <v>67.88336181640625</v>
      </c>
      <c r="G128" s="70">
        <v>50.630252838134766</v>
      </c>
      <c r="H128" s="70">
        <v>48.485614776611328</v>
      </c>
      <c r="I128" s="70">
        <v>62.944164276123047</v>
      </c>
      <c r="J128" s="70">
        <v>78.209762573242188</v>
      </c>
      <c r="K128" s="70" t="s">
        <v>548</v>
      </c>
      <c r="L128" s="70" t="s">
        <v>549</v>
      </c>
      <c r="M128" s="70" t="s">
        <v>550</v>
      </c>
    </row>
    <row r="129" spans="1:13" x14ac:dyDescent="0.35">
      <c r="A129" t="s">
        <v>72</v>
      </c>
      <c r="B129" t="s">
        <v>167</v>
      </c>
      <c r="C129" s="70">
        <v>61.9801025390625</v>
      </c>
      <c r="D129" s="70">
        <v>65.025215148925781</v>
      </c>
      <c r="E129" s="70">
        <v>58.734695434570313</v>
      </c>
      <c r="F129" s="70">
        <v>67.812042236328125</v>
      </c>
      <c r="G129" s="70">
        <v>59.921875</v>
      </c>
      <c r="H129" s="70">
        <v>58.529151916503906</v>
      </c>
      <c r="I129" s="70">
        <v>63.016075134277344</v>
      </c>
      <c r="J129" s="70">
        <v>72.911392211914063</v>
      </c>
      <c r="K129" s="70" t="s">
        <v>662</v>
      </c>
      <c r="L129" s="70" t="s">
        <v>663</v>
      </c>
      <c r="M129" s="70" t="s">
        <v>664</v>
      </c>
    </row>
    <row r="130" spans="1:13" x14ac:dyDescent="0.35">
      <c r="A130" t="s">
        <v>73</v>
      </c>
      <c r="B130" t="s">
        <v>154</v>
      </c>
      <c r="C130" s="70">
        <v>58.096870422363281</v>
      </c>
      <c r="D130" s="70">
        <v>57.742916107177734</v>
      </c>
      <c r="E130" s="70">
        <v>55.032466888427734</v>
      </c>
      <c r="F130" s="70">
        <v>56.656345367431641</v>
      </c>
      <c r="G130" s="70">
        <v>61.613475799560547</v>
      </c>
      <c r="H130" s="70">
        <v>57.451564788818359</v>
      </c>
      <c r="I130" s="70">
        <v>59.122982025146484</v>
      </c>
      <c r="J130" s="70">
        <v>57.436710357666016</v>
      </c>
      <c r="K130" s="70" t="s">
        <v>323</v>
      </c>
      <c r="L130" s="70" t="s">
        <v>324</v>
      </c>
      <c r="M130" s="70" t="s">
        <v>325</v>
      </c>
    </row>
    <row r="131" spans="1:13" x14ac:dyDescent="0.35">
      <c r="A131" t="s">
        <v>73</v>
      </c>
      <c r="B131" t="s">
        <v>153</v>
      </c>
      <c r="C131" s="70">
        <v>56.729724884033203</v>
      </c>
      <c r="D131" s="70">
        <v>55.240665435791016</v>
      </c>
      <c r="E131" s="70">
        <v>53.679653167724609</v>
      </c>
      <c r="F131" s="70">
        <v>59.339523315429688</v>
      </c>
      <c r="G131" s="70">
        <v>48.975570678710938</v>
      </c>
      <c r="H131" s="70">
        <v>51.597946166992188</v>
      </c>
      <c r="I131" s="70">
        <v>64.560928344726563</v>
      </c>
      <c r="J131" s="70">
        <v>67.651191711425781</v>
      </c>
      <c r="K131" s="70" t="s">
        <v>437</v>
      </c>
      <c r="L131" s="70" t="s">
        <v>438</v>
      </c>
      <c r="M131" s="70" t="s">
        <v>439</v>
      </c>
    </row>
    <row r="132" spans="1:13" x14ac:dyDescent="0.35">
      <c r="A132" t="s">
        <v>73</v>
      </c>
      <c r="B132" t="s">
        <v>152</v>
      </c>
      <c r="C132" s="70">
        <v>49.231201171875</v>
      </c>
      <c r="D132" s="70">
        <v>49.363796234130859</v>
      </c>
      <c r="E132" s="70">
        <v>58.998146057128906</v>
      </c>
      <c r="F132" s="70">
        <v>53.27288818359375</v>
      </c>
      <c r="G132" s="70">
        <v>37.537994384765625</v>
      </c>
      <c r="H132" s="70">
        <v>45.262935638427734</v>
      </c>
      <c r="I132" s="70">
        <v>57.200462341308594</v>
      </c>
      <c r="J132" s="70">
        <v>61.844486236572266</v>
      </c>
      <c r="K132" s="70" t="s">
        <v>551</v>
      </c>
      <c r="L132" s="70" t="s">
        <v>552</v>
      </c>
      <c r="M132" s="70" t="s">
        <v>553</v>
      </c>
    </row>
    <row r="133" spans="1:13" x14ac:dyDescent="0.35">
      <c r="A133" t="s">
        <v>73</v>
      </c>
      <c r="B133" t="s">
        <v>167</v>
      </c>
      <c r="C133" s="70">
        <v>54.378669738769531</v>
      </c>
      <c r="D133" s="70">
        <v>53.684211730957031</v>
      </c>
      <c r="E133" s="70">
        <v>55.811687469482422</v>
      </c>
      <c r="F133" s="70">
        <v>56.6795654296875</v>
      </c>
      <c r="G133" s="70">
        <v>47.5</v>
      </c>
      <c r="H133" s="70">
        <v>50.551414489746094</v>
      </c>
      <c r="I133" s="70">
        <v>60.897178649902344</v>
      </c>
      <c r="J133" s="70">
        <v>63.575950622558594</v>
      </c>
      <c r="K133" s="70" t="s">
        <v>665</v>
      </c>
      <c r="L133" s="70" t="s">
        <v>666</v>
      </c>
      <c r="M133" s="70" t="s">
        <v>667</v>
      </c>
    </row>
    <row r="134" spans="1:13" x14ac:dyDescent="0.35">
      <c r="A134" t="s">
        <v>74</v>
      </c>
      <c r="B134" t="s">
        <v>154</v>
      </c>
      <c r="C134" s="70">
        <v>28.334316253662109</v>
      </c>
      <c r="D134" s="70">
        <v>43.087940216064453</v>
      </c>
      <c r="E134" s="70">
        <v>36.477993011474609</v>
      </c>
      <c r="F134" s="70">
        <v>36.703449249267578</v>
      </c>
      <c r="G134" s="70">
        <v>34.206119537353516</v>
      </c>
      <c r="H134" s="70">
        <v>34.568759918212891</v>
      </c>
      <c r="I134" s="70">
        <v>45.577930450439453</v>
      </c>
      <c r="J134" s="70">
        <v>34.016029357910156</v>
      </c>
      <c r="K134" s="70" t="s">
        <v>326</v>
      </c>
      <c r="L134" s="70" t="s">
        <v>327</v>
      </c>
      <c r="M134" s="70" t="s">
        <v>328</v>
      </c>
    </row>
    <row r="135" spans="1:13" x14ac:dyDescent="0.35">
      <c r="A135" t="s">
        <v>74</v>
      </c>
      <c r="B135" t="s">
        <v>153</v>
      </c>
      <c r="C135" s="70">
        <v>75.599411010742188</v>
      </c>
      <c r="D135" s="70">
        <v>73.989364624023438</v>
      </c>
      <c r="E135" s="70">
        <v>72.782806396484375</v>
      </c>
      <c r="F135" s="70">
        <v>75.732559204101563</v>
      </c>
      <c r="G135" s="70">
        <v>75.721519470214844</v>
      </c>
      <c r="H135" s="70">
        <v>72.647331237792969</v>
      </c>
      <c r="I135" s="70">
        <v>75.175422668457031</v>
      </c>
      <c r="J135" s="70">
        <v>76.0611572265625</v>
      </c>
      <c r="K135" s="70" t="s">
        <v>440</v>
      </c>
      <c r="L135" s="70" t="s">
        <v>441</v>
      </c>
      <c r="M135" s="70" t="s">
        <v>442</v>
      </c>
    </row>
    <row r="136" spans="1:13" x14ac:dyDescent="0.35">
      <c r="A136" t="s">
        <v>74</v>
      </c>
      <c r="B136" t="s">
        <v>152</v>
      </c>
      <c r="C136" s="70">
        <v>43.654075622558594</v>
      </c>
      <c r="D136" s="70">
        <v>68.1812744140625</v>
      </c>
      <c r="E136" s="70">
        <v>56.722908020019531</v>
      </c>
      <c r="F136" s="70">
        <v>57.67095947265625</v>
      </c>
      <c r="G136" s="70">
        <v>58.816368103027344</v>
      </c>
      <c r="H136" s="70">
        <v>62.165481567382813</v>
      </c>
      <c r="I136" s="70">
        <v>62.871406555175781</v>
      </c>
      <c r="J136" s="70">
        <v>51.052913665771484</v>
      </c>
      <c r="K136" s="70" t="s">
        <v>554</v>
      </c>
      <c r="L136" s="70" t="s">
        <v>555</v>
      </c>
      <c r="M136" s="70" t="s">
        <v>556</v>
      </c>
    </row>
    <row r="137" spans="1:13" x14ac:dyDescent="0.35">
      <c r="A137" t="s">
        <v>74</v>
      </c>
      <c r="B137" t="s">
        <v>167</v>
      </c>
      <c r="C137" s="70">
        <v>54.988414764404297</v>
      </c>
      <c r="D137" s="70">
        <v>65.832817077636719</v>
      </c>
      <c r="E137" s="70">
        <v>60.030124664306641</v>
      </c>
      <c r="F137" s="70">
        <v>61.604812622070313</v>
      </c>
      <c r="G137" s="70">
        <v>61.501636505126953</v>
      </c>
      <c r="H137" s="70">
        <v>61.362972259521484</v>
      </c>
      <c r="I137" s="70">
        <v>64.949516296386719</v>
      </c>
      <c r="J137" s="70">
        <v>58.995288848876953</v>
      </c>
      <c r="K137" s="70" t="s">
        <v>668</v>
      </c>
      <c r="L137" s="70" t="s">
        <v>669</v>
      </c>
      <c r="M137" s="70" t="s">
        <v>670</v>
      </c>
    </row>
    <row r="138" spans="1:13" x14ac:dyDescent="0.35">
      <c r="A138" t="s">
        <v>43</v>
      </c>
      <c r="B138" t="s">
        <v>154</v>
      </c>
      <c r="C138" s="70">
        <v>71.701850891113281</v>
      </c>
      <c r="D138" s="70">
        <v>68.090538024902344</v>
      </c>
      <c r="E138" s="70">
        <v>69.973426818847656</v>
      </c>
      <c r="F138" s="70">
        <v>71.429191589355469</v>
      </c>
      <c r="G138" s="70">
        <v>66.702293395996094</v>
      </c>
      <c r="H138" s="70">
        <v>66.441749572753906</v>
      </c>
      <c r="I138" s="70">
        <v>69.427352905273438</v>
      </c>
      <c r="J138" s="70">
        <v>74.507949829101563</v>
      </c>
      <c r="K138" s="70" t="s">
        <v>329</v>
      </c>
      <c r="L138" s="70" t="s">
        <v>330</v>
      </c>
      <c r="M138" s="70" t="s">
        <v>331</v>
      </c>
    </row>
    <row r="139" spans="1:13" x14ac:dyDescent="0.35">
      <c r="A139" t="s">
        <v>43</v>
      </c>
      <c r="B139" t="s">
        <v>153</v>
      </c>
      <c r="C139" s="70">
        <v>58.801471710205078</v>
      </c>
      <c r="D139" s="70">
        <v>60.482131958007813</v>
      </c>
      <c r="E139" s="70">
        <v>59.379226684570313</v>
      </c>
      <c r="F139" s="70">
        <v>62.434749603271484</v>
      </c>
      <c r="G139" s="70">
        <v>53.834991455078125</v>
      </c>
      <c r="H139" s="70">
        <v>53.885162353515625</v>
      </c>
      <c r="I139" s="70">
        <v>60.173770904541016</v>
      </c>
      <c r="J139" s="70">
        <v>66.260940551757813</v>
      </c>
      <c r="K139" s="70" t="s">
        <v>443</v>
      </c>
      <c r="L139" s="70" t="s">
        <v>444</v>
      </c>
      <c r="M139" s="70" t="s">
        <v>445</v>
      </c>
    </row>
    <row r="140" spans="1:13" x14ac:dyDescent="0.35">
      <c r="A140" t="s">
        <v>43</v>
      </c>
      <c r="B140" t="s">
        <v>152</v>
      </c>
      <c r="C140" s="70">
        <v>60.714405059814453</v>
      </c>
      <c r="D140" s="70">
        <v>71.064613342285156</v>
      </c>
      <c r="E140" s="70">
        <v>62.662269592285156</v>
      </c>
      <c r="F140" s="70">
        <v>67.838531494140625</v>
      </c>
      <c r="G140" s="70">
        <v>63.411884307861328</v>
      </c>
      <c r="H140" s="70">
        <v>56.924991607666016</v>
      </c>
      <c r="I140" s="70">
        <v>66.558074951171875</v>
      </c>
      <c r="J140" s="70">
        <v>76.138160705566406</v>
      </c>
      <c r="K140" s="70" t="s">
        <v>557</v>
      </c>
      <c r="L140" s="70" t="s">
        <v>558</v>
      </c>
      <c r="M140" s="70" t="s">
        <v>559</v>
      </c>
    </row>
    <row r="141" spans="1:13" x14ac:dyDescent="0.35">
      <c r="A141" t="s">
        <v>43</v>
      </c>
      <c r="B141" t="s">
        <v>167</v>
      </c>
      <c r="C141" s="70">
        <v>62.051074981689453</v>
      </c>
      <c r="D141" s="70">
        <v>65.707679748535156</v>
      </c>
      <c r="E141" s="70">
        <v>62.647132873535156</v>
      </c>
      <c r="F141" s="70">
        <v>66.124961853027344</v>
      </c>
      <c r="G141" s="70">
        <v>59.760364532470703</v>
      </c>
      <c r="H141" s="70">
        <v>57.460418701171875</v>
      </c>
      <c r="I141" s="70">
        <v>64.258995056152344</v>
      </c>
      <c r="J141" s="70">
        <v>71.367362976074219</v>
      </c>
      <c r="K141" s="70" t="s">
        <v>671</v>
      </c>
      <c r="L141" s="70" t="s">
        <v>672</v>
      </c>
      <c r="M141" s="70" t="s">
        <v>673</v>
      </c>
    </row>
    <row r="142" spans="1:13" x14ac:dyDescent="0.35">
      <c r="A142" t="s">
        <v>75</v>
      </c>
      <c r="B142" t="s">
        <v>154</v>
      </c>
      <c r="C142" s="70">
        <v>67.113937377929688</v>
      </c>
      <c r="D142" s="70">
        <v>65.995765686035156</v>
      </c>
      <c r="E142" s="70">
        <v>66.636032104492188</v>
      </c>
      <c r="F142" s="70">
        <v>65.541740417480469</v>
      </c>
      <c r="G142" s="70">
        <v>68.811882019042969</v>
      </c>
      <c r="H142" s="70">
        <v>66.052635192871094</v>
      </c>
      <c r="I142" s="70">
        <v>66.379310607910156</v>
      </c>
      <c r="J142" s="70">
        <v>66.893936157226563</v>
      </c>
      <c r="K142" s="70" t="s">
        <v>332</v>
      </c>
      <c r="L142" s="70" t="s">
        <v>333</v>
      </c>
      <c r="M142" s="70" t="s">
        <v>334</v>
      </c>
    </row>
    <row r="143" spans="1:13" x14ac:dyDescent="0.35">
      <c r="A143" t="s">
        <v>75</v>
      </c>
      <c r="B143" t="s">
        <v>153</v>
      </c>
      <c r="C143" s="70">
        <v>60.828624725341797</v>
      </c>
      <c r="D143" s="70">
        <v>61.7467041015625</v>
      </c>
      <c r="E143" s="70">
        <v>59.722221374511719</v>
      </c>
      <c r="F143" s="70">
        <v>61.949871063232422</v>
      </c>
      <c r="G143" s="70">
        <v>60.982765197753906</v>
      </c>
      <c r="H143" s="70">
        <v>53.567249298095703</v>
      </c>
      <c r="I143" s="70">
        <v>61.056377410888672</v>
      </c>
      <c r="J143" s="70">
        <v>63.030303955078125</v>
      </c>
      <c r="K143" s="70" t="s">
        <v>446</v>
      </c>
      <c r="L143" s="70" t="s">
        <v>447</v>
      </c>
      <c r="M143" s="70" t="s">
        <v>448</v>
      </c>
    </row>
    <row r="144" spans="1:13" x14ac:dyDescent="0.35">
      <c r="A144" t="s">
        <v>75</v>
      </c>
      <c r="B144" t="s">
        <v>152</v>
      </c>
      <c r="C144" s="70">
        <v>66.101692199707031</v>
      </c>
      <c r="D144" s="70">
        <v>78.601692199707031</v>
      </c>
      <c r="E144" s="70">
        <v>55.567226409912109</v>
      </c>
      <c r="F144" s="70">
        <v>72.82415771484375</v>
      </c>
      <c r="G144" s="70">
        <v>78.689300537109375</v>
      </c>
      <c r="H144" s="70">
        <v>56.390979766845703</v>
      </c>
      <c r="I144" s="70">
        <v>67.628433227539063</v>
      </c>
      <c r="J144" s="70">
        <v>79.393936157226563</v>
      </c>
      <c r="K144" s="70" t="s">
        <v>560</v>
      </c>
      <c r="L144" s="70" t="s">
        <v>561</v>
      </c>
      <c r="M144" s="70" t="s">
        <v>562</v>
      </c>
    </row>
    <row r="145" spans="1:13" x14ac:dyDescent="0.35">
      <c r="A145" t="s">
        <v>75</v>
      </c>
      <c r="B145" t="s">
        <v>167</v>
      </c>
      <c r="C145" s="70">
        <v>63.931262969970703</v>
      </c>
      <c r="D145" s="70">
        <v>68.495765686035156</v>
      </c>
      <c r="E145" s="70">
        <v>59.650733947753906</v>
      </c>
      <c r="F145" s="70">
        <v>66.4742431640625</v>
      </c>
      <c r="G145" s="70">
        <v>68.745872497558594</v>
      </c>
      <c r="H145" s="70">
        <v>57.052631378173828</v>
      </c>
      <c r="I145" s="70">
        <v>64.421180725097656</v>
      </c>
      <c r="J145" s="70">
        <v>69.530303955078125</v>
      </c>
      <c r="K145" s="70" t="s">
        <v>674</v>
      </c>
      <c r="L145" s="70" t="s">
        <v>675</v>
      </c>
      <c r="M145" s="70" t="s">
        <v>676</v>
      </c>
    </row>
    <row r="146" spans="1:13" x14ac:dyDescent="0.35">
      <c r="A146" t="s">
        <v>45</v>
      </c>
      <c r="B146" t="s">
        <v>154</v>
      </c>
      <c r="C146" s="70">
        <v>77.474403381347656</v>
      </c>
      <c r="D146" s="70">
        <v>75.386703491210938</v>
      </c>
      <c r="E146" s="70">
        <v>74.857810974121094</v>
      </c>
      <c r="F146" s="70">
        <v>77.463096618652344</v>
      </c>
      <c r="G146" s="70">
        <v>75.740478515625</v>
      </c>
      <c r="H146" s="70">
        <v>75.528213500976563</v>
      </c>
      <c r="I146" s="70">
        <v>77.441352844238281</v>
      </c>
      <c r="J146" s="70">
        <v>79.21392822265625</v>
      </c>
      <c r="K146" s="70" t="s">
        <v>104</v>
      </c>
      <c r="L146" s="70" t="s">
        <v>104</v>
      </c>
      <c r="M146" s="70" t="s">
        <v>104</v>
      </c>
    </row>
    <row r="147" spans="1:13" x14ac:dyDescent="0.35">
      <c r="A147" t="s">
        <v>45</v>
      </c>
      <c r="B147" t="s">
        <v>153</v>
      </c>
      <c r="C147" s="70">
        <v>71.150199890136719</v>
      </c>
      <c r="D147" s="70">
        <v>69.133224487304688</v>
      </c>
      <c r="E147" s="70">
        <v>70.872108459472656</v>
      </c>
      <c r="F147" s="70">
        <v>71.752616882324219</v>
      </c>
      <c r="G147" s="70">
        <v>67.92822265625</v>
      </c>
      <c r="H147" s="70">
        <v>66.459609985351563</v>
      </c>
      <c r="I147" s="70">
        <v>72.797325134277344</v>
      </c>
      <c r="J147" s="70">
        <v>79.254791259765625</v>
      </c>
      <c r="K147" s="70" t="s">
        <v>104</v>
      </c>
      <c r="L147" s="70" t="s">
        <v>104</v>
      </c>
      <c r="M147" s="70" t="s">
        <v>104</v>
      </c>
    </row>
    <row r="148" spans="1:13" x14ac:dyDescent="0.35">
      <c r="A148" t="s">
        <v>45</v>
      </c>
      <c r="B148" t="s">
        <v>152</v>
      </c>
      <c r="C148" s="70">
        <v>68.523796081542969</v>
      </c>
      <c r="D148" s="70">
        <v>71.452461242675781</v>
      </c>
      <c r="E148" s="70">
        <v>77.987884521484375</v>
      </c>
      <c r="F148" s="70">
        <v>74.955734252929688</v>
      </c>
      <c r="G148" s="70">
        <v>58.808517456054688</v>
      </c>
      <c r="H148" s="70">
        <v>61.321708679199219</v>
      </c>
      <c r="I148" s="70">
        <v>78.567787170410156</v>
      </c>
      <c r="J148" s="70">
        <v>85.962425231933594</v>
      </c>
      <c r="K148" s="70" t="s">
        <v>104</v>
      </c>
      <c r="L148" s="70" t="s">
        <v>104</v>
      </c>
      <c r="M148" s="70" t="s">
        <v>104</v>
      </c>
    </row>
    <row r="149" spans="1:13" x14ac:dyDescent="0.35">
      <c r="A149" t="s">
        <v>45</v>
      </c>
      <c r="B149" t="s">
        <v>167</v>
      </c>
      <c r="C149" s="70">
        <v>71.495796203613281</v>
      </c>
      <c r="D149" s="70">
        <v>71.195655822753906</v>
      </c>
      <c r="E149" s="70">
        <v>74.159774780273438</v>
      </c>
      <c r="F149" s="70">
        <v>74.01580810546875</v>
      </c>
      <c r="G149" s="70">
        <v>66.298774719238281</v>
      </c>
      <c r="H149" s="70">
        <v>66.475067138671875</v>
      </c>
      <c r="I149" s="70">
        <v>75.745796203613281</v>
      </c>
      <c r="J149" s="70">
        <v>81.594291687011719</v>
      </c>
      <c r="K149" s="70" t="s">
        <v>104</v>
      </c>
      <c r="L149" s="70" t="s">
        <v>104</v>
      </c>
      <c r="M149" s="70" t="s">
        <v>104</v>
      </c>
    </row>
    <row r="150" spans="1:13" x14ac:dyDescent="0.35">
      <c r="A150" t="s">
        <v>76</v>
      </c>
      <c r="B150" t="s">
        <v>154</v>
      </c>
      <c r="C150" s="70">
        <v>48.960063934326172</v>
      </c>
      <c r="D150" s="70">
        <v>48.857814788818359</v>
      </c>
      <c r="E150" s="70">
        <v>50.098491668701172</v>
      </c>
      <c r="F150" s="70">
        <v>51.498188018798828</v>
      </c>
      <c r="G150" s="70">
        <v>41.423431396484375</v>
      </c>
      <c r="H150" s="70">
        <v>47.216419219970703</v>
      </c>
      <c r="I150" s="70">
        <v>67.202156066894531</v>
      </c>
      <c r="J150" s="70">
        <v>57.147254943847656</v>
      </c>
      <c r="K150" s="70" t="s">
        <v>335</v>
      </c>
      <c r="L150" s="70" t="s">
        <v>336</v>
      </c>
      <c r="M150" s="70" t="s">
        <v>337</v>
      </c>
    </row>
    <row r="151" spans="1:13" x14ac:dyDescent="0.35">
      <c r="A151" t="s">
        <v>76</v>
      </c>
      <c r="B151" t="s">
        <v>153</v>
      </c>
      <c r="C151" s="70">
        <v>57.397083282470703</v>
      </c>
      <c r="D151" s="70">
        <v>58.353992462158203</v>
      </c>
      <c r="E151" s="70">
        <v>58.742080688476563</v>
      </c>
      <c r="F151" s="70">
        <v>57.791065216064453</v>
      </c>
      <c r="G151" s="70">
        <v>57.227642059326172</v>
      </c>
      <c r="H151" s="70">
        <v>56.360092163085938</v>
      </c>
      <c r="I151" s="70">
        <v>71.462501525878906</v>
      </c>
      <c r="J151" s="70">
        <v>78.569732666015625</v>
      </c>
      <c r="K151" s="70" t="s">
        <v>449</v>
      </c>
      <c r="L151" s="70" t="s">
        <v>450</v>
      </c>
      <c r="M151" s="70" t="s">
        <v>451</v>
      </c>
    </row>
    <row r="152" spans="1:13" x14ac:dyDescent="0.35">
      <c r="A152" t="s">
        <v>76</v>
      </c>
      <c r="B152" t="s">
        <v>152</v>
      </c>
      <c r="C152" s="70">
        <v>58.516563415527344</v>
      </c>
      <c r="D152" s="70">
        <v>66.71148681640625</v>
      </c>
      <c r="E152" s="70">
        <v>57.474269866943359</v>
      </c>
      <c r="F152" s="70">
        <v>63.040802001953125</v>
      </c>
      <c r="G152" s="70">
        <v>64.553443908691406</v>
      </c>
      <c r="H152" s="70">
        <v>60.913581848144531</v>
      </c>
      <c r="I152" s="70">
        <v>73.082771301269531</v>
      </c>
      <c r="J152" s="70">
        <v>79.593421936035156</v>
      </c>
      <c r="K152" s="70" t="s">
        <v>563</v>
      </c>
      <c r="L152" s="70" t="s">
        <v>564</v>
      </c>
      <c r="M152" s="70" t="s">
        <v>565</v>
      </c>
    </row>
    <row r="153" spans="1:13" x14ac:dyDescent="0.35">
      <c r="A153" t="s">
        <v>76</v>
      </c>
      <c r="B153" t="s">
        <v>167</v>
      </c>
      <c r="C153" s="70">
        <v>56.358112335205078</v>
      </c>
      <c r="D153" s="70">
        <v>59.712886810302734</v>
      </c>
      <c r="E153" s="70">
        <v>56.869667053222656</v>
      </c>
      <c r="F153" s="70">
        <v>58.539615631103516</v>
      </c>
      <c r="G153" s="70">
        <v>57.257793426513672</v>
      </c>
      <c r="H153" s="70">
        <v>56.421619415283203</v>
      </c>
      <c r="I153" s="70">
        <v>71.451469421386719</v>
      </c>
      <c r="J153" s="70">
        <v>74.643524169921875</v>
      </c>
      <c r="K153" s="70" t="s">
        <v>677</v>
      </c>
      <c r="L153" s="70" t="s">
        <v>678</v>
      </c>
      <c r="M153" s="70" t="s">
        <v>679</v>
      </c>
    </row>
    <row r="154" spans="1:13" x14ac:dyDescent="0.35">
      <c r="A154" t="s">
        <v>47</v>
      </c>
      <c r="B154" t="s">
        <v>154</v>
      </c>
      <c r="C154" s="70">
        <v>32.623001098632813</v>
      </c>
      <c r="D154" s="70">
        <v>29.743204116821289</v>
      </c>
      <c r="E154" s="70">
        <v>32.308780670166016</v>
      </c>
      <c r="F154" s="70">
        <v>30.493135452270508</v>
      </c>
      <c r="G154" s="70">
        <v>30.966043472290039</v>
      </c>
      <c r="H154" s="70">
        <v>29.522066116333008</v>
      </c>
      <c r="I154" s="70">
        <v>31.640647888183594</v>
      </c>
      <c r="J154" s="70">
        <v>40.281482696533203</v>
      </c>
      <c r="K154" s="70" t="s">
        <v>338</v>
      </c>
      <c r="L154" s="70" t="s">
        <v>339</v>
      </c>
      <c r="M154" s="70" t="s">
        <v>340</v>
      </c>
    </row>
    <row r="155" spans="1:13" x14ac:dyDescent="0.35">
      <c r="A155" t="s">
        <v>47</v>
      </c>
      <c r="B155" t="s">
        <v>153</v>
      </c>
      <c r="C155" s="70">
        <v>39.4735107421875</v>
      </c>
      <c r="D155" s="70">
        <v>43.747562408447266</v>
      </c>
      <c r="E155" s="70">
        <v>42.826057434082031</v>
      </c>
      <c r="F155" s="70">
        <v>41.899337768554688</v>
      </c>
      <c r="G155" s="70">
        <v>32.238536834716797</v>
      </c>
      <c r="H155" s="70">
        <v>37.225109100341797</v>
      </c>
      <c r="I155" s="70">
        <v>44.588977813720703</v>
      </c>
      <c r="J155" s="70">
        <v>53.966114044189453</v>
      </c>
      <c r="K155" s="70" t="s">
        <v>452</v>
      </c>
      <c r="L155" s="70" t="s">
        <v>453</v>
      </c>
      <c r="M155" s="70" t="s">
        <v>454</v>
      </c>
    </row>
    <row r="156" spans="1:13" x14ac:dyDescent="0.35">
      <c r="A156" t="s">
        <v>47</v>
      </c>
      <c r="B156" t="s">
        <v>152</v>
      </c>
      <c r="C156" s="70">
        <v>59.281761169433594</v>
      </c>
      <c r="D156" s="70">
        <v>65.1712646484375</v>
      </c>
      <c r="E156" s="70">
        <v>51.112564086914063</v>
      </c>
      <c r="F156" s="70">
        <v>50.178287506103516</v>
      </c>
      <c r="G156" s="70">
        <v>43.314910888671875</v>
      </c>
      <c r="H156" s="70">
        <v>46.560039520263672</v>
      </c>
      <c r="I156" s="70">
        <v>53.339569091796875</v>
      </c>
      <c r="J156" s="70">
        <v>58.108154296875</v>
      </c>
      <c r="K156" s="70" t="s">
        <v>566</v>
      </c>
      <c r="L156" s="70" t="s">
        <v>567</v>
      </c>
      <c r="M156" s="70" t="s">
        <v>568</v>
      </c>
    </row>
    <row r="157" spans="1:13" x14ac:dyDescent="0.35">
      <c r="A157" t="s">
        <v>47</v>
      </c>
      <c r="B157" t="s">
        <v>167</v>
      </c>
      <c r="C157" s="70">
        <v>40.992931365966797</v>
      </c>
      <c r="D157" s="70">
        <v>44.091384887695313</v>
      </c>
      <c r="E157" s="70">
        <v>43.622879028320313</v>
      </c>
      <c r="F157" s="70">
        <v>42.515731811523438</v>
      </c>
      <c r="G157" s="70">
        <v>35.860771179199219</v>
      </c>
      <c r="H157" s="70">
        <v>38.951725006103516</v>
      </c>
      <c r="I157" s="70">
        <v>45.062019348144531</v>
      </c>
      <c r="J157" s="70">
        <v>52.678901672363281</v>
      </c>
      <c r="K157" s="70" t="s">
        <v>680</v>
      </c>
      <c r="L157" s="70" t="s">
        <v>681</v>
      </c>
      <c r="M157" s="70" t="s">
        <v>682</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7480-0D68-4D9B-AA3E-7E9267D41DEA}">
  <dimension ref="A1:C50"/>
  <sheetViews>
    <sheetView topLeftCell="A15" workbookViewId="0">
      <selection activeCell="A27" sqref="A27:B50"/>
    </sheetView>
  </sheetViews>
  <sheetFormatPr defaultRowHeight="14.5" x14ac:dyDescent="0.35"/>
  <cols>
    <col min="1" max="1" width="15" bestFit="1" customWidth="1"/>
    <col min="2" max="2" width="19.7265625" style="46" bestFit="1" customWidth="1"/>
    <col min="3" max="3" width="19.453125" bestFit="1" customWidth="1"/>
  </cols>
  <sheetData>
    <row r="1" spans="1:3" ht="15.5" x14ac:dyDescent="0.35">
      <c r="A1" s="56" t="s">
        <v>126</v>
      </c>
      <c r="B1" s="61" t="s">
        <v>125</v>
      </c>
    </row>
    <row r="2" spans="1:3" x14ac:dyDescent="0.35">
      <c r="A2" s="59" t="s">
        <v>175</v>
      </c>
      <c r="B2" s="71" cm="1">
        <f t="array" ref="B2">_xlfn.XLOOKUP("Ireland", TRIM('01_Raw_Data'!$A$258:$A$296), '01_Raw_Data'!$D$258:$D$296)</f>
        <v>68.970191955566406</v>
      </c>
    </row>
    <row r="3" spans="1:3" x14ac:dyDescent="0.35">
      <c r="A3" s="59" t="s">
        <v>185</v>
      </c>
      <c r="B3" s="71" cm="1">
        <f t="array" ref="B3">_xlfn.XLOOKUP("Ireland", TRIM('01_Raw_Data'!$A$307:$A$345), '01_Raw_Data'!$D$307:$D$345)</f>
        <v>75.686767578125</v>
      </c>
    </row>
    <row r="4" spans="1:3" x14ac:dyDescent="0.35">
      <c r="A4" s="59" t="s">
        <v>180</v>
      </c>
      <c r="B4" s="71" cm="1">
        <f t="array" ref="B4">_xlfn.XLOOKUP("Ireland", TRIM('01_Raw_Data'!$A$356:$A$394), '01_Raw_Data'!$D$356:$D$394)</f>
        <v>57.34454345703125</v>
      </c>
    </row>
    <row r="5" spans="1:3" x14ac:dyDescent="0.35">
      <c r="A5" s="59" t="s">
        <v>127</v>
      </c>
      <c r="B5" s="71" cm="1">
        <f t="array" ref="B5">_xlfn.XLOOKUP("Ireland", TRIM('01_Raw_Data'!$A$108:$A$146), '01_Raw_Data'!$D$108:$D$146)</f>
        <v>69.667518615722656</v>
      </c>
    </row>
    <row r="6" spans="1:3" x14ac:dyDescent="0.35">
      <c r="A6" s="59" t="s">
        <v>128</v>
      </c>
      <c r="B6" s="71">
        <f>RANK(B2, '01_Raw_Data'!$D$258:$D$296, 0)</f>
        <v>10</v>
      </c>
    </row>
    <row r="7" spans="1:3" x14ac:dyDescent="0.35">
      <c r="A7" s="59" t="s">
        <v>129</v>
      </c>
      <c r="B7" s="71">
        <f>RANK(B3, '01_Raw_Data'!$D$307:$D$345, 0)</f>
        <v>2</v>
      </c>
    </row>
    <row r="8" spans="1:3" x14ac:dyDescent="0.35">
      <c r="A8" s="59" t="s">
        <v>130</v>
      </c>
      <c r="B8" s="71">
        <f>RANK(B4, '01_Raw_Data'!$D$356:$D$394, 0)</f>
        <v>13</v>
      </c>
    </row>
    <row r="9" spans="1:3" x14ac:dyDescent="0.35">
      <c r="A9" s="59" t="s">
        <v>131</v>
      </c>
      <c r="B9" s="62">
        <f>RANK(B5, '01_Raw_Data'!$D$108:$D$146, 0)</f>
        <v>3</v>
      </c>
    </row>
    <row r="10" spans="1:3" x14ac:dyDescent="0.35">
      <c r="A10" s="59" t="s">
        <v>132</v>
      </c>
      <c r="B10" s="71">
        <f>MAX(B2,B3,B4)-MIN(B2,B3,B4)</f>
        <v>18.34222412109375</v>
      </c>
    </row>
    <row r="11" spans="1:3" x14ac:dyDescent="0.35">
      <c r="A11" s="60" t="s">
        <v>133</v>
      </c>
      <c r="B11" s="72" t="str" cm="1">
        <f t="array" ref="B11">_xlfn.IFS(
  '01_Raw_Data'!D123&gt;'01_Raw_Data'!D147,"Above OECD Average",
  '01_Raw_Data'!D123='01_Raw_Data'!ED147,"At Average",
TRUE,"Below Average"
)</f>
        <v>Above OECD Average</v>
      </c>
    </row>
    <row r="13" spans="1:3" ht="15.5" x14ac:dyDescent="0.35">
      <c r="A13" s="56" t="s">
        <v>134</v>
      </c>
      <c r="B13" s="64" t="s">
        <v>125</v>
      </c>
      <c r="C13" s="58" t="s">
        <v>158</v>
      </c>
    </row>
    <row r="14" spans="1:3" x14ac:dyDescent="0.35">
      <c r="A14" s="59" t="s">
        <v>86</v>
      </c>
      <c r="B14" s="70" cm="1">
        <f t="array" ref="B14">_xlfn.XLOOKUP("Ireland", TRIM('01_Raw_Data'!$A$107:$A$148),'01_Raw_Data'!B$107:B$148)</f>
        <v>68.006477355957031</v>
      </c>
      <c r="C14" s="71">
        <f>'01_Raw_Data'!B$148</f>
        <v>61.463243293762204</v>
      </c>
    </row>
    <row r="15" spans="1:3" x14ac:dyDescent="0.35">
      <c r="A15" s="59" t="s">
        <v>87</v>
      </c>
      <c r="B15" s="70" cm="1">
        <f t="array" ref="B15">_xlfn.XLOOKUP("Ireland", TRIM('01_Raw_Data'!$A$107:$A$148),'01_Raw_Data'!C$107:C$148)</f>
        <v>71.300621032714844</v>
      </c>
      <c r="C15" s="71">
        <f>'01_Raw_Data'!C$148</f>
        <v>64.017488288879392</v>
      </c>
    </row>
    <row r="16" spans="1:3" x14ac:dyDescent="0.35">
      <c r="A16" s="59" t="s">
        <v>135</v>
      </c>
      <c r="B16" s="70" cm="1">
        <f t="array" ref="B16">_xlfn.XLOOKUP("Ireland", TRIM('01_Raw_Data'!$A$107:$A$148),'01_Raw_Data'!D$107:D$148)</f>
        <v>69.667518615722656</v>
      </c>
      <c r="C16" s="71">
        <f>'01_Raw_Data'!D$148</f>
        <v>60.011015129089358</v>
      </c>
    </row>
    <row r="17" spans="1:3" x14ac:dyDescent="0.35">
      <c r="A17" s="59" t="s">
        <v>136</v>
      </c>
      <c r="B17" s="70" cm="1">
        <f t="array" ref="B17">_xlfn.XLOOKUP("Ireland", TRIM('01_Raw_Data'!$A$107:$A$148),'01_Raw_Data'!E$107:E$148)</f>
        <v>71.677818298339844</v>
      </c>
      <c r="C17" s="71">
        <f>'01_Raw_Data'!E$148</f>
        <v>63.959994316101074</v>
      </c>
    </row>
    <row r="18" spans="1:3" x14ac:dyDescent="0.35">
      <c r="A18" s="59" t="s">
        <v>137</v>
      </c>
      <c r="B18" s="70" cm="1">
        <f t="array" ref="B18">_xlfn.XLOOKUP("Ireland", TRIM('01_Raw_Data'!$A$107:$A$148),'01_Raw_Data'!F$107:F$148)</f>
        <v>66.316871643066406</v>
      </c>
      <c r="C18" s="71">
        <f>'01_Raw_Data'!F$148</f>
        <v>61.380910873413086</v>
      </c>
    </row>
    <row r="19" spans="1:3" x14ac:dyDescent="0.35">
      <c r="A19" s="59" t="s">
        <v>91</v>
      </c>
      <c r="B19" s="70" cm="1">
        <f t="array" ref="B19">_xlfn.XLOOKUP("Ireland", TRIM('01_Raw_Data'!$A$107:$A$148),'01_Raw_Data'!G$107:G$148)</f>
        <v>64.858718872070313</v>
      </c>
      <c r="C19" s="71">
        <f>'01_Raw_Data'!G$148</f>
        <v>56.830357551574707</v>
      </c>
    </row>
    <row r="20" spans="1:3" x14ac:dyDescent="0.35">
      <c r="A20" s="59" t="s">
        <v>92</v>
      </c>
      <c r="B20" s="70" cm="1">
        <f t="array" ref="B20">_xlfn.XLOOKUP("Ireland", TRIM('01_Raw_Data'!$A$107:$A$148),'01_Raw_Data'!H$107:H$148)</f>
        <v>74.464279174804688</v>
      </c>
      <c r="C20" s="71">
        <f>'01_Raw_Data'!H$148</f>
        <v>64.07172527313233</v>
      </c>
    </row>
    <row r="21" spans="1:3" x14ac:dyDescent="0.35">
      <c r="A21" s="59" t="s">
        <v>93</v>
      </c>
      <c r="B21" s="70" cm="1">
        <f t="array" ref="B21">_xlfn.XLOOKUP("Ireland", TRIM('01_Raw_Data'!$A$107:$A$148),'01_Raw_Data'!I$107:I$148)</f>
        <v>76.827224731445313</v>
      </c>
      <c r="C21" s="71">
        <f>'01_Raw_Data'!I$148</f>
        <v>69.653187942504886</v>
      </c>
    </row>
    <row r="22" spans="1:3" x14ac:dyDescent="0.35">
      <c r="A22" s="59" t="s">
        <v>138</v>
      </c>
      <c r="B22" s="70" cm="1">
        <f t="array" ref="B22">_xlfn.XLOOKUP("Ireland", TRIM('01_Raw_Data'!$A$107:$A$148),'01_Raw_Data'!Q$107:Q$148)</f>
        <v>64.327499389648438</v>
      </c>
      <c r="C22" s="71">
        <f>'01_Raw_Data'!Q$148</f>
        <v>57.618926811218259</v>
      </c>
    </row>
    <row r="23" spans="1:3" x14ac:dyDescent="0.35">
      <c r="A23" s="59" t="s">
        <v>139</v>
      </c>
      <c r="B23" s="70" cm="1">
        <f t="array" ref="B23">_xlfn.XLOOKUP("Ireland", TRIM('01_Raw_Data'!$A$107:$A$148),'01_Raw_Data'!R$107:R$148)</f>
        <v>73.637489318847656</v>
      </c>
      <c r="C23" s="71">
        <f>'01_Raw_Data'!$R$148</f>
        <v>64.383871459960943</v>
      </c>
    </row>
    <row r="24" spans="1:3" x14ac:dyDescent="0.35">
      <c r="A24" s="60" t="s">
        <v>140</v>
      </c>
      <c r="B24" s="73" cm="1">
        <f t="array" ref="B24">_xlfn.XLOOKUP("Ireland", TRIM('01_Raw_Data'!$A$107:$A$148),'01_Raw_Data'!S$107:S$148)</f>
        <v>75.536949157714844</v>
      </c>
      <c r="C24" s="72">
        <f>'01_Raw_Data'!$S$148</f>
        <v>68.945917320251468</v>
      </c>
    </row>
    <row r="27" spans="1:3" x14ac:dyDescent="0.35">
      <c r="B27"/>
    </row>
    <row r="28" spans="1:3" x14ac:dyDescent="0.35">
      <c r="B28"/>
    </row>
    <row r="29" spans="1:3" x14ac:dyDescent="0.35">
      <c r="B29"/>
    </row>
    <row r="30" spans="1:3" x14ac:dyDescent="0.35">
      <c r="B30"/>
    </row>
    <row r="31" spans="1:3" x14ac:dyDescent="0.35">
      <c r="B31"/>
    </row>
    <row r="32" spans="1:3"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sheetData>
  <sortState xmlns:xlrd2="http://schemas.microsoft.com/office/spreadsheetml/2017/richdata2" ref="A16:C18">
    <sortCondition ref="A16:A1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79126-A93B-48AD-90C5-B0A86255C301}">
  <dimension ref="A1:S40"/>
  <sheetViews>
    <sheetView topLeftCell="C22" workbookViewId="0">
      <selection activeCell="A17" sqref="A17"/>
    </sheetView>
  </sheetViews>
  <sheetFormatPr defaultRowHeight="14.5" x14ac:dyDescent="0.35"/>
  <cols>
    <col min="1" max="1" width="19.90625" customWidth="1"/>
    <col min="2" max="2" width="16.08984375" bestFit="1" customWidth="1"/>
    <col min="3" max="3" width="22.08984375" bestFit="1" customWidth="1"/>
    <col min="4" max="4" width="21.36328125" bestFit="1" customWidth="1"/>
    <col min="5" max="5" width="20.7265625" bestFit="1" customWidth="1"/>
    <col min="6" max="6" width="25.36328125" bestFit="1" customWidth="1"/>
    <col min="7" max="7" width="25.36328125" customWidth="1"/>
    <col min="8" max="8" width="23.7265625" bestFit="1" customWidth="1"/>
    <col min="9" max="9" width="14.36328125" hidden="1" customWidth="1"/>
    <col min="10" max="10" width="12.54296875" hidden="1" customWidth="1"/>
    <col min="11" max="12" width="13.36328125" hidden="1" customWidth="1"/>
    <col min="13" max="13" width="19.26953125" hidden="1" customWidth="1"/>
    <col min="14" max="14" width="26.6328125" hidden="1" customWidth="1"/>
    <col min="15" max="15" width="17" hidden="1" customWidth="1"/>
    <col min="16" max="16" width="27.7265625" hidden="1" customWidth="1"/>
    <col min="17" max="17" width="11.7265625" hidden="1" customWidth="1"/>
    <col min="18" max="18" width="15.36328125" hidden="1" customWidth="1"/>
    <col min="19" max="19" width="12.08984375" hidden="1" customWidth="1"/>
  </cols>
  <sheetData>
    <row r="1" spans="1:19" x14ac:dyDescent="0.35">
      <c r="A1" t="s">
        <v>159</v>
      </c>
      <c r="B1" t="s">
        <v>155</v>
      </c>
      <c r="C1" t="s">
        <v>191</v>
      </c>
      <c r="D1" t="s">
        <v>192</v>
      </c>
      <c r="E1" t="s">
        <v>193</v>
      </c>
      <c r="F1" t="s">
        <v>186</v>
      </c>
      <c r="G1" t="s">
        <v>222</v>
      </c>
      <c r="H1" t="s">
        <v>187</v>
      </c>
      <c r="I1" t="s">
        <v>141</v>
      </c>
      <c r="J1" t="s">
        <v>142</v>
      </c>
      <c r="K1" t="s">
        <v>143</v>
      </c>
      <c r="L1" t="s">
        <v>144</v>
      </c>
      <c r="M1" t="s">
        <v>145</v>
      </c>
      <c r="N1" t="s">
        <v>146</v>
      </c>
      <c r="O1" t="s">
        <v>147</v>
      </c>
      <c r="P1" t="s">
        <v>148</v>
      </c>
      <c r="Q1" t="s">
        <v>149</v>
      </c>
      <c r="R1" t="s">
        <v>150</v>
      </c>
      <c r="S1" t="s">
        <v>151</v>
      </c>
    </row>
    <row r="2" spans="1:19" x14ac:dyDescent="0.35">
      <c r="A2" t="str">
        <f>_xlfn.XLOOKUP('01_Raw_Data'!$A7,'01_Raw_Data'!$A$7:$A$45, '01_Raw_Data'!$A$7:$A$45)</f>
        <v>Albania</v>
      </c>
      <c r="B2" t="s">
        <v>156</v>
      </c>
      <c r="C2" s="70">
        <f>_xlfn.XLOOKUP('01_Raw_Data'!$A258, '01_Raw_Data'!$A$258:$A$296, '01_Raw_Data'!$D$258:$D$296)</f>
        <v>66.332633972167969</v>
      </c>
      <c r="D2" s="70">
        <f>_xlfn.XLOOKUP('01_Raw_Data'!$A307, '01_Raw_Data'!$A$307:$A$345,'01_Raw_Data'!$D$307:$D$345)</f>
        <v>48.349872589111328</v>
      </c>
      <c r="E2" s="70">
        <f>_xlfn.XLOOKUP('01_Raw_Data'!$A356, '01_Raw_Data'!$A$356:$A$394, '01_Raw_Data'!$D$356:$D$394)</f>
        <v>57.786491394042969</v>
      </c>
      <c r="F2" s="70">
        <f>_xlfn.XLOOKUP('01_Raw_Data'!$A108, '01_Raw_Data'!$A$108:$A$146, '01_Raw_Data'!$D$108:$D$146)</f>
        <v>56.531162261962891</v>
      </c>
      <c r="G2" s="70">
        <f>_xlfn.XLOOKUP('01_Raw_Data'!$A59,'01_Raw_Data'!$A$59:$A$97, '01_Raw_Data'!$B$59:$B$97)</f>
        <v>29.911148548126221</v>
      </c>
      <c r="H2" s="46">
        <f>RANK('01_Raw_Data'!$D108, '01_Raw_Data'!$D$108:$D$146, 0)</f>
        <v>28</v>
      </c>
      <c r="I2" s="46">
        <f>_xlfn.XLOOKUP($A2,'01_Raw_Data'!$A$107:$A$148,'01_Raw_Data'!$B$107:$B$148)</f>
        <v>54.672119140625</v>
      </c>
      <c r="J2" s="46">
        <f>_xlfn.XLOOKUP($A2,'01_Raw_Data'!$A$107:$A$148,'01_Raw_Data'!$C$107:$C$148)</f>
        <v>58.17919921875</v>
      </c>
      <c r="K2" s="46">
        <f>_xlfn.XLOOKUP($A2,'01_Raw_Data'!$A$107:$A$148,'01_Raw_Data'!$D$107:$D$148)</f>
        <v>56.531162261962891</v>
      </c>
      <c r="L2" s="46">
        <f>_xlfn.XLOOKUP($A2,'01_Raw_Data'!$A$107:$A$148,'01_Raw_Data'!$E$107:$E$148)</f>
        <v>57.886932373046875</v>
      </c>
      <c r="M2" s="46">
        <f>_xlfn.XLOOKUP($A2,'01_Raw_Data'!$A$107:$A$148,'01_Raw_Data'!$F$107:$F$148)</f>
        <v>53.449466705322266</v>
      </c>
      <c r="N2" s="46">
        <f>_xlfn.XLOOKUP($A2,'01_Raw_Data'!$A$107:$A$148,'01_Raw_Data'!$G$107:$G$148)</f>
        <v>50.898231506347656</v>
      </c>
      <c r="O2" s="46">
        <f>_xlfn.XLOOKUP($A2,'01_Raw_Data'!$A$107:$A$148,'01_Raw_Data'!$H$107:$H$148)</f>
        <v>57.056106567382813</v>
      </c>
      <c r="P2" s="46">
        <f>_xlfn.XLOOKUP($A2,'01_Raw_Data'!$A$107:$A$148,'01_Raw_Data'!$I$107:$I$148)</f>
        <v>61.67401123046875</v>
      </c>
      <c r="Q2" s="46">
        <f>_xlfn.XLOOKUP($A2,'01_Raw_Data'!$A$107:$A$148,'01_Raw_Data'!$Q$107:$Q$148)</f>
        <v>50.995121002197266</v>
      </c>
      <c r="R2" s="46">
        <f>_xlfn.XLOOKUP($A2,'01_Raw_Data'!$A$107:$A$148,'01_Raw_Data'!$R$107:$R$148)</f>
        <v>57.536052703857422</v>
      </c>
      <c r="S2" s="46">
        <f>_xlfn.XLOOKUP($A2,'01_Raw_Data'!$A$107:$A$148,'01_Raw_Data'!$S$107:$S$148)</f>
        <v>63.0888671875</v>
      </c>
    </row>
    <row r="3" spans="1:19" x14ac:dyDescent="0.35">
      <c r="A3" t="str">
        <f>_xlfn.XLOOKUP('01_Raw_Data'!$A8,'01_Raw_Data'!$A$7:$A$45, '01_Raw_Data'!$A$7:$A$45)</f>
        <v>Brazil</v>
      </c>
      <c r="B3" t="s">
        <v>156</v>
      </c>
      <c r="C3" s="70">
        <f>_xlfn.XLOOKUP('01_Raw_Data'!$A259, '01_Raw_Data'!$A$258:$A$296, '01_Raw_Data'!$D$258:$D$296)</f>
        <v>54.380950927734375</v>
      </c>
      <c r="D3" s="70">
        <f>_xlfn.XLOOKUP('01_Raw_Data'!$A308, '01_Raw_Data'!$A$307:$A$345,'01_Raw_Data'!$D$307:$D$345)</f>
        <v>74.765434265136719</v>
      </c>
      <c r="E3" s="70">
        <f>_xlfn.XLOOKUP('01_Raw_Data'!$A357, '01_Raw_Data'!$A$356:$A$394, '01_Raw_Data'!$D$356:$D$394)</f>
        <v>58.527778625488281</v>
      </c>
      <c r="F3" s="70">
        <f>_xlfn.XLOOKUP('01_Raw_Data'!$A109, '01_Raw_Data'!$A$108:$A$146, '01_Raw_Data'!$D$108:$D$146)</f>
        <v>64.383331298828125</v>
      </c>
      <c r="G3" s="70">
        <f>_xlfn.XLOOKUP('01_Raw_Data'!$A60,'01_Raw_Data'!$A$59:$A$97, '01_Raw_Data'!$B$59:$B$97)</f>
        <v>29.94999885559082</v>
      </c>
      <c r="H3" s="46">
        <f>RANK('01_Raw_Data'!$D109, '01_Raw_Data'!$D$108:$D$146, 0)</f>
        <v>10</v>
      </c>
      <c r="I3" s="46">
        <f>_xlfn.XLOOKUP($A3,'01_Raw_Data'!$A$107:$A$148,'01_Raw_Data'!$B$107:$B$148)</f>
        <v>57.754478454589844</v>
      </c>
      <c r="J3" s="46">
        <f>_xlfn.XLOOKUP($A3,'01_Raw_Data'!$A$107:$A$148,'01_Raw_Data'!$C$107:$C$148)</f>
        <v>61.748401641845703</v>
      </c>
      <c r="K3" s="46">
        <f>_xlfn.XLOOKUP($A3,'01_Raw_Data'!$A$107:$A$148,'01_Raw_Data'!$D$107:$D$148)</f>
        <v>64.383331298828125</v>
      </c>
      <c r="L3" s="46">
        <f>_xlfn.XLOOKUP($A3,'01_Raw_Data'!$A$107:$A$148,'01_Raw_Data'!$E$107:$E$148)</f>
        <v>59.821754455566406</v>
      </c>
      <c r="M3" s="46">
        <f>_xlfn.XLOOKUP($A3,'01_Raw_Data'!$A$107:$A$148,'01_Raw_Data'!$F$107:$F$148)</f>
        <v>53.549758911132813</v>
      </c>
      <c r="N3" s="46">
        <f>_xlfn.XLOOKUP($A3,'01_Raw_Data'!$A$107:$A$148,'01_Raw_Data'!$G$107:$G$148)</f>
        <v>52.409397125244141</v>
      </c>
      <c r="O3" s="46">
        <f>_xlfn.XLOOKUP($A3,'01_Raw_Data'!$A$107:$A$148,'01_Raw_Data'!$H$107:$H$148)</f>
        <v>62.139007568359375</v>
      </c>
      <c r="P3" s="46">
        <f>_xlfn.XLOOKUP($A3,'01_Raw_Data'!$A$107:$A$148,'01_Raw_Data'!$I$107:$I$148)</f>
        <v>69.087425231933594</v>
      </c>
      <c r="Q3" s="46">
        <f>_xlfn.XLOOKUP($A3,'01_Raw_Data'!$A$107:$A$148,'01_Raw_Data'!$Q$107:$Q$148)</f>
        <v>56.025226593017578</v>
      </c>
      <c r="R3" s="46">
        <f>_xlfn.XLOOKUP($A3,'01_Raw_Data'!$A$107:$A$148,'01_Raw_Data'!$R$107:$R$148)</f>
        <v>60.607769012451172</v>
      </c>
      <c r="S3" s="46">
        <f>_xlfn.XLOOKUP($A3,'01_Raw_Data'!$A$107:$A$148,'01_Raw_Data'!$S$107:$S$148)</f>
        <v>64.347320556640625</v>
      </c>
    </row>
    <row r="4" spans="1:19" x14ac:dyDescent="0.35">
      <c r="A4" t="str">
        <f>_xlfn.XLOOKUP('01_Raw_Data'!$A9,'01_Raw_Data'!$A$7:$A$45, '01_Raw_Data'!$A$7:$A$45)</f>
        <v xml:space="preserve">Cambodia </v>
      </c>
      <c r="B4" t="s">
        <v>156</v>
      </c>
      <c r="C4" s="70">
        <f>_xlfn.XLOOKUP('01_Raw_Data'!$A260, '01_Raw_Data'!$A$258:$A$296, '01_Raw_Data'!$D$258:$D$296)</f>
        <v>43.158229827880859</v>
      </c>
      <c r="D4" s="70">
        <f>_xlfn.XLOOKUP('01_Raw_Data'!$A309, '01_Raw_Data'!$A$307:$A$345,'01_Raw_Data'!$D$307:$D$345)</f>
        <v>54.937522888183594</v>
      </c>
      <c r="E4" s="70">
        <f>_xlfn.XLOOKUP('01_Raw_Data'!$A358, '01_Raw_Data'!$A$356:$A$394, '01_Raw_Data'!$D$356:$D$394)</f>
        <v>58.938140869140625</v>
      </c>
      <c r="F4" s="70">
        <f>_xlfn.XLOOKUP('01_Raw_Data'!$A110, '01_Raw_Data'!$A$108:$A$146, '01_Raw_Data'!$D$108:$D$146)</f>
        <v>51.614894866943359</v>
      </c>
      <c r="G4" s="70">
        <f>_xlfn.XLOOKUP('01_Raw_Data'!$A61,'01_Raw_Data'!$A$59:$A$97, '01_Raw_Data'!$B$59:$B$97)</f>
        <v>12.490388751029968</v>
      </c>
      <c r="H4" s="46">
        <f>RANK('01_Raw_Data'!$D110, '01_Raw_Data'!$D$108:$D$146, 0)</f>
        <v>36</v>
      </c>
      <c r="I4" s="46">
        <f>_xlfn.XLOOKUP($A4,'01_Raw_Data'!$A$107:$A$148,'01_Raw_Data'!$B$107:$B$148)</f>
        <v>48.173858642578125</v>
      </c>
      <c r="J4" s="46">
        <f>_xlfn.XLOOKUP($A4,'01_Raw_Data'!$A$107:$A$148,'01_Raw_Data'!$C$107:$C$148)</f>
        <v>49.089168548583984</v>
      </c>
      <c r="K4" s="46">
        <f>_xlfn.XLOOKUP($A4,'01_Raw_Data'!$A$107:$A$148,'01_Raw_Data'!$D$107:$D$148)</f>
        <v>51.614894866943359</v>
      </c>
      <c r="L4" s="46">
        <f>_xlfn.XLOOKUP($A4,'01_Raw_Data'!$A$107:$A$148,'01_Raw_Data'!$E$107:$E$148)</f>
        <v>48.615245819091797</v>
      </c>
      <c r="M4" s="46">
        <f>_xlfn.XLOOKUP($A4,'01_Raw_Data'!$A$107:$A$148,'01_Raw_Data'!$F$107:$F$148)</f>
        <v>40.573215484619141</v>
      </c>
      <c r="N4" s="46">
        <f>_xlfn.XLOOKUP($A4,'01_Raw_Data'!$A$107:$A$148,'01_Raw_Data'!$G$107:$G$148)</f>
        <v>45.697891235351563</v>
      </c>
      <c r="O4" s="46">
        <f>_xlfn.XLOOKUP($A4,'01_Raw_Data'!$A$107:$A$148,'01_Raw_Data'!$H$107:$H$148)</f>
        <v>52.105564117431641</v>
      </c>
      <c r="P4" s="46">
        <f>_xlfn.XLOOKUP($A4,'01_Raw_Data'!$A$107:$A$148,'01_Raw_Data'!$I$107:$I$148)</f>
        <v>63.451549530029297</v>
      </c>
      <c r="Q4" s="46">
        <f>_xlfn.XLOOKUP($A4,'01_Raw_Data'!$A$107:$A$148,'01_Raw_Data'!$Q$107:$Q$148)</f>
        <v>46.156257629394531</v>
      </c>
      <c r="R4" s="46">
        <f>_xlfn.XLOOKUP($A4,'01_Raw_Data'!$A$107:$A$148,'01_Raw_Data'!$R$107:$R$148)</f>
        <v>51.715415954589844</v>
      </c>
      <c r="S4" s="46">
        <f>_xlfn.XLOOKUP($A4,'01_Raw_Data'!$A$107:$A$148,'01_Raw_Data'!$S$107:$S$148)</f>
        <v>53.418540954589844</v>
      </c>
    </row>
    <row r="5" spans="1:19" x14ac:dyDescent="0.35">
      <c r="A5" t="str">
        <f>_xlfn.XLOOKUP('01_Raw_Data'!$A10,'01_Raw_Data'!$A$7:$A$45, '01_Raw_Data'!$A$7:$A$45)</f>
        <v>Chile</v>
      </c>
      <c r="B5" t="s">
        <v>157</v>
      </c>
      <c r="C5" s="70">
        <f>_xlfn.XLOOKUP('01_Raw_Data'!$A261, '01_Raw_Data'!$A$258:$A$296, '01_Raw_Data'!$D$258:$D$296)</f>
        <v>57.908164978027344</v>
      </c>
      <c r="D5" s="70">
        <f>_xlfn.XLOOKUP('01_Raw_Data'!$A310, '01_Raw_Data'!$A$307:$A$345,'01_Raw_Data'!$D$307:$D$345)</f>
        <v>45.238094329833984</v>
      </c>
      <c r="E5" s="70">
        <f>_xlfn.XLOOKUP('01_Raw_Data'!$A359, '01_Raw_Data'!$A$356:$A$394, '01_Raw_Data'!$D$356:$D$394)</f>
        <v>56.696430206298828</v>
      </c>
      <c r="F5" s="70">
        <f>_xlfn.XLOOKUP('01_Raw_Data'!$A111, '01_Raw_Data'!$A$108:$A$146, '01_Raw_Data'!$D$108:$D$146)</f>
        <v>51.964286804199219</v>
      </c>
      <c r="G5" s="70">
        <f>_xlfn.XLOOKUP('01_Raw_Data'!$A62,'01_Raw_Data'!$A$59:$A$97, '01_Raw_Data'!$B$59:$B$97)</f>
        <v>22.937293350696564</v>
      </c>
      <c r="H5" s="46">
        <f>RANK('01_Raw_Data'!$D111, '01_Raw_Data'!$D$108:$D$146, 0)</f>
        <v>34</v>
      </c>
      <c r="I5" s="46">
        <f>_xlfn.XLOOKUP($A5,'01_Raw_Data'!$A$107:$A$148,'01_Raw_Data'!$B$107:$B$148)</f>
        <v>55.613773345947266</v>
      </c>
      <c r="J5" s="46">
        <f>_xlfn.XLOOKUP($A5,'01_Raw_Data'!$A$107:$A$148,'01_Raw_Data'!$C$107:$C$148)</f>
        <v>56.714153289794922</v>
      </c>
      <c r="K5" s="46">
        <f>_xlfn.XLOOKUP($A5,'01_Raw_Data'!$A$107:$A$148,'01_Raw_Data'!$D$107:$D$148)</f>
        <v>51.964286804199219</v>
      </c>
      <c r="L5" s="46">
        <f>_xlfn.XLOOKUP($A5,'01_Raw_Data'!$A$107:$A$148,'01_Raw_Data'!$E$107:$E$148)</f>
        <v>57.285713195800781</v>
      </c>
      <c r="M5" s="46">
        <f>_xlfn.XLOOKUP($A5,'01_Raw_Data'!$A$107:$A$148,'01_Raw_Data'!$F$107:$F$148)</f>
        <v>51.921180725097656</v>
      </c>
      <c r="N5" s="46">
        <f>_xlfn.XLOOKUP($A5,'01_Raw_Data'!$A$107:$A$148,'01_Raw_Data'!$G$107:$G$148)</f>
        <v>47.647060394287109</v>
      </c>
      <c r="O5" s="46">
        <f>_xlfn.XLOOKUP($A5,'01_Raw_Data'!$A$107:$A$148,'01_Raw_Data'!$H$107:$H$148)</f>
        <v>55.99847412109375</v>
      </c>
      <c r="P5" s="46">
        <f>_xlfn.XLOOKUP($A5,'01_Raw_Data'!$A$107:$A$148,'01_Raw_Data'!$I$107:$I$148)</f>
        <v>64.463027954101563</v>
      </c>
      <c r="Q5" s="46">
        <f>_xlfn.XLOOKUP($A5,'01_Raw_Data'!$A$107:$A$148,'01_Raw_Data'!$Q$107:$Q$148)</f>
        <v>51.127098083496094</v>
      </c>
      <c r="R5" s="46">
        <f>_xlfn.XLOOKUP($A5,'01_Raw_Data'!$A$107:$A$148,'01_Raw_Data'!$R$107:$R$148)</f>
        <v>56.218219757080078</v>
      </c>
      <c r="S5" s="46">
        <f>_xlfn.XLOOKUP($A5,'01_Raw_Data'!$A$107:$A$148,'01_Raw_Data'!$S$107:$S$148)</f>
        <v>65.304618835449219</v>
      </c>
    </row>
    <row r="6" spans="1:19" x14ac:dyDescent="0.35">
      <c r="A6" t="str">
        <f>_xlfn.XLOOKUP('01_Raw_Data'!$A11,'01_Raw_Data'!$A$7:$A$45, '01_Raw_Data'!$A$7:$A$45)</f>
        <v>Costa Rica</v>
      </c>
      <c r="B6" t="s">
        <v>157</v>
      </c>
      <c r="C6" s="70">
        <f>_xlfn.XLOOKUP('01_Raw_Data'!$A262, '01_Raw_Data'!$A$258:$A$296, '01_Raw_Data'!$D$258:$D$296)</f>
        <v>58.266979217529297</v>
      </c>
      <c r="D6" s="70">
        <f>_xlfn.XLOOKUP('01_Raw_Data'!$A311, '01_Raw_Data'!$A$307:$A$345,'01_Raw_Data'!$D$307:$D$345)</f>
        <v>56.976318359375</v>
      </c>
      <c r="E6" s="70">
        <f>_xlfn.XLOOKUP('01_Raw_Data'!$A360, '01_Raw_Data'!$A$356:$A$394, '01_Raw_Data'!$D$356:$D$394)</f>
        <v>55.532787322998047</v>
      </c>
      <c r="F6" s="70">
        <f>_xlfn.XLOOKUP('01_Raw_Data'!$A112, '01_Raw_Data'!$A$108:$A$146, '01_Raw_Data'!$D$108:$D$146)</f>
        <v>57.13934326171875</v>
      </c>
      <c r="G6" s="70">
        <f>_xlfn.XLOOKUP('01_Raw_Data'!$A63,'01_Raw_Data'!$A$59:$A$97, '01_Raw_Data'!$B$59:$B$97)</f>
        <v>21.452991664409637</v>
      </c>
      <c r="H6" s="46">
        <f>RANK('01_Raw_Data'!$D112, '01_Raw_Data'!$D$108:$D$146, 0)</f>
        <v>25</v>
      </c>
      <c r="I6" s="46">
        <f>_xlfn.XLOOKUP($A6,'01_Raw_Data'!$A$107:$A$148,'01_Raw_Data'!$B$107:$B$148)</f>
        <v>55.115383148193359</v>
      </c>
      <c r="J6" s="46">
        <f>_xlfn.XLOOKUP($A6,'01_Raw_Data'!$A$107:$A$148,'01_Raw_Data'!$C$107:$C$148)</f>
        <v>57.833332061767578</v>
      </c>
      <c r="K6" s="46">
        <f>_xlfn.XLOOKUP($A6,'01_Raw_Data'!$A$107:$A$148,'01_Raw_Data'!$D$107:$D$148)</f>
        <v>57.13934326171875</v>
      </c>
      <c r="L6" s="46">
        <f>_xlfn.XLOOKUP($A6,'01_Raw_Data'!$A$107:$A$148,'01_Raw_Data'!$E$107:$E$148)</f>
        <v>56.955486297607422</v>
      </c>
      <c r="M6" s="46">
        <f>_xlfn.XLOOKUP($A6,'01_Raw_Data'!$A$107:$A$148,'01_Raw_Data'!$F$107:$F$148)</f>
        <v>54.465065002441406</v>
      </c>
      <c r="N6" s="46">
        <f>_xlfn.XLOOKUP($A6,'01_Raw_Data'!$A$107:$A$148,'01_Raw_Data'!$G$107:$G$148)</f>
        <v>51.649814605712891</v>
      </c>
      <c r="O6" s="46">
        <f>_xlfn.XLOOKUP($A6,'01_Raw_Data'!$A$107:$A$148,'01_Raw_Data'!$H$107:$H$148)</f>
        <v>57.789947509765625</v>
      </c>
      <c r="P6" s="46">
        <f>_xlfn.XLOOKUP($A6,'01_Raw_Data'!$A$107:$A$148,'01_Raw_Data'!$I$107:$I$148)</f>
        <v>65.357139587402344</v>
      </c>
      <c r="Q6" s="46">
        <f>_xlfn.XLOOKUP($A6,'01_Raw_Data'!$A$107:$A$148,'01_Raw_Data'!$Q$107:$Q$148)</f>
        <v>52.473331451416016</v>
      </c>
      <c r="R6" s="46">
        <f>_xlfn.XLOOKUP($A6,'01_Raw_Data'!$A$107:$A$148,'01_Raw_Data'!$R$107:$R$148)</f>
        <v>56.432636260986328</v>
      </c>
      <c r="S6" s="46">
        <f>_xlfn.XLOOKUP($A6,'01_Raw_Data'!$A$107:$A$148,'01_Raw_Data'!$S$107:$S$148)</f>
        <v>62.154850006103516</v>
      </c>
    </row>
    <row r="7" spans="1:19" x14ac:dyDescent="0.35">
      <c r="A7" t="str">
        <f>_xlfn.XLOOKUP('01_Raw_Data'!$A12,'01_Raw_Data'!$A$7:$A$45, '01_Raw_Data'!$A$7:$A$45)</f>
        <v xml:space="preserve">Croatia </v>
      </c>
      <c r="B7" t="s">
        <v>157</v>
      </c>
      <c r="C7" s="70">
        <f>_xlfn.XLOOKUP('01_Raw_Data'!$A263, '01_Raw_Data'!$A$258:$A$296, '01_Raw_Data'!$D$258:$D$296)</f>
        <v>70.461189270019531</v>
      </c>
      <c r="D7" s="70">
        <f>_xlfn.XLOOKUP('01_Raw_Data'!$A312, '01_Raw_Data'!$A$307:$A$345,'01_Raw_Data'!$D$307:$D$345)</f>
        <v>57.629528045654297</v>
      </c>
      <c r="E7" s="70">
        <f>_xlfn.XLOOKUP('01_Raw_Data'!$A361, '01_Raw_Data'!$A$356:$A$394, '01_Raw_Data'!$D$356:$D$394)</f>
        <v>51.042339324951172</v>
      </c>
      <c r="F7" s="70">
        <f>_xlfn.XLOOKUP('01_Raw_Data'!$A113, '01_Raw_Data'!$A$108:$A$146, '01_Raw_Data'!$D$108:$D$146)</f>
        <v>60.803169250488281</v>
      </c>
      <c r="G7" s="70">
        <f>_xlfn.XLOOKUP('01_Raw_Data'!$A64,'01_Raw_Data'!$A$59:$A$97, '01_Raw_Data'!$B$59:$B$97)</f>
        <v>35.585153102874756</v>
      </c>
      <c r="H7" s="46">
        <f>RANK('01_Raw_Data'!$D113, '01_Raw_Data'!$D$108:$D$146, 0)</f>
        <v>13</v>
      </c>
      <c r="I7" s="46">
        <f>_xlfn.XLOOKUP($A7,'01_Raw_Data'!$A$107:$A$148,'01_Raw_Data'!$B$107:$B$148)</f>
        <v>62.145290374755859</v>
      </c>
      <c r="J7" s="46">
        <f>_xlfn.XLOOKUP($A7,'01_Raw_Data'!$A$107:$A$148,'01_Raw_Data'!$C$107:$C$148)</f>
        <v>61.914329528808594</v>
      </c>
      <c r="K7" s="46">
        <f>_xlfn.XLOOKUP($A7,'01_Raw_Data'!$A$107:$A$148,'01_Raw_Data'!$D$107:$D$148)</f>
        <v>60.803169250488281</v>
      </c>
      <c r="L7" s="46">
        <f>_xlfn.XLOOKUP($A7,'01_Raw_Data'!$A$107:$A$148,'01_Raw_Data'!$E$107:$E$148)</f>
        <v>63.676967620849609</v>
      </c>
      <c r="M7" s="46">
        <f>_xlfn.XLOOKUP($A7,'01_Raw_Data'!$A$107:$A$148,'01_Raw_Data'!$F$107:$F$148)</f>
        <v>59.983150482177734</v>
      </c>
      <c r="N7" s="46">
        <f>_xlfn.XLOOKUP($A7,'01_Raw_Data'!$A$107:$A$148,'01_Raw_Data'!$G$107:$G$148)</f>
        <v>60.368797302246094</v>
      </c>
      <c r="O7" s="46">
        <f>_xlfn.XLOOKUP($A7,'01_Raw_Data'!$A$107:$A$148,'01_Raw_Data'!$H$107:$H$148)</f>
        <v>67.255561828613281</v>
      </c>
      <c r="P7" s="46">
        <f>_xlfn.XLOOKUP($A7,'01_Raw_Data'!$A$107:$A$148,'01_Raw_Data'!$I$107:$I$148)</f>
        <v>71.935806274414063</v>
      </c>
      <c r="Q7" s="46">
        <f>_xlfn.XLOOKUP($A7,'01_Raw_Data'!$A$107:$A$148,'01_Raw_Data'!$Q$107:$Q$148)</f>
        <v>57.605663299560547</v>
      </c>
      <c r="R7" s="46">
        <f>_xlfn.XLOOKUP($A7,'01_Raw_Data'!$A$107:$A$148,'01_Raw_Data'!$R$107:$R$148)</f>
        <v>65.2154541015625</v>
      </c>
      <c r="S7" s="46">
        <f>_xlfn.XLOOKUP($A7,'01_Raw_Data'!$A$107:$A$148,'01_Raw_Data'!$S$107:$S$148)</f>
        <v>65.606048583984375</v>
      </c>
    </row>
    <row r="8" spans="1:19" x14ac:dyDescent="0.35">
      <c r="A8" t="str">
        <f>_xlfn.XLOOKUP('01_Raw_Data'!$A13,'01_Raw_Data'!$A$7:$A$45, '01_Raw_Data'!$A$7:$A$45)</f>
        <v xml:space="preserve">Cyprus </v>
      </c>
      <c r="B8" t="s">
        <v>156</v>
      </c>
      <c r="C8" s="70">
        <f>_xlfn.XLOOKUP('01_Raw_Data'!$A264, '01_Raw_Data'!$A$258:$A$296, '01_Raw_Data'!$D$258:$D$296)</f>
        <v>66.400550842285156</v>
      </c>
      <c r="D8" s="70">
        <f>_xlfn.XLOOKUP('01_Raw_Data'!$A313, '01_Raw_Data'!$A$307:$A$345,'01_Raw_Data'!$D$307:$D$345)</f>
        <v>45.673923492431641</v>
      </c>
      <c r="E8" s="70">
        <f>_xlfn.XLOOKUP('01_Raw_Data'!$A362, '01_Raw_Data'!$A$356:$A$394, '01_Raw_Data'!$D$356:$D$394)</f>
        <v>48.164268493652344</v>
      </c>
      <c r="F8" s="70">
        <f>_xlfn.XLOOKUP('01_Raw_Data'!$A114, '01_Raw_Data'!$A$108:$A$146, '01_Raw_Data'!$D$108:$D$146)</f>
        <v>53.426315307617188</v>
      </c>
      <c r="G8" s="70">
        <f>_xlfn.XLOOKUP('01_Raw_Data'!$A65,'01_Raw_Data'!$A$59:$A$97, '01_Raw_Data'!$B$59:$B$97)</f>
        <v>16.091334819793701</v>
      </c>
      <c r="H8" s="46">
        <f>RANK('01_Raw_Data'!$D114, '01_Raw_Data'!$D$108:$D$146, 0)</f>
        <v>33</v>
      </c>
      <c r="I8" s="46">
        <f>_xlfn.XLOOKUP($A8,'01_Raw_Data'!$A$107:$A$148,'01_Raw_Data'!$B$107:$B$148)</f>
        <v>54.876697540283203</v>
      </c>
      <c r="J8" s="46">
        <f>_xlfn.XLOOKUP($A8,'01_Raw_Data'!$A$107:$A$148,'01_Raw_Data'!$C$107:$C$148)</f>
        <v>56.75421142578125</v>
      </c>
      <c r="K8" s="46">
        <f>_xlfn.XLOOKUP($A8,'01_Raw_Data'!$A$107:$A$148,'01_Raw_Data'!$D$107:$D$148)</f>
        <v>53.426315307617188</v>
      </c>
      <c r="L8" s="46">
        <f>_xlfn.XLOOKUP($A8,'01_Raw_Data'!$A$107:$A$148,'01_Raw_Data'!$E$107:$E$148)</f>
        <v>57.109874725341797</v>
      </c>
      <c r="M8" s="46">
        <f>_xlfn.XLOOKUP($A8,'01_Raw_Data'!$A$107:$A$148,'01_Raw_Data'!$F$107:$F$148)</f>
        <v>55.754375457763672</v>
      </c>
      <c r="N8" s="46">
        <f>_xlfn.XLOOKUP($A8,'01_Raw_Data'!$A$107:$A$148,'01_Raw_Data'!$G$107:$G$148)</f>
        <v>48.132949829101563</v>
      </c>
      <c r="O8" s="46">
        <f>_xlfn.XLOOKUP($A8,'01_Raw_Data'!$A$107:$A$148,'01_Raw_Data'!$H$107:$H$148)</f>
        <v>53.856155395507813</v>
      </c>
      <c r="P8" s="46">
        <f>_xlfn.XLOOKUP($A8,'01_Raw_Data'!$A$107:$A$148,'01_Raw_Data'!$I$107:$I$148)</f>
        <v>58.414936065673828</v>
      </c>
      <c r="Q8" s="46">
        <f>_xlfn.XLOOKUP($A8,'01_Raw_Data'!$A$107:$A$148,'01_Raw_Data'!$Q$107:$Q$148)</f>
        <v>51.584182739257813</v>
      </c>
      <c r="R8" s="46">
        <f>_xlfn.XLOOKUP($A8,'01_Raw_Data'!$A$107:$A$148,'01_Raw_Data'!$R$107:$R$148)</f>
        <v>55.737148284912109</v>
      </c>
      <c r="S8" s="46">
        <f>_xlfn.XLOOKUP($A8,'01_Raw_Data'!$A$107:$A$148,'01_Raw_Data'!$S$107:$S$148)</f>
        <v>57.221527099609375</v>
      </c>
    </row>
    <row r="9" spans="1:19" x14ac:dyDescent="0.35">
      <c r="A9" t="str">
        <f>_xlfn.XLOOKUP('01_Raw_Data'!$A14,'01_Raw_Data'!$A$7:$A$45, '01_Raw_Data'!$A$7:$A$45)</f>
        <v>Estonia</v>
      </c>
      <c r="B9" t="s">
        <v>157</v>
      </c>
      <c r="C9" s="70">
        <f>_xlfn.XLOOKUP('01_Raw_Data'!$A265, '01_Raw_Data'!$A$258:$A$296, '01_Raw_Data'!$D$258:$D$296)</f>
        <v>81.166740417480469</v>
      </c>
      <c r="D9" s="70">
        <f>_xlfn.XLOOKUP('01_Raw_Data'!$A314, '01_Raw_Data'!$A$307:$A$345,'01_Raw_Data'!$D$307:$D$345)</f>
        <v>62.734462738037109</v>
      </c>
      <c r="E9" s="70">
        <f>_xlfn.XLOOKUP('01_Raw_Data'!$A363, '01_Raw_Data'!$A$356:$A$394, '01_Raw_Data'!$D$356:$D$394)</f>
        <v>61.101661682128906</v>
      </c>
      <c r="F9" s="70">
        <f>_xlfn.XLOOKUP('01_Raw_Data'!$A115, '01_Raw_Data'!$A$108:$A$146, '01_Raw_Data'!$D$108:$D$146)</f>
        <v>68.859199523925781</v>
      </c>
      <c r="G9" s="70">
        <f>_xlfn.XLOOKUP('01_Raw_Data'!$A66,'01_Raw_Data'!$A$59:$A$97, '01_Raw_Data'!$B$59:$B$97)</f>
        <v>48.399081826210022</v>
      </c>
      <c r="H9" s="46">
        <f>RANK('01_Raw_Data'!$D115, '01_Raw_Data'!$D$108:$D$146, 0)</f>
        <v>4</v>
      </c>
      <c r="I9" s="46">
        <f>_xlfn.XLOOKUP($A9,'01_Raw_Data'!$A$107:$A$148,'01_Raw_Data'!$B$107:$B$148)</f>
        <v>65.823768615722656</v>
      </c>
      <c r="J9" s="46">
        <f>_xlfn.XLOOKUP($A9,'01_Raw_Data'!$A$107:$A$148,'01_Raw_Data'!$C$107:$C$148)</f>
        <v>69.11639404296875</v>
      </c>
      <c r="K9" s="46">
        <f>_xlfn.XLOOKUP($A9,'01_Raw_Data'!$A$107:$A$148,'01_Raw_Data'!$D$107:$D$148)</f>
        <v>68.859199523925781</v>
      </c>
      <c r="L9" s="46">
        <f>_xlfn.XLOOKUP($A9,'01_Raw_Data'!$A$107:$A$148,'01_Raw_Data'!$E$107:$E$148)</f>
        <v>68.112953186035156</v>
      </c>
      <c r="M9" s="46">
        <f>_xlfn.XLOOKUP($A9,'01_Raw_Data'!$A$107:$A$148,'01_Raw_Data'!$F$107:$F$148)</f>
        <v>64.454986572265625</v>
      </c>
      <c r="N9" s="46">
        <f>_xlfn.XLOOKUP($A9,'01_Raw_Data'!$A$107:$A$148,'01_Raw_Data'!$G$107:$G$148)</f>
        <v>65.445182800292969</v>
      </c>
      <c r="O9" s="46">
        <f>_xlfn.XLOOKUP($A9,'01_Raw_Data'!$A$107:$A$148,'01_Raw_Data'!$H$107:$H$148)</f>
        <v>70.1204833984375</v>
      </c>
      <c r="P9" s="46">
        <f>_xlfn.XLOOKUP($A9,'01_Raw_Data'!$A$107:$A$148,'01_Raw_Data'!$I$107:$I$148)</f>
        <v>71.09735107421875</v>
      </c>
      <c r="Q9" s="46">
        <f>_xlfn.XLOOKUP($A9,'01_Raw_Data'!$A$107:$A$148,'01_Raw_Data'!$Q$107:$Q$148)</f>
        <v>61.240840911865234</v>
      </c>
      <c r="R9" s="46">
        <f>_xlfn.XLOOKUP($A9,'01_Raw_Data'!$A$107:$A$148,'01_Raw_Data'!$R$107:$R$148)</f>
        <v>68.830955505371094</v>
      </c>
      <c r="S9" s="46">
        <f>_xlfn.XLOOKUP($A9,'01_Raw_Data'!$A$107:$A$148,'01_Raw_Data'!$S$107:$S$148)</f>
        <v>71.481956481933594</v>
      </c>
    </row>
    <row r="10" spans="1:19" x14ac:dyDescent="0.35">
      <c r="A10" t="str">
        <f>_xlfn.XLOOKUP('01_Raw_Data'!$A15,'01_Raw_Data'!$A$7:$A$45, '01_Raw_Data'!$A$7:$A$45)</f>
        <v xml:space="preserve">Finland </v>
      </c>
      <c r="B10" t="s">
        <v>157</v>
      </c>
      <c r="C10" s="70">
        <f>_xlfn.XLOOKUP('01_Raw_Data'!$A266, '01_Raw_Data'!$A$258:$A$296, '01_Raw_Data'!$D$258:$D$296)</f>
        <v>50.634284973144531</v>
      </c>
      <c r="D10" s="70">
        <f>_xlfn.XLOOKUP('01_Raw_Data'!$A315, '01_Raw_Data'!$A$307:$A$345,'01_Raw_Data'!$D$307:$D$345)</f>
        <v>62.814380645751953</v>
      </c>
      <c r="E10" s="70">
        <f>_xlfn.XLOOKUP('01_Raw_Data'!$A364, '01_Raw_Data'!$A$356:$A$394, '01_Raw_Data'!$D$356:$D$394)</f>
        <v>54.787384033203125</v>
      </c>
      <c r="F10" s="70">
        <f>_xlfn.XLOOKUP('01_Raw_Data'!$A116, '01_Raw_Data'!$A$108:$A$146, '01_Raw_Data'!$D$108:$D$146)</f>
        <v>57.153186798095703</v>
      </c>
      <c r="G10" s="70">
        <f>_xlfn.XLOOKUP('01_Raw_Data'!$A67,'01_Raw_Data'!$A$59:$A$97, '01_Raw_Data'!$B$59:$B$97)</f>
        <v>45.758700370788574</v>
      </c>
      <c r="H10" s="46">
        <f>RANK('01_Raw_Data'!$D116, '01_Raw_Data'!$D$108:$D$146, 0)</f>
        <v>24</v>
      </c>
      <c r="I10" s="46">
        <f>_xlfn.XLOOKUP($A10,'01_Raw_Data'!$A$107:$A$148,'01_Raw_Data'!$B$107:$B$148)</f>
        <v>63.487140655517578</v>
      </c>
      <c r="J10" s="46">
        <f>_xlfn.XLOOKUP($A10,'01_Raw_Data'!$A$107:$A$148,'01_Raw_Data'!$C$107:$C$148)</f>
        <v>65.648231506347656</v>
      </c>
      <c r="K10" s="46">
        <f>_xlfn.XLOOKUP($A10,'01_Raw_Data'!$A$107:$A$148,'01_Raw_Data'!$D$107:$D$148)</f>
        <v>57.153186798095703</v>
      </c>
      <c r="L10" s="46">
        <f>_xlfn.XLOOKUP($A10,'01_Raw_Data'!$A$107:$A$148,'01_Raw_Data'!$E$107:$E$148)</f>
        <v>64.769393920898438</v>
      </c>
      <c r="M10" s="46">
        <f>_xlfn.XLOOKUP($A10,'01_Raw_Data'!$A$107:$A$148,'01_Raw_Data'!$F$107:$F$148)</f>
        <v>66.253677368164063</v>
      </c>
      <c r="N10" s="46">
        <f>_xlfn.XLOOKUP($A10,'01_Raw_Data'!$A$107:$A$148,'01_Raw_Data'!$G$107:$G$148)</f>
        <v>52.121360778808594</v>
      </c>
      <c r="O10" s="46">
        <f>_xlfn.XLOOKUP($A10,'01_Raw_Data'!$A$107:$A$148,'01_Raw_Data'!$H$107:$H$148)</f>
        <v>61.253719329833984</v>
      </c>
      <c r="P10" s="46">
        <f>_xlfn.XLOOKUP($A10,'01_Raw_Data'!$A$107:$A$148,'01_Raw_Data'!$I$107:$I$148)</f>
        <v>69.452926635742188</v>
      </c>
      <c r="Q10" s="46">
        <f>_xlfn.XLOOKUP($A10,'01_Raw_Data'!$A$107:$A$148,'01_Raw_Data'!$Q$107:$Q$148)</f>
        <v>60.136684417724609</v>
      </c>
      <c r="R10" s="46">
        <f>_xlfn.XLOOKUP($A10,'01_Raw_Data'!$A$107:$A$148,'01_Raw_Data'!$R$107:$R$148)</f>
        <v>67.734756469726563</v>
      </c>
      <c r="S10" s="46">
        <f>_xlfn.XLOOKUP($A10,'01_Raw_Data'!$A$107:$A$148,'01_Raw_Data'!$S$107:$S$148)</f>
        <v>70.893531799316406</v>
      </c>
    </row>
    <row r="11" spans="1:19" x14ac:dyDescent="0.35">
      <c r="A11" t="str">
        <f>_xlfn.XLOOKUP('01_Raw_Data'!$A16,'01_Raw_Data'!$A$7:$A$45, '01_Raw_Data'!$A$7:$A$45)</f>
        <v xml:space="preserve">France </v>
      </c>
      <c r="B11" t="s">
        <v>157</v>
      </c>
      <c r="C11" s="70">
        <f>_xlfn.XLOOKUP('01_Raw_Data'!$A267, '01_Raw_Data'!$A$258:$A$296, '01_Raw_Data'!$D$258:$D$296)</f>
        <v>57.035602569580078</v>
      </c>
      <c r="D11" s="70">
        <f>_xlfn.XLOOKUP('01_Raw_Data'!$A316, '01_Raw_Data'!$A$307:$A$345,'01_Raw_Data'!$D$307:$D$345)</f>
        <v>60.677387237548828</v>
      </c>
      <c r="E11" s="70">
        <f>_xlfn.XLOOKUP('01_Raw_Data'!$A365, '01_Raw_Data'!$A$356:$A$394, '01_Raw_Data'!$D$356:$D$394)</f>
        <v>53.907524108886719</v>
      </c>
      <c r="F11" s="70">
        <f>_xlfn.XLOOKUP('01_Raw_Data'!$A117, '01_Raw_Data'!$A$108:$A$146, '01_Raw_Data'!$D$108:$D$146)</f>
        <v>58.048789978027344</v>
      </c>
      <c r="G11" s="70">
        <f>_xlfn.XLOOKUP('01_Raw_Data'!$A68,'01_Raw_Data'!$A$59:$A$97, '01_Raw_Data'!$B$59:$B$97)</f>
        <v>38.732948899269104</v>
      </c>
      <c r="H11" s="46">
        <f>RANK('01_Raw_Data'!$D117, '01_Raw_Data'!$D$108:$D$146, 0)</f>
        <v>21</v>
      </c>
      <c r="I11" s="46">
        <f>_xlfn.XLOOKUP($A11,'01_Raw_Data'!$A$107:$A$148,'01_Raw_Data'!$B$107:$B$148)</f>
        <v>61.311965942382813</v>
      </c>
      <c r="J11" s="46">
        <f>_xlfn.XLOOKUP($A11,'01_Raw_Data'!$A$107:$A$148,'01_Raw_Data'!$C$107:$C$148)</f>
        <v>62.849388122558594</v>
      </c>
      <c r="K11" s="46">
        <f>_xlfn.XLOOKUP($A11,'01_Raw_Data'!$A$107:$A$148,'01_Raw_Data'!$D$107:$D$148)</f>
        <v>58.048789978027344</v>
      </c>
      <c r="L11" s="46">
        <f>_xlfn.XLOOKUP($A11,'01_Raw_Data'!$A$107:$A$148,'01_Raw_Data'!$E$107:$E$148)</f>
        <v>60.445613861083984</v>
      </c>
      <c r="M11" s="46">
        <f>_xlfn.XLOOKUP($A11,'01_Raw_Data'!$A$107:$A$148,'01_Raw_Data'!$F$107:$F$148)</f>
        <v>66.252151489257813</v>
      </c>
      <c r="N11" s="46">
        <f>_xlfn.XLOOKUP($A11,'01_Raw_Data'!$A$107:$A$148,'01_Raw_Data'!$G$107:$G$148)</f>
        <v>55.019676208496094</v>
      </c>
      <c r="O11" s="46">
        <f>_xlfn.XLOOKUP($A11,'01_Raw_Data'!$A$107:$A$148,'01_Raw_Data'!$H$107:$H$148)</f>
        <v>62.542728424072266</v>
      </c>
      <c r="P11" s="46">
        <f>_xlfn.XLOOKUP($A11,'01_Raw_Data'!$A$107:$A$148,'01_Raw_Data'!$I$107:$I$148)</f>
        <v>69.182228088378906</v>
      </c>
      <c r="Q11" s="46">
        <f>_xlfn.XLOOKUP($A11,'01_Raw_Data'!$A$107:$A$148,'01_Raw_Data'!$Q$107:$Q$148)</f>
        <v>58.349739074707031</v>
      </c>
      <c r="R11" s="46">
        <f>_xlfn.XLOOKUP($A11,'01_Raw_Data'!$A$107:$A$148,'01_Raw_Data'!$R$107:$R$148)</f>
        <v>67.273292541503906</v>
      </c>
      <c r="S11" s="46">
        <f>_xlfn.XLOOKUP($A11,'01_Raw_Data'!$A$107:$A$148,'01_Raw_Data'!$S$107:$S$148)</f>
        <v>66.587188720703125</v>
      </c>
    </row>
    <row r="12" spans="1:19" x14ac:dyDescent="0.35">
      <c r="A12" t="str">
        <f>_xlfn.XLOOKUP('01_Raw_Data'!$A17,'01_Raw_Data'!$A$7:$A$45, '01_Raw_Data'!$A$7:$A$45)</f>
        <v>Germany</v>
      </c>
      <c r="B12" t="s">
        <v>157</v>
      </c>
      <c r="C12" s="70">
        <f>_xlfn.XLOOKUP('01_Raw_Data'!$A268, '01_Raw_Data'!$A$258:$A$296, '01_Raw_Data'!$D$258:$D$296)</f>
        <v>81.344879150390625</v>
      </c>
      <c r="D12" s="70">
        <f>_xlfn.XLOOKUP('01_Raw_Data'!$A317, '01_Raw_Data'!$A$307:$A$345,'01_Raw_Data'!$D$307:$D$345)</f>
        <v>75.017295837402344</v>
      </c>
      <c r="E12" s="70">
        <f>_xlfn.XLOOKUP('01_Raw_Data'!$A366, '01_Raw_Data'!$A$356:$A$394, '01_Raw_Data'!$D$356:$D$394)</f>
        <v>63.386528015136719</v>
      </c>
      <c r="F12" s="70">
        <f>_xlfn.XLOOKUP('01_Raw_Data'!$A118, '01_Raw_Data'!$A$108:$A$146, '01_Raw_Data'!$D$108:$D$146)</f>
        <v>74.905792236328125</v>
      </c>
      <c r="G12" s="70">
        <f>_xlfn.XLOOKUP('01_Raw_Data'!$A69,'01_Raw_Data'!$A$59:$A$97, '01_Raw_Data'!$B$59:$B$97)</f>
        <v>75.478607416152954</v>
      </c>
      <c r="H12" s="46">
        <f>RANK('01_Raw_Data'!$D118, '01_Raw_Data'!$D$108:$D$146, 0)</f>
        <v>1</v>
      </c>
      <c r="I12" s="46">
        <f>_xlfn.XLOOKUP($A12,'01_Raw_Data'!$A$107:$A$148,'01_Raw_Data'!$B$107:$B$148)</f>
        <v>74.683891296386719</v>
      </c>
      <c r="J12" s="46">
        <f>_xlfn.XLOOKUP($A12,'01_Raw_Data'!$A$107:$A$148,'01_Raw_Data'!$C$107:$C$148)</f>
        <v>77.260444641113281</v>
      </c>
      <c r="K12" s="46">
        <f>_xlfn.XLOOKUP($A12,'01_Raw_Data'!$A$107:$A$148,'01_Raw_Data'!$D$107:$D$148)</f>
        <v>74.905792236328125</v>
      </c>
      <c r="L12" s="46">
        <f>_xlfn.XLOOKUP($A12,'01_Raw_Data'!$A$107:$A$148,'01_Raw_Data'!$E$107:$E$148)</f>
        <v>77.17193603515625</v>
      </c>
      <c r="M12" s="46">
        <f>_xlfn.XLOOKUP($A12,'01_Raw_Data'!$A$107:$A$148,'01_Raw_Data'!$F$107:$F$148)</f>
        <v>74.356582641601563</v>
      </c>
      <c r="N12" s="46">
        <f>_xlfn.XLOOKUP($A12,'01_Raw_Data'!$A$107:$A$148,'01_Raw_Data'!$G$107:$G$148)</f>
        <v>69.254058837890625</v>
      </c>
      <c r="O12" s="46">
        <f>_xlfn.XLOOKUP($A12,'01_Raw_Data'!$A$107:$A$148,'01_Raw_Data'!$H$107:$H$148)</f>
        <v>76.591636657714844</v>
      </c>
      <c r="P12" s="46">
        <f>_xlfn.XLOOKUP($A12,'01_Raw_Data'!$A$107:$A$148,'01_Raw_Data'!$I$107:$I$148)</f>
        <v>79.596710205078125</v>
      </c>
      <c r="Q12" s="46">
        <f>_xlfn.XLOOKUP($A12,'01_Raw_Data'!$A$107:$A$148,'01_Raw_Data'!$Q$107:$Q$148)</f>
        <v>68.270805358886719</v>
      </c>
      <c r="R12" s="46">
        <f>_xlfn.XLOOKUP($A12,'01_Raw_Data'!$A$107:$A$148,'01_Raw_Data'!$R$107:$R$148)</f>
        <v>75.542640686035156</v>
      </c>
      <c r="S12" s="46">
        <f>_xlfn.XLOOKUP($A12,'01_Raw_Data'!$A$107:$A$148,'01_Raw_Data'!$S$107:$S$148)</f>
        <v>79.945037841796875</v>
      </c>
    </row>
    <row r="13" spans="1:19" x14ac:dyDescent="0.35">
      <c r="A13" t="str">
        <f>_xlfn.XLOOKUP('01_Raw_Data'!$A18,'01_Raw_Data'!$A$7:$A$45, '01_Raw_Data'!$A$7:$A$45)</f>
        <v>Greece</v>
      </c>
      <c r="B13" t="s">
        <v>157</v>
      </c>
      <c r="C13" s="70">
        <f>_xlfn.XLOOKUP('01_Raw_Data'!$A269, '01_Raw_Data'!$A$258:$A$296, '01_Raw_Data'!$D$258:$D$296)</f>
        <v>71.145957946777344</v>
      </c>
      <c r="D13" s="70">
        <f>_xlfn.XLOOKUP('01_Raw_Data'!$A318, '01_Raw_Data'!$A$307:$A$345,'01_Raw_Data'!$D$307:$D$345)</f>
        <v>69.068870544433594</v>
      </c>
      <c r="E13" s="70">
        <f>_xlfn.XLOOKUP('01_Raw_Data'!$A367, '01_Raw_Data'!$A$356:$A$394, '01_Raw_Data'!$D$356:$D$394)</f>
        <v>49.871536254882813</v>
      </c>
      <c r="F13" s="70">
        <f>_xlfn.XLOOKUP('01_Raw_Data'!$A119, '01_Raw_Data'!$A$108:$A$146, '01_Raw_Data'!$D$108:$D$146)</f>
        <v>65.956382751464844</v>
      </c>
      <c r="G13" s="70">
        <f>_xlfn.XLOOKUP('01_Raw_Data'!$A70,'01_Raw_Data'!$A$59:$A$97, '01_Raw_Data'!$B$59:$B$97)</f>
        <v>32.095542550086975</v>
      </c>
      <c r="H13" s="46">
        <f>RANK('01_Raw_Data'!$D119, '01_Raw_Data'!$D$108:$D$146, 0)</f>
        <v>7</v>
      </c>
      <c r="I13" s="46">
        <f>_xlfn.XLOOKUP($A13,'01_Raw_Data'!$A$107:$A$148,'01_Raw_Data'!$B$107:$B$148)</f>
        <v>57.735908508300781</v>
      </c>
      <c r="J13" s="46">
        <f>_xlfn.XLOOKUP($A13,'01_Raw_Data'!$A$107:$A$148,'01_Raw_Data'!$C$107:$C$148)</f>
        <v>65.139320373535156</v>
      </c>
      <c r="K13" s="46">
        <f>_xlfn.XLOOKUP($A13,'01_Raw_Data'!$A$107:$A$148,'01_Raw_Data'!$D$107:$D$148)</f>
        <v>65.956382751464844</v>
      </c>
      <c r="L13" s="46">
        <f>_xlfn.XLOOKUP($A13,'01_Raw_Data'!$A$107:$A$148,'01_Raw_Data'!$E$107:$E$148)</f>
        <v>62.855472564697266</v>
      </c>
      <c r="M13" s="46">
        <f>_xlfn.XLOOKUP($A13,'01_Raw_Data'!$A$107:$A$148,'01_Raw_Data'!$F$107:$F$148)</f>
        <v>56.419124603271484</v>
      </c>
      <c r="N13" s="46">
        <f>_xlfn.XLOOKUP($A13,'01_Raw_Data'!$A$107:$A$148,'01_Raw_Data'!$G$107:$G$148)</f>
        <v>55.393611907958984</v>
      </c>
      <c r="O13" s="46">
        <f>_xlfn.XLOOKUP($A13,'01_Raw_Data'!$A$107:$A$148,'01_Raw_Data'!$H$107:$H$148)</f>
        <v>64.30633544921875</v>
      </c>
      <c r="P13" s="46">
        <f>_xlfn.XLOOKUP($A13,'01_Raw_Data'!$A$107:$A$148,'01_Raw_Data'!$I$107:$I$148)</f>
        <v>67.878707885742188</v>
      </c>
      <c r="Q13" s="46">
        <f>_xlfn.XLOOKUP($A13,'01_Raw_Data'!$A$107:$A$148,'01_Raw_Data'!$Q$107:$Q$148)</f>
        <v>53.38702392578125</v>
      </c>
      <c r="R13" s="46">
        <f>_xlfn.XLOOKUP($A13,'01_Raw_Data'!$A$107:$A$148,'01_Raw_Data'!$R$107:$R$148)</f>
        <v>59.700157165527344</v>
      </c>
      <c r="S13" s="46">
        <f>_xlfn.XLOOKUP($A13,'01_Raw_Data'!$A$107:$A$148,'01_Raw_Data'!$S$107:$S$148)</f>
        <v>65.7288818359375</v>
      </c>
    </row>
    <row r="14" spans="1:19" x14ac:dyDescent="0.35">
      <c r="A14" t="str">
        <f>_xlfn.XLOOKUP('01_Raw_Data'!$A19,'01_Raw_Data'!$A$7:$A$45, '01_Raw_Data'!$A$7:$A$45)</f>
        <v>Hong Kong (China)</v>
      </c>
      <c r="B14" t="s">
        <v>156</v>
      </c>
      <c r="C14" s="70">
        <f>_xlfn.XLOOKUP('01_Raw_Data'!$A270, '01_Raw_Data'!$A$258:$A$296, '01_Raw_Data'!$D$258:$D$296)</f>
        <v>93.263420104980469</v>
      </c>
      <c r="D14" s="70">
        <f>_xlfn.XLOOKUP('01_Raw_Data'!$A319, '01_Raw_Data'!$A$307:$A$345,'01_Raw_Data'!$D$307:$D$345)</f>
        <v>56.3133544921875</v>
      </c>
      <c r="E14" s="70">
        <f>_xlfn.XLOOKUP('01_Raw_Data'!$A368, '01_Raw_Data'!$A$356:$A$394, '01_Raw_Data'!$D$356:$D$394)</f>
        <v>44.4560546875</v>
      </c>
      <c r="F14" s="70">
        <f>_xlfn.XLOOKUP('01_Raw_Data'!$A120, '01_Raw_Data'!$A$108:$A$146, '01_Raw_Data'!$D$108:$D$146)</f>
        <v>66.874420166015625</v>
      </c>
      <c r="G14" s="70">
        <f>_xlfn.XLOOKUP('01_Raw_Data'!$A71,'01_Raw_Data'!$A$59:$A$97, '01_Raw_Data'!$B$59:$B$97)</f>
        <v>59.526354074478149</v>
      </c>
      <c r="H14" s="46">
        <f>RANK('01_Raw_Data'!$D120, '01_Raw_Data'!$D$108:$D$146, 0)</f>
        <v>5</v>
      </c>
      <c r="I14" s="46">
        <f>_xlfn.XLOOKUP($A14,'01_Raw_Data'!$A$107:$A$148,'01_Raw_Data'!$B$107:$B$148)</f>
        <v>69.591926574707031</v>
      </c>
      <c r="J14" s="46">
        <f>_xlfn.XLOOKUP($A14,'01_Raw_Data'!$A$107:$A$148,'01_Raw_Data'!$C$107:$C$148)</f>
        <v>70.689048767089844</v>
      </c>
      <c r="K14" s="46">
        <f>_xlfn.XLOOKUP($A14,'01_Raw_Data'!$A$107:$A$148,'01_Raw_Data'!$D$107:$D$148)</f>
        <v>66.874420166015625</v>
      </c>
      <c r="L14" s="46">
        <f>_xlfn.XLOOKUP($A14,'01_Raw_Data'!$A$107:$A$148,'01_Raw_Data'!$E$107:$E$148)</f>
        <v>73.2032470703125</v>
      </c>
      <c r="M14" s="46">
        <f>_xlfn.XLOOKUP($A14,'01_Raw_Data'!$A$107:$A$148,'01_Raw_Data'!$F$107:$F$148)</f>
        <v>65.28912353515625</v>
      </c>
      <c r="N14" s="46">
        <f>_xlfn.XLOOKUP($A14,'01_Raw_Data'!$A$107:$A$148,'01_Raw_Data'!$G$107:$G$148)</f>
        <v>68.025848388671875</v>
      </c>
      <c r="O14" s="46">
        <f>_xlfn.XLOOKUP($A14,'01_Raw_Data'!$A$107:$A$148,'01_Raw_Data'!$H$107:$H$148)</f>
        <v>74.599151611328125</v>
      </c>
      <c r="P14" s="46">
        <f>_xlfn.XLOOKUP($A14,'01_Raw_Data'!$A$107:$A$148,'01_Raw_Data'!$I$107:$I$148)</f>
        <v>72.031715393066406</v>
      </c>
      <c r="Q14" s="46">
        <f>_xlfn.XLOOKUP($A14,'01_Raw_Data'!$A$107:$A$148,'01_Raw_Data'!$Q$107:$Q$148)</f>
        <v>62.797744750976563</v>
      </c>
      <c r="R14" s="46">
        <f>_xlfn.XLOOKUP($A14,'01_Raw_Data'!$A$107:$A$148,'01_Raw_Data'!$R$107:$R$148)</f>
        <v>69.792312622070313</v>
      </c>
      <c r="S14" s="46">
        <f>_xlfn.XLOOKUP($A14,'01_Raw_Data'!$A$107:$A$148,'01_Raw_Data'!$S$107:$S$148)</f>
        <v>75.528305053710938</v>
      </c>
    </row>
    <row r="15" spans="1:19" x14ac:dyDescent="0.35">
      <c r="A15" t="str">
        <f>_xlfn.XLOOKUP('01_Raw_Data'!$A20,'01_Raw_Data'!$A$7:$A$45, '01_Raw_Data'!$A$7:$A$45)</f>
        <v xml:space="preserve">Hungary </v>
      </c>
      <c r="B15" t="s">
        <v>157</v>
      </c>
      <c r="C15" s="70">
        <f>_xlfn.XLOOKUP('01_Raw_Data'!$A271, '01_Raw_Data'!$A$258:$A$296, '01_Raw_Data'!$D$258:$D$296)</f>
        <v>74.317420959472656</v>
      </c>
      <c r="D15" s="70">
        <f>_xlfn.XLOOKUP('01_Raw_Data'!$A320, '01_Raw_Data'!$A$307:$A$345,'01_Raw_Data'!$D$307:$D$345)</f>
        <v>42.770263671875</v>
      </c>
      <c r="E15" s="70">
        <f>_xlfn.XLOOKUP('01_Raw_Data'!$A369, '01_Raw_Data'!$A$356:$A$394, '01_Raw_Data'!$D$356:$D$394)</f>
        <v>47.497005462646484</v>
      </c>
      <c r="F15" s="70">
        <f>_xlfn.XLOOKUP('01_Raw_Data'!$A121, '01_Raw_Data'!$A$108:$A$146, '01_Raw_Data'!$D$108:$D$146)</f>
        <v>54.757118225097656</v>
      </c>
      <c r="G15" s="70">
        <f>_xlfn.XLOOKUP('01_Raw_Data'!$A72,'01_Raw_Data'!$A$59:$A$97, '01_Raw_Data'!$B$59:$B$97)</f>
        <v>22.519183158874512</v>
      </c>
      <c r="H15" s="46">
        <f>RANK('01_Raw_Data'!$D121, '01_Raw_Data'!$D$108:$D$146, 0)</f>
        <v>31</v>
      </c>
      <c r="I15" s="46">
        <f>_xlfn.XLOOKUP($A15,'01_Raw_Data'!$A$107:$A$148,'01_Raw_Data'!$B$107:$B$148)</f>
        <v>58.016654968261719</v>
      </c>
      <c r="J15" s="46">
        <f>_xlfn.XLOOKUP($A15,'01_Raw_Data'!$A$107:$A$148,'01_Raw_Data'!$C$107:$C$148)</f>
        <v>57.247180938720703</v>
      </c>
      <c r="K15" s="46">
        <f>_xlfn.XLOOKUP($A15,'01_Raw_Data'!$A$107:$A$148,'01_Raw_Data'!$D$107:$D$148)</f>
        <v>54.757118225097656</v>
      </c>
      <c r="L15" s="46">
        <f>_xlfn.XLOOKUP($A15,'01_Raw_Data'!$A$107:$A$148,'01_Raw_Data'!$E$107:$E$148)</f>
        <v>59.011665344238281</v>
      </c>
      <c r="M15" s="46">
        <f>_xlfn.XLOOKUP($A15,'01_Raw_Data'!$A$107:$A$148,'01_Raw_Data'!$F$107:$F$148)</f>
        <v>56.800991058349609</v>
      </c>
      <c r="N15" s="46">
        <f>_xlfn.XLOOKUP($A15,'01_Raw_Data'!$A$107:$A$148,'01_Raw_Data'!$G$107:$G$148)</f>
        <v>55.96392822265625</v>
      </c>
      <c r="O15" s="46">
        <f>_xlfn.XLOOKUP($A15,'01_Raw_Data'!$A$107:$A$148,'01_Raw_Data'!$H$107:$H$148)</f>
        <v>64.720115661621094</v>
      </c>
      <c r="P15" s="46">
        <f>_xlfn.XLOOKUP($A15,'01_Raw_Data'!$A$107:$A$148,'01_Raw_Data'!$I$107:$I$148)</f>
        <v>79.598808288574219</v>
      </c>
      <c r="Q15" s="46">
        <f>_xlfn.XLOOKUP($A15,'01_Raw_Data'!$A$107:$A$148,'01_Raw_Data'!$Q$107:$Q$148)</f>
        <v>54.3092041015625</v>
      </c>
      <c r="R15" s="46">
        <f>_xlfn.XLOOKUP($A15,'01_Raw_Data'!$A$107:$A$148,'01_Raw_Data'!$R$107:$R$148)</f>
        <v>58.758724212646484</v>
      </c>
      <c r="S15" s="46">
        <f>_xlfn.XLOOKUP($A15,'01_Raw_Data'!$A$107:$A$148,'01_Raw_Data'!$S$107:$S$148)</f>
        <v>62.588066101074219</v>
      </c>
    </row>
    <row r="16" spans="1:19" x14ac:dyDescent="0.35">
      <c r="A16" t="str">
        <f>_xlfn.XLOOKUP('01_Raw_Data'!$A21,'01_Raw_Data'!$A$7:$A$45, '01_Raw_Data'!$A$7:$A$45)</f>
        <v xml:space="preserve">Indonesia </v>
      </c>
      <c r="B16" t="s">
        <v>156</v>
      </c>
      <c r="C16" s="70">
        <f>_xlfn.XLOOKUP('01_Raw_Data'!$A272, '01_Raw_Data'!$A$258:$A$296, '01_Raw_Data'!$D$258:$D$296)</f>
        <v>39.30029296875</v>
      </c>
      <c r="D16" s="70">
        <f>_xlfn.XLOOKUP('01_Raw_Data'!$A321, '01_Raw_Data'!$A$307:$A$345,'01_Raw_Data'!$D$307:$D$345)</f>
        <v>71.247161865234375</v>
      </c>
      <c r="E16" s="70">
        <f>_xlfn.XLOOKUP('01_Raw_Data'!$A370, '01_Raw_Data'!$A$356:$A$394, '01_Raw_Data'!$D$356:$D$394)</f>
        <v>57.448978424072266</v>
      </c>
      <c r="F16" s="70">
        <f>_xlfn.XLOOKUP('01_Raw_Data'!$A122, '01_Raw_Data'!$A$108:$A$146, '01_Raw_Data'!$D$108:$D$146)</f>
        <v>57.306121826171875</v>
      </c>
      <c r="G16" s="70">
        <f>_xlfn.XLOOKUP('01_Raw_Data'!$A73,'01_Raw_Data'!$A$59:$A$97, '01_Raw_Data'!$B$59:$B$97)</f>
        <v>18.600000441074371</v>
      </c>
      <c r="H16" s="46">
        <f>RANK('01_Raw_Data'!$D122, '01_Raw_Data'!$D$108:$D$146, 0)</f>
        <v>23</v>
      </c>
      <c r="I16" s="46">
        <f>_xlfn.XLOOKUP($A16,'01_Raw_Data'!$A$107:$A$148,'01_Raw_Data'!$B$107:$B$148)</f>
        <v>56.406883239746094</v>
      </c>
      <c r="J16" s="46">
        <f>_xlfn.XLOOKUP($A16,'01_Raw_Data'!$A$107:$A$148,'01_Raw_Data'!$C$107:$C$148)</f>
        <v>56.833003997802734</v>
      </c>
      <c r="K16" s="46">
        <f>_xlfn.XLOOKUP($A16,'01_Raw_Data'!$A$107:$A$148,'01_Raw_Data'!$D$107:$D$148)</f>
        <v>57.306121826171875</v>
      </c>
      <c r="L16" s="46">
        <f>_xlfn.XLOOKUP($A16,'01_Raw_Data'!$A$107:$A$148,'01_Raw_Data'!$E$107:$E$148)</f>
        <v>56.980567932128906</v>
      </c>
      <c r="M16" s="46">
        <f>_xlfn.XLOOKUP($A16,'01_Raw_Data'!$A$107:$A$148,'01_Raw_Data'!$F$107:$F$148)</f>
        <v>51.647060394287109</v>
      </c>
      <c r="N16" s="46">
        <f>_xlfn.XLOOKUP($A16,'01_Raw_Data'!$A$107:$A$148,'01_Raw_Data'!$G$107:$G$148)</f>
        <v>58.460315704345703</v>
      </c>
      <c r="O16" s="46">
        <f>_xlfn.XLOOKUP($A16,'01_Raw_Data'!$A$107:$A$148,'01_Raw_Data'!$H$107:$H$148)</f>
        <v>55.042613983154297</v>
      </c>
      <c r="P16" s="46">
        <f>_xlfn.XLOOKUP($A16,'01_Raw_Data'!$A$107:$A$148,'01_Raw_Data'!$I$107:$I$148)</f>
        <v>51.907894134521484</v>
      </c>
      <c r="Q16" s="46">
        <f>_xlfn.XLOOKUP($A16,'01_Raw_Data'!$A$107:$A$148,'01_Raw_Data'!$Q$107:$Q$148)</f>
        <v>52.727272033691406</v>
      </c>
      <c r="R16" s="46">
        <f>_xlfn.XLOOKUP($A16,'01_Raw_Data'!$A$107:$A$148,'01_Raw_Data'!$R$107:$R$148)</f>
        <v>56.043861389160156</v>
      </c>
      <c r="S16" s="46">
        <f>_xlfn.XLOOKUP($A16,'01_Raw_Data'!$A$107:$A$148,'01_Raw_Data'!$S$107:$S$148)</f>
        <v>61.368534088134766</v>
      </c>
    </row>
    <row r="17" spans="1:19" x14ac:dyDescent="0.35">
      <c r="A17" t="str">
        <f>_xlfn.XLOOKUP('01_Raw_Data'!$A22,'01_Raw_Data'!$A$7:$A$45, '01_Raw_Data'!$A$7:$A$45)</f>
        <v xml:space="preserve">Ireland </v>
      </c>
      <c r="B17" t="s">
        <v>157</v>
      </c>
      <c r="C17" s="70">
        <f>_xlfn.XLOOKUP('01_Raw_Data'!$A273, '01_Raw_Data'!$A$258:$A$296, '01_Raw_Data'!$D$258:$D$296)</f>
        <v>68.970191955566406</v>
      </c>
      <c r="D17" s="70">
        <f>_xlfn.XLOOKUP('01_Raw_Data'!$A322, '01_Raw_Data'!$A$307:$A$345,'01_Raw_Data'!$D$307:$D$345)</f>
        <v>75.686767578125</v>
      </c>
      <c r="E17" s="70">
        <f>_xlfn.XLOOKUP('01_Raw_Data'!$A371, '01_Raw_Data'!$A$356:$A$394, '01_Raw_Data'!$D$356:$D$394)</f>
        <v>57.34454345703125</v>
      </c>
      <c r="F17" s="70">
        <f>_xlfn.XLOOKUP('01_Raw_Data'!$A123, '01_Raw_Data'!$A$108:$A$146, '01_Raw_Data'!$D$108:$D$146)</f>
        <v>69.667518615722656</v>
      </c>
      <c r="G17" s="70">
        <f>_xlfn.XLOOKUP('01_Raw_Data'!$A74,'01_Raw_Data'!$A$59:$A$97, '01_Raw_Data'!$B$59:$B$97)</f>
        <v>56.861567497253418</v>
      </c>
      <c r="H17" s="46">
        <f>RANK('01_Raw_Data'!$D123, '01_Raw_Data'!$D$108:$D$146, 0)</f>
        <v>3</v>
      </c>
      <c r="I17" s="46">
        <f>_xlfn.XLOOKUP($A17,'01_Raw_Data'!$A$107:$A$148,'01_Raw_Data'!$B$107:$B$148)</f>
        <v>68.006477355957031</v>
      </c>
      <c r="J17" s="46">
        <f>_xlfn.XLOOKUP($A17,'01_Raw_Data'!$A$107:$A$148,'01_Raw_Data'!$C$107:$C$148)</f>
        <v>71.300621032714844</v>
      </c>
      <c r="K17" s="46">
        <f>_xlfn.XLOOKUP($A17,'01_Raw_Data'!$A$107:$A$148,'01_Raw_Data'!$D$107:$D$148)</f>
        <v>69.667518615722656</v>
      </c>
      <c r="L17" s="46">
        <f>_xlfn.XLOOKUP($A17,'01_Raw_Data'!$A$107:$A$148,'01_Raw_Data'!$E$107:$E$148)</f>
        <v>71.677818298339844</v>
      </c>
      <c r="M17" s="46">
        <f>_xlfn.XLOOKUP($A17,'01_Raw_Data'!$A$107:$A$148,'01_Raw_Data'!$F$107:$F$148)</f>
        <v>66.316871643066406</v>
      </c>
      <c r="N17" s="46">
        <f>_xlfn.XLOOKUP($A17,'01_Raw_Data'!$A$107:$A$148,'01_Raw_Data'!$G$107:$G$148)</f>
        <v>64.858718872070313</v>
      </c>
      <c r="O17" s="46">
        <f>_xlfn.XLOOKUP($A17,'01_Raw_Data'!$A$107:$A$148,'01_Raw_Data'!$H$107:$H$148)</f>
        <v>74.464279174804688</v>
      </c>
      <c r="P17" s="46">
        <f>_xlfn.XLOOKUP($A17,'01_Raw_Data'!$A$107:$A$148,'01_Raw_Data'!$I$107:$I$148)</f>
        <v>76.827224731445313</v>
      </c>
      <c r="Q17" s="46">
        <f>_xlfn.XLOOKUP($A17,'01_Raw_Data'!$A$107:$A$148,'01_Raw_Data'!$Q$107:$Q$148)</f>
        <v>64.327499389648438</v>
      </c>
      <c r="R17" s="46">
        <f>_xlfn.XLOOKUP($A17,'01_Raw_Data'!$A$107:$A$148,'01_Raw_Data'!$R$107:$R$148)</f>
        <v>73.637489318847656</v>
      </c>
      <c r="S17" s="46">
        <f>_xlfn.XLOOKUP($A17,'01_Raw_Data'!$A$107:$A$148,'01_Raw_Data'!$S$107:$S$148)</f>
        <v>75.536949157714844</v>
      </c>
    </row>
    <row r="18" spans="1:19" x14ac:dyDescent="0.35">
      <c r="A18" t="str">
        <f>_xlfn.XLOOKUP('01_Raw_Data'!$A23,'01_Raw_Data'!$A$7:$A$45, '01_Raw_Data'!$A$7:$A$45)</f>
        <v xml:space="preserve">Italy </v>
      </c>
      <c r="B18" t="s">
        <v>157</v>
      </c>
      <c r="C18" s="70">
        <f>_xlfn.XLOOKUP('01_Raw_Data'!$A274, '01_Raw_Data'!$A$258:$A$296, '01_Raw_Data'!$D$258:$D$296)</f>
        <v>44.337326049804688</v>
      </c>
      <c r="D18" s="70">
        <f>_xlfn.XLOOKUP('01_Raw_Data'!$A323, '01_Raw_Data'!$A$307:$A$345,'01_Raw_Data'!$D$307:$D$345)</f>
        <v>41.667789459228516</v>
      </c>
      <c r="E18" s="70">
        <f>_xlfn.XLOOKUP('01_Raw_Data'!$A372, '01_Raw_Data'!$A$356:$A$394, '01_Raw_Data'!$D$356:$D$394)</f>
        <v>52.727405548095703</v>
      </c>
      <c r="F18" s="70">
        <f>_xlfn.XLOOKUP('01_Raw_Data'!$A124, '01_Raw_Data'!$A$108:$A$146, '01_Raw_Data'!$D$108:$D$146)</f>
        <v>44.814052581787109</v>
      </c>
      <c r="G18" s="70">
        <f>_xlfn.XLOOKUP('01_Raw_Data'!$A75,'01_Raw_Data'!$A$59:$A$97, '01_Raw_Data'!$B$59:$B$97)</f>
        <v>16.634756326675415</v>
      </c>
      <c r="H18" s="46">
        <f>RANK('01_Raw_Data'!$D124, '01_Raw_Data'!$D$108:$D$146, 0)</f>
        <v>38</v>
      </c>
      <c r="I18" s="46">
        <f>_xlfn.XLOOKUP($A18,'01_Raw_Data'!$A$107:$A$148,'01_Raw_Data'!$B$107:$B$148)</f>
        <v>52.26824951171875</v>
      </c>
      <c r="J18" s="46">
        <f>_xlfn.XLOOKUP($A18,'01_Raw_Data'!$A$107:$A$148,'01_Raw_Data'!$C$107:$C$148)</f>
        <v>54.450428009033203</v>
      </c>
      <c r="K18" s="46">
        <f>_xlfn.XLOOKUP($A18,'01_Raw_Data'!$A$107:$A$148,'01_Raw_Data'!$D$107:$D$148)</f>
        <v>44.814052581787109</v>
      </c>
      <c r="L18" s="46">
        <f>_xlfn.XLOOKUP($A18,'01_Raw_Data'!$A$107:$A$148,'01_Raw_Data'!$E$107:$E$148)</f>
        <v>55.957973480224609</v>
      </c>
      <c r="M18" s="46">
        <f>_xlfn.XLOOKUP($A18,'01_Raw_Data'!$A$107:$A$148,'01_Raw_Data'!$F$107:$F$148)</f>
        <v>52.260795593261719</v>
      </c>
      <c r="N18" s="46">
        <f>_xlfn.XLOOKUP($A18,'01_Raw_Data'!$A$107:$A$148,'01_Raw_Data'!$G$107:$G$148)</f>
        <v>51.782413482666016</v>
      </c>
      <c r="O18" s="46">
        <f>_xlfn.XLOOKUP($A18,'01_Raw_Data'!$A$107:$A$148,'01_Raw_Data'!$H$107:$H$148)</f>
        <v>59.208240509033203</v>
      </c>
      <c r="P18" s="46">
        <f>_xlfn.XLOOKUP($A18,'01_Raw_Data'!$A$107:$A$148,'01_Raw_Data'!$I$107:$I$148)</f>
        <v>61.002109527587891</v>
      </c>
      <c r="Q18" s="46">
        <f>_xlfn.XLOOKUP($A18,'01_Raw_Data'!$A$107:$A$148,'01_Raw_Data'!$Q$107:$Q$148)</f>
        <v>53.923954010009766</v>
      </c>
      <c r="R18" s="46">
        <f>_xlfn.XLOOKUP($A18,'01_Raw_Data'!$A$107:$A$148,'01_Raw_Data'!$R$107:$R$148)</f>
        <v>57.297981262207031</v>
      </c>
      <c r="S18" s="46">
        <f>_xlfn.XLOOKUP($A18,'01_Raw_Data'!$A$107:$A$148,'01_Raw_Data'!$S$107:$S$148)</f>
        <v>60.070087432861328</v>
      </c>
    </row>
    <row r="19" spans="1:19" x14ac:dyDescent="0.35">
      <c r="A19" t="str">
        <f>_xlfn.XLOOKUP('01_Raw_Data'!$A24,'01_Raw_Data'!$A$7:$A$45, '01_Raw_Data'!$A$7:$A$45)</f>
        <v>Jordan</v>
      </c>
      <c r="B19" t="s">
        <v>156</v>
      </c>
      <c r="C19" s="70">
        <f>_xlfn.XLOOKUP('01_Raw_Data'!$A275, '01_Raw_Data'!$A$258:$A$296, '01_Raw_Data'!$D$258:$D$296)</f>
        <v>52.882850646972656</v>
      </c>
      <c r="D19" s="70">
        <f>_xlfn.XLOOKUP('01_Raw_Data'!$A324, '01_Raw_Data'!$A$307:$A$345,'01_Raw_Data'!$D$307:$D$345)</f>
        <v>64.324478149414063</v>
      </c>
      <c r="E19" s="70">
        <f>_xlfn.XLOOKUP('01_Raw_Data'!$A373, '01_Raw_Data'!$A$356:$A$394, '01_Raw_Data'!$D$356:$D$394)</f>
        <v>49.710796356201172</v>
      </c>
      <c r="F19" s="70">
        <f>_xlfn.XLOOKUP('01_Raw_Data'!$A125, '01_Raw_Data'!$A$108:$A$146, '01_Raw_Data'!$D$108:$D$146)</f>
        <v>57.397171020507813</v>
      </c>
      <c r="G19" s="70">
        <f>_xlfn.XLOOKUP('01_Raw_Data'!$A76,'01_Raw_Data'!$A$59:$A$97, '01_Raw_Data'!$B$59:$B$97)</f>
        <v>30.260181427001953</v>
      </c>
      <c r="H19" s="46">
        <f>RANK('01_Raw_Data'!$D125, '01_Raw_Data'!$D$108:$D$146, 0)</f>
        <v>22</v>
      </c>
      <c r="I19" s="46">
        <f>_xlfn.XLOOKUP($A19,'01_Raw_Data'!$A$107:$A$148,'01_Raw_Data'!$B$107:$B$148)</f>
        <v>56.417911529541016</v>
      </c>
      <c r="J19" s="46">
        <f>_xlfn.XLOOKUP($A19,'01_Raw_Data'!$A$107:$A$148,'01_Raw_Data'!$C$107:$C$148)</f>
        <v>58.62371826171875</v>
      </c>
      <c r="K19" s="46">
        <f>_xlfn.XLOOKUP($A19,'01_Raw_Data'!$A$107:$A$148,'01_Raw_Data'!$D$107:$D$148)</f>
        <v>57.397171020507813</v>
      </c>
      <c r="L19" s="46">
        <f>_xlfn.XLOOKUP($A19,'01_Raw_Data'!$A$107:$A$148,'01_Raw_Data'!$E$107:$E$148)</f>
        <v>57.837028503417969</v>
      </c>
      <c r="M19" s="46">
        <f>_xlfn.XLOOKUP($A19,'01_Raw_Data'!$A$107:$A$148,'01_Raw_Data'!$F$107:$F$148)</f>
        <v>62.753379821777344</v>
      </c>
      <c r="N19" s="46">
        <f>_xlfn.XLOOKUP($A19,'01_Raw_Data'!$A$107:$A$148,'01_Raw_Data'!$G$107:$G$148)</f>
        <v>49.928627014160156</v>
      </c>
      <c r="O19" s="46">
        <f>_xlfn.XLOOKUP($A19,'01_Raw_Data'!$A$107:$A$148,'01_Raw_Data'!$H$107:$H$148)</f>
        <v>61.663902282714844</v>
      </c>
      <c r="P19" s="46">
        <f>_xlfn.XLOOKUP($A19,'01_Raw_Data'!$A$107:$A$148,'01_Raw_Data'!$I$107:$I$148)</f>
        <v>68.672248840332031</v>
      </c>
      <c r="Q19" s="46">
        <f>_xlfn.XLOOKUP($A19,'01_Raw_Data'!$A$107:$A$148,'01_Raw_Data'!$Q$107:$Q$148)</f>
        <v>52.2767333984375</v>
      </c>
      <c r="R19" s="46">
        <f>_xlfn.XLOOKUP($A19,'01_Raw_Data'!$A$107:$A$148,'01_Raw_Data'!$R$107:$R$148)</f>
        <v>62.032493591308594</v>
      </c>
      <c r="S19" s="46">
        <f>_xlfn.XLOOKUP($A19,'01_Raw_Data'!$A$107:$A$148,'01_Raw_Data'!$S$107:$S$148)</f>
        <v>71.4937744140625</v>
      </c>
    </row>
    <row r="20" spans="1:19" x14ac:dyDescent="0.35">
      <c r="A20" t="str">
        <f>_xlfn.XLOOKUP('01_Raw_Data'!$A25,'01_Raw_Data'!$A$7:$A$45, '01_Raw_Data'!$A$7:$A$45)</f>
        <v>Korea</v>
      </c>
      <c r="B20" t="s">
        <v>157</v>
      </c>
      <c r="C20" s="70">
        <f>_xlfn.XLOOKUP('01_Raw_Data'!$A276, '01_Raw_Data'!$A$258:$A$296, '01_Raw_Data'!$D$258:$D$296)</f>
        <v>74.888374328613281</v>
      </c>
      <c r="D20" s="70">
        <f>_xlfn.XLOOKUP('01_Raw_Data'!$A325, '01_Raw_Data'!$A$307:$A$345,'01_Raw_Data'!$D$307:$D$345)</f>
        <v>66.213035583496094</v>
      </c>
      <c r="E20" s="70">
        <f>_xlfn.XLOOKUP('01_Raw_Data'!$A374, '01_Raw_Data'!$A$356:$A$394, '01_Raw_Data'!$D$356:$D$394)</f>
        <v>52.801982879638672</v>
      </c>
      <c r="F20" s="70">
        <f>_xlfn.XLOOKUP('01_Raw_Data'!$A126, '01_Raw_Data'!$A$108:$A$146, '01_Raw_Data'!$D$108:$D$146)</f>
        <v>66.567192077636719</v>
      </c>
      <c r="G20" s="70">
        <f>_xlfn.XLOOKUP('01_Raw_Data'!$A77,'01_Raw_Data'!$A$59:$A$97, '01_Raw_Data'!$B$59:$B$97)</f>
        <v>48.348674178123474</v>
      </c>
      <c r="H20" s="46">
        <f>RANK('01_Raw_Data'!$D126, '01_Raw_Data'!$D$108:$D$146, 0)</f>
        <v>6</v>
      </c>
      <c r="I20" s="46">
        <f>_xlfn.XLOOKUP($A20,'01_Raw_Data'!$A$107:$A$148,'01_Raw_Data'!$B$107:$B$148)</f>
        <v>67.087440490722656</v>
      </c>
      <c r="J20" s="46">
        <f>_xlfn.XLOOKUP($A20,'01_Raw_Data'!$A$107:$A$148,'01_Raw_Data'!$C$107:$C$148)</f>
        <v>67.254562377929688</v>
      </c>
      <c r="K20" s="46">
        <f>_xlfn.XLOOKUP($A20,'01_Raw_Data'!$A$107:$A$148,'01_Raw_Data'!$D$107:$D$148)</f>
        <v>66.567192077636719</v>
      </c>
      <c r="L20" s="46">
        <f>_xlfn.XLOOKUP($A20,'01_Raw_Data'!$A$107:$A$148,'01_Raw_Data'!$E$107:$E$148)</f>
        <v>68.932838439941406</v>
      </c>
      <c r="M20" s="46">
        <f>_xlfn.XLOOKUP($A20,'01_Raw_Data'!$A$107:$A$148,'01_Raw_Data'!$F$107:$F$148)</f>
        <v>63.820304870605469</v>
      </c>
      <c r="N20" s="46">
        <f>_xlfn.XLOOKUP($A20,'01_Raw_Data'!$A$107:$A$148,'01_Raw_Data'!$G$107:$G$148)</f>
        <v>59.900283813476563</v>
      </c>
      <c r="O20" s="46">
        <f>_xlfn.XLOOKUP($A20,'01_Raw_Data'!$A$107:$A$148,'01_Raw_Data'!$H$107:$H$148)</f>
        <v>65.940475463867188</v>
      </c>
      <c r="P20" s="46">
        <f>_xlfn.XLOOKUP($A20,'01_Raw_Data'!$A$107:$A$148,'01_Raw_Data'!$I$107:$I$148)</f>
        <v>69.430549621582031</v>
      </c>
      <c r="Q20" s="46">
        <f>_xlfn.XLOOKUP($A20,'01_Raw_Data'!$A$107:$A$148,'01_Raw_Data'!$Q$107:$Q$148)</f>
        <v>60.361194610595703</v>
      </c>
      <c r="R20" s="46">
        <f>_xlfn.XLOOKUP($A20,'01_Raw_Data'!$A$107:$A$148,'01_Raw_Data'!$R$107:$R$148)</f>
        <v>67.175247192382813</v>
      </c>
      <c r="S20" s="46">
        <f>_xlfn.XLOOKUP($A20,'01_Raw_Data'!$A$107:$A$148,'01_Raw_Data'!$S$107:$S$148)</f>
        <v>69.162452697753906</v>
      </c>
    </row>
    <row r="21" spans="1:19" x14ac:dyDescent="0.35">
      <c r="A21" t="str">
        <f>_xlfn.XLOOKUP('01_Raw_Data'!$A26,'01_Raw_Data'!$A$7:$A$45, '01_Raw_Data'!$A$7:$A$45)</f>
        <v xml:space="preserve">Latvia </v>
      </c>
      <c r="B21" t="s">
        <v>157</v>
      </c>
      <c r="C21" s="70">
        <f>_xlfn.XLOOKUP('01_Raw_Data'!$A277, '01_Raw_Data'!$A$258:$A$296, '01_Raw_Data'!$D$258:$D$296)</f>
        <v>53.319015502929688</v>
      </c>
      <c r="D21" s="70">
        <f>_xlfn.XLOOKUP('01_Raw_Data'!$A326, '01_Raw_Data'!$A$307:$A$345,'01_Raw_Data'!$D$307:$D$345)</f>
        <v>50.772979736328125</v>
      </c>
      <c r="E21" s="70">
        <f>_xlfn.XLOOKUP('01_Raw_Data'!$A375, '01_Raw_Data'!$A$356:$A$394, '01_Raw_Data'!$D$356:$D$394)</f>
        <v>41.701416015625</v>
      </c>
      <c r="F21" s="70">
        <f>_xlfn.XLOOKUP('01_Raw_Data'!$A127, '01_Raw_Data'!$A$108:$A$146, '01_Raw_Data'!$D$108:$D$146)</f>
        <v>49.849781036376953</v>
      </c>
      <c r="G21" s="70">
        <f>_xlfn.XLOOKUP('01_Raw_Data'!$A78,'01_Raw_Data'!$A$59:$A$97, '01_Raw_Data'!$B$59:$B$97)</f>
        <v>32.598602771759033</v>
      </c>
      <c r="H21" s="46">
        <f>RANK('01_Raw_Data'!$D127, '01_Raw_Data'!$D$108:$D$146, 0)</f>
        <v>37</v>
      </c>
      <c r="I21" s="46">
        <f>_xlfn.XLOOKUP($A21,'01_Raw_Data'!$A$107:$A$148,'01_Raw_Data'!$B$107:$B$148)</f>
        <v>58.906463623046875</v>
      </c>
      <c r="J21" s="46">
        <f>_xlfn.XLOOKUP($A21,'01_Raw_Data'!$A$107:$A$148,'01_Raw_Data'!$C$107:$C$148)</f>
        <v>58.346286773681641</v>
      </c>
      <c r="K21" s="46">
        <f>_xlfn.XLOOKUP($A21,'01_Raw_Data'!$A$107:$A$148,'01_Raw_Data'!$D$107:$D$148)</f>
        <v>49.849781036376953</v>
      </c>
      <c r="L21" s="46">
        <f>_xlfn.XLOOKUP($A21,'01_Raw_Data'!$A$107:$A$148,'01_Raw_Data'!$E$107:$E$148)</f>
        <v>60.574222564697266</v>
      </c>
      <c r="M21" s="46">
        <f>_xlfn.XLOOKUP($A21,'01_Raw_Data'!$A$107:$A$148,'01_Raw_Data'!$F$107:$F$148)</f>
        <v>59.693248748779297</v>
      </c>
      <c r="N21" s="46">
        <f>_xlfn.XLOOKUP($A21,'01_Raw_Data'!$A$107:$A$148,'01_Raw_Data'!$G$107:$G$148)</f>
        <v>55.108367919921875</v>
      </c>
      <c r="O21" s="46">
        <f>_xlfn.XLOOKUP($A21,'01_Raw_Data'!$A$107:$A$148,'01_Raw_Data'!$H$107:$H$148)</f>
        <v>64.487632751464844</v>
      </c>
      <c r="P21" s="46">
        <f>_xlfn.XLOOKUP($A21,'01_Raw_Data'!$A$107:$A$148,'01_Raw_Data'!$I$107:$I$148)</f>
        <v>64.77362060546875</v>
      </c>
      <c r="Q21" s="46">
        <f>_xlfn.XLOOKUP($A21,'01_Raw_Data'!$A$107:$A$148,'01_Raw_Data'!$Q$107:$Q$148)</f>
        <v>56.039203643798828</v>
      </c>
      <c r="R21" s="46">
        <f>_xlfn.XLOOKUP($A21,'01_Raw_Data'!$A$107:$A$148,'01_Raw_Data'!$R$107:$R$148)</f>
        <v>63.275287628173828</v>
      </c>
      <c r="S21" s="46">
        <f>_xlfn.XLOOKUP($A21,'01_Raw_Data'!$A$107:$A$148,'01_Raw_Data'!$S$107:$S$148)</f>
        <v>66.732147216796875</v>
      </c>
    </row>
    <row r="22" spans="1:19" x14ac:dyDescent="0.35">
      <c r="A22" t="str">
        <f>_xlfn.XLOOKUP('01_Raw_Data'!$A27,'01_Raw_Data'!$A$7:$A$45, '01_Raw_Data'!$A$7:$A$45)</f>
        <v>Lithuania</v>
      </c>
      <c r="B22" t="s">
        <v>157</v>
      </c>
      <c r="C22" s="70">
        <f>_xlfn.XLOOKUP('01_Raw_Data'!$A278, '01_Raw_Data'!$A$258:$A$296, '01_Raw_Data'!$D$258:$D$296)</f>
        <v>50.617282867431641</v>
      </c>
      <c r="D22" s="70">
        <f>_xlfn.XLOOKUP('01_Raw_Data'!$A327, '01_Raw_Data'!$A$307:$A$345,'01_Raw_Data'!$D$307:$D$345)</f>
        <v>65.226333618164063</v>
      </c>
      <c r="E22" s="70">
        <f>_xlfn.XLOOKUP('01_Raw_Data'!$A376, '01_Raw_Data'!$A$356:$A$394, '01_Raw_Data'!$D$356:$D$394)</f>
        <v>37.577159881591797</v>
      </c>
      <c r="F22" s="70">
        <f>_xlfn.XLOOKUP('01_Raw_Data'!$A128, '01_Raw_Data'!$A$108:$A$146, '01_Raw_Data'!$D$108:$D$146)</f>
        <v>54.583332061767578</v>
      </c>
      <c r="G22" s="70">
        <f>_xlfn.XLOOKUP('01_Raw_Data'!$A79,'01_Raw_Data'!$A$59:$A$97, '01_Raw_Data'!$B$59:$B$97)</f>
        <v>23.3146071434021</v>
      </c>
      <c r="H22" s="46">
        <f>RANK('01_Raw_Data'!$D128, '01_Raw_Data'!$D$108:$D$146, 0)</f>
        <v>32</v>
      </c>
      <c r="I22" s="46">
        <f>_xlfn.XLOOKUP($A22,'01_Raw_Data'!$A$107:$A$148,'01_Raw_Data'!$B$107:$B$148)</f>
        <v>55.059623718261719</v>
      </c>
      <c r="J22" s="46">
        <f>_xlfn.XLOOKUP($A22,'01_Raw_Data'!$A$107:$A$148,'01_Raw_Data'!$C$107:$C$148)</f>
        <v>57.269313812255859</v>
      </c>
      <c r="K22" s="46">
        <f>_xlfn.XLOOKUP($A22,'01_Raw_Data'!$A$107:$A$148,'01_Raw_Data'!$D$107:$D$148)</f>
        <v>54.583332061767578</v>
      </c>
      <c r="L22" s="46">
        <f>_xlfn.XLOOKUP($A22,'01_Raw_Data'!$A$107:$A$148,'01_Raw_Data'!$E$107:$E$148)</f>
        <v>58.694648742675781</v>
      </c>
      <c r="M22" s="46">
        <f>_xlfn.XLOOKUP($A22,'01_Raw_Data'!$A$107:$A$148,'01_Raw_Data'!$F$107:$F$148)</f>
        <v>53.542255401611328</v>
      </c>
      <c r="N22" s="46">
        <f>_xlfn.XLOOKUP($A22,'01_Raw_Data'!$A$107:$A$148,'01_Raw_Data'!$G$107:$G$148)</f>
        <v>48.058254241943359</v>
      </c>
      <c r="O22" s="46">
        <f>_xlfn.XLOOKUP($A22,'01_Raw_Data'!$A$107:$A$148,'01_Raw_Data'!$H$107:$H$148)</f>
        <v>55.241786956787109</v>
      </c>
      <c r="P22" s="46">
        <f>_xlfn.XLOOKUP($A22,'01_Raw_Data'!$A$107:$A$148,'01_Raw_Data'!$I$107:$I$148)</f>
        <v>60.646213531494141</v>
      </c>
      <c r="Q22" s="46">
        <f>_xlfn.XLOOKUP($A22,'01_Raw_Data'!$A$107:$A$148,'01_Raw_Data'!$Q$107:$Q$148)</f>
        <v>47.570755004882813</v>
      </c>
      <c r="R22" s="46">
        <f>_xlfn.XLOOKUP($A22,'01_Raw_Data'!$A$107:$A$148,'01_Raw_Data'!$R$107:$R$148)</f>
        <v>57.653846740722656</v>
      </c>
      <c r="S22" s="46">
        <f>_xlfn.XLOOKUP($A22,'01_Raw_Data'!$A$107:$A$148,'01_Raw_Data'!$S$107:$S$148)</f>
        <v>60.855121612548828</v>
      </c>
    </row>
    <row r="23" spans="1:19" x14ac:dyDescent="0.35">
      <c r="A23" t="str">
        <f>_xlfn.XLOOKUP('01_Raw_Data'!$A28,'01_Raw_Data'!$A$7:$A$45, '01_Raw_Data'!$A$7:$A$45)</f>
        <v xml:space="preserve">Luxembourg </v>
      </c>
      <c r="B23" t="s">
        <v>157</v>
      </c>
      <c r="C23" s="70">
        <f>_xlfn.XLOOKUP('01_Raw_Data'!$A279, '01_Raw_Data'!$A$258:$A$296, '01_Raw_Data'!$D$258:$D$296)</f>
        <v>56.917346954345703</v>
      </c>
      <c r="D23" s="70">
        <f>_xlfn.XLOOKUP('01_Raw_Data'!$A328, '01_Raw_Data'!$A$307:$A$345,'01_Raw_Data'!$D$307:$D$345)</f>
        <v>65.406913757324219</v>
      </c>
      <c r="E23" s="70">
        <f>_xlfn.XLOOKUP('01_Raw_Data'!$A377, '01_Raw_Data'!$A$356:$A$394, '01_Raw_Data'!$D$356:$D$394)</f>
        <v>55.543048858642578</v>
      </c>
      <c r="F23" s="70">
        <f>_xlfn.XLOOKUP('01_Raw_Data'!$A129, '01_Raw_Data'!$A$108:$A$146, '01_Raw_Data'!$D$108:$D$146)</f>
        <v>60.462791442871094</v>
      </c>
      <c r="G23" s="70">
        <f>_xlfn.XLOOKUP('01_Raw_Data'!$A80,'01_Raw_Data'!$A$59:$A$97, '01_Raw_Data'!$B$59:$B$97)</f>
        <v>53.092634677886963</v>
      </c>
      <c r="H23" s="46">
        <f>RANK('01_Raw_Data'!$D129, '01_Raw_Data'!$D$108:$D$146, 0)</f>
        <v>14</v>
      </c>
      <c r="I23" s="46">
        <f>_xlfn.XLOOKUP($A23,'01_Raw_Data'!$A$107:$A$148,'01_Raw_Data'!$B$107:$B$148)</f>
        <v>63.96539306640625</v>
      </c>
      <c r="J23" s="46">
        <f>_xlfn.XLOOKUP($A23,'01_Raw_Data'!$A$107:$A$148,'01_Raw_Data'!$C$107:$C$148)</f>
        <v>71.453926086425781</v>
      </c>
      <c r="K23" s="46">
        <f>_xlfn.XLOOKUP($A23,'01_Raw_Data'!$A$107:$A$148,'01_Raw_Data'!$D$107:$D$148)</f>
        <v>60.462791442871094</v>
      </c>
      <c r="L23" s="46">
        <f>_xlfn.XLOOKUP($A23,'01_Raw_Data'!$A$107:$A$148,'01_Raw_Data'!$E$107:$E$148)</f>
        <v>68.335426330566406</v>
      </c>
      <c r="M23" s="46">
        <f>_xlfn.XLOOKUP($A23,'01_Raw_Data'!$A$107:$A$148,'01_Raw_Data'!$F$107:$F$148)</f>
        <v>72.916572570800781</v>
      </c>
      <c r="N23" s="46">
        <f>_xlfn.XLOOKUP($A23,'01_Raw_Data'!$A$107:$A$148,'01_Raw_Data'!$G$107:$G$148)</f>
        <v>63.670143127441406</v>
      </c>
      <c r="O23" s="46">
        <f>_xlfn.XLOOKUP($A23,'01_Raw_Data'!$A$107:$A$148,'01_Raw_Data'!$H$107:$H$148)</f>
        <v>66.565040588378906</v>
      </c>
      <c r="P23" s="46">
        <f>_xlfn.XLOOKUP($A23,'01_Raw_Data'!$A$107:$A$148,'01_Raw_Data'!$I$107:$I$148)</f>
        <v>71.477241516113281</v>
      </c>
      <c r="Q23" s="46">
        <f>_xlfn.XLOOKUP($A23,'01_Raw_Data'!$A$107:$A$148,'01_Raw_Data'!$Q$107:$Q$148)</f>
        <v>61.096221923828125</v>
      </c>
      <c r="R23" s="46">
        <f>_xlfn.XLOOKUP($A23,'01_Raw_Data'!$A$107:$A$148,'01_Raw_Data'!$R$107:$R$148)</f>
        <v>66.265815734863281</v>
      </c>
      <c r="S23" s="46">
        <f>_xlfn.XLOOKUP($A23,'01_Raw_Data'!$A$107:$A$148,'01_Raw_Data'!$S$107:$S$148)</f>
        <v>73.401481628417969</v>
      </c>
    </row>
    <row r="24" spans="1:19" x14ac:dyDescent="0.35">
      <c r="A24" t="str">
        <f>_xlfn.XLOOKUP('01_Raw_Data'!$A29,'01_Raw_Data'!$A$7:$A$45, '01_Raw_Data'!$A$7:$A$45)</f>
        <v xml:space="preserve">Malaysia </v>
      </c>
      <c r="B24" t="s">
        <v>156</v>
      </c>
      <c r="C24" s="70">
        <f>_xlfn.XLOOKUP('01_Raw_Data'!$A280, '01_Raw_Data'!$A$258:$A$296, '01_Raw_Data'!$D$258:$D$296)</f>
        <v>63.953666687011719</v>
      </c>
      <c r="D24" s="70">
        <f>_xlfn.XLOOKUP('01_Raw_Data'!$A329, '01_Raw_Data'!$A$307:$A$345,'01_Raw_Data'!$D$307:$D$345)</f>
        <v>62.546546936035156</v>
      </c>
      <c r="E24" s="70">
        <f>_xlfn.XLOOKUP('01_Raw_Data'!$A378, '01_Raw_Data'!$A$356:$A$394, '01_Raw_Data'!$D$356:$D$394)</f>
        <v>47.891891479492188</v>
      </c>
      <c r="F24" s="70">
        <f>_xlfn.XLOOKUP('01_Raw_Data'!$A130, '01_Raw_Data'!$A$108:$A$146, '01_Raw_Data'!$D$108:$D$146)</f>
        <v>60.108108520507813</v>
      </c>
      <c r="G24" s="70">
        <f>_xlfn.XLOOKUP('01_Raw_Data'!$A81,'01_Raw_Data'!$A$59:$A$97, '01_Raw_Data'!$B$59:$B$97)</f>
        <v>32.933914661407471</v>
      </c>
      <c r="H24" s="46">
        <f>RANK('01_Raw_Data'!$D130, '01_Raw_Data'!$D$108:$D$146, 0)</f>
        <v>15</v>
      </c>
      <c r="I24" s="46">
        <f>_xlfn.XLOOKUP($A24,'01_Raw_Data'!$A$107:$A$148,'01_Raw_Data'!$B$107:$B$148)</f>
        <v>59.663848876953125</v>
      </c>
      <c r="J24" s="46">
        <f>_xlfn.XLOOKUP($A24,'01_Raw_Data'!$A$107:$A$148,'01_Raw_Data'!$C$107:$C$148)</f>
        <v>61.690013885498047</v>
      </c>
      <c r="K24" s="46">
        <f>_xlfn.XLOOKUP($A24,'01_Raw_Data'!$A$107:$A$148,'01_Raw_Data'!$D$107:$D$148)</f>
        <v>60.108108520507813</v>
      </c>
      <c r="L24" s="46">
        <f>_xlfn.XLOOKUP($A24,'01_Raw_Data'!$A$107:$A$148,'01_Raw_Data'!$E$107:$E$148)</f>
        <v>61.470069885253906</v>
      </c>
      <c r="M24" s="46">
        <f>_xlfn.XLOOKUP($A24,'01_Raw_Data'!$A$107:$A$148,'01_Raw_Data'!$F$107:$F$148)</f>
        <v>54.274192810058594</v>
      </c>
      <c r="N24" s="46">
        <f>_xlfn.XLOOKUP($A24,'01_Raw_Data'!$A$107:$A$148,'01_Raw_Data'!$G$107:$G$148)</f>
        <v>52.888599395751953</v>
      </c>
      <c r="O24" s="46">
        <f>_xlfn.XLOOKUP($A24,'01_Raw_Data'!$A$107:$A$148,'01_Raw_Data'!$H$107:$H$148)</f>
        <v>60.053634643554688</v>
      </c>
      <c r="P24" s="46">
        <f>_xlfn.XLOOKUP($A24,'01_Raw_Data'!$A$107:$A$148,'01_Raw_Data'!$I$107:$I$148)</f>
        <v>65.027175903320313</v>
      </c>
      <c r="Q24" s="46">
        <f>_xlfn.XLOOKUP($A24,'01_Raw_Data'!$A$107:$A$148,'01_Raw_Data'!$Q$107:$Q$148)</f>
        <v>54.434864044189453</v>
      </c>
      <c r="R24" s="46">
        <f>_xlfn.XLOOKUP($A24,'01_Raw_Data'!$A$107:$A$148,'01_Raw_Data'!$R$107:$R$148)</f>
        <v>59.671718597412109</v>
      </c>
      <c r="S24" s="46">
        <f>_xlfn.XLOOKUP($A24,'01_Raw_Data'!$A$107:$A$148,'01_Raw_Data'!$S$107:$S$148)</f>
        <v>63.268856048583984</v>
      </c>
    </row>
    <row r="25" spans="1:19" x14ac:dyDescent="0.35">
      <c r="A25" t="str">
        <f>_xlfn.XLOOKUP('01_Raw_Data'!$A30,'01_Raw_Data'!$A$7:$A$45, '01_Raw_Data'!$A$7:$A$45)</f>
        <v xml:space="preserve">Malta </v>
      </c>
      <c r="B25" t="s">
        <v>156</v>
      </c>
      <c r="C25" s="70">
        <f>_xlfn.XLOOKUP('01_Raw_Data'!$A281, '01_Raw_Data'!$A$258:$A$296, '01_Raw_Data'!$D$258:$D$296)</f>
        <v>56.410255432128906</v>
      </c>
      <c r="D25" s="70">
        <f>_xlfn.XLOOKUP('01_Raw_Data'!$A330, '01_Raw_Data'!$A$307:$A$345,'01_Raw_Data'!$D$307:$D$345)</f>
        <v>77.362640380859375</v>
      </c>
      <c r="E25" s="70">
        <f>_xlfn.XLOOKUP('01_Raw_Data'!$A379, '01_Raw_Data'!$A$356:$A$394, '01_Raw_Data'!$D$356:$D$394)</f>
        <v>51.666667938232422</v>
      </c>
      <c r="F25" s="70">
        <f>_xlfn.XLOOKUP('01_Raw_Data'!$A131, '01_Raw_Data'!$A$108:$A$146, '01_Raw_Data'!$D$108:$D$146)</f>
        <v>64.890106201171875</v>
      </c>
      <c r="G25" s="70">
        <f>_xlfn.XLOOKUP('01_Raw_Data'!$A82,'01_Raw_Data'!$A$59:$A$97, '01_Raw_Data'!$B$59:$B$97)</f>
        <v>45.472636818885803</v>
      </c>
      <c r="H25" s="46">
        <f>RANK('01_Raw_Data'!$D131, '01_Raw_Data'!$D$108:$D$146, 0)</f>
        <v>9</v>
      </c>
      <c r="I25" s="46">
        <f>_xlfn.XLOOKUP($A25,'01_Raw_Data'!$A$107:$A$148,'01_Raw_Data'!$B$107:$B$148)</f>
        <v>66.315986633300781</v>
      </c>
      <c r="J25" s="46">
        <f>_xlfn.XLOOKUP($A25,'01_Raw_Data'!$A$107:$A$148,'01_Raw_Data'!$C$107:$C$148)</f>
        <v>69.00970458984375</v>
      </c>
      <c r="K25" s="46">
        <f>_xlfn.XLOOKUP($A25,'01_Raw_Data'!$A$107:$A$148,'01_Raw_Data'!$D$107:$D$148)</f>
        <v>64.890106201171875</v>
      </c>
      <c r="L25" s="46">
        <f>_xlfn.XLOOKUP($A25,'01_Raw_Data'!$A$107:$A$148,'01_Raw_Data'!$E$107:$E$148)</f>
        <v>68.490257263183594</v>
      </c>
      <c r="M25" s="46">
        <f>_xlfn.XLOOKUP($A25,'01_Raw_Data'!$A$107:$A$148,'01_Raw_Data'!$F$107:$F$148)</f>
        <v>68.235572814941406</v>
      </c>
      <c r="N25" s="46">
        <f>_xlfn.XLOOKUP($A25,'01_Raw_Data'!$A$107:$A$148,'01_Raw_Data'!$G$107:$G$148)</f>
        <v>61.607143402099609</v>
      </c>
      <c r="O25" s="46">
        <f>_xlfn.XLOOKUP($A25,'01_Raw_Data'!$A$107:$A$148,'01_Raw_Data'!$H$107:$H$148)</f>
        <v>65.870903015136719</v>
      </c>
      <c r="P25" s="46">
        <f>_xlfn.XLOOKUP($A25,'01_Raw_Data'!$A$107:$A$148,'01_Raw_Data'!$I$107:$I$148)</f>
        <v>71.422210693359375</v>
      </c>
      <c r="Q25" s="46">
        <f>_xlfn.XLOOKUP($A25,'01_Raw_Data'!$A$107:$A$148,'01_Raw_Data'!$Q$107:$Q$148)</f>
        <v>64.666069030761719</v>
      </c>
      <c r="R25" s="46">
        <f>_xlfn.XLOOKUP($A25,'01_Raw_Data'!$A$107:$A$148,'01_Raw_Data'!$R$107:$R$148)</f>
        <v>67.783195495605469</v>
      </c>
      <c r="S25" s="46">
        <f>_xlfn.XLOOKUP($A25,'01_Raw_Data'!$A$107:$A$148,'01_Raw_Data'!$S$107:$S$148)</f>
        <v>71.446212768554688</v>
      </c>
    </row>
    <row r="26" spans="1:19" x14ac:dyDescent="0.35">
      <c r="A26" t="str">
        <f>_xlfn.XLOOKUP('01_Raw_Data'!$A31,'01_Raw_Data'!$A$7:$A$45, '01_Raw_Data'!$A$7:$A$45)</f>
        <v xml:space="preserve">Mexico </v>
      </c>
      <c r="B26" t="s">
        <v>157</v>
      </c>
      <c r="C26" s="70">
        <f>_xlfn.XLOOKUP('01_Raw_Data'!$A282, '01_Raw_Data'!$A$258:$A$296, '01_Raw_Data'!$D$258:$D$296)</f>
        <v>58.229312896728516</v>
      </c>
      <c r="D26" s="70">
        <f>_xlfn.XLOOKUP('01_Raw_Data'!$A331, '01_Raw_Data'!$A$307:$A$345,'01_Raw_Data'!$D$307:$D$345)</f>
        <v>70.120048522949219</v>
      </c>
      <c r="E26" s="70">
        <f>_xlfn.XLOOKUP('01_Raw_Data'!$A380, '01_Raw_Data'!$A$356:$A$394, '01_Raw_Data'!$D$356:$D$394)</f>
        <v>64.951416015625</v>
      </c>
      <c r="F26" s="70">
        <f>_xlfn.XLOOKUP('01_Raw_Data'!$A132, '01_Raw_Data'!$A$108:$A$146, '01_Raw_Data'!$D$108:$D$146)</f>
        <v>64.924568176269531</v>
      </c>
      <c r="G26" s="70">
        <f>_xlfn.XLOOKUP('01_Raw_Data'!$A83,'01_Raw_Data'!$A$59:$A$97, '01_Raw_Data'!$B$59:$B$97)</f>
        <v>30.247727036476135</v>
      </c>
      <c r="H26" s="46">
        <f>RANK('01_Raw_Data'!$D132, '01_Raw_Data'!$D$108:$D$146, 0)</f>
        <v>8</v>
      </c>
      <c r="I26" s="46">
        <f>_xlfn.XLOOKUP($A26,'01_Raw_Data'!$A$107:$A$148,'01_Raw_Data'!$B$107:$B$148)</f>
        <v>58.276710510253906</v>
      </c>
      <c r="J26" s="46">
        <f>_xlfn.XLOOKUP($A26,'01_Raw_Data'!$A$107:$A$148,'01_Raw_Data'!$C$107:$C$148)</f>
        <v>61.472366333007813</v>
      </c>
      <c r="K26" s="46">
        <f>_xlfn.XLOOKUP($A26,'01_Raw_Data'!$A$107:$A$148,'01_Raw_Data'!$D$107:$D$148)</f>
        <v>64.924568176269531</v>
      </c>
      <c r="L26" s="46">
        <f>_xlfn.XLOOKUP($A26,'01_Raw_Data'!$A$107:$A$148,'01_Raw_Data'!$E$107:$E$148)</f>
        <v>59.1103515625</v>
      </c>
      <c r="M26" s="46">
        <f>_xlfn.XLOOKUP($A26,'01_Raw_Data'!$A$107:$A$148,'01_Raw_Data'!$F$107:$F$148)</f>
        <v>52.597019195556641</v>
      </c>
      <c r="N26" s="46">
        <f>_xlfn.XLOOKUP($A26,'01_Raw_Data'!$A$107:$A$148,'01_Raw_Data'!$G$107:$G$148)</f>
        <v>53.220359802246094</v>
      </c>
      <c r="O26" s="46">
        <f>_xlfn.XLOOKUP($A26,'01_Raw_Data'!$A$107:$A$148,'01_Raw_Data'!$H$107:$H$148)</f>
        <v>63.542484283447266</v>
      </c>
      <c r="P26" s="46">
        <f>_xlfn.XLOOKUP($A26,'01_Raw_Data'!$A$107:$A$148,'01_Raw_Data'!$I$107:$I$148)</f>
        <v>69.004730224609375</v>
      </c>
      <c r="Q26" s="46">
        <f>_xlfn.XLOOKUP($A26,'01_Raw_Data'!$A$107:$A$148,'01_Raw_Data'!$Q$107:$Q$148)</f>
        <v>55.085975646972656</v>
      </c>
      <c r="R26" s="46">
        <f>_xlfn.XLOOKUP($A26,'01_Raw_Data'!$A$107:$A$148,'01_Raw_Data'!$R$107:$R$148)</f>
        <v>63.845241546630859</v>
      </c>
      <c r="S26" s="46">
        <f>_xlfn.XLOOKUP($A26,'01_Raw_Data'!$A$107:$A$148,'01_Raw_Data'!$S$107:$S$148)</f>
        <v>70.561271667480469</v>
      </c>
    </row>
    <row r="27" spans="1:19" x14ac:dyDescent="0.35">
      <c r="A27" t="str">
        <f>_xlfn.XLOOKUP('01_Raw_Data'!$A32,'01_Raw_Data'!$A$7:$A$45, '01_Raw_Data'!$A$7:$A$45)</f>
        <v>Netherlands</v>
      </c>
      <c r="B27" t="s">
        <v>157</v>
      </c>
      <c r="C27" s="70">
        <f>_xlfn.XLOOKUP('01_Raw_Data'!$A283, '01_Raw_Data'!$A$258:$A$296, '01_Raw_Data'!$D$258:$D$296)</f>
        <v>59.675266265869141</v>
      </c>
      <c r="D27" s="70">
        <f>_xlfn.XLOOKUP('01_Raw_Data'!$A332, '01_Raw_Data'!$A$307:$A$345,'01_Raw_Data'!$D$307:$D$345)</f>
        <v>64.005348205566406</v>
      </c>
      <c r="E27" s="70">
        <f>_xlfn.XLOOKUP('01_Raw_Data'!$A381, '01_Raw_Data'!$A$356:$A$394, '01_Raw_Data'!$D$356:$D$394)</f>
        <v>56.122203826904297</v>
      </c>
      <c r="F27" s="70">
        <f>_xlfn.XLOOKUP('01_Raw_Data'!$A133, '01_Raw_Data'!$A$108:$A$146, '01_Raw_Data'!$D$108:$D$146)</f>
        <v>60.913192749023438</v>
      </c>
      <c r="G27" s="70">
        <f>_xlfn.XLOOKUP('01_Raw_Data'!$A84,'01_Raw_Data'!$A$59:$A$97, '01_Raw_Data'!$B$59:$B$97)</f>
        <v>47.263345122337341</v>
      </c>
      <c r="H27" s="46">
        <f>RANK('01_Raw_Data'!$D133, '01_Raw_Data'!$D$108:$D$146, 0)</f>
        <v>12</v>
      </c>
      <c r="I27" s="46">
        <f>_xlfn.XLOOKUP($A27,'01_Raw_Data'!$A$107:$A$148,'01_Raw_Data'!$B$107:$B$148)</f>
        <v>63.711090087890625</v>
      </c>
      <c r="J27" s="46">
        <f>_xlfn.XLOOKUP($A27,'01_Raw_Data'!$A$107:$A$148,'01_Raw_Data'!$C$107:$C$148)</f>
        <v>65.059394836425781</v>
      </c>
      <c r="K27" s="46">
        <f>_xlfn.XLOOKUP($A27,'01_Raw_Data'!$A$107:$A$148,'01_Raw_Data'!$D$107:$D$148)</f>
        <v>60.913192749023438</v>
      </c>
      <c r="L27" s="46">
        <f>_xlfn.XLOOKUP($A27,'01_Raw_Data'!$A$107:$A$148,'01_Raw_Data'!$E$107:$E$148)</f>
        <v>64.247840881347656</v>
      </c>
      <c r="M27" s="46">
        <f>_xlfn.XLOOKUP($A27,'01_Raw_Data'!$A$107:$A$148,'01_Raw_Data'!$F$107:$F$148)</f>
        <v>66.742935180664063</v>
      </c>
      <c r="N27" s="46">
        <f>_xlfn.XLOOKUP($A27,'01_Raw_Data'!$A$107:$A$148,'01_Raw_Data'!$G$107:$G$148)</f>
        <v>56.446903228759766</v>
      </c>
      <c r="O27" s="46">
        <f>_xlfn.XLOOKUP($A27,'01_Raw_Data'!$A$107:$A$148,'01_Raw_Data'!$H$107:$H$148)</f>
        <v>64.580421447753906</v>
      </c>
      <c r="P27" s="46">
        <f>_xlfn.XLOOKUP($A27,'01_Raw_Data'!$A$107:$A$148,'01_Raw_Data'!$I$107:$I$148)</f>
        <v>72.374671936035156</v>
      </c>
      <c r="Q27" s="46">
        <f>_xlfn.XLOOKUP($A27,'01_Raw_Data'!$A$107:$A$148,'01_Raw_Data'!$Q$107:$Q$148)</f>
        <v>61.847923278808594</v>
      </c>
      <c r="R27" s="46">
        <f>_xlfn.XLOOKUP($A27,'01_Raw_Data'!$A$107:$A$148,'01_Raw_Data'!$R$107:$R$148)</f>
        <v>67.609687805175781</v>
      </c>
      <c r="S27" s="46">
        <f>_xlfn.XLOOKUP($A27,'01_Raw_Data'!$A$107:$A$148,'01_Raw_Data'!$S$107:$S$148)</f>
        <v>74.305007934570313</v>
      </c>
    </row>
    <row r="28" spans="1:19" x14ac:dyDescent="0.35">
      <c r="A28" t="str">
        <f>_xlfn.XLOOKUP('01_Raw_Data'!$A33,'01_Raw_Data'!$A$7:$A$45, '01_Raw_Data'!$A$7:$A$45)</f>
        <v>Panama</v>
      </c>
      <c r="B28" t="s">
        <v>156</v>
      </c>
      <c r="C28" s="70">
        <f>_xlfn.XLOOKUP('01_Raw_Data'!$A284, '01_Raw_Data'!$A$258:$A$296, '01_Raw_Data'!$D$258:$D$296)</f>
        <v>54.127082824707031</v>
      </c>
      <c r="D28" s="70">
        <f>_xlfn.XLOOKUP('01_Raw_Data'!$A333, '01_Raw_Data'!$A$307:$A$345,'01_Raw_Data'!$D$307:$D$345)</f>
        <v>59.904537200927734</v>
      </c>
      <c r="E28" s="70">
        <f>_xlfn.XLOOKUP('01_Raw_Data'!$A382, '01_Raw_Data'!$A$356:$A$394, '01_Raw_Data'!$D$356:$D$394)</f>
        <v>52.747726440429688</v>
      </c>
      <c r="F28" s="70">
        <f>_xlfn.XLOOKUP('01_Raw_Data'!$A134, '01_Raw_Data'!$A$108:$A$146, '01_Raw_Data'!$D$108:$D$146)</f>
        <v>56.323932647705078</v>
      </c>
      <c r="G28" s="70">
        <f>_xlfn.XLOOKUP('01_Raw_Data'!$A85,'01_Raw_Data'!$A$59:$A$97, '01_Raw_Data'!$B$59:$B$97)</f>
        <v>16.506278514862061</v>
      </c>
      <c r="H28" s="46">
        <f>RANK('01_Raw_Data'!$D134, '01_Raw_Data'!$D$108:$D$146, 0)</f>
        <v>29</v>
      </c>
      <c r="I28" s="46">
        <f>_xlfn.XLOOKUP($A28,'01_Raw_Data'!$A$107:$A$148,'01_Raw_Data'!$B$107:$B$148)</f>
        <v>54.426868438720703</v>
      </c>
      <c r="J28" s="46">
        <f>_xlfn.XLOOKUP($A28,'01_Raw_Data'!$A$107:$A$148,'01_Raw_Data'!$C$107:$C$148)</f>
        <v>55.045139312744141</v>
      </c>
      <c r="K28" s="46">
        <f>_xlfn.XLOOKUP($A28,'01_Raw_Data'!$A$107:$A$148,'01_Raw_Data'!$D$107:$D$148)</f>
        <v>56.323932647705078</v>
      </c>
      <c r="L28" s="46">
        <f>_xlfn.XLOOKUP($A28,'01_Raw_Data'!$A$107:$A$148,'01_Raw_Data'!$E$107:$E$148)</f>
        <v>54.6739501953125</v>
      </c>
      <c r="M28" s="46">
        <f>_xlfn.XLOOKUP($A28,'01_Raw_Data'!$A$107:$A$148,'01_Raw_Data'!$F$107:$F$148)</f>
        <v>52.524433135986328</v>
      </c>
      <c r="N28" s="46">
        <f>_xlfn.XLOOKUP($A28,'01_Raw_Data'!$A$107:$A$148,'01_Raw_Data'!$G$107:$G$148)</f>
        <v>53.528652191162109</v>
      </c>
      <c r="O28" s="46">
        <f>_xlfn.XLOOKUP($A28,'01_Raw_Data'!$A$107:$A$148,'01_Raw_Data'!$H$107:$H$148)</f>
        <v>63.147972106933594</v>
      </c>
      <c r="P28" s="46">
        <f>_xlfn.XLOOKUP($A28,'01_Raw_Data'!$A$107:$A$148,'01_Raw_Data'!$I$107:$I$148)</f>
        <v>60.414714813232422</v>
      </c>
      <c r="Q28" s="46">
        <f>_xlfn.XLOOKUP($A28,'01_Raw_Data'!$A$107:$A$148,'01_Raw_Data'!$Q$107:$Q$148)</f>
        <v>50.063976287841797</v>
      </c>
      <c r="R28" s="46">
        <f>_xlfn.XLOOKUP($A28,'01_Raw_Data'!$A$107:$A$148,'01_Raw_Data'!$R$107:$R$148)</f>
        <v>57.383228302001953</v>
      </c>
      <c r="S28" s="46">
        <f>_xlfn.XLOOKUP($A28,'01_Raw_Data'!$A$107:$A$148,'01_Raw_Data'!$S$107:$S$148)</f>
        <v>60.031108856201172</v>
      </c>
    </row>
    <row r="29" spans="1:19" x14ac:dyDescent="0.35">
      <c r="A29" t="str">
        <f>_xlfn.XLOOKUP('01_Raw_Data'!$A34,'01_Raw_Data'!$A$7:$A$45, '01_Raw_Data'!$A$7:$A$45)</f>
        <v xml:space="preserve">Paraguay </v>
      </c>
      <c r="B29" t="s">
        <v>156</v>
      </c>
      <c r="C29" s="70">
        <f>_xlfn.XLOOKUP('01_Raw_Data'!$A285, '01_Raw_Data'!$A$258:$A$296, '01_Raw_Data'!$D$258:$D$296)</f>
        <v>56.818183898925781</v>
      </c>
      <c r="D29" s="70">
        <f>_xlfn.XLOOKUP('01_Raw_Data'!$A334, '01_Raw_Data'!$A$307:$A$345,'01_Raw_Data'!$D$307:$D$345)</f>
        <v>49.242424011230469</v>
      </c>
      <c r="E29" s="70">
        <f>_xlfn.XLOOKUP('01_Raw_Data'!$A383, '01_Raw_Data'!$A$356:$A$394, '01_Raw_Data'!$D$356:$D$394)</f>
        <v>49.268447875976563</v>
      </c>
      <c r="F29" s="70">
        <f>_xlfn.XLOOKUP('01_Raw_Data'!$A135, '01_Raw_Data'!$A$108:$A$146, '01_Raw_Data'!$D$108:$D$146)</f>
        <v>51.940204620361328</v>
      </c>
      <c r="G29" s="70">
        <f>_xlfn.XLOOKUP('01_Raw_Data'!$A86,'01_Raw_Data'!$A$59:$A$97, '01_Raw_Data'!$B$59:$B$97)</f>
        <v>11.166666448116302</v>
      </c>
      <c r="H29" s="46">
        <f>RANK('01_Raw_Data'!$D135, '01_Raw_Data'!$D$108:$D$146, 0)</f>
        <v>35</v>
      </c>
      <c r="I29" s="46">
        <f>_xlfn.XLOOKUP($A29,'01_Raw_Data'!$A$107:$A$148,'01_Raw_Data'!$B$107:$B$148)</f>
        <v>49.41497802734375</v>
      </c>
      <c r="J29" s="46">
        <f>_xlfn.XLOOKUP($A29,'01_Raw_Data'!$A$107:$A$148,'01_Raw_Data'!$C$107:$C$148)</f>
        <v>50.259433746337891</v>
      </c>
      <c r="K29" s="46">
        <f>_xlfn.XLOOKUP($A29,'01_Raw_Data'!$A$107:$A$148,'01_Raw_Data'!$D$107:$D$148)</f>
        <v>51.940204620361328</v>
      </c>
      <c r="L29" s="46">
        <f>_xlfn.XLOOKUP($A29,'01_Raw_Data'!$A$107:$A$148,'01_Raw_Data'!$E$107:$E$148)</f>
        <v>49.679275512695313</v>
      </c>
      <c r="M29" s="46">
        <f>_xlfn.XLOOKUP($A29,'01_Raw_Data'!$A$107:$A$148,'01_Raw_Data'!$F$107:$F$148)</f>
        <v>45.527950286865234</v>
      </c>
      <c r="N29" s="46">
        <f>_xlfn.XLOOKUP($A29,'01_Raw_Data'!$A$107:$A$148,'01_Raw_Data'!$G$107:$G$148)</f>
        <v>48.677433013916016</v>
      </c>
      <c r="O29" s="46">
        <f>_xlfn.XLOOKUP($A29,'01_Raw_Data'!$A$107:$A$148,'01_Raw_Data'!$H$107:$H$148)</f>
        <v>61.262626647949219</v>
      </c>
      <c r="P29" s="46">
        <f>_xlfn.XLOOKUP($A29,'01_Raw_Data'!$A$107:$A$148,'01_Raw_Data'!$I$107:$I$148)</f>
        <v>65</v>
      </c>
      <c r="Q29" s="46">
        <f>_xlfn.XLOOKUP($A29,'01_Raw_Data'!$A$107:$A$148,'01_Raw_Data'!$Q$107:$Q$148)</f>
        <v>45.887931823730469</v>
      </c>
      <c r="R29" s="46">
        <f>_xlfn.XLOOKUP($A29,'01_Raw_Data'!$A$107:$A$148,'01_Raw_Data'!$R$107:$R$148)</f>
        <v>51.614238739013672</v>
      </c>
      <c r="S29" s="46">
        <f>_xlfn.XLOOKUP($A29,'01_Raw_Data'!$A$107:$A$148,'01_Raw_Data'!$S$107:$S$148)</f>
        <v>55.939781188964844</v>
      </c>
    </row>
    <row r="30" spans="1:19" x14ac:dyDescent="0.35">
      <c r="A30" t="str">
        <f>_xlfn.XLOOKUP('01_Raw_Data'!$A35,'01_Raw_Data'!$A$7:$A$45, '01_Raw_Data'!$A$7:$A$45)</f>
        <v>Peru</v>
      </c>
      <c r="B30" t="s">
        <v>156</v>
      </c>
      <c r="C30" s="70">
        <f>_xlfn.XLOOKUP('01_Raw_Data'!$A286, '01_Raw_Data'!$A$258:$A$296, '01_Raw_Data'!$D$258:$D$296)</f>
        <v>57.454441070556641</v>
      </c>
      <c r="D30" s="70">
        <f>_xlfn.XLOOKUP('01_Raw_Data'!$A335, '01_Raw_Data'!$A$307:$A$345,'01_Raw_Data'!$D$307:$D$345)</f>
        <v>55.553848266601563</v>
      </c>
      <c r="E30" s="70">
        <f>_xlfn.XLOOKUP('01_Raw_Data'!$A384, '01_Raw_Data'!$A$356:$A$394, '01_Raw_Data'!$D$356:$D$394)</f>
        <v>66.318222045898438</v>
      </c>
      <c r="F30" s="70">
        <f>_xlfn.XLOOKUP('01_Raw_Data'!$A136, '01_Raw_Data'!$A$108:$A$146, '01_Raw_Data'!$D$108:$D$146)</f>
        <v>58.371932983398438</v>
      </c>
      <c r="G30" s="70">
        <f>_xlfn.XLOOKUP('01_Raw_Data'!$A87,'01_Raw_Data'!$A$59:$A$97, '01_Raw_Data'!$B$59:$B$97)</f>
        <v>21.146321296691895</v>
      </c>
      <c r="H30" s="46">
        <f>RANK('01_Raw_Data'!$D136, '01_Raw_Data'!$D$108:$D$146, 0)</f>
        <v>20</v>
      </c>
      <c r="I30" s="46">
        <f>_xlfn.XLOOKUP($A30,'01_Raw_Data'!$A$107:$A$148,'01_Raw_Data'!$B$107:$B$148)</f>
        <v>55.275989532470703</v>
      </c>
      <c r="J30" s="46">
        <f>_xlfn.XLOOKUP($A30,'01_Raw_Data'!$A$107:$A$148,'01_Raw_Data'!$C$107:$C$148)</f>
        <v>57.032470703125</v>
      </c>
      <c r="K30" s="46">
        <f>_xlfn.XLOOKUP($A30,'01_Raw_Data'!$A$107:$A$148,'01_Raw_Data'!$D$107:$D$148)</f>
        <v>58.371932983398438</v>
      </c>
      <c r="L30" s="46">
        <f>_xlfn.XLOOKUP($A30,'01_Raw_Data'!$A$107:$A$148,'01_Raw_Data'!$E$107:$E$148)</f>
        <v>56.8123779296875</v>
      </c>
      <c r="M30" s="46">
        <f>_xlfn.XLOOKUP($A30,'01_Raw_Data'!$A$107:$A$148,'01_Raw_Data'!$F$107:$F$148)</f>
        <v>47.993419647216797</v>
      </c>
      <c r="N30" s="46">
        <f>_xlfn.XLOOKUP($A30,'01_Raw_Data'!$A$107:$A$148,'01_Raw_Data'!$G$107:$G$148)</f>
        <v>51.539760589599609</v>
      </c>
      <c r="O30" s="46">
        <f>_xlfn.XLOOKUP($A30,'01_Raw_Data'!$A$107:$A$148,'01_Raw_Data'!$H$107:$H$148)</f>
        <v>61.934700012207031</v>
      </c>
      <c r="P30" s="46">
        <f>_xlfn.XLOOKUP($A30,'01_Raw_Data'!$A$107:$A$148,'01_Raw_Data'!$I$107:$I$148)</f>
        <v>67.008163452148438</v>
      </c>
      <c r="Q30" s="46">
        <f>_xlfn.XLOOKUP($A30,'01_Raw_Data'!$A$107:$A$148,'01_Raw_Data'!$Q$107:$Q$148)</f>
        <v>48.954532623291016</v>
      </c>
      <c r="R30" s="46">
        <f>_xlfn.XLOOKUP($A30,'01_Raw_Data'!$A$107:$A$148,'01_Raw_Data'!$R$107:$R$148)</f>
        <v>58.608734130859375</v>
      </c>
      <c r="S30" s="46">
        <f>_xlfn.XLOOKUP($A30,'01_Raw_Data'!$A$107:$A$148,'01_Raw_Data'!$S$107:$S$148)</f>
        <v>66.39117431640625</v>
      </c>
    </row>
    <row r="31" spans="1:19" x14ac:dyDescent="0.35">
      <c r="A31" t="str">
        <f>_xlfn.XLOOKUP('01_Raw_Data'!$A36,'01_Raw_Data'!$A$7:$A$45, '01_Raw_Data'!$A$7:$A$45)</f>
        <v>Philippines</v>
      </c>
      <c r="B31" t="s">
        <v>156</v>
      </c>
      <c r="C31" s="70">
        <f>_xlfn.XLOOKUP('01_Raw_Data'!$A287, '01_Raw_Data'!$A$258:$A$296, '01_Raw_Data'!$D$258:$D$296)</f>
        <v>45.830352783203125</v>
      </c>
      <c r="D31" s="70">
        <f>_xlfn.XLOOKUP('01_Raw_Data'!$A336, '01_Raw_Data'!$A$307:$A$345,'01_Raw_Data'!$D$307:$D$345)</f>
        <v>65.647315979003906</v>
      </c>
      <c r="E31" s="70">
        <f>_xlfn.XLOOKUP('01_Raw_Data'!$A385, '01_Raw_Data'!$A$356:$A$394, '01_Raw_Data'!$D$356:$D$394)</f>
        <v>54.908260345458984</v>
      </c>
      <c r="F31" s="70">
        <f>_xlfn.XLOOKUP('01_Raw_Data'!$A137, '01_Raw_Data'!$A$108:$A$146, '01_Raw_Data'!$D$108:$D$146)</f>
        <v>56.563568115234375</v>
      </c>
      <c r="G31" s="70">
        <f>_xlfn.XLOOKUP('01_Raw_Data'!$A88,'01_Raw_Data'!$A$59:$A$97, '01_Raw_Data'!$B$59:$B$97)</f>
        <v>28.719979524612427</v>
      </c>
      <c r="H31" s="46">
        <f>RANK('01_Raw_Data'!$D137, '01_Raw_Data'!$D$108:$D$146, 0)</f>
        <v>27</v>
      </c>
      <c r="I31" s="46">
        <f>_xlfn.XLOOKUP($A31,'01_Raw_Data'!$A$107:$A$148,'01_Raw_Data'!$B$107:$B$148)</f>
        <v>58.034988403320313</v>
      </c>
      <c r="J31" s="46">
        <f>_xlfn.XLOOKUP($A31,'01_Raw_Data'!$A$107:$A$148,'01_Raw_Data'!$C$107:$C$148)</f>
        <v>58.852500915527344</v>
      </c>
      <c r="K31" s="46">
        <f>_xlfn.XLOOKUP($A31,'01_Raw_Data'!$A$107:$A$148,'01_Raw_Data'!$D$107:$D$148)</f>
        <v>56.563568115234375</v>
      </c>
      <c r="L31" s="46">
        <f>_xlfn.XLOOKUP($A31,'01_Raw_Data'!$A$107:$A$148,'01_Raw_Data'!$E$107:$E$148)</f>
        <v>59.981491088867188</v>
      </c>
      <c r="M31" s="46">
        <f>_xlfn.XLOOKUP($A31,'01_Raw_Data'!$A$107:$A$148,'01_Raw_Data'!$F$107:$F$148)</f>
        <v>56.991226196289063</v>
      </c>
      <c r="N31" s="46">
        <f>_xlfn.XLOOKUP($A31,'01_Raw_Data'!$A$107:$A$148,'01_Raw_Data'!$G$107:$G$148)</f>
        <v>49.171653747558594</v>
      </c>
      <c r="O31" s="46">
        <f>_xlfn.XLOOKUP($A31,'01_Raw_Data'!$A$107:$A$148,'01_Raw_Data'!$H$107:$H$148)</f>
        <v>56.774772644042969</v>
      </c>
      <c r="P31" s="46">
        <f>_xlfn.XLOOKUP($A31,'01_Raw_Data'!$A$107:$A$148,'01_Raw_Data'!$I$107:$I$148)</f>
        <v>61.9267578125</v>
      </c>
      <c r="Q31" s="46">
        <f>_xlfn.XLOOKUP($A31,'01_Raw_Data'!$A$107:$A$148,'01_Raw_Data'!$Q$107:$Q$148)</f>
        <v>56.197257995605469</v>
      </c>
      <c r="R31" s="46">
        <f>_xlfn.XLOOKUP($A31,'01_Raw_Data'!$A$107:$A$148,'01_Raw_Data'!$R$107:$R$148)</f>
        <v>57.630874633789063</v>
      </c>
      <c r="S31" s="46">
        <f>_xlfn.XLOOKUP($A31,'01_Raw_Data'!$A$107:$A$148,'01_Raw_Data'!$S$107:$S$148)</f>
        <v>64.872383117675781</v>
      </c>
    </row>
    <row r="32" spans="1:19" x14ac:dyDescent="0.35">
      <c r="A32" t="str">
        <f>_xlfn.XLOOKUP('01_Raw_Data'!$A37,'01_Raw_Data'!$A$7:$A$45, '01_Raw_Data'!$A$7:$A$45)</f>
        <v xml:space="preserve">Poland </v>
      </c>
      <c r="B32" t="s">
        <v>157</v>
      </c>
      <c r="C32" s="70">
        <f>_xlfn.XLOOKUP('01_Raw_Data'!$A288, '01_Raw_Data'!$A$258:$A$296, '01_Raw_Data'!$D$258:$D$296)</f>
        <v>74.632034301757813</v>
      </c>
      <c r="D32" s="70">
        <f>_xlfn.XLOOKUP('01_Raw_Data'!$A337, '01_Raw_Data'!$A$307:$A$345,'01_Raw_Data'!$D$307:$D$345)</f>
        <v>53.2659912109375</v>
      </c>
      <c r="E32" s="70">
        <f>_xlfn.XLOOKUP('01_Raw_Data'!$A386, '01_Raw_Data'!$A$356:$A$394, '01_Raw_Data'!$D$356:$D$394)</f>
        <v>42.651515960693359</v>
      </c>
      <c r="F32" s="70">
        <f>_xlfn.XLOOKUP('01_Raw_Data'!$A138, '01_Raw_Data'!$A$108:$A$146, '01_Raw_Data'!$D$108:$D$146)</f>
        <v>58.621212005615234</v>
      </c>
      <c r="G32" s="70">
        <f>_xlfn.XLOOKUP('01_Raw_Data'!$A89,'01_Raw_Data'!$A$59:$A$97, '01_Raw_Data'!$B$59:$B$97)</f>
        <v>34.700000286102295</v>
      </c>
      <c r="H32" s="46">
        <f>RANK('01_Raw_Data'!$D138, '01_Raw_Data'!$D$108:$D$146, 0)</f>
        <v>19</v>
      </c>
      <c r="I32" s="46">
        <f>_xlfn.XLOOKUP($A32,'01_Raw_Data'!$A$107:$A$148,'01_Raw_Data'!$B$107:$B$148)</f>
        <v>62.232490539550781</v>
      </c>
      <c r="J32" s="46">
        <f>_xlfn.XLOOKUP($A32,'01_Raw_Data'!$A$107:$A$148,'01_Raw_Data'!$C$107:$C$148)</f>
        <v>62.705760955810547</v>
      </c>
      <c r="K32" s="46">
        <f>_xlfn.XLOOKUP($A32,'01_Raw_Data'!$A$107:$A$148,'01_Raw_Data'!$D$107:$D$148)</f>
        <v>58.621212005615234</v>
      </c>
      <c r="L32" s="46">
        <f>_xlfn.XLOOKUP($A32,'01_Raw_Data'!$A$107:$A$148,'01_Raw_Data'!$E$107:$E$148)</f>
        <v>64.649284362792969</v>
      </c>
      <c r="M32" s="46">
        <f>_xlfn.XLOOKUP($A32,'01_Raw_Data'!$A$107:$A$148,'01_Raw_Data'!$F$107:$F$148)</f>
        <v>60.3763427734375</v>
      </c>
      <c r="N32" s="46">
        <f>_xlfn.XLOOKUP($A32,'01_Raw_Data'!$A$107:$A$148,'01_Raw_Data'!$G$107:$G$148)</f>
        <v>58.024810791015625</v>
      </c>
      <c r="O32" s="46">
        <f>_xlfn.XLOOKUP($A32,'01_Raw_Data'!$A$107:$A$148,'01_Raw_Data'!$H$107:$H$148)</f>
        <v>62.384452819824219</v>
      </c>
      <c r="P32" s="46">
        <f>_xlfn.XLOOKUP($A32,'01_Raw_Data'!$A$107:$A$148,'01_Raw_Data'!$I$107:$I$148)</f>
        <v>67.091438293457031</v>
      </c>
      <c r="Q32" s="46">
        <f>_xlfn.XLOOKUP($A32,'01_Raw_Data'!$A$107:$A$148,'01_Raw_Data'!$Q$107:$Q$148)</f>
        <v>56.411636352539063</v>
      </c>
      <c r="R32" s="46">
        <f>_xlfn.XLOOKUP($A32,'01_Raw_Data'!$A$107:$A$148,'01_Raw_Data'!$R$107:$R$148)</f>
        <v>63.099712371826172</v>
      </c>
      <c r="S32" s="46">
        <f>_xlfn.XLOOKUP($A32,'01_Raw_Data'!$A$107:$A$148,'01_Raw_Data'!$S$107:$S$148)</f>
        <v>67.978546142578125</v>
      </c>
    </row>
    <row r="33" spans="1:19" x14ac:dyDescent="0.35">
      <c r="A33" t="str">
        <f>_xlfn.XLOOKUP('01_Raw_Data'!$A38,'01_Raw_Data'!$A$7:$A$45, '01_Raw_Data'!$A$7:$A$45)</f>
        <v xml:space="preserve">Portugal </v>
      </c>
      <c r="B33" t="s">
        <v>157</v>
      </c>
      <c r="C33" s="70">
        <f>_xlfn.XLOOKUP('01_Raw_Data'!$A289, '01_Raw_Data'!$A$258:$A$296, '01_Raw_Data'!$D$258:$D$296)</f>
        <v>62.507289886474609</v>
      </c>
      <c r="D33" s="70">
        <f>_xlfn.XLOOKUP('01_Raw_Data'!$A338, '01_Raw_Data'!$A$307:$A$345,'01_Raw_Data'!$D$307:$D$345)</f>
        <v>56.099773406982422</v>
      </c>
      <c r="E33" s="70">
        <f>_xlfn.XLOOKUP('01_Raw_Data'!$A387, '01_Raw_Data'!$A$356:$A$394, '01_Raw_Data'!$D$356:$D$394)</f>
        <v>58.061225891113281</v>
      </c>
      <c r="F33" s="70">
        <f>_xlfn.XLOOKUP('01_Raw_Data'!$A139, '01_Raw_Data'!$A$108:$A$146, '01_Raw_Data'!$D$108:$D$146)</f>
        <v>58.734695434570313</v>
      </c>
      <c r="G33" s="70">
        <f>_xlfn.XLOOKUP('01_Raw_Data'!$A90,'01_Raw_Data'!$A$59:$A$97, '01_Raw_Data'!$B$59:$B$97)</f>
        <v>37.406653165817261</v>
      </c>
      <c r="H33" s="46">
        <f>RANK('01_Raw_Data'!$D139, '01_Raw_Data'!$D$108:$D$146, 0)</f>
        <v>18</v>
      </c>
      <c r="I33" s="46">
        <f>_xlfn.XLOOKUP($A33,'01_Raw_Data'!$A$107:$A$148,'01_Raw_Data'!$B$107:$B$148)</f>
        <v>61.9801025390625</v>
      </c>
      <c r="J33" s="46">
        <f>_xlfn.XLOOKUP($A33,'01_Raw_Data'!$A$107:$A$148,'01_Raw_Data'!$C$107:$C$148)</f>
        <v>65.025215148925781</v>
      </c>
      <c r="K33" s="46">
        <f>_xlfn.XLOOKUP($A33,'01_Raw_Data'!$A$107:$A$148,'01_Raw_Data'!$D$107:$D$148)</f>
        <v>58.734695434570313</v>
      </c>
      <c r="L33" s="46">
        <f>_xlfn.XLOOKUP($A33,'01_Raw_Data'!$A$107:$A$148,'01_Raw_Data'!$E$107:$E$148)</f>
        <v>67.812042236328125</v>
      </c>
      <c r="M33" s="46">
        <f>_xlfn.XLOOKUP($A33,'01_Raw_Data'!$A$107:$A$148,'01_Raw_Data'!$F$107:$F$148)</f>
        <v>59.921875</v>
      </c>
      <c r="N33" s="46">
        <f>_xlfn.XLOOKUP($A33,'01_Raw_Data'!$A$107:$A$148,'01_Raw_Data'!$G$107:$G$148)</f>
        <v>58.529151916503906</v>
      </c>
      <c r="O33" s="46">
        <f>_xlfn.XLOOKUP($A33,'01_Raw_Data'!$A$107:$A$148,'01_Raw_Data'!$H$107:$H$148)</f>
        <v>63.016075134277344</v>
      </c>
      <c r="P33" s="46">
        <f>_xlfn.XLOOKUP($A33,'01_Raw_Data'!$A$107:$A$148,'01_Raw_Data'!$I$107:$I$148)</f>
        <v>72.911392211914063</v>
      </c>
      <c r="Q33" s="46">
        <f>_xlfn.XLOOKUP($A33,'01_Raw_Data'!$A$107:$A$148,'01_Raw_Data'!$Q$107:$Q$148)</f>
        <v>60.367233276367188</v>
      </c>
      <c r="R33" s="46">
        <f>_xlfn.XLOOKUP($A33,'01_Raw_Data'!$A$107:$A$148,'01_Raw_Data'!$R$107:$R$148)</f>
        <v>65.988273620605469</v>
      </c>
      <c r="S33" s="46">
        <f>_xlfn.XLOOKUP($A33,'01_Raw_Data'!$A$107:$A$148,'01_Raw_Data'!$S$107:$S$148)</f>
        <v>69.331138610839844</v>
      </c>
    </row>
    <row r="34" spans="1:19" x14ac:dyDescent="0.35">
      <c r="A34" t="str">
        <f>_xlfn.XLOOKUP('01_Raw_Data'!$A39,'01_Raw_Data'!$A$7:$A$45, '01_Raw_Data'!$A$7:$A$45)</f>
        <v xml:space="preserve">Romania </v>
      </c>
      <c r="B34" t="s">
        <v>156</v>
      </c>
      <c r="C34" s="70">
        <f>_xlfn.XLOOKUP('01_Raw_Data'!$A290, '01_Raw_Data'!$A$258:$A$296, '01_Raw_Data'!$D$258:$D$296)</f>
        <v>58.998146057128906</v>
      </c>
      <c r="D34" s="70">
        <f>_xlfn.XLOOKUP('01_Raw_Data'!$A339, '01_Raw_Data'!$A$307:$A$345,'01_Raw_Data'!$D$307:$D$345)</f>
        <v>53.679653167724609</v>
      </c>
      <c r="E34" s="70">
        <f>_xlfn.XLOOKUP('01_Raw_Data'!$A388, '01_Raw_Data'!$A$356:$A$394, '01_Raw_Data'!$D$356:$D$394)</f>
        <v>55.032466888427734</v>
      </c>
      <c r="F34" s="70">
        <f>_xlfn.XLOOKUP('01_Raw_Data'!$A140, '01_Raw_Data'!$A$108:$A$146, '01_Raw_Data'!$D$108:$D$146)</f>
        <v>55.811687469482422</v>
      </c>
      <c r="G34" s="70">
        <f>_xlfn.XLOOKUP('01_Raw_Data'!$A91,'01_Raw_Data'!$A$59:$A$97, '01_Raw_Data'!$B$59:$B$97)</f>
        <v>20.398010313510895</v>
      </c>
      <c r="H34" s="46">
        <f>RANK('01_Raw_Data'!$D140, '01_Raw_Data'!$D$108:$D$146, 0)</f>
        <v>30</v>
      </c>
      <c r="I34" s="46">
        <f>_xlfn.XLOOKUP($A34,'01_Raw_Data'!$A$107:$A$148,'01_Raw_Data'!$B$107:$B$148)</f>
        <v>54.378669738769531</v>
      </c>
      <c r="J34" s="46">
        <f>_xlfn.XLOOKUP($A34,'01_Raw_Data'!$A$107:$A$148,'01_Raw_Data'!$C$107:$C$148)</f>
        <v>53.684211730957031</v>
      </c>
      <c r="K34" s="46">
        <f>_xlfn.XLOOKUP($A34,'01_Raw_Data'!$A$107:$A$148,'01_Raw_Data'!$D$107:$D$148)</f>
        <v>55.811687469482422</v>
      </c>
      <c r="L34" s="46">
        <f>_xlfn.XLOOKUP($A34,'01_Raw_Data'!$A$107:$A$148,'01_Raw_Data'!$E$107:$E$148)</f>
        <v>56.6795654296875</v>
      </c>
      <c r="M34" s="46">
        <f>_xlfn.XLOOKUP($A34,'01_Raw_Data'!$A$107:$A$148,'01_Raw_Data'!$F$107:$F$148)</f>
        <v>47.5</v>
      </c>
      <c r="N34" s="46">
        <f>_xlfn.XLOOKUP($A34,'01_Raw_Data'!$A$107:$A$148,'01_Raw_Data'!$G$107:$G$148)</f>
        <v>50.551414489746094</v>
      </c>
      <c r="O34" s="46">
        <f>_xlfn.XLOOKUP($A34,'01_Raw_Data'!$A$107:$A$148,'01_Raw_Data'!$H$107:$H$148)</f>
        <v>60.897178649902344</v>
      </c>
      <c r="P34" s="46">
        <f>_xlfn.XLOOKUP($A34,'01_Raw_Data'!$A$107:$A$148,'01_Raw_Data'!$I$107:$I$148)</f>
        <v>63.575950622558594</v>
      </c>
      <c r="Q34" s="46">
        <f>_xlfn.XLOOKUP($A34,'01_Raw_Data'!$A$107:$A$148,'01_Raw_Data'!$Q$107:$Q$148)</f>
        <v>48.809806823730469</v>
      </c>
      <c r="R34" s="46">
        <f>_xlfn.XLOOKUP($A34,'01_Raw_Data'!$A$107:$A$148,'01_Raw_Data'!$R$107:$R$148)</f>
        <v>58.913043975830078</v>
      </c>
      <c r="S34" s="46">
        <f>_xlfn.XLOOKUP($A34,'01_Raw_Data'!$A$107:$A$148,'01_Raw_Data'!$S$107:$S$148)</f>
        <v>66.737808227539063</v>
      </c>
    </row>
    <row r="35" spans="1:19" x14ac:dyDescent="0.35">
      <c r="A35" t="str">
        <f>_xlfn.XLOOKUP('01_Raw_Data'!$A40,'01_Raw_Data'!$A$7:$A$45, '01_Raw_Data'!$A$7:$A$45)</f>
        <v xml:space="preserve">Saudi Arabia </v>
      </c>
      <c r="B35" t="s">
        <v>156</v>
      </c>
      <c r="C35" s="70">
        <f>_xlfn.XLOOKUP('01_Raw_Data'!$A291, '01_Raw_Data'!$A$258:$A$296, '01_Raw_Data'!$D$258:$D$296)</f>
        <v>56.722908020019531</v>
      </c>
      <c r="D35" s="70">
        <f>_xlfn.XLOOKUP('01_Raw_Data'!$A340, '01_Raw_Data'!$A$307:$A$345,'01_Raw_Data'!$D$307:$D$345)</f>
        <v>72.782806396484375</v>
      </c>
      <c r="E35" s="70">
        <f>_xlfn.XLOOKUP('01_Raw_Data'!$A389, '01_Raw_Data'!$A$356:$A$394, '01_Raw_Data'!$D$356:$D$394)</f>
        <v>36.477993011474609</v>
      </c>
      <c r="F35" s="70">
        <f>_xlfn.XLOOKUP('01_Raw_Data'!$A141, '01_Raw_Data'!$A$108:$A$146, '01_Raw_Data'!$D$108:$D$146)</f>
        <v>60.030124664306641</v>
      </c>
      <c r="G35" s="70">
        <f>_xlfn.XLOOKUP('01_Raw_Data'!$A92,'01_Raw_Data'!$A$59:$A$97, '01_Raw_Data'!$B$59:$B$97)</f>
        <v>32.700514793395996</v>
      </c>
      <c r="H35" s="46">
        <f>RANK('01_Raw_Data'!$D141, '01_Raw_Data'!$D$108:$D$146, 0)</f>
        <v>16</v>
      </c>
      <c r="I35" s="46">
        <f>_xlfn.XLOOKUP($A35,'01_Raw_Data'!$A$107:$A$148,'01_Raw_Data'!$B$107:$B$148)</f>
        <v>54.988414764404297</v>
      </c>
      <c r="J35" s="46">
        <f>_xlfn.XLOOKUP($A35,'01_Raw_Data'!$A$107:$A$148,'01_Raw_Data'!$C$107:$C$148)</f>
        <v>65.832817077636719</v>
      </c>
      <c r="K35" s="46">
        <f>_xlfn.XLOOKUP($A35,'01_Raw_Data'!$A$107:$A$148,'01_Raw_Data'!$D$107:$D$148)</f>
        <v>60.030124664306641</v>
      </c>
      <c r="L35" s="46">
        <f>_xlfn.XLOOKUP($A35,'01_Raw_Data'!$A$107:$A$148,'01_Raw_Data'!$E$107:$E$148)</f>
        <v>61.604812622070313</v>
      </c>
      <c r="M35" s="46">
        <f>_xlfn.XLOOKUP($A35,'01_Raw_Data'!$A$107:$A$148,'01_Raw_Data'!$F$107:$F$148)</f>
        <v>61.501636505126953</v>
      </c>
      <c r="N35" s="46">
        <f>_xlfn.XLOOKUP($A35,'01_Raw_Data'!$A$107:$A$148,'01_Raw_Data'!$G$107:$G$148)</f>
        <v>61.362972259521484</v>
      </c>
      <c r="O35" s="46">
        <f>_xlfn.XLOOKUP($A35,'01_Raw_Data'!$A$107:$A$148,'01_Raw_Data'!$H$107:$H$148)</f>
        <v>64.949516296386719</v>
      </c>
      <c r="P35" s="46">
        <f>_xlfn.XLOOKUP($A35,'01_Raw_Data'!$A$107:$A$148,'01_Raw_Data'!$I$107:$I$148)</f>
        <v>58.995288848876953</v>
      </c>
      <c r="Q35" s="46">
        <f>_xlfn.XLOOKUP($A35,'01_Raw_Data'!$A$107:$A$148,'01_Raw_Data'!$Q$107:$Q$148)</f>
        <v>63.434394836425781</v>
      </c>
      <c r="R35" s="46">
        <f>_xlfn.XLOOKUP($A35,'01_Raw_Data'!$A$107:$A$148,'01_Raw_Data'!$R$107:$R$148)</f>
        <v>59.613048553466797</v>
      </c>
      <c r="S35" s="46">
        <f>_xlfn.XLOOKUP($A35,'01_Raw_Data'!$A$107:$A$148,'01_Raw_Data'!$S$107:$S$148)</f>
        <v>61.614456176757813</v>
      </c>
    </row>
    <row r="36" spans="1:19" x14ac:dyDescent="0.35">
      <c r="A36" t="str">
        <f>_xlfn.XLOOKUP('01_Raw_Data'!$A41,'01_Raw_Data'!$A$7:$A$45, '01_Raw_Data'!$A$7:$A$45)</f>
        <v>Spain</v>
      </c>
      <c r="B36" t="s">
        <v>157</v>
      </c>
      <c r="C36" s="70">
        <f>_xlfn.XLOOKUP('01_Raw_Data'!$A292, '01_Raw_Data'!$A$258:$A$296, '01_Raw_Data'!$D$258:$D$296)</f>
        <v>62.662269592285156</v>
      </c>
      <c r="D36" s="70">
        <f>_xlfn.XLOOKUP('01_Raw_Data'!$A341, '01_Raw_Data'!$A$307:$A$345,'01_Raw_Data'!$D$307:$D$345)</f>
        <v>59.379226684570313</v>
      </c>
      <c r="E36" s="70">
        <f>_xlfn.XLOOKUP('01_Raw_Data'!$A390, '01_Raw_Data'!$A$356:$A$394, '01_Raw_Data'!$D$356:$D$394)</f>
        <v>69.973426818847656</v>
      </c>
      <c r="F36" s="70">
        <f>_xlfn.XLOOKUP('01_Raw_Data'!$A142, '01_Raw_Data'!$A$108:$A$146, '01_Raw_Data'!$D$108:$D$146)</f>
        <v>62.647132873535156</v>
      </c>
      <c r="G36" s="70">
        <f>_xlfn.XLOOKUP('01_Raw_Data'!$A93,'01_Raw_Data'!$A$59:$A$97, '01_Raw_Data'!$B$59:$B$97)</f>
        <v>39.175057411193848</v>
      </c>
      <c r="H36" s="46">
        <f>RANK('01_Raw_Data'!$D142, '01_Raw_Data'!$D$108:$D$146, 0)</f>
        <v>11</v>
      </c>
      <c r="I36" s="46">
        <f>_xlfn.XLOOKUP($A36,'01_Raw_Data'!$A$107:$A$148,'01_Raw_Data'!$B$107:$B$148)</f>
        <v>62.051074981689453</v>
      </c>
      <c r="J36" s="46">
        <f>_xlfn.XLOOKUP($A36,'01_Raw_Data'!$A$107:$A$148,'01_Raw_Data'!$C$107:$C$148)</f>
        <v>65.707679748535156</v>
      </c>
      <c r="K36" s="46">
        <f>_xlfn.XLOOKUP($A36,'01_Raw_Data'!$A$107:$A$148,'01_Raw_Data'!$D$107:$D$148)</f>
        <v>62.647132873535156</v>
      </c>
      <c r="L36" s="46">
        <f>_xlfn.XLOOKUP($A36,'01_Raw_Data'!$A$107:$A$148,'01_Raw_Data'!$E$107:$E$148)</f>
        <v>66.124961853027344</v>
      </c>
      <c r="M36" s="46">
        <f>_xlfn.XLOOKUP($A36,'01_Raw_Data'!$A$107:$A$148,'01_Raw_Data'!$F$107:$F$148)</f>
        <v>59.760364532470703</v>
      </c>
      <c r="N36" s="46">
        <f>_xlfn.XLOOKUP($A36,'01_Raw_Data'!$A$107:$A$148,'01_Raw_Data'!$G$107:$G$148)</f>
        <v>57.460418701171875</v>
      </c>
      <c r="O36" s="46">
        <f>_xlfn.XLOOKUP($A36,'01_Raw_Data'!$A$107:$A$148,'01_Raw_Data'!$H$107:$H$148)</f>
        <v>64.258995056152344</v>
      </c>
      <c r="P36" s="46">
        <f>_xlfn.XLOOKUP($A36,'01_Raw_Data'!$A$107:$A$148,'01_Raw_Data'!$I$107:$I$148)</f>
        <v>71.367362976074219</v>
      </c>
      <c r="Q36" s="46">
        <f>_xlfn.XLOOKUP($A36,'01_Raw_Data'!$A$107:$A$148,'01_Raw_Data'!$Q$107:$Q$148)</f>
        <v>55.859031677246094</v>
      </c>
      <c r="R36" s="46">
        <f>_xlfn.XLOOKUP($A36,'01_Raw_Data'!$A$107:$A$148,'01_Raw_Data'!$R$107:$R$148)</f>
        <v>65.242866516113281</v>
      </c>
      <c r="S36" s="46">
        <f>_xlfn.XLOOKUP($A36,'01_Raw_Data'!$A$107:$A$148,'01_Raw_Data'!$S$107:$S$148)</f>
        <v>73.6546630859375</v>
      </c>
    </row>
    <row r="37" spans="1:19" x14ac:dyDescent="0.35">
      <c r="A37" t="str">
        <f>_xlfn.XLOOKUP('01_Raw_Data'!$A42,'01_Raw_Data'!$A$7:$A$45, '01_Raw_Data'!$A$7:$A$45)</f>
        <v xml:space="preserve">Sweden </v>
      </c>
      <c r="B37" t="s">
        <v>157</v>
      </c>
      <c r="C37" s="70">
        <f>_xlfn.XLOOKUP('01_Raw_Data'!$A293, '01_Raw_Data'!$A$258:$A$296, '01_Raw_Data'!$D$258:$D$296)</f>
        <v>55.567226409912109</v>
      </c>
      <c r="D37" s="70">
        <f>_xlfn.XLOOKUP('01_Raw_Data'!$A342, '01_Raw_Data'!$A$307:$A$345,'01_Raw_Data'!$D$307:$D$345)</f>
        <v>59.722221374511719</v>
      </c>
      <c r="E37" s="70">
        <f>_xlfn.XLOOKUP('01_Raw_Data'!$A391, '01_Raw_Data'!$A$356:$A$394, '01_Raw_Data'!$D$356:$D$394)</f>
        <v>66.636032104492188</v>
      </c>
      <c r="F37" s="70">
        <f>_xlfn.XLOOKUP('01_Raw_Data'!$A143, '01_Raw_Data'!$A$108:$A$146, '01_Raw_Data'!$D$108:$D$146)</f>
        <v>59.650733947753906</v>
      </c>
      <c r="G37" s="70">
        <f>_xlfn.XLOOKUP('01_Raw_Data'!$A94,'01_Raw_Data'!$A$59:$A$97, '01_Raw_Data'!$B$59:$B$97)</f>
        <v>50.943398475646973</v>
      </c>
      <c r="H37" s="46">
        <f>RANK('01_Raw_Data'!$D143, '01_Raw_Data'!$D$108:$D$146, 0)</f>
        <v>17</v>
      </c>
      <c r="I37" s="46">
        <f>_xlfn.XLOOKUP($A37,'01_Raw_Data'!$A$107:$A$148,'01_Raw_Data'!$B$107:$B$148)</f>
        <v>63.931262969970703</v>
      </c>
      <c r="J37" s="46">
        <f>_xlfn.XLOOKUP($A37,'01_Raw_Data'!$A$107:$A$148,'01_Raw_Data'!$C$107:$C$148)</f>
        <v>68.495765686035156</v>
      </c>
      <c r="K37" s="46">
        <f>_xlfn.XLOOKUP($A37,'01_Raw_Data'!$A$107:$A$148,'01_Raw_Data'!$D$107:$D$148)</f>
        <v>59.650733947753906</v>
      </c>
      <c r="L37" s="46">
        <f>_xlfn.XLOOKUP($A37,'01_Raw_Data'!$A$107:$A$148,'01_Raw_Data'!$E$107:$E$148)</f>
        <v>66.4742431640625</v>
      </c>
      <c r="M37" s="46">
        <f>_xlfn.XLOOKUP($A37,'01_Raw_Data'!$A$107:$A$148,'01_Raw_Data'!$F$107:$F$148)</f>
        <v>68.745872497558594</v>
      </c>
      <c r="N37" s="46">
        <f>_xlfn.XLOOKUP($A37,'01_Raw_Data'!$A$107:$A$148,'01_Raw_Data'!$G$107:$G$148)</f>
        <v>57.052631378173828</v>
      </c>
      <c r="O37" s="46">
        <f>_xlfn.XLOOKUP($A37,'01_Raw_Data'!$A$107:$A$148,'01_Raw_Data'!$H$107:$H$148)</f>
        <v>64.421180725097656</v>
      </c>
      <c r="P37" s="46">
        <f>_xlfn.XLOOKUP($A37,'01_Raw_Data'!$A$107:$A$148,'01_Raw_Data'!$I$107:$I$148)</f>
        <v>69.530303955078125</v>
      </c>
      <c r="Q37" s="46">
        <f>_xlfn.XLOOKUP($A37,'01_Raw_Data'!$A$107:$A$148,'01_Raw_Data'!$Q$107:$Q$148)</f>
        <v>60.193180084228516</v>
      </c>
      <c r="R37" s="46">
        <f>_xlfn.XLOOKUP($A37,'01_Raw_Data'!$A$107:$A$148,'01_Raw_Data'!$R$107:$R$148)</f>
        <v>66.094596862792969</v>
      </c>
      <c r="S37" s="46">
        <f>_xlfn.XLOOKUP($A37,'01_Raw_Data'!$A$107:$A$148,'01_Raw_Data'!$S$107:$S$148)</f>
        <v>72.645347595214844</v>
      </c>
    </row>
    <row r="38" spans="1:19" x14ac:dyDescent="0.35">
      <c r="A38" t="str">
        <f>_xlfn.XLOOKUP('01_Raw_Data'!$A43,'01_Raw_Data'!$A$7:$A$45, '01_Raw_Data'!$A$7:$A$45)</f>
        <v>Thailand</v>
      </c>
      <c r="B38" t="s">
        <v>156</v>
      </c>
      <c r="C38" s="70">
        <f>_xlfn.XLOOKUP('01_Raw_Data'!$A294, '01_Raw_Data'!$A$258:$A$296, '01_Raw_Data'!$D$258:$D$296)</f>
        <v>77.987884521484375</v>
      </c>
      <c r="D38" s="70">
        <f>_xlfn.XLOOKUP('01_Raw_Data'!$A343, '01_Raw_Data'!$A$307:$A$345,'01_Raw_Data'!$D$307:$D$345)</f>
        <v>70.872108459472656</v>
      </c>
      <c r="E38" s="70">
        <f>_xlfn.XLOOKUP('01_Raw_Data'!$A392, '01_Raw_Data'!$A$356:$A$394, '01_Raw_Data'!$D$356:$D$394)</f>
        <v>74.857810974121094</v>
      </c>
      <c r="F38" s="70">
        <f>_xlfn.XLOOKUP('01_Raw_Data'!$A144, '01_Raw_Data'!$A$108:$A$146, '01_Raw_Data'!$D$108:$D$146)</f>
        <v>74.159774780273438</v>
      </c>
      <c r="G38" s="70">
        <f>_xlfn.XLOOKUP('01_Raw_Data'!$A95,'01_Raw_Data'!$A$59:$A$97, '01_Raw_Data'!$B$59:$B$97)</f>
        <v>64.505726099014282</v>
      </c>
      <c r="H38" s="46">
        <f>RANK('01_Raw_Data'!$D144, '01_Raw_Data'!$D$108:$D$146, 0)</f>
        <v>2</v>
      </c>
      <c r="I38" s="46">
        <f>_xlfn.XLOOKUP($A38,'01_Raw_Data'!$A$107:$A$148,'01_Raw_Data'!$B$107:$B$148)</f>
        <v>71.495796203613281</v>
      </c>
      <c r="J38" s="46">
        <f>_xlfn.XLOOKUP($A38,'01_Raw_Data'!$A$107:$A$148,'01_Raw_Data'!$C$107:$C$148)</f>
        <v>71.195655822753906</v>
      </c>
      <c r="K38" s="46">
        <f>_xlfn.XLOOKUP($A38,'01_Raw_Data'!$A$107:$A$148,'01_Raw_Data'!$D$107:$D$148)</f>
        <v>74.159774780273438</v>
      </c>
      <c r="L38" s="46">
        <f>_xlfn.XLOOKUP($A38,'01_Raw_Data'!$A$107:$A$148,'01_Raw_Data'!$E$107:$E$148)</f>
        <v>74.01580810546875</v>
      </c>
      <c r="M38" s="46">
        <f>_xlfn.XLOOKUP($A38,'01_Raw_Data'!$A$107:$A$148,'01_Raw_Data'!$F$107:$F$148)</f>
        <v>66.298774719238281</v>
      </c>
      <c r="N38" s="46">
        <f>_xlfn.XLOOKUP($A38,'01_Raw_Data'!$A$107:$A$148,'01_Raw_Data'!$G$107:$G$148)</f>
        <v>66.475067138671875</v>
      </c>
      <c r="O38" s="46">
        <f>_xlfn.XLOOKUP($A38,'01_Raw_Data'!$A$107:$A$148,'01_Raw_Data'!$H$107:$H$148)</f>
        <v>75.745796203613281</v>
      </c>
      <c r="P38" s="46">
        <f>_xlfn.XLOOKUP($A38,'01_Raw_Data'!$A$107:$A$148,'01_Raw_Data'!$I$107:$I$148)</f>
        <v>81.594291687011719</v>
      </c>
      <c r="Q38" s="46" t="str">
        <f>_xlfn.XLOOKUP($A38,'01_Raw_Data'!$A$107:$A$148,'01_Raw_Data'!$Q$107:$Q$148)</f>
        <v>-</v>
      </c>
      <c r="R38" s="46" t="str">
        <f>_xlfn.XLOOKUP($A38,'01_Raw_Data'!$A$107:$A$148,'01_Raw_Data'!$R$107:$R$148)</f>
        <v>-</v>
      </c>
      <c r="S38" s="46" t="str">
        <f>_xlfn.XLOOKUP($A38,'01_Raw_Data'!$A$107:$A$148,'01_Raw_Data'!$S$107:$S$148)</f>
        <v>-</v>
      </c>
    </row>
    <row r="39" spans="1:19" x14ac:dyDescent="0.35">
      <c r="A39" t="str">
        <f>_xlfn.XLOOKUP('01_Raw_Data'!$A44,'01_Raw_Data'!$A$7:$A$45, '01_Raw_Data'!$A$7:$A$45)</f>
        <v xml:space="preserve">Uruguay </v>
      </c>
      <c r="B39" t="s">
        <v>156</v>
      </c>
      <c r="C39" s="70">
        <f>_xlfn.XLOOKUP('01_Raw_Data'!$A295, '01_Raw_Data'!$A$258:$A$296, '01_Raw_Data'!$D$258:$D$296)</f>
        <v>57.474269866943359</v>
      </c>
      <c r="D39" s="70">
        <f>_xlfn.XLOOKUP('01_Raw_Data'!$A344, '01_Raw_Data'!$A$307:$A$345,'01_Raw_Data'!$D$307:$D$345)</f>
        <v>58.742080688476563</v>
      </c>
      <c r="E39" s="70">
        <f>_xlfn.XLOOKUP('01_Raw_Data'!$A393, '01_Raw_Data'!$A$356:$A$394, '01_Raw_Data'!$D$356:$D$394)</f>
        <v>50.098491668701172</v>
      </c>
      <c r="F39" s="70">
        <f>_xlfn.XLOOKUP('01_Raw_Data'!$A145, '01_Raw_Data'!$A$108:$A$146, '01_Raw_Data'!$D$108:$D$146)</f>
        <v>56.869667053222656</v>
      </c>
      <c r="G39" s="70">
        <f>_xlfn.XLOOKUP('01_Raw_Data'!$A96,'01_Raw_Data'!$A$59:$A$97, '01_Raw_Data'!$B$59:$B$97)</f>
        <v>27.582100033760071</v>
      </c>
      <c r="H39" s="46">
        <f>RANK('01_Raw_Data'!$D145, '01_Raw_Data'!$D$108:$D$146, 0)</f>
        <v>26</v>
      </c>
      <c r="I39" s="46">
        <f>_xlfn.XLOOKUP($A39,'01_Raw_Data'!$A$107:$A$148,'01_Raw_Data'!$B$107:$B$148)</f>
        <v>56.358112335205078</v>
      </c>
      <c r="J39" s="46">
        <f>_xlfn.XLOOKUP($A39,'01_Raw_Data'!$A$107:$A$148,'01_Raw_Data'!$C$107:$C$148)</f>
        <v>59.712886810302734</v>
      </c>
      <c r="K39" s="46">
        <f>_xlfn.XLOOKUP($A39,'01_Raw_Data'!$A$107:$A$148,'01_Raw_Data'!$D$107:$D$148)</f>
        <v>56.869667053222656</v>
      </c>
      <c r="L39" s="46">
        <f>_xlfn.XLOOKUP($A39,'01_Raw_Data'!$A$107:$A$148,'01_Raw_Data'!$E$107:$E$148)</f>
        <v>58.539615631103516</v>
      </c>
      <c r="M39" s="46">
        <f>_xlfn.XLOOKUP($A39,'01_Raw_Data'!$A$107:$A$148,'01_Raw_Data'!$F$107:$F$148)</f>
        <v>57.257793426513672</v>
      </c>
      <c r="N39" s="46">
        <f>_xlfn.XLOOKUP($A39,'01_Raw_Data'!$A$107:$A$148,'01_Raw_Data'!$G$107:$G$148)</f>
        <v>56.421619415283203</v>
      </c>
      <c r="O39" s="46">
        <f>_xlfn.XLOOKUP($A39,'01_Raw_Data'!$A$107:$A$148,'01_Raw_Data'!$H$107:$H$148)</f>
        <v>71.451469421386719</v>
      </c>
      <c r="P39" s="46">
        <f>_xlfn.XLOOKUP($A39,'01_Raw_Data'!$A$107:$A$148,'01_Raw_Data'!$I$107:$I$148)</f>
        <v>74.643524169921875</v>
      </c>
      <c r="Q39" s="46">
        <f>_xlfn.XLOOKUP($A39,'01_Raw_Data'!$A$107:$A$148,'01_Raw_Data'!$Q$107:$Q$148)</f>
        <v>49.920166015625</v>
      </c>
      <c r="R39" s="46">
        <f>_xlfn.XLOOKUP($A39,'01_Raw_Data'!$A$107:$A$148,'01_Raw_Data'!$R$107:$R$148)</f>
        <v>57.33294677734375</v>
      </c>
      <c r="S39" s="46">
        <f>_xlfn.XLOOKUP($A39,'01_Raw_Data'!$A$107:$A$148,'01_Raw_Data'!$S$107:$S$148)</f>
        <v>67.554046630859375</v>
      </c>
    </row>
    <row r="40" spans="1:19" x14ac:dyDescent="0.35">
      <c r="A40" t="str">
        <f>_xlfn.XLOOKUP('01_Raw_Data'!$A45,'01_Raw_Data'!$A$7:$A$45, '01_Raw_Data'!$A$7:$A$45)</f>
        <v>Yemen</v>
      </c>
      <c r="B40" t="s">
        <v>156</v>
      </c>
      <c r="C40" s="70">
        <f>_xlfn.XLOOKUP('01_Raw_Data'!$A296, '01_Raw_Data'!$A$258:$A$296, '01_Raw_Data'!$D$258:$D$296)</f>
        <v>51.112564086914063</v>
      </c>
      <c r="D40" s="70">
        <f>_xlfn.XLOOKUP('01_Raw_Data'!$A345, '01_Raw_Data'!$A$307:$A$345,'01_Raw_Data'!$D$307:$D$345)</f>
        <v>42.826057434082031</v>
      </c>
      <c r="E40" s="70">
        <f>_xlfn.XLOOKUP('01_Raw_Data'!$A394, '01_Raw_Data'!$A$356:$A$394, '01_Raw_Data'!$D$356:$D$394)</f>
        <v>32.308780670166016</v>
      </c>
      <c r="F40" s="70">
        <f>_xlfn.XLOOKUP('01_Raw_Data'!$A146, '01_Raw_Data'!$A$108:$A$146, '01_Raw_Data'!$D$108:$D$146)</f>
        <v>43.622879028320313</v>
      </c>
      <c r="G40" s="70">
        <f>_xlfn.XLOOKUP('01_Raw_Data'!$A97,'01_Raw_Data'!$A$59:$A$97, '01_Raw_Data'!$B$59:$B$97)</f>
        <v>2.9547994956374168</v>
      </c>
      <c r="H40" s="46">
        <f>RANK('01_Raw_Data'!$D146, '01_Raw_Data'!$D$108:$D$146, 0)</f>
        <v>39</v>
      </c>
      <c r="I40" s="46">
        <f>_xlfn.XLOOKUP($A40,'01_Raw_Data'!$A$107:$A$148,'01_Raw_Data'!$B$107:$B$148)</f>
        <v>40.992931365966797</v>
      </c>
      <c r="J40" s="46">
        <f>_xlfn.XLOOKUP($A40,'01_Raw_Data'!$A$107:$A$148,'01_Raw_Data'!$C$107:$C$148)</f>
        <v>44.091384887695313</v>
      </c>
      <c r="K40" s="46">
        <f>_xlfn.XLOOKUP($A40,'01_Raw_Data'!$A$107:$A$148,'01_Raw_Data'!$D$107:$D$148)</f>
        <v>43.622879028320313</v>
      </c>
      <c r="L40" s="46">
        <f>_xlfn.XLOOKUP($A40,'01_Raw_Data'!$A$107:$A$148,'01_Raw_Data'!$E$107:$E$148)</f>
        <v>42.515731811523438</v>
      </c>
      <c r="M40" s="46">
        <f>_xlfn.XLOOKUP($A40,'01_Raw_Data'!$A$107:$A$148,'01_Raw_Data'!$F$107:$F$148)</f>
        <v>35.860771179199219</v>
      </c>
      <c r="N40" s="46">
        <f>_xlfn.XLOOKUP($A40,'01_Raw_Data'!$A$107:$A$148,'01_Raw_Data'!$G$107:$G$148)</f>
        <v>38.951725006103516</v>
      </c>
      <c r="O40" s="46">
        <f>_xlfn.XLOOKUP($A40,'01_Raw_Data'!$A$107:$A$148,'01_Raw_Data'!$H$107:$H$148)</f>
        <v>45.062019348144531</v>
      </c>
      <c r="P40" s="46">
        <f>_xlfn.XLOOKUP($A40,'01_Raw_Data'!$A$107:$A$148,'01_Raw_Data'!$I$107:$I$148)</f>
        <v>52.678901672363281</v>
      </c>
      <c r="Q40" s="46">
        <f>_xlfn.XLOOKUP($A40,'01_Raw_Data'!$A$107:$A$148,'01_Raw_Data'!$Q$107:$Q$148)</f>
        <v>40.263309478759766</v>
      </c>
      <c r="R40" s="46">
        <f>_xlfn.XLOOKUP($A40,'01_Raw_Data'!$A$107:$A$148,'01_Raw_Data'!$R$107:$R$148)</f>
        <v>44.389888763427734</v>
      </c>
      <c r="S40" s="46">
        <f>_xlfn.XLOOKUP($A40,'01_Raw_Data'!$A$107:$A$148,'01_Raw_Data'!$S$107:$S$148)</f>
        <v>51.340847015380859</v>
      </c>
    </row>
  </sheetData>
  <phoneticPr fontId="6" type="noConversion"/>
  <conditionalFormatting sqref="F2:F40">
    <cfRule type="cellIs" dxfId="4" priority="1" operator="greaterThan">
      <formula>69</formula>
    </cfRule>
    <cfRule type="cellIs" dxfId="3" priority="3" operator="equal">
      <formula>70</formula>
    </cfRule>
    <cfRule type="cellIs" dxfId="2" priority="4" operator="lessThan">
      <formula>70</formula>
    </cfRule>
    <cfRule type="cellIs" dxfId="1" priority="7" operator="greaterThan">
      <formula>70</formula>
    </cfRule>
    <cfRule type="colorScale" priority="8">
      <colorScale>
        <cfvo type="min"/>
        <cfvo type="percentile" val="50"/>
        <cfvo type="max"/>
        <color rgb="FF63BE7B"/>
        <color rgb="FFFFEB84"/>
        <color rgb="FFF8696B"/>
      </colorScale>
    </cfRule>
  </conditionalFormatting>
  <conditionalFormatting sqref="F17">
    <cfRule type="cellIs" dxfId="0" priority="2" operator="greaterThan">
      <formula>69</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B5092-E6B8-4D43-8E00-B22FFAADD3A9}">
  <dimension ref="A1:J55"/>
  <sheetViews>
    <sheetView topLeftCell="G49" workbookViewId="0">
      <selection activeCell="J55" sqref="J55"/>
    </sheetView>
  </sheetViews>
  <sheetFormatPr defaultRowHeight="14.5" x14ac:dyDescent="0.35"/>
  <cols>
    <col min="1" max="1" width="12.26953125" bestFit="1" customWidth="1"/>
    <col min="2" max="2" width="18.36328125" bestFit="1" customWidth="1"/>
    <col min="3" max="3" width="16.1796875" bestFit="1" customWidth="1"/>
    <col min="4" max="4" width="12.54296875" bestFit="1" customWidth="1"/>
    <col min="5" max="5" width="16.1796875" bestFit="1" customWidth="1"/>
    <col min="6" max="6" width="18.81640625" bestFit="1" customWidth="1"/>
    <col min="7" max="7" width="17.36328125" bestFit="1" customWidth="1"/>
    <col min="8" max="8" width="15.26953125" bestFit="1" customWidth="1"/>
    <col min="9" max="9" width="19.36328125" bestFit="1" customWidth="1"/>
    <col min="10" max="13" width="19.81640625" bestFit="1" customWidth="1"/>
  </cols>
  <sheetData>
    <row r="1" spans="1:3" x14ac:dyDescent="0.35">
      <c r="A1" s="77" t="s">
        <v>159</v>
      </c>
      <c r="B1" s="80" t="s">
        <v>186</v>
      </c>
      <c r="C1" s="69" t="s">
        <v>194</v>
      </c>
    </row>
    <row r="2" spans="1:3" x14ac:dyDescent="0.35">
      <c r="A2" s="78" t="s">
        <v>19</v>
      </c>
      <c r="B2" s="81">
        <v>74.905792236328125</v>
      </c>
      <c r="C2" s="76">
        <v>1</v>
      </c>
    </row>
    <row r="3" spans="1:3" x14ac:dyDescent="0.35">
      <c r="A3" s="86" t="s">
        <v>45</v>
      </c>
      <c r="B3" s="85">
        <v>74.159774780273438</v>
      </c>
      <c r="C3" s="62">
        <v>2</v>
      </c>
    </row>
    <row r="4" spans="1:3" x14ac:dyDescent="0.35">
      <c r="A4" s="86" t="s">
        <v>24</v>
      </c>
      <c r="B4" s="85">
        <v>69.667518615722656</v>
      </c>
      <c r="C4" s="62">
        <v>3</v>
      </c>
    </row>
    <row r="5" spans="1:3" x14ac:dyDescent="0.35">
      <c r="A5" s="86" t="s">
        <v>16</v>
      </c>
      <c r="B5" s="85">
        <v>68.859199523925781</v>
      </c>
      <c r="C5" s="62">
        <v>4</v>
      </c>
    </row>
    <row r="6" spans="1:3" x14ac:dyDescent="0.35">
      <c r="A6" s="86" t="s">
        <v>21</v>
      </c>
      <c r="B6" s="85">
        <v>66.874420166015625</v>
      </c>
      <c r="C6" s="62">
        <v>5</v>
      </c>
    </row>
    <row r="7" spans="1:3" x14ac:dyDescent="0.35">
      <c r="A7" s="86" t="s">
        <v>27</v>
      </c>
      <c r="B7" s="85">
        <v>66.567192077636719</v>
      </c>
      <c r="C7" s="62">
        <v>6</v>
      </c>
    </row>
    <row r="8" spans="1:3" x14ac:dyDescent="0.35">
      <c r="A8" s="86" t="s">
        <v>20</v>
      </c>
      <c r="B8" s="85">
        <v>65.956382751464844</v>
      </c>
      <c r="C8" s="62">
        <v>7</v>
      </c>
    </row>
    <row r="9" spans="1:3" x14ac:dyDescent="0.35">
      <c r="A9" s="86" t="s">
        <v>33</v>
      </c>
      <c r="B9" s="85">
        <v>64.924568176269531</v>
      </c>
      <c r="C9" s="62">
        <v>8</v>
      </c>
    </row>
    <row r="10" spans="1:3" x14ac:dyDescent="0.35">
      <c r="A10" s="86" t="s">
        <v>32</v>
      </c>
      <c r="B10" s="85">
        <v>64.890106201171875</v>
      </c>
      <c r="C10" s="62">
        <v>9</v>
      </c>
    </row>
    <row r="11" spans="1:3" x14ac:dyDescent="0.35">
      <c r="A11" s="86" t="s">
        <v>10</v>
      </c>
      <c r="B11" s="85">
        <v>64.383331298828125</v>
      </c>
      <c r="C11" s="62">
        <v>10</v>
      </c>
    </row>
    <row r="12" spans="1:3" x14ac:dyDescent="0.35">
      <c r="A12" s="86" t="s">
        <v>43</v>
      </c>
      <c r="B12" s="85">
        <v>62.647132873535156</v>
      </c>
      <c r="C12" s="62">
        <v>11</v>
      </c>
    </row>
    <row r="13" spans="1:3" x14ac:dyDescent="0.35">
      <c r="A13" s="86" t="s">
        <v>34</v>
      </c>
      <c r="B13" s="85">
        <v>60.913192749023438</v>
      </c>
      <c r="C13" s="62">
        <v>12</v>
      </c>
    </row>
    <row r="14" spans="1:3" x14ac:dyDescent="0.35">
      <c r="A14" s="86" t="s">
        <v>14</v>
      </c>
      <c r="B14" s="85">
        <v>60.803169250488281</v>
      </c>
      <c r="C14" s="62">
        <v>13</v>
      </c>
    </row>
    <row r="15" spans="1:3" x14ac:dyDescent="0.35">
      <c r="A15" s="86" t="s">
        <v>30</v>
      </c>
      <c r="B15" s="85">
        <v>60.462791442871094</v>
      </c>
      <c r="C15" s="62">
        <v>14</v>
      </c>
    </row>
    <row r="16" spans="1:3" x14ac:dyDescent="0.35">
      <c r="A16" s="86" t="s">
        <v>31</v>
      </c>
      <c r="B16" s="85">
        <v>60.108108520507813</v>
      </c>
      <c r="C16" s="62">
        <v>15</v>
      </c>
    </row>
    <row r="17" spans="1:3" x14ac:dyDescent="0.35">
      <c r="A17" s="86" t="s">
        <v>42</v>
      </c>
      <c r="B17" s="85">
        <v>60.030124664306641</v>
      </c>
      <c r="C17" s="62">
        <v>16</v>
      </c>
    </row>
    <row r="18" spans="1:3" x14ac:dyDescent="0.35">
      <c r="A18" s="86" t="s">
        <v>44</v>
      </c>
      <c r="B18" s="85">
        <v>59.650733947753906</v>
      </c>
      <c r="C18" s="62">
        <v>17</v>
      </c>
    </row>
    <row r="19" spans="1:3" x14ac:dyDescent="0.35">
      <c r="A19" s="86" t="s">
        <v>40</v>
      </c>
      <c r="B19" s="85">
        <v>58.734695434570313</v>
      </c>
      <c r="C19" s="62">
        <v>18</v>
      </c>
    </row>
    <row r="20" spans="1:3" x14ac:dyDescent="0.35">
      <c r="A20" s="86" t="s">
        <v>39</v>
      </c>
      <c r="B20" s="85">
        <v>58.621212005615234</v>
      </c>
      <c r="C20" s="62">
        <v>19</v>
      </c>
    </row>
    <row r="21" spans="1:3" x14ac:dyDescent="0.35">
      <c r="A21" s="86" t="s">
        <v>37</v>
      </c>
      <c r="B21" s="85">
        <v>58.371932983398438</v>
      </c>
      <c r="C21" s="62">
        <v>20</v>
      </c>
    </row>
    <row r="22" spans="1:3" x14ac:dyDescent="0.35">
      <c r="A22" s="86" t="s">
        <v>18</v>
      </c>
      <c r="B22" s="85">
        <v>58.048789978027344</v>
      </c>
      <c r="C22" s="62">
        <v>21</v>
      </c>
    </row>
    <row r="23" spans="1:3" x14ac:dyDescent="0.35">
      <c r="A23" s="86" t="s">
        <v>26</v>
      </c>
      <c r="B23" s="85">
        <v>57.397171020507813</v>
      </c>
      <c r="C23" s="62">
        <v>22</v>
      </c>
    </row>
    <row r="24" spans="1:3" x14ac:dyDescent="0.35">
      <c r="A24" s="86" t="s">
        <v>23</v>
      </c>
      <c r="B24" s="85">
        <v>57.306121826171875</v>
      </c>
      <c r="C24" s="62">
        <v>23</v>
      </c>
    </row>
    <row r="25" spans="1:3" x14ac:dyDescent="0.35">
      <c r="A25" s="86" t="s">
        <v>17</v>
      </c>
      <c r="B25" s="85">
        <v>57.153186798095703</v>
      </c>
      <c r="C25" s="62">
        <v>24</v>
      </c>
    </row>
    <row r="26" spans="1:3" x14ac:dyDescent="0.35">
      <c r="A26" s="86" t="s">
        <v>13</v>
      </c>
      <c r="B26" s="85">
        <v>57.13934326171875</v>
      </c>
      <c r="C26" s="62">
        <v>25</v>
      </c>
    </row>
    <row r="27" spans="1:3" x14ac:dyDescent="0.35">
      <c r="A27" s="86" t="s">
        <v>46</v>
      </c>
      <c r="B27" s="85">
        <v>56.869667053222656</v>
      </c>
      <c r="C27" s="62">
        <v>26</v>
      </c>
    </row>
    <row r="28" spans="1:3" x14ac:dyDescent="0.35">
      <c r="A28" s="86" t="s">
        <v>38</v>
      </c>
      <c r="B28" s="85">
        <v>56.563568115234375</v>
      </c>
      <c r="C28" s="62">
        <v>27</v>
      </c>
    </row>
    <row r="29" spans="1:3" x14ac:dyDescent="0.35">
      <c r="A29" s="86" t="s">
        <v>9</v>
      </c>
      <c r="B29" s="85">
        <v>56.531162261962891</v>
      </c>
      <c r="C29" s="62">
        <v>28</v>
      </c>
    </row>
    <row r="30" spans="1:3" x14ac:dyDescent="0.35">
      <c r="A30" s="86" t="s">
        <v>35</v>
      </c>
      <c r="B30" s="85">
        <v>56.323932647705078</v>
      </c>
      <c r="C30" s="62">
        <v>29</v>
      </c>
    </row>
    <row r="31" spans="1:3" x14ac:dyDescent="0.35">
      <c r="A31" s="86" t="s">
        <v>41</v>
      </c>
      <c r="B31" s="85">
        <v>55.811687469482422</v>
      </c>
      <c r="C31" s="62">
        <v>30</v>
      </c>
    </row>
    <row r="32" spans="1:3" x14ac:dyDescent="0.35">
      <c r="A32" s="86" t="s">
        <v>22</v>
      </c>
      <c r="B32" s="85">
        <v>54.757118225097656</v>
      </c>
      <c r="C32" s="62">
        <v>31</v>
      </c>
    </row>
    <row r="33" spans="1:5" x14ac:dyDescent="0.35">
      <c r="A33" s="86" t="s">
        <v>29</v>
      </c>
      <c r="B33" s="85">
        <v>54.583332061767578</v>
      </c>
      <c r="C33" s="62">
        <v>32</v>
      </c>
    </row>
    <row r="34" spans="1:5" x14ac:dyDescent="0.35">
      <c r="A34" s="86" t="s">
        <v>15</v>
      </c>
      <c r="B34" s="85">
        <v>53.426315307617188</v>
      </c>
      <c r="C34" s="62">
        <v>33</v>
      </c>
    </row>
    <row r="35" spans="1:5" x14ac:dyDescent="0.35">
      <c r="A35" s="86" t="s">
        <v>12</v>
      </c>
      <c r="B35" s="85">
        <v>51.964286804199219</v>
      </c>
      <c r="C35" s="62">
        <v>34</v>
      </c>
    </row>
    <row r="36" spans="1:5" x14ac:dyDescent="0.35">
      <c r="A36" s="86" t="s">
        <v>36</v>
      </c>
      <c r="B36" s="85">
        <v>51.940204620361328</v>
      </c>
      <c r="C36" s="62">
        <v>35</v>
      </c>
    </row>
    <row r="37" spans="1:5" x14ac:dyDescent="0.35">
      <c r="A37" s="86" t="s">
        <v>11</v>
      </c>
      <c r="B37" s="85">
        <v>51.614894866943359</v>
      </c>
      <c r="C37" s="62">
        <v>36</v>
      </c>
    </row>
    <row r="38" spans="1:5" x14ac:dyDescent="0.35">
      <c r="A38" s="86" t="s">
        <v>28</v>
      </c>
      <c r="B38" s="85">
        <v>49.849781036376953</v>
      </c>
      <c r="C38" s="62">
        <v>37</v>
      </c>
    </row>
    <row r="39" spans="1:5" x14ac:dyDescent="0.35">
      <c r="A39" s="86" t="s">
        <v>25</v>
      </c>
      <c r="B39" s="85">
        <v>44.814052581787109</v>
      </c>
      <c r="C39" s="62">
        <v>38</v>
      </c>
    </row>
    <row r="40" spans="1:5" x14ac:dyDescent="0.35">
      <c r="A40" s="79" t="s">
        <v>47</v>
      </c>
      <c r="B40" s="84">
        <v>43.622879028320313</v>
      </c>
      <c r="C40" s="63">
        <v>39</v>
      </c>
    </row>
    <row r="43" spans="1:5" x14ac:dyDescent="0.35">
      <c r="A43" s="77" t="s">
        <v>188</v>
      </c>
      <c r="B43" s="80" t="s">
        <v>195</v>
      </c>
      <c r="C43" s="68" t="s">
        <v>196</v>
      </c>
      <c r="D43" s="68" t="s">
        <v>197</v>
      </c>
      <c r="E43" s="69" t="s">
        <v>198</v>
      </c>
    </row>
    <row r="44" spans="1:5" x14ac:dyDescent="0.35">
      <c r="A44" s="78" t="s">
        <v>157</v>
      </c>
      <c r="B44" s="81">
        <v>60.048736753917879</v>
      </c>
      <c r="C44" s="82">
        <v>63.076388404482884</v>
      </c>
      <c r="D44" s="82">
        <v>60.023477645147416</v>
      </c>
      <c r="E44" s="83">
        <v>54.757836841401598</v>
      </c>
    </row>
    <row r="45" spans="1:5" x14ac:dyDescent="0.35">
      <c r="A45" s="79" t="s">
        <v>156</v>
      </c>
      <c r="B45" s="84">
        <v>58.123633490668404</v>
      </c>
      <c r="C45" s="73">
        <v>58.478260252210831</v>
      </c>
      <c r="D45" s="73">
        <v>60.265098147922089</v>
      </c>
      <c r="E45" s="72">
        <v>52.589403788248696</v>
      </c>
    </row>
    <row r="48" spans="1:5" x14ac:dyDescent="0.35">
      <c r="A48" s="65" t="s">
        <v>126</v>
      </c>
      <c r="B48" s="66" t="s">
        <v>63</v>
      </c>
      <c r="C48" s="66" t="s">
        <v>189</v>
      </c>
      <c r="D48" s="67" t="s">
        <v>190</v>
      </c>
    </row>
    <row r="49" spans="1:10" x14ac:dyDescent="0.35">
      <c r="A49" s="59" t="s">
        <v>152</v>
      </c>
      <c r="B49" s="70">
        <f>'04_Analysis'!B2</f>
        <v>68.970191955566406</v>
      </c>
      <c r="C49" s="70">
        <f>'01_Raw_Data'!D298</f>
        <v>62.707148361206052</v>
      </c>
      <c r="D49" s="71">
        <f>'01_Raw_Data'!D297</f>
        <v>60.954175411126549</v>
      </c>
    </row>
    <row r="50" spans="1:10" x14ac:dyDescent="0.35">
      <c r="A50" s="59" t="s">
        <v>153</v>
      </c>
      <c r="B50" s="70">
        <f>'04_Analysis'!B3</f>
        <v>75.686767578125</v>
      </c>
      <c r="C50" s="70">
        <f>'01_Raw_Data'!D347</f>
        <v>60.14317512512207</v>
      </c>
      <c r="D50" s="71">
        <f>'01_Raw_Data'!D346</f>
        <v>60.134994800274185</v>
      </c>
    </row>
    <row r="51" spans="1:10" x14ac:dyDescent="0.35">
      <c r="A51" s="60" t="s">
        <v>154</v>
      </c>
      <c r="B51" s="73">
        <f>'04_Analysis'!B4</f>
        <v>57.34454345703125</v>
      </c>
      <c r="C51" s="73">
        <f>'01_Raw_Data'!D396</f>
        <v>54.943611717224123</v>
      </c>
      <c r="D51" s="72">
        <f>'01_Raw_Data'!D395</f>
        <v>53.757021586100258</v>
      </c>
    </row>
    <row r="54" spans="1:10" x14ac:dyDescent="0.35">
      <c r="A54" t="s">
        <v>684</v>
      </c>
      <c r="B54" t="s">
        <v>685</v>
      </c>
      <c r="C54" t="s">
        <v>686</v>
      </c>
      <c r="D54" t="s">
        <v>683</v>
      </c>
      <c r="E54" t="s">
        <v>687</v>
      </c>
      <c r="F54" t="s">
        <v>688</v>
      </c>
      <c r="G54" t="s">
        <v>689</v>
      </c>
      <c r="H54" t="s">
        <v>690</v>
      </c>
      <c r="I54" t="s">
        <v>691</v>
      </c>
      <c r="J54" t="s">
        <v>692</v>
      </c>
    </row>
    <row r="55" spans="1:10" x14ac:dyDescent="0.35">
      <c r="A55" s="70">
        <v>69.667518615722656</v>
      </c>
      <c r="B55" s="70">
        <v>60.048736753917879</v>
      </c>
      <c r="C55" s="70">
        <v>9.6187818618047771</v>
      </c>
      <c r="D55" s="70">
        <v>2.0102996826171875</v>
      </c>
      <c r="E55" s="70">
        <v>57.34454345703125</v>
      </c>
      <c r="F55" s="70">
        <v>6.7165756225585938</v>
      </c>
      <c r="G55" s="70">
        <v>-11.625648498535156</v>
      </c>
      <c r="H55" s="70">
        <v>0.98999064881293364</v>
      </c>
      <c r="I55" s="70">
        <v>0</v>
      </c>
      <c r="J55" t="s">
        <v>693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9BF76-BBEC-4A32-8C37-9A6AD1BC791C}">
  <dimension ref="B1:T13"/>
  <sheetViews>
    <sheetView showGridLines="0" topLeftCell="A39" zoomScale="90" zoomScaleNormal="90" workbookViewId="0">
      <selection activeCell="U37" sqref="U37"/>
    </sheetView>
  </sheetViews>
  <sheetFormatPr defaultRowHeight="14.5" x14ac:dyDescent="0.35"/>
  <cols>
    <col min="1" max="1" width="10.6328125" customWidth="1"/>
  </cols>
  <sheetData>
    <row r="1" spans="2:20" ht="15" customHeight="1" x14ac:dyDescent="0.35">
      <c r="B1" s="119" t="s">
        <v>199</v>
      </c>
      <c r="C1" s="119"/>
      <c r="D1" s="119"/>
      <c r="E1" s="119"/>
      <c r="F1" s="119"/>
      <c r="G1" s="119"/>
      <c r="H1" s="119"/>
      <c r="I1" s="119"/>
      <c r="J1" s="119"/>
      <c r="K1" s="119"/>
      <c r="L1" s="119"/>
      <c r="M1" s="119"/>
      <c r="N1" s="119"/>
      <c r="O1" s="119"/>
      <c r="P1" s="119"/>
      <c r="Q1" s="119"/>
      <c r="R1" s="119"/>
      <c r="S1" s="119"/>
      <c r="T1" s="119"/>
    </row>
    <row r="2" spans="2:20" ht="15" customHeight="1" x14ac:dyDescent="0.35">
      <c r="B2" s="119"/>
      <c r="C2" s="119"/>
      <c r="D2" s="119"/>
      <c r="E2" s="119"/>
      <c r="F2" s="119"/>
      <c r="G2" s="119"/>
      <c r="H2" s="119"/>
      <c r="I2" s="119"/>
      <c r="J2" s="119"/>
      <c r="K2" s="119"/>
      <c r="L2" s="119"/>
      <c r="M2" s="119"/>
      <c r="N2" s="119"/>
      <c r="O2" s="119"/>
      <c r="P2" s="119"/>
      <c r="Q2" s="119"/>
      <c r="R2" s="119"/>
      <c r="S2" s="119"/>
      <c r="T2" s="119"/>
    </row>
    <row r="3" spans="2:20" ht="15" customHeight="1" x14ac:dyDescent="0.35">
      <c r="B3" s="119"/>
      <c r="C3" s="119"/>
      <c r="D3" s="119"/>
      <c r="E3" s="119"/>
      <c r="F3" s="119"/>
      <c r="G3" s="119"/>
      <c r="H3" s="119"/>
      <c r="I3" s="119"/>
      <c r="J3" s="119"/>
      <c r="K3" s="119"/>
      <c r="L3" s="119"/>
      <c r="M3" s="119"/>
      <c r="N3" s="119"/>
      <c r="O3" s="119"/>
      <c r="P3" s="119"/>
      <c r="Q3" s="119"/>
      <c r="R3" s="119"/>
      <c r="S3" s="119"/>
      <c r="T3" s="119"/>
    </row>
    <row r="6" spans="2:20" ht="14.5" customHeight="1" x14ac:dyDescent="0.35">
      <c r="B6" s="111" t="s">
        <v>221</v>
      </c>
      <c r="C6" s="111"/>
      <c r="D6" s="111"/>
      <c r="E6" s="111"/>
      <c r="G6" s="113" t="s">
        <v>225</v>
      </c>
      <c r="H6" s="114"/>
      <c r="I6" s="114"/>
      <c r="J6" s="115"/>
      <c r="L6" s="113" t="s">
        <v>694</v>
      </c>
      <c r="M6" s="114"/>
      <c r="N6" s="114"/>
      <c r="O6" s="115"/>
      <c r="Q6" s="113" t="s">
        <v>695</v>
      </c>
      <c r="R6" s="114"/>
      <c r="S6" s="114"/>
      <c r="T6" s="115"/>
    </row>
    <row r="7" spans="2:20" ht="14.5" customHeight="1" x14ac:dyDescent="0.35">
      <c r="B7" s="112"/>
      <c r="C7" s="112"/>
      <c r="D7" s="112"/>
      <c r="E7" s="112"/>
      <c r="G7" s="116"/>
      <c r="H7" s="117"/>
      <c r="I7" s="117"/>
      <c r="J7" s="118"/>
      <c r="L7" s="116"/>
      <c r="M7" s="117"/>
      <c r="N7" s="117"/>
      <c r="O7" s="118"/>
      <c r="Q7" s="116"/>
      <c r="R7" s="117"/>
      <c r="S7" s="117"/>
      <c r="T7" s="118"/>
    </row>
    <row r="8" spans="2:20" ht="14.5" customHeight="1" x14ac:dyDescent="0.35">
      <c r="B8" s="105">
        <f>GETPIVOTDATA("[Measures].[Ireland_Score]",'06_Pivot_Tables'!$A$54)</f>
        <v>69.667518615722656</v>
      </c>
      <c r="C8" s="106"/>
      <c r="D8" s="106"/>
      <c r="E8" s="107"/>
      <c r="G8" s="99" t="str">
        <f>'04_Analysis'!B9 &amp; "rd of 39"</f>
        <v>3rd of 39</v>
      </c>
      <c r="H8" s="100"/>
      <c r="I8" s="100"/>
      <c r="J8" s="101"/>
      <c r="L8" s="93">
        <f>GETPIVOTDATA("[Measures].[Ireland Advantage]",'06_Pivot_Tables'!$A$54)</f>
        <v>9.6187818618047771</v>
      </c>
      <c r="M8" s="94"/>
      <c r="N8" s="94"/>
      <c r="O8" s="95"/>
      <c r="Q8" s="87">
        <f>GETPIVOTDATA("[Measures].[Youth Penalty]",'06_Pivot_Tables'!$A$54)</f>
        <v>2.0102996826171875</v>
      </c>
      <c r="R8" s="88"/>
      <c r="S8" s="88"/>
      <c r="T8" s="89"/>
    </row>
    <row r="9" spans="2:20" ht="14.5" customHeight="1" x14ac:dyDescent="0.35">
      <c r="B9" s="105"/>
      <c r="C9" s="106"/>
      <c r="D9" s="106"/>
      <c r="E9" s="107"/>
      <c r="G9" s="99"/>
      <c r="H9" s="100"/>
      <c r="I9" s="100"/>
      <c r="J9" s="101"/>
      <c r="L9" s="93"/>
      <c r="M9" s="94"/>
      <c r="N9" s="94"/>
      <c r="O9" s="95"/>
      <c r="Q9" s="87"/>
      <c r="R9" s="88"/>
      <c r="S9" s="88"/>
      <c r="T9" s="89"/>
    </row>
    <row r="10" spans="2:20" ht="14.5" customHeight="1" x14ac:dyDescent="0.35">
      <c r="B10" s="105"/>
      <c r="C10" s="106"/>
      <c r="D10" s="106"/>
      <c r="E10" s="107"/>
      <c r="G10" s="99"/>
      <c r="H10" s="100"/>
      <c r="I10" s="100"/>
      <c r="J10" s="101"/>
      <c r="L10" s="93"/>
      <c r="M10" s="94"/>
      <c r="N10" s="94"/>
      <c r="O10" s="95"/>
      <c r="Q10" s="87"/>
      <c r="R10" s="88"/>
      <c r="S10" s="88"/>
      <c r="T10" s="89"/>
    </row>
    <row r="11" spans="2:20" ht="14.5" customHeight="1" x14ac:dyDescent="0.35">
      <c r="B11" s="105"/>
      <c r="C11" s="106"/>
      <c r="D11" s="106"/>
      <c r="E11" s="107"/>
      <c r="G11" s="99"/>
      <c r="H11" s="100"/>
      <c r="I11" s="100"/>
      <c r="J11" s="101"/>
      <c r="L11" s="93"/>
      <c r="M11" s="94"/>
      <c r="N11" s="94"/>
      <c r="O11" s="95"/>
      <c r="Q11" s="87"/>
      <c r="R11" s="88"/>
      <c r="S11" s="88"/>
      <c r="T11" s="89"/>
    </row>
    <row r="12" spans="2:20" x14ac:dyDescent="0.35">
      <c r="B12" s="105"/>
      <c r="C12" s="106"/>
      <c r="D12" s="106"/>
      <c r="E12" s="107"/>
      <c r="G12" s="99"/>
      <c r="H12" s="100"/>
      <c r="I12" s="100"/>
      <c r="J12" s="101"/>
      <c r="L12" s="93"/>
      <c r="M12" s="94"/>
      <c r="N12" s="94"/>
      <c r="O12" s="95"/>
      <c r="Q12" s="87"/>
      <c r="R12" s="88"/>
      <c r="S12" s="88"/>
      <c r="T12" s="89"/>
    </row>
    <row r="13" spans="2:20" x14ac:dyDescent="0.35">
      <c r="B13" s="108"/>
      <c r="C13" s="109"/>
      <c r="D13" s="109"/>
      <c r="E13" s="110"/>
      <c r="G13" s="102"/>
      <c r="H13" s="103"/>
      <c r="I13" s="103"/>
      <c r="J13" s="104"/>
      <c r="L13" s="96"/>
      <c r="M13" s="97"/>
      <c r="N13" s="97"/>
      <c r="O13" s="98"/>
      <c r="Q13" s="90"/>
      <c r="R13" s="91"/>
      <c r="S13" s="91"/>
      <c r="T13" s="92"/>
    </row>
  </sheetData>
  <mergeCells count="9">
    <mergeCell ref="B1:T3"/>
    <mergeCell ref="L6:O7"/>
    <mergeCell ref="G6:J7"/>
    <mergeCell ref="Q8:T13"/>
    <mergeCell ref="L8:O13"/>
    <mergeCell ref="G8:J13"/>
    <mergeCell ref="B8:E13"/>
    <mergeCell ref="B6:E7"/>
    <mergeCell ref="Q6:T7"/>
  </mergeCells>
  <phoneticPr fontId="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317C-1718-4F6A-AC93-EDCC22A3E3F8}">
  <dimension ref="A1:D5"/>
  <sheetViews>
    <sheetView workbookViewId="0">
      <selection activeCell="B3" sqref="B3"/>
    </sheetView>
  </sheetViews>
  <sheetFormatPr defaultRowHeight="14.5" x14ac:dyDescent="0.35"/>
  <cols>
    <col min="1" max="1" width="59.54296875" bestFit="1" customWidth="1"/>
    <col min="2" max="2" width="104.08984375" bestFit="1" customWidth="1"/>
    <col min="3" max="3" width="255.6328125" bestFit="1" customWidth="1"/>
    <col min="4" max="4" width="174.26953125" bestFit="1" customWidth="1"/>
  </cols>
  <sheetData>
    <row r="1" spans="1:4" s="54" customFormat="1" ht="15.5" x14ac:dyDescent="0.35">
      <c r="A1" s="54" t="s">
        <v>200</v>
      </c>
      <c r="B1" s="54" t="s">
        <v>204</v>
      </c>
      <c r="C1" s="54" t="s">
        <v>206</v>
      </c>
      <c r="D1" s="54" t="s">
        <v>205</v>
      </c>
    </row>
    <row r="2" spans="1:4" x14ac:dyDescent="0.35">
      <c r="A2" t="s">
        <v>208</v>
      </c>
      <c r="B2" t="s">
        <v>224</v>
      </c>
      <c r="C2" t="s">
        <v>207</v>
      </c>
      <c r="D2" t="s">
        <v>211</v>
      </c>
    </row>
    <row r="3" spans="1:4" x14ac:dyDescent="0.35">
      <c r="A3" t="s">
        <v>209</v>
      </c>
      <c r="B3" t="s">
        <v>220</v>
      </c>
      <c r="C3" t="s">
        <v>212</v>
      </c>
      <c r="D3" t="s">
        <v>213</v>
      </c>
    </row>
    <row r="4" spans="1:4" x14ac:dyDescent="0.35">
      <c r="A4" t="s">
        <v>210</v>
      </c>
      <c r="B4" t="s">
        <v>214</v>
      </c>
      <c r="C4" t="s">
        <v>219</v>
      </c>
      <c r="D4" t="s">
        <v>215</v>
      </c>
    </row>
    <row r="5" spans="1:4" x14ac:dyDescent="0.35">
      <c r="A5" t="s">
        <v>223</v>
      </c>
      <c r="B5" t="s">
        <v>216</v>
      </c>
      <c r="C5" t="s">
        <v>217</v>
      </c>
      <c r="D5" t="s">
        <v>218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229DA7B-224E-479D-8A96-D0B203224BF7}">
  <ds:schemaRefs/>
</ds:datastoreItem>
</file>

<file path=customXml/itemProps2.xml><?xml version="1.0" encoding="utf-8"?>
<ds:datastoreItem xmlns:ds="http://schemas.openxmlformats.org/officeDocument/2006/customXml" ds:itemID="{68332CFA-AAB5-4AAB-B345-98387435E9CA}">
  <ds:schemaRefs/>
</ds:datastoreItem>
</file>

<file path=customXml/itemProps3.xml><?xml version="1.0" encoding="utf-8"?>
<ds:datastoreItem xmlns:ds="http://schemas.openxmlformats.org/officeDocument/2006/customXml" ds:itemID="{AF5DDC58-8321-431B-B898-15997F903CAC}">
  <ds:schemaRefs/>
</ds:datastoreItem>
</file>

<file path=customXml/itemProps4.xml><?xml version="1.0" encoding="utf-8"?>
<ds:datastoreItem xmlns:ds="http://schemas.openxmlformats.org/officeDocument/2006/customXml" ds:itemID="{7D3998F0-6C52-490E-B0F7-41BAA584891C}">
  <ds:schemaRefs/>
</ds:datastoreItem>
</file>

<file path=customXml/itemProps5.xml><?xml version="1.0" encoding="utf-8"?>
<ds:datastoreItem xmlns:ds="http://schemas.openxmlformats.org/officeDocument/2006/customXml" ds:itemID="{92BEC8F2-B7E7-4A22-BB18-8822EC2CCDA8}">
  <ds:schemaRefs/>
</ds:datastoreItem>
</file>

<file path=customXml/itemProps6.xml><?xml version="1.0" encoding="utf-8"?>
<ds:datastoreItem xmlns:ds="http://schemas.openxmlformats.org/officeDocument/2006/customXml" ds:itemID="{628CED13-8F5E-4B26-9FAE-BB0B8FF5E149}">
  <ds:schemaRefs/>
</ds:datastoreItem>
</file>

<file path=customXml/itemProps7.xml><?xml version="1.0" encoding="utf-8"?>
<ds:datastoreItem xmlns:ds="http://schemas.openxmlformats.org/officeDocument/2006/customXml" ds:itemID="{C3F61F92-5C72-49EA-990A-03DD8FEE45F1}">
  <ds:schemaRefs/>
</ds:datastoreItem>
</file>

<file path=customXml/itemProps8.xml><?xml version="1.0" encoding="utf-8"?>
<ds:datastoreItem xmlns:ds="http://schemas.openxmlformats.org/officeDocument/2006/customXml" ds:itemID="{E5F72E4E-420E-46ED-A08A-A555231C21FC}">
  <ds:schemaRefs/>
</ds:datastoreItem>
</file>

<file path=customXml/itemProps9.xml><?xml version="1.0" encoding="utf-8"?>
<ds:datastoreItem xmlns:ds="http://schemas.openxmlformats.org/officeDocument/2006/customXml" ds:itemID="{620C492D-C485-4500-84AB-D5086E4D8ED7}">
  <ds:schemaRefs/>
</ds:datastoreItem>
</file>

<file path=customXml/itemProps10.xml><?xml version="1.0" encoding="utf-8"?>
<ds:datastoreItem xmlns:ds="http://schemas.openxmlformats.org/officeDocument/2006/customXml" ds:itemID="{C0529600-FBCF-4288-B438-F0C39249A1CE}">
  <ds:schemaRefs/>
</ds:datastoreItem>
</file>

<file path=customXml/itemProps11.xml><?xml version="1.0" encoding="utf-8"?>
<ds:datastoreItem xmlns:ds="http://schemas.openxmlformats.org/officeDocument/2006/customXml" ds:itemID="{8E7C9E1A-39CD-412A-9927-A7BD31080FA7}">
  <ds:schemaRefs/>
</ds:datastoreItem>
</file>

<file path=customXml/itemProps12.xml><?xml version="1.0" encoding="utf-8"?>
<ds:datastoreItem xmlns:ds="http://schemas.openxmlformats.org/officeDocument/2006/customXml" ds:itemID="{B87628FA-0772-456B-A856-330A284A6482}">
  <ds:schemaRefs/>
</ds:datastoreItem>
</file>

<file path=customXml/itemProps13.xml><?xml version="1.0" encoding="utf-8"?>
<ds:datastoreItem xmlns:ds="http://schemas.openxmlformats.org/officeDocument/2006/customXml" ds:itemID="{FFD5003C-A8EC-469C-990E-D80BC654F728}">
  <ds:schemaRefs/>
</ds:datastoreItem>
</file>

<file path=customXml/itemProps14.xml><?xml version="1.0" encoding="utf-8"?>
<ds:datastoreItem xmlns:ds="http://schemas.openxmlformats.org/officeDocument/2006/customXml" ds:itemID="{BF0E07F9-4366-4E5D-BC9F-ABD60EDA2221}">
  <ds:schemaRefs/>
</ds:datastoreItem>
</file>

<file path=customXml/itemProps15.xml><?xml version="1.0" encoding="utf-8"?>
<ds:datastoreItem xmlns:ds="http://schemas.openxmlformats.org/officeDocument/2006/customXml" ds:itemID="{885EA0E9-4229-4565-AA6D-86DF779CA16E}">
  <ds:schemaRefs>
    <ds:schemaRef ds:uri="http://schemas.microsoft.com/DataMashup"/>
  </ds:schemaRefs>
</ds:datastoreItem>
</file>

<file path=customXml/itemProps16.xml><?xml version="1.0" encoding="utf-8"?>
<ds:datastoreItem xmlns:ds="http://schemas.openxmlformats.org/officeDocument/2006/customXml" ds:itemID="{04F5F825-30B8-4151-AF5B-9DA93B43F0E0}">
  <ds:schemaRefs/>
</ds:datastoreItem>
</file>

<file path=customXml/itemProps17.xml><?xml version="1.0" encoding="utf-8"?>
<ds:datastoreItem xmlns:ds="http://schemas.openxmlformats.org/officeDocument/2006/customXml" ds:itemID="{A3DC0B85-CF28-4DF9-88C5-266BDD56D05A}">
  <ds:schemaRefs/>
</ds:datastoreItem>
</file>

<file path=customXml/itemProps18.xml><?xml version="1.0" encoding="utf-8"?>
<ds:datastoreItem xmlns:ds="http://schemas.openxmlformats.org/officeDocument/2006/customXml" ds:itemID="{1CFA6365-B7D6-44E6-A2FB-46F08B9DF5BC}">
  <ds:schemaRefs/>
</ds:datastoreItem>
</file>

<file path=customXml/itemProps19.xml><?xml version="1.0" encoding="utf-8"?>
<ds:datastoreItem xmlns:ds="http://schemas.openxmlformats.org/officeDocument/2006/customXml" ds:itemID="{D9BB0CD6-CE4D-4DAC-8C93-E11E53825AEE}">
  <ds:schemaRefs/>
</ds:datastoreItem>
</file>

<file path=customXml/itemProps20.xml><?xml version="1.0" encoding="utf-8"?>
<ds:datastoreItem xmlns:ds="http://schemas.openxmlformats.org/officeDocument/2006/customXml" ds:itemID="{98C7D983-B0C0-43E8-AA6C-6355F117EC2E}">
  <ds:schemaRefs/>
</ds:datastoreItem>
</file>

<file path=customXml/itemProps21.xml><?xml version="1.0" encoding="utf-8"?>
<ds:datastoreItem xmlns:ds="http://schemas.openxmlformats.org/officeDocument/2006/customXml" ds:itemID="{4D6F2FE5-3CE6-4384-A074-E94C8B9CE0F5}">
  <ds:schemaRefs/>
</ds:datastoreItem>
</file>

<file path=customXml/itemProps22.xml><?xml version="1.0" encoding="utf-8"?>
<ds:datastoreItem xmlns:ds="http://schemas.openxmlformats.org/officeDocument/2006/customXml" ds:itemID="{B42FC81B-6CDD-4520-91BE-18276A018BCB}">
  <ds:schemaRefs/>
</ds:datastoreItem>
</file>

<file path=customXml/itemProps23.xml><?xml version="1.0" encoding="utf-8"?>
<ds:datastoreItem xmlns:ds="http://schemas.openxmlformats.org/officeDocument/2006/customXml" ds:itemID="{87690C03-B45D-418C-8ADA-45A89A89F1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01_Raw_Data</vt:lpstr>
      <vt:lpstr>02_Knowledge_Questions</vt:lpstr>
      <vt:lpstr>03_Power_Query</vt:lpstr>
      <vt:lpstr>04_Analysis</vt:lpstr>
      <vt:lpstr>05_Clean_Table</vt:lpstr>
      <vt:lpstr>06_Pivot_Tables</vt:lpstr>
      <vt:lpstr>07_Dashboard</vt:lpstr>
      <vt:lpstr>08_Insights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Lucy Coffey</dc:creator>
  <cp:lastModifiedBy>Lucy Coffey</cp:lastModifiedBy>
  <dcterms:created xsi:type="dcterms:W3CDTF">2015-06-05T18:17:20Z</dcterms:created>
  <dcterms:modified xsi:type="dcterms:W3CDTF">2026-07-06T17:15:14Z</dcterms:modified>
</cp:coreProperties>
</file>