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y/Desktop/Dissertation/All data (+combined data)/"/>
    </mc:Choice>
  </mc:AlternateContent>
  <xr:revisionPtr revIDLastSave="0" documentId="13_ncr:1_{F83E5E3F-3309-3E4D-B77F-3D1100F22320}" xr6:coauthVersionLast="47" xr6:coauthVersionMax="47" xr10:uidLastSave="{00000000-0000-0000-0000-000000000000}"/>
  <bookViews>
    <workbookView xWindow="8040" yWindow="760" windowWidth="28040" windowHeight="16940" activeTab="2" xr2:uid="{00000000-000D-0000-FFFF-FFFF00000000}"/>
  </bookViews>
  <sheets>
    <sheet name="Combined_datasheet(new)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14" i="3" l="1"/>
  <c r="BA14" i="3"/>
  <c r="AZ14" i="3"/>
  <c r="W14" i="3"/>
  <c r="Q14" i="3"/>
  <c r="BB13" i="3"/>
  <c r="BA13" i="3"/>
  <c r="AZ13" i="3"/>
  <c r="W13" i="3"/>
  <c r="Q13" i="3"/>
  <c r="BB12" i="3"/>
  <c r="BA12" i="3"/>
  <c r="AZ12" i="3"/>
  <c r="W12" i="3"/>
  <c r="Q12" i="3"/>
  <c r="BB11" i="3"/>
  <c r="BA11" i="3"/>
  <c r="AZ11" i="3"/>
  <c r="W11" i="3"/>
  <c r="Q11" i="3"/>
  <c r="BB10" i="3"/>
  <c r="BA10" i="3"/>
  <c r="AZ10" i="3"/>
  <c r="W10" i="3"/>
  <c r="Q10" i="3"/>
  <c r="BB9" i="3"/>
  <c r="BA9" i="3"/>
  <c r="AZ9" i="3"/>
  <c r="W9" i="3"/>
  <c r="Q9" i="3"/>
  <c r="BB8" i="3"/>
  <c r="BA8" i="3"/>
  <c r="AZ8" i="3"/>
  <c r="W8" i="3"/>
  <c r="Q8" i="3"/>
  <c r="BB7" i="3"/>
  <c r="BA7" i="3"/>
  <c r="AZ7" i="3"/>
  <c r="W7" i="3"/>
  <c r="Q7" i="3"/>
  <c r="BB6" i="3"/>
  <c r="BA6" i="3"/>
  <c r="AZ6" i="3"/>
  <c r="W6" i="3"/>
  <c r="Q6" i="3"/>
  <c r="BB5" i="3"/>
  <c r="BA5" i="3"/>
  <c r="AZ5" i="3"/>
  <c r="W5" i="3"/>
  <c r="Q5" i="3"/>
  <c r="BB4" i="3"/>
  <c r="BA4" i="3"/>
  <c r="AZ4" i="3"/>
  <c r="W4" i="3"/>
  <c r="Q4" i="3"/>
  <c r="BB3" i="3"/>
  <c r="BA3" i="3"/>
  <c r="AZ3" i="3"/>
  <c r="W3" i="3"/>
  <c r="Q3" i="3"/>
  <c r="BB2" i="3"/>
  <c r="BA2" i="3"/>
  <c r="AZ2" i="3"/>
  <c r="W2" i="3"/>
  <c r="Q2" i="3"/>
  <c r="K3" i="2"/>
  <c r="J3" i="2"/>
  <c r="I3" i="2"/>
  <c r="K2" i="2"/>
  <c r="J2" i="2"/>
  <c r="I2" i="2"/>
  <c r="AB16" i="1"/>
  <c r="I20" i="1"/>
  <c r="I19" i="1"/>
  <c r="Q11" i="1"/>
  <c r="BH19" i="1"/>
  <c r="BF3" i="1"/>
  <c r="BF4" i="1"/>
  <c r="BF5" i="1"/>
  <c r="BF6" i="1"/>
  <c r="BF7" i="1"/>
  <c r="BF8" i="1"/>
  <c r="BF9" i="1"/>
  <c r="BF10" i="1"/>
  <c r="BF11" i="1"/>
  <c r="BF12" i="1"/>
  <c r="BF13" i="1"/>
  <c r="BF14" i="1"/>
  <c r="BF2" i="1"/>
  <c r="BE3" i="1"/>
  <c r="BE4" i="1"/>
  <c r="BE5" i="1"/>
  <c r="BE6" i="1"/>
  <c r="BE7" i="1"/>
  <c r="BE8" i="1"/>
  <c r="BE9" i="1"/>
  <c r="BE10" i="1"/>
  <c r="BE11" i="1"/>
  <c r="BE12" i="1"/>
  <c r="BE13" i="1"/>
  <c r="BE14" i="1"/>
  <c r="BE2" i="1"/>
  <c r="W3" i="1"/>
  <c r="W4" i="1"/>
  <c r="W5" i="1"/>
  <c r="W6" i="1"/>
  <c r="W7" i="1"/>
  <c r="W8" i="1"/>
  <c r="W9" i="1"/>
  <c r="W10" i="1"/>
  <c r="W11" i="1"/>
  <c r="W12" i="1"/>
  <c r="W13" i="1"/>
  <c r="W14" i="1"/>
  <c r="W2" i="1"/>
  <c r="Q3" i="1"/>
  <c r="BD3" i="1"/>
  <c r="Q4" i="1"/>
  <c r="BD4" i="1"/>
  <c r="Q5" i="1"/>
  <c r="BD5" i="1"/>
  <c r="Q6" i="1"/>
  <c r="BD6" i="1"/>
  <c r="Q7" i="1"/>
  <c r="BD7" i="1"/>
  <c r="Q8" i="1"/>
  <c r="BD8" i="1"/>
  <c r="Q9" i="1"/>
  <c r="BD9" i="1"/>
  <c r="Q10" i="1"/>
  <c r="BD10" i="1"/>
  <c r="BD11" i="1"/>
  <c r="Q12" i="1"/>
  <c r="BD12" i="1"/>
  <c r="Q13" i="1"/>
  <c r="BD13" i="1"/>
  <c r="Q14" i="1"/>
  <c r="BD14" i="1"/>
  <c r="Q2" i="1"/>
  <c r="BD2" i="1"/>
  <c r="BA3" i="1"/>
  <c r="BA4" i="1"/>
  <c r="BA5" i="1"/>
  <c r="BA6" i="1"/>
  <c r="BA7" i="1"/>
  <c r="BA8" i="1"/>
  <c r="BA9" i="1"/>
  <c r="BA10" i="1"/>
  <c r="BA11" i="1"/>
  <c r="BA12" i="1"/>
  <c r="BA13" i="1"/>
  <c r="BA14" i="1"/>
  <c r="BA2" i="1"/>
  <c r="BB3" i="1"/>
  <c r="BB4" i="1"/>
  <c r="BB5" i="1"/>
  <c r="BB6" i="1"/>
  <c r="BB7" i="1"/>
  <c r="BB8" i="1"/>
  <c r="BB9" i="1"/>
  <c r="BB10" i="1"/>
  <c r="BB11" i="1"/>
  <c r="BB12" i="1"/>
  <c r="BB13" i="1"/>
  <c r="BB14" i="1"/>
  <c r="BB2" i="1"/>
  <c r="AZ3" i="1"/>
  <c r="AZ4" i="1"/>
  <c r="AZ5" i="1"/>
  <c r="AZ6" i="1"/>
  <c r="AZ7" i="1"/>
  <c r="AZ8" i="1"/>
  <c r="AZ9" i="1"/>
  <c r="AZ10" i="1"/>
  <c r="AZ11" i="1"/>
  <c r="AZ12" i="1"/>
  <c r="AZ13" i="1"/>
  <c r="AZ14" i="1"/>
  <c r="AZ2" i="1"/>
</calcChain>
</file>

<file path=xl/sharedStrings.xml><?xml version="1.0" encoding="utf-8"?>
<sst xmlns="http://schemas.openxmlformats.org/spreadsheetml/2006/main" count="394" uniqueCount="100">
  <si>
    <t>Latitude</t>
  </si>
  <si>
    <t>Longitude</t>
  </si>
  <si>
    <t>Site</t>
  </si>
  <si>
    <t>Date_urchins</t>
  </si>
  <si>
    <t>Habitat_type_urchins</t>
  </si>
  <si>
    <t>Divers_urchins</t>
  </si>
  <si>
    <t>Time_urchins</t>
  </si>
  <si>
    <t>Depth_urchins</t>
  </si>
  <si>
    <t>Arbacia_abundance</t>
  </si>
  <si>
    <t>Paracentrotus_abundance</t>
  </si>
  <si>
    <t>Sphaerechinus_abundance</t>
  </si>
  <si>
    <t>Adult_urchin_abundance</t>
  </si>
  <si>
    <t>Juvenile_Arbacia_lixula</t>
  </si>
  <si>
    <t>Juvenile_Paracentrotus_lividus</t>
  </si>
  <si>
    <t>Juvenile_unidentified</t>
  </si>
  <si>
    <t>Mean_Arbacia_size</t>
  </si>
  <si>
    <t>Mean_Paracentrotus_size</t>
  </si>
  <si>
    <t>Mean_Sphaerechinus_size</t>
  </si>
  <si>
    <t>Percent_bare_rock</t>
  </si>
  <si>
    <t>Percent_algae</t>
  </si>
  <si>
    <t>Date_fish</t>
  </si>
  <si>
    <t>Habitat_type_fish</t>
  </si>
  <si>
    <t>Divers_fish</t>
  </si>
  <si>
    <t>Time_fish</t>
  </si>
  <si>
    <t>D_annularis_small</t>
  </si>
  <si>
    <t>D_annularis_medium</t>
  </si>
  <si>
    <t>D_annularis_large</t>
  </si>
  <si>
    <t>D_sargus_small</t>
  </si>
  <si>
    <t>D_sargus_medium</t>
  </si>
  <si>
    <t>D_sargus_large</t>
  </si>
  <si>
    <t>D_vulgaris_small</t>
  </si>
  <si>
    <t>D_vulgaris_medium</t>
  </si>
  <si>
    <t>D_vulgaris_large</t>
  </si>
  <si>
    <t>S_aurata_small</t>
  </si>
  <si>
    <t>S_aurata_medium</t>
  </si>
  <si>
    <t>S_aurata_large</t>
  </si>
  <si>
    <t>C_julis_small</t>
  </si>
  <si>
    <t>C_julis_medium</t>
  </si>
  <si>
    <t>C_julis_large</t>
  </si>
  <si>
    <t>T_pavo_small</t>
  </si>
  <si>
    <t>T_pavo_medium</t>
  </si>
  <si>
    <t>T_pavo_large</t>
  </si>
  <si>
    <t>S_salpa_small</t>
  </si>
  <si>
    <t>S_salpa_medium</t>
  </si>
  <si>
    <t>S_salpa_large</t>
  </si>
  <si>
    <t>Total_predators</t>
  </si>
  <si>
    <t>Medium_predators</t>
  </si>
  <si>
    <t>Large_predators</t>
  </si>
  <si>
    <t>One</t>
  </si>
  <si>
    <t>Algae</t>
  </si>
  <si>
    <t>CH, AL, LH, Sanja</t>
  </si>
  <si>
    <t>am</t>
  </si>
  <si>
    <t>NA</t>
  </si>
  <si>
    <t>Mixed_algae_posidonia</t>
  </si>
  <si>
    <t>CH,LH,AL</t>
  </si>
  <si>
    <t>pm</t>
  </si>
  <si>
    <t>Two</t>
  </si>
  <si>
    <t>Barren</t>
  </si>
  <si>
    <t>CH,AL,LH,Mauro</t>
  </si>
  <si>
    <t>Rocky</t>
  </si>
  <si>
    <t>Three</t>
  </si>
  <si>
    <t xml:space="preserve">CH, AL, LH, AS </t>
  </si>
  <si>
    <t>CH,LH,AL,SC</t>
  </si>
  <si>
    <t>Four</t>
  </si>
  <si>
    <t>CH, AL, LH, AS</t>
  </si>
  <si>
    <t>Five</t>
  </si>
  <si>
    <t>Six</t>
  </si>
  <si>
    <t>CH, AL, LH</t>
  </si>
  <si>
    <t>Seven</t>
  </si>
  <si>
    <t>Eight</t>
  </si>
  <si>
    <t>Nine</t>
  </si>
  <si>
    <t>CH, AL, LH, K</t>
  </si>
  <si>
    <t>Posidonia</t>
  </si>
  <si>
    <t>CH,LH</t>
  </si>
  <si>
    <t>Ten</t>
  </si>
  <si>
    <t>Both</t>
  </si>
  <si>
    <t>Eleven</t>
  </si>
  <si>
    <t>Twelve</t>
  </si>
  <si>
    <t>CH,AL LH</t>
  </si>
  <si>
    <t>Thirteen</t>
  </si>
  <si>
    <t>CH,AL,LH</t>
  </si>
  <si>
    <t>Dead_matter</t>
  </si>
  <si>
    <t>Small_predators</t>
  </si>
  <si>
    <t>Predator_density</t>
  </si>
  <si>
    <t>Urchin_adult_density</t>
  </si>
  <si>
    <t>Predator diversity</t>
  </si>
  <si>
    <t>Urchin_diversity</t>
  </si>
  <si>
    <t>Total_urchin_abundance</t>
  </si>
  <si>
    <t>Habitat_type_split</t>
  </si>
  <si>
    <t>Percent_algae_proportions</t>
  </si>
  <si>
    <t>Diplodus number</t>
  </si>
  <si>
    <t>diplodus number per 100m2</t>
  </si>
  <si>
    <t>top down</t>
  </si>
  <si>
    <t>mean diplodus number</t>
  </si>
  <si>
    <t>barren mean a lixula</t>
  </si>
  <si>
    <t>algae mean a lixula</t>
  </si>
  <si>
    <t>Habitat Type</t>
  </si>
  <si>
    <t>A. Lixula</t>
  </si>
  <si>
    <t>P.lividus</t>
  </si>
  <si>
    <t>S.granularis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</si>
</sst>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0" borderId="0" xfId="0" applyFont="1"/>
    <xf numFmtId="0" fontId="0" fillId="0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A. Lixula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Sheet1!$H$2:$H$3</c:f>
              <c:strCache>
                <c:ptCount val="2"/>
                <c:pt idx="0">
                  <c:v>Algae</c:v>
                </c:pt>
                <c:pt idx="1">
                  <c:v>Barren</c:v>
                </c:pt>
              </c:strCache>
            </c:strRef>
          </c:cat>
          <c:val>
            <c:numRef>
              <c:f>Sheet1!$I$2:$I$3</c:f>
              <c:numCache>
                <c:formatCode>General</c:formatCode>
                <c:ptCount val="2"/>
                <c:pt idx="0">
                  <c:v>22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C-5847-9CFC-4B1DEE9FDEAD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P.lividus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Sheet1!$H$2:$H$3</c:f>
              <c:strCache>
                <c:ptCount val="2"/>
                <c:pt idx="0">
                  <c:v>Algae</c:v>
                </c:pt>
                <c:pt idx="1">
                  <c:v>Barren</c:v>
                </c:pt>
              </c:strCache>
            </c:strRef>
          </c:cat>
          <c:val>
            <c:numRef>
              <c:f>Sheet1!$J$2:$J$3</c:f>
              <c:numCache>
                <c:formatCode>General</c:formatCode>
                <c:ptCount val="2"/>
                <c:pt idx="0">
                  <c:v>74</c:v>
                </c:pt>
                <c:pt idx="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C-5847-9CFC-4B1DEE9FDEAD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S.granularis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Sheet1!$H$2:$H$3</c:f>
              <c:strCache>
                <c:ptCount val="2"/>
                <c:pt idx="0">
                  <c:v>Algae</c:v>
                </c:pt>
                <c:pt idx="1">
                  <c:v>Barren</c:v>
                </c:pt>
              </c:strCache>
            </c:strRef>
          </c:cat>
          <c:val>
            <c:numRef>
              <c:f>Sheet1!$K$2:$K$3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CC-5847-9CFC-4B1DEE9FD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362608"/>
        <c:axId val="551364256"/>
      </c:barChart>
      <c:catAx>
        <c:axId val="55136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Habitat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51364256"/>
        <c:crosses val="autoZero"/>
        <c:auto val="1"/>
        <c:lblAlgn val="ctr"/>
        <c:lblOffset val="100"/>
        <c:noMultiLvlLbl val="0"/>
      </c:catAx>
      <c:valAx>
        <c:axId val="5513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Sea urchin abundance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5136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4</xdr:row>
      <xdr:rowOff>12700</xdr:rowOff>
    </xdr:from>
    <xdr:to>
      <xdr:col>13</xdr:col>
      <xdr:colOff>495300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4CA42-F72D-4A48-A3A5-FEF2C4F5F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0"/>
  <sheetViews>
    <sheetView zoomScale="107" zoomScaleNormal="107" workbookViewId="0">
      <selection activeCell="D2" sqref="A1:BI14"/>
    </sheetView>
  </sheetViews>
  <sheetFormatPr baseColWidth="10" defaultRowHeight="16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87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89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82</v>
      </c>
      <c r="BA1" t="s">
        <v>84</v>
      </c>
      <c r="BB1" t="s">
        <v>83</v>
      </c>
      <c r="BC1" t="s">
        <v>85</v>
      </c>
      <c r="BD1" t="s">
        <v>86</v>
      </c>
      <c r="BE1" t="s">
        <v>90</v>
      </c>
      <c r="BF1" t="s">
        <v>91</v>
      </c>
      <c r="BG1" t="s">
        <v>88</v>
      </c>
      <c r="BI1" t="s">
        <v>2</v>
      </c>
    </row>
    <row r="2" spans="1:61" x14ac:dyDescent="0.2">
      <c r="A2">
        <v>44.326999999999998</v>
      </c>
      <c r="B2">
        <v>14.7</v>
      </c>
      <c r="C2" t="s">
        <v>48</v>
      </c>
      <c r="D2" s="1">
        <v>44393</v>
      </c>
      <c r="E2" t="s">
        <v>49</v>
      </c>
      <c r="F2" t="s">
        <v>49</v>
      </c>
      <c r="G2" t="s">
        <v>50</v>
      </c>
      <c r="H2" t="s">
        <v>51</v>
      </c>
      <c r="I2">
        <v>1.6257140000000001</v>
      </c>
      <c r="J2">
        <v>4</v>
      </c>
      <c r="K2">
        <v>6</v>
      </c>
      <c r="L2">
        <v>0</v>
      </c>
      <c r="M2">
        <v>10</v>
      </c>
      <c r="N2">
        <v>0</v>
      </c>
      <c r="O2">
        <v>0</v>
      </c>
      <c r="P2">
        <v>0</v>
      </c>
      <c r="Q2">
        <f>P2+O2+N2+M2+L2+K2+J2</f>
        <v>20</v>
      </c>
      <c r="R2">
        <v>48.5</v>
      </c>
      <c r="S2">
        <v>53.166666669999998</v>
      </c>
      <c r="T2" t="s">
        <v>52</v>
      </c>
      <c r="U2">
        <v>7.9388889999999996</v>
      </c>
      <c r="V2">
        <v>91.111111100000002</v>
      </c>
      <c r="W2">
        <f>V2/100</f>
        <v>0.91111111099999997</v>
      </c>
      <c r="X2" s="1">
        <v>44406</v>
      </c>
      <c r="Y2" t="s">
        <v>53</v>
      </c>
      <c r="Z2" t="s">
        <v>54</v>
      </c>
      <c r="AA2" t="s">
        <v>55</v>
      </c>
      <c r="AB2">
        <v>0</v>
      </c>
      <c r="AC2">
        <v>2</v>
      </c>
      <c r="AD2">
        <v>0</v>
      </c>
      <c r="AE2">
        <v>0</v>
      </c>
      <c r="AF2">
        <v>0</v>
      </c>
      <c r="AG2">
        <v>0</v>
      </c>
      <c r="AH2">
        <v>3</v>
      </c>
      <c r="AI2">
        <v>17</v>
      </c>
      <c r="AJ2">
        <v>1</v>
      </c>
      <c r="AK2">
        <v>0</v>
      </c>
      <c r="AL2">
        <v>0</v>
      </c>
      <c r="AM2">
        <v>0</v>
      </c>
      <c r="AN2">
        <v>0</v>
      </c>
      <c r="AO2">
        <v>8</v>
      </c>
      <c r="AP2">
        <v>3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34</v>
      </c>
      <c r="AX2">
        <v>27</v>
      </c>
      <c r="AY2">
        <v>4</v>
      </c>
      <c r="AZ2">
        <f>AB2+AE2+AH2+AK2+AN2+AQ2+AT2</f>
        <v>3</v>
      </c>
      <c r="BA2">
        <f t="shared" ref="BA2:BA14" si="0">M2/7.5</f>
        <v>1.3333333333333333</v>
      </c>
      <c r="BB2">
        <f>AW2/250</f>
        <v>0.13600000000000001</v>
      </c>
      <c r="BC2">
        <v>0.99749682082859248</v>
      </c>
      <c r="BD2">
        <f t="shared" ref="BD2:BD14" si="1">1-(Q2*(Q2-1))/(358*(358-1))</f>
        <v>0.9970267436583572</v>
      </c>
      <c r="BE2">
        <f>AB2+AC2+AD2+AE2+AF2+AG2+AH2+AI2+AJ2</f>
        <v>23</v>
      </c>
      <c r="BF2">
        <f>BE2/2.5</f>
        <v>9.1999999999999993</v>
      </c>
      <c r="BG2" t="s">
        <v>49</v>
      </c>
      <c r="BI2" t="s">
        <v>48</v>
      </c>
    </row>
    <row r="3" spans="1:61" x14ac:dyDescent="0.2">
      <c r="A3">
        <v>44.378</v>
      </c>
      <c r="B3">
        <v>14.702999999999999</v>
      </c>
      <c r="C3" t="s">
        <v>56</v>
      </c>
      <c r="D3" s="1">
        <v>44393</v>
      </c>
      <c r="E3" t="s">
        <v>57</v>
      </c>
      <c r="F3" t="s">
        <v>57</v>
      </c>
      <c r="G3" t="s">
        <v>58</v>
      </c>
      <c r="H3" t="s">
        <v>55</v>
      </c>
      <c r="I3">
        <v>1.954</v>
      </c>
      <c r="J3">
        <v>9</v>
      </c>
      <c r="K3">
        <v>36</v>
      </c>
      <c r="L3">
        <v>0</v>
      </c>
      <c r="M3">
        <v>45</v>
      </c>
      <c r="N3">
        <v>0</v>
      </c>
      <c r="O3">
        <v>0</v>
      </c>
      <c r="P3">
        <v>0</v>
      </c>
      <c r="Q3">
        <f t="shared" ref="Q3:Q14" si="2">P3+O3+N3+M3+L3+K3+J3</f>
        <v>90</v>
      </c>
      <c r="R3">
        <v>39.888888889999997</v>
      </c>
      <c r="S3">
        <v>46.611111110000003</v>
      </c>
      <c r="T3" t="s">
        <v>52</v>
      </c>
      <c r="U3">
        <v>98.65</v>
      </c>
      <c r="V3">
        <v>0.13333329999999999</v>
      </c>
      <c r="W3">
        <f t="shared" ref="W3:W14" si="3">V3/100</f>
        <v>1.3333329999999999E-3</v>
      </c>
      <c r="X3" s="1">
        <v>44414</v>
      </c>
      <c r="Y3" t="s">
        <v>59</v>
      </c>
      <c r="Z3" t="s">
        <v>54</v>
      </c>
      <c r="AA3" t="s">
        <v>51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9</v>
      </c>
      <c r="AJ3">
        <v>1</v>
      </c>
      <c r="AK3">
        <v>0</v>
      </c>
      <c r="AL3">
        <v>0</v>
      </c>
      <c r="AM3">
        <v>0</v>
      </c>
      <c r="AN3">
        <v>2</v>
      </c>
      <c r="AO3">
        <v>2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15</v>
      </c>
      <c r="AX3">
        <v>11</v>
      </c>
      <c r="AY3">
        <v>1</v>
      </c>
      <c r="AZ3">
        <f t="shared" ref="AZ3:AZ14" si="4">AB3+AE3+AH3+AK3+AN3+AQ3+AT3</f>
        <v>3</v>
      </c>
      <c r="BA3">
        <f t="shared" si="0"/>
        <v>6</v>
      </c>
      <c r="BB3">
        <f t="shared" ref="BB3:BB14" si="5">AW3/250</f>
        <v>0.06</v>
      </c>
      <c r="BC3">
        <v>0.9995314905294157</v>
      </c>
      <c r="BD3">
        <f t="shared" si="1"/>
        <v>0.93732688606168724</v>
      </c>
      <c r="BE3">
        <f t="shared" ref="BE3:BE14" si="6">AB3+AC3+AD3+AE3+AF3+AG3+AH3+AI3+AJ3</f>
        <v>11</v>
      </c>
      <c r="BF3">
        <f t="shared" ref="BF3:BF14" si="7">BE3/2.5</f>
        <v>4.4000000000000004</v>
      </c>
      <c r="BG3" t="s">
        <v>57</v>
      </c>
      <c r="BI3" t="s">
        <v>56</v>
      </c>
    </row>
    <row r="4" spans="1:61" x14ac:dyDescent="0.2">
      <c r="A4">
        <v>44.371000000000002</v>
      </c>
      <c r="B4">
        <v>14.71</v>
      </c>
      <c r="C4" t="s">
        <v>60</v>
      </c>
      <c r="D4" s="1">
        <v>44394</v>
      </c>
      <c r="E4" t="s">
        <v>57</v>
      </c>
      <c r="F4" t="s">
        <v>57</v>
      </c>
      <c r="G4" t="s">
        <v>61</v>
      </c>
      <c r="H4" t="s">
        <v>55</v>
      </c>
      <c r="I4">
        <v>1.9578949999999999</v>
      </c>
      <c r="J4">
        <v>0</v>
      </c>
      <c r="K4">
        <v>21</v>
      </c>
      <c r="L4">
        <v>1</v>
      </c>
      <c r="M4">
        <v>22</v>
      </c>
      <c r="N4">
        <v>0</v>
      </c>
      <c r="O4">
        <v>0</v>
      </c>
      <c r="P4">
        <v>0</v>
      </c>
      <c r="Q4">
        <f t="shared" si="2"/>
        <v>44</v>
      </c>
      <c r="R4" t="s">
        <v>52</v>
      </c>
      <c r="S4">
        <v>52</v>
      </c>
      <c r="T4">
        <v>72</v>
      </c>
      <c r="U4">
        <v>91.132367000000002</v>
      </c>
      <c r="V4">
        <v>8.5893719999999991</v>
      </c>
      <c r="W4">
        <f t="shared" si="3"/>
        <v>8.5893719999999993E-2</v>
      </c>
      <c r="X4" s="1">
        <v>44413</v>
      </c>
      <c r="Y4" t="s">
        <v>49</v>
      </c>
      <c r="Z4" t="s">
        <v>62</v>
      </c>
      <c r="AA4" t="s">
        <v>55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65</v>
      </c>
      <c r="AI4">
        <v>3</v>
      </c>
      <c r="AJ4">
        <v>0</v>
      </c>
      <c r="AK4">
        <v>0</v>
      </c>
      <c r="AL4">
        <v>0</v>
      </c>
      <c r="AM4">
        <v>0</v>
      </c>
      <c r="AN4">
        <v>7</v>
      </c>
      <c r="AO4">
        <v>3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78</v>
      </c>
      <c r="AX4">
        <v>6</v>
      </c>
      <c r="AY4">
        <v>0</v>
      </c>
      <c r="AZ4">
        <f t="shared" si="4"/>
        <v>72</v>
      </c>
      <c r="BA4">
        <f t="shared" si="0"/>
        <v>2.9333333333333331</v>
      </c>
      <c r="BB4">
        <f t="shared" si="5"/>
        <v>0.312</v>
      </c>
      <c r="BC4">
        <v>0.9866006291412891</v>
      </c>
      <c r="BD4">
        <f t="shared" si="1"/>
        <v>0.98519631316213641</v>
      </c>
      <c r="BE4">
        <f t="shared" si="6"/>
        <v>68</v>
      </c>
      <c r="BF4" s="2">
        <f t="shared" si="7"/>
        <v>27.2</v>
      </c>
      <c r="BG4" s="2" t="s">
        <v>57</v>
      </c>
      <c r="BH4" s="2" t="s">
        <v>92</v>
      </c>
      <c r="BI4" s="2" t="s">
        <v>60</v>
      </c>
    </row>
    <row r="5" spans="1:61" x14ac:dyDescent="0.2">
      <c r="A5">
        <v>44.381</v>
      </c>
      <c r="B5">
        <v>14.686999999999999</v>
      </c>
      <c r="C5" t="s">
        <v>63</v>
      </c>
      <c r="D5" s="1">
        <v>44394</v>
      </c>
      <c r="E5" t="s">
        <v>49</v>
      </c>
      <c r="F5" t="s">
        <v>49</v>
      </c>
      <c r="G5" t="s">
        <v>64</v>
      </c>
      <c r="H5" t="s">
        <v>51</v>
      </c>
      <c r="I5">
        <v>1.9025000000000001</v>
      </c>
      <c r="J5">
        <v>4</v>
      </c>
      <c r="K5">
        <v>16</v>
      </c>
      <c r="L5">
        <v>0</v>
      </c>
      <c r="M5">
        <v>20</v>
      </c>
      <c r="N5">
        <v>0</v>
      </c>
      <c r="O5">
        <v>0</v>
      </c>
      <c r="P5">
        <v>0</v>
      </c>
      <c r="Q5">
        <f t="shared" si="2"/>
        <v>40</v>
      </c>
      <c r="R5">
        <v>44.75</v>
      </c>
      <c r="S5">
        <v>48.8125</v>
      </c>
      <c r="T5" t="s">
        <v>52</v>
      </c>
      <c r="U5">
        <v>46.995168999999997</v>
      </c>
      <c r="V5">
        <v>52.593236699999999</v>
      </c>
      <c r="W5">
        <f t="shared" si="3"/>
        <v>0.52593236700000001</v>
      </c>
      <c r="X5" s="1">
        <v>44403</v>
      </c>
      <c r="Y5" t="s">
        <v>53</v>
      </c>
      <c r="Z5" t="s">
        <v>54</v>
      </c>
      <c r="AA5" t="s">
        <v>51</v>
      </c>
      <c r="AB5">
        <v>2</v>
      </c>
      <c r="AC5">
        <v>28</v>
      </c>
      <c r="AD5">
        <v>0</v>
      </c>
      <c r="AE5">
        <v>0</v>
      </c>
      <c r="AF5">
        <v>0</v>
      </c>
      <c r="AG5">
        <v>0</v>
      </c>
      <c r="AH5">
        <v>1</v>
      </c>
      <c r="AI5">
        <v>45</v>
      </c>
      <c r="AJ5">
        <v>1</v>
      </c>
      <c r="AK5">
        <v>0</v>
      </c>
      <c r="AL5">
        <v>0</v>
      </c>
      <c r="AM5">
        <v>0</v>
      </c>
      <c r="AN5">
        <v>1</v>
      </c>
      <c r="AO5">
        <v>18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96</v>
      </c>
      <c r="AX5">
        <v>91</v>
      </c>
      <c r="AY5">
        <v>1</v>
      </c>
      <c r="AZ5">
        <f t="shared" si="4"/>
        <v>4</v>
      </c>
      <c r="BA5">
        <f t="shared" si="0"/>
        <v>2.6666666666666665</v>
      </c>
      <c r="BB5">
        <f t="shared" si="5"/>
        <v>0.38400000000000001</v>
      </c>
      <c r="BC5">
        <v>0.97965330299176767</v>
      </c>
      <c r="BD5">
        <f t="shared" si="1"/>
        <v>0.98779400028167696</v>
      </c>
      <c r="BE5">
        <f t="shared" si="6"/>
        <v>77</v>
      </c>
      <c r="BF5" s="2">
        <f t="shared" si="7"/>
        <v>30.8</v>
      </c>
      <c r="BG5" s="2" t="s">
        <v>49</v>
      </c>
      <c r="BH5" s="2" t="s">
        <v>92</v>
      </c>
      <c r="BI5" s="2" t="s">
        <v>63</v>
      </c>
    </row>
    <row r="6" spans="1:61" x14ac:dyDescent="0.2">
      <c r="A6">
        <v>44.345999999999997</v>
      </c>
      <c r="B6">
        <v>14.721</v>
      </c>
      <c r="C6" t="s">
        <v>65</v>
      </c>
      <c r="D6" s="1">
        <v>44395</v>
      </c>
      <c r="E6" t="s">
        <v>49</v>
      </c>
      <c r="F6" t="s">
        <v>49</v>
      </c>
      <c r="G6" t="s">
        <v>64</v>
      </c>
      <c r="H6" t="s">
        <v>55</v>
      </c>
      <c r="I6">
        <v>2.0322580000000001</v>
      </c>
      <c r="J6">
        <v>0</v>
      </c>
      <c r="K6">
        <v>6</v>
      </c>
      <c r="L6">
        <v>0</v>
      </c>
      <c r="M6">
        <v>6</v>
      </c>
      <c r="N6">
        <v>0</v>
      </c>
      <c r="O6">
        <v>1</v>
      </c>
      <c r="P6">
        <v>0</v>
      </c>
      <c r="Q6">
        <f t="shared" si="2"/>
        <v>13</v>
      </c>
      <c r="R6" t="s">
        <v>52</v>
      </c>
      <c r="S6">
        <v>45.666666669999998</v>
      </c>
      <c r="T6" t="s">
        <v>52</v>
      </c>
      <c r="U6">
        <v>22.339372000000001</v>
      </c>
      <c r="V6">
        <v>75.637439599999993</v>
      </c>
      <c r="W6">
        <f t="shared" si="3"/>
        <v>0.75637439599999989</v>
      </c>
      <c r="X6" s="1">
        <v>44410</v>
      </c>
      <c r="Y6" t="s">
        <v>49</v>
      </c>
      <c r="Z6" t="s">
        <v>54</v>
      </c>
      <c r="AA6" t="s">
        <v>55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4</v>
      </c>
      <c r="AJ6">
        <v>0</v>
      </c>
      <c r="AK6">
        <v>0</v>
      </c>
      <c r="AL6">
        <v>0</v>
      </c>
      <c r="AM6">
        <v>0</v>
      </c>
      <c r="AN6">
        <v>2</v>
      </c>
      <c r="AO6">
        <v>23</v>
      </c>
      <c r="AP6">
        <v>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31</v>
      </c>
      <c r="AX6">
        <v>27</v>
      </c>
      <c r="AY6">
        <v>2</v>
      </c>
      <c r="AZ6">
        <f t="shared" si="4"/>
        <v>2</v>
      </c>
      <c r="BA6">
        <f t="shared" si="0"/>
        <v>0.8</v>
      </c>
      <c r="BB6">
        <f t="shared" si="5"/>
        <v>0.124</v>
      </c>
      <c r="BC6">
        <v>0.99792517234455524</v>
      </c>
      <c r="BD6">
        <f t="shared" si="1"/>
        <v>0.99877940002816767</v>
      </c>
      <c r="BE6">
        <f t="shared" si="6"/>
        <v>4</v>
      </c>
      <c r="BF6">
        <f t="shared" si="7"/>
        <v>1.6</v>
      </c>
      <c r="BG6" t="s">
        <v>49</v>
      </c>
      <c r="BI6" t="s">
        <v>65</v>
      </c>
    </row>
    <row r="7" spans="1:61" x14ac:dyDescent="0.2">
      <c r="A7">
        <v>44.365000000000002</v>
      </c>
      <c r="B7">
        <v>14.691000000000001</v>
      </c>
      <c r="C7" t="s">
        <v>66</v>
      </c>
      <c r="D7" s="1">
        <v>44396</v>
      </c>
      <c r="E7" t="s">
        <v>57</v>
      </c>
      <c r="F7" t="s">
        <v>57</v>
      </c>
      <c r="G7" t="s">
        <v>67</v>
      </c>
      <c r="H7" t="s">
        <v>51</v>
      </c>
      <c r="I7">
        <v>1.78</v>
      </c>
      <c r="J7">
        <v>1</v>
      </c>
      <c r="K7">
        <v>2</v>
      </c>
      <c r="L7">
        <v>0</v>
      </c>
      <c r="M7">
        <v>3</v>
      </c>
      <c r="N7">
        <v>0</v>
      </c>
      <c r="O7">
        <v>0</v>
      </c>
      <c r="P7">
        <v>0</v>
      </c>
      <c r="Q7">
        <f t="shared" si="2"/>
        <v>6</v>
      </c>
      <c r="R7">
        <v>54</v>
      </c>
      <c r="S7">
        <v>58</v>
      </c>
      <c r="T7" t="s">
        <v>52</v>
      </c>
      <c r="U7">
        <v>78.196838</v>
      </c>
      <c r="V7">
        <v>21.803162100000002</v>
      </c>
      <c r="W7">
        <f t="shared" si="3"/>
        <v>0.21803162100000001</v>
      </c>
      <c r="X7" s="1">
        <v>44407</v>
      </c>
      <c r="Y7" t="s">
        <v>53</v>
      </c>
      <c r="Z7" t="s">
        <v>54</v>
      </c>
      <c r="AA7" t="s">
        <v>51</v>
      </c>
      <c r="AB7">
        <v>2</v>
      </c>
      <c r="AC7">
        <v>11</v>
      </c>
      <c r="AD7">
        <v>2</v>
      </c>
      <c r="AE7">
        <v>0</v>
      </c>
      <c r="AF7">
        <v>0</v>
      </c>
      <c r="AG7">
        <v>0</v>
      </c>
      <c r="AH7">
        <v>2</v>
      </c>
      <c r="AI7">
        <v>16</v>
      </c>
      <c r="AJ7">
        <v>1</v>
      </c>
      <c r="AK7">
        <v>0</v>
      </c>
      <c r="AL7">
        <v>0</v>
      </c>
      <c r="AM7">
        <v>0</v>
      </c>
      <c r="AN7">
        <v>4</v>
      </c>
      <c r="AO7">
        <v>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12</v>
      </c>
      <c r="AW7">
        <v>46</v>
      </c>
      <c r="AX7">
        <v>35</v>
      </c>
      <c r="AY7">
        <v>3</v>
      </c>
      <c r="AZ7">
        <f t="shared" si="4"/>
        <v>8</v>
      </c>
      <c r="BA7">
        <f t="shared" si="0"/>
        <v>0.4</v>
      </c>
      <c r="BB7">
        <f t="shared" si="5"/>
        <v>0.184</v>
      </c>
      <c r="BC7">
        <v>0.99538183521852619</v>
      </c>
      <c r="BD7">
        <f t="shared" si="1"/>
        <v>0.99976526923618614</v>
      </c>
      <c r="BE7">
        <f t="shared" si="6"/>
        <v>34</v>
      </c>
      <c r="BF7">
        <f t="shared" si="7"/>
        <v>13.6</v>
      </c>
      <c r="BG7" t="s">
        <v>57</v>
      </c>
      <c r="BI7" t="s">
        <v>66</v>
      </c>
    </row>
    <row r="8" spans="1:61" x14ac:dyDescent="0.2">
      <c r="A8">
        <v>44.375</v>
      </c>
      <c r="B8">
        <v>14.691000000000001</v>
      </c>
      <c r="C8" t="s">
        <v>68</v>
      </c>
      <c r="D8" s="1">
        <v>44396</v>
      </c>
      <c r="E8" t="s">
        <v>49</v>
      </c>
      <c r="F8" t="s">
        <v>49</v>
      </c>
      <c r="G8" t="s">
        <v>67</v>
      </c>
      <c r="H8" t="s">
        <v>55</v>
      </c>
      <c r="I8">
        <v>1.535849</v>
      </c>
      <c r="J8">
        <v>12</v>
      </c>
      <c r="K8">
        <v>29</v>
      </c>
      <c r="L8">
        <v>0</v>
      </c>
      <c r="M8">
        <v>41</v>
      </c>
      <c r="N8">
        <v>0</v>
      </c>
      <c r="O8">
        <v>3</v>
      </c>
      <c r="P8">
        <v>0</v>
      </c>
      <c r="Q8">
        <f t="shared" si="2"/>
        <v>85</v>
      </c>
      <c r="R8">
        <v>51.833333330000002</v>
      </c>
      <c r="S8" t="s">
        <v>52</v>
      </c>
      <c r="T8" t="s">
        <v>52</v>
      </c>
      <c r="U8">
        <v>12.133333</v>
      </c>
      <c r="V8">
        <v>87.6</v>
      </c>
      <c r="W8">
        <f t="shared" si="3"/>
        <v>0.87599999999999989</v>
      </c>
      <c r="X8" s="1">
        <v>44403</v>
      </c>
      <c r="Y8" t="s">
        <v>49</v>
      </c>
      <c r="Z8" t="s">
        <v>54</v>
      </c>
      <c r="AA8" t="s">
        <v>55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27</v>
      </c>
      <c r="AJ8">
        <v>0</v>
      </c>
      <c r="AK8">
        <v>0</v>
      </c>
      <c r="AL8">
        <v>0</v>
      </c>
      <c r="AM8">
        <v>0</v>
      </c>
      <c r="AN8">
        <v>1</v>
      </c>
      <c r="AO8">
        <v>16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44</v>
      </c>
      <c r="AX8">
        <v>43</v>
      </c>
      <c r="AY8">
        <v>0</v>
      </c>
      <c r="AZ8">
        <f t="shared" si="4"/>
        <v>1</v>
      </c>
      <c r="BA8">
        <f t="shared" si="0"/>
        <v>5.4666666666666668</v>
      </c>
      <c r="BB8">
        <f t="shared" si="5"/>
        <v>0.17599999999999999</v>
      </c>
      <c r="BC8">
        <v>0.99577895276978334</v>
      </c>
      <c r="BD8">
        <f t="shared" si="1"/>
        <v>0.94413407821229045</v>
      </c>
      <c r="BE8">
        <f t="shared" si="6"/>
        <v>27</v>
      </c>
      <c r="BF8">
        <f t="shared" si="7"/>
        <v>10.8</v>
      </c>
      <c r="BG8" t="s">
        <v>49</v>
      </c>
      <c r="BI8" t="s">
        <v>68</v>
      </c>
    </row>
    <row r="9" spans="1:61" x14ac:dyDescent="0.2">
      <c r="A9">
        <v>44.353000000000002</v>
      </c>
      <c r="B9">
        <v>14.707000000000001</v>
      </c>
      <c r="C9" t="s">
        <v>69</v>
      </c>
      <c r="D9" s="1">
        <v>44397</v>
      </c>
      <c r="E9" t="s">
        <v>49</v>
      </c>
      <c r="F9" t="s">
        <v>49</v>
      </c>
      <c r="G9" t="s">
        <v>64</v>
      </c>
      <c r="H9" t="s">
        <v>51</v>
      </c>
      <c r="I9">
        <v>1.5823529999999999</v>
      </c>
      <c r="J9">
        <v>2</v>
      </c>
      <c r="K9">
        <v>6</v>
      </c>
      <c r="L9">
        <v>2</v>
      </c>
      <c r="M9">
        <v>10</v>
      </c>
      <c r="N9">
        <v>0</v>
      </c>
      <c r="O9">
        <v>0</v>
      </c>
      <c r="P9">
        <v>0</v>
      </c>
      <c r="Q9">
        <f t="shared" si="2"/>
        <v>20</v>
      </c>
      <c r="R9">
        <v>49</v>
      </c>
      <c r="S9">
        <v>52.833333330000002</v>
      </c>
      <c r="T9">
        <v>68</v>
      </c>
      <c r="U9">
        <v>34.716667000000001</v>
      </c>
      <c r="V9">
        <v>60.294444400000003</v>
      </c>
      <c r="W9">
        <f t="shared" si="3"/>
        <v>0.60294444400000002</v>
      </c>
      <c r="X9" s="1">
        <v>44407</v>
      </c>
      <c r="Y9" t="s">
        <v>53</v>
      </c>
      <c r="Z9" t="s">
        <v>54</v>
      </c>
      <c r="AA9" t="s">
        <v>55</v>
      </c>
      <c r="AB9">
        <v>0</v>
      </c>
      <c r="AC9">
        <v>4</v>
      </c>
      <c r="AD9">
        <v>0</v>
      </c>
      <c r="AE9">
        <v>0</v>
      </c>
      <c r="AF9">
        <v>0</v>
      </c>
      <c r="AG9">
        <v>0</v>
      </c>
      <c r="AH9">
        <v>0</v>
      </c>
      <c r="AI9">
        <v>27</v>
      </c>
      <c r="AJ9">
        <v>5</v>
      </c>
      <c r="AK9">
        <v>0</v>
      </c>
      <c r="AL9">
        <v>1</v>
      </c>
      <c r="AM9">
        <v>0</v>
      </c>
      <c r="AN9">
        <v>9</v>
      </c>
      <c r="AO9">
        <v>11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57</v>
      </c>
      <c r="AX9">
        <v>43</v>
      </c>
      <c r="AY9">
        <v>5</v>
      </c>
      <c r="AZ9">
        <f t="shared" si="4"/>
        <v>9</v>
      </c>
      <c r="BA9">
        <f t="shared" si="0"/>
        <v>1.3333333333333333</v>
      </c>
      <c r="BB9">
        <f t="shared" si="5"/>
        <v>0.22800000000000001</v>
      </c>
      <c r="BC9">
        <v>0.99287865604711867</v>
      </c>
      <c r="BD9">
        <f t="shared" si="1"/>
        <v>0.9970267436583572</v>
      </c>
      <c r="BE9">
        <f t="shared" si="6"/>
        <v>36</v>
      </c>
      <c r="BF9">
        <f t="shared" si="7"/>
        <v>14.4</v>
      </c>
      <c r="BG9" t="s">
        <v>49</v>
      </c>
      <c r="BI9" t="s">
        <v>69</v>
      </c>
    </row>
    <row r="10" spans="1:61" x14ac:dyDescent="0.2">
      <c r="A10">
        <v>44.37</v>
      </c>
      <c r="B10">
        <v>14.693</v>
      </c>
      <c r="C10" t="s">
        <v>70</v>
      </c>
      <c r="D10" s="1">
        <v>44397</v>
      </c>
      <c r="E10" t="s">
        <v>57</v>
      </c>
      <c r="F10" t="s">
        <v>57</v>
      </c>
      <c r="G10" t="s">
        <v>71</v>
      </c>
      <c r="H10" t="s">
        <v>55</v>
      </c>
      <c r="I10">
        <v>2.0249999999999999</v>
      </c>
      <c r="J10">
        <v>4</v>
      </c>
      <c r="K10">
        <v>25</v>
      </c>
      <c r="L10">
        <v>0</v>
      </c>
      <c r="M10">
        <v>29</v>
      </c>
      <c r="N10">
        <v>0</v>
      </c>
      <c r="O10">
        <v>1</v>
      </c>
      <c r="P10">
        <v>0</v>
      </c>
      <c r="Q10">
        <f t="shared" si="2"/>
        <v>59</v>
      </c>
      <c r="R10">
        <v>37</v>
      </c>
      <c r="S10">
        <v>36.520000000000003</v>
      </c>
      <c r="T10" t="s">
        <v>52</v>
      </c>
      <c r="U10">
        <v>72.844443999999996</v>
      </c>
      <c r="V10">
        <v>21.15</v>
      </c>
      <c r="W10">
        <f t="shared" si="3"/>
        <v>0.21149999999999999</v>
      </c>
      <c r="X10" s="1">
        <v>44408</v>
      </c>
      <c r="Y10" t="s">
        <v>72</v>
      </c>
      <c r="Z10" t="s">
        <v>73</v>
      </c>
      <c r="AA10" t="s">
        <v>55</v>
      </c>
      <c r="AB10">
        <v>0</v>
      </c>
      <c r="AC10">
        <v>6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53</v>
      </c>
      <c r="AJ10">
        <v>4</v>
      </c>
      <c r="AK10">
        <v>0</v>
      </c>
      <c r="AL10">
        <v>0</v>
      </c>
      <c r="AM10">
        <v>0</v>
      </c>
      <c r="AN10">
        <v>1</v>
      </c>
      <c r="AO10">
        <v>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4</v>
      </c>
      <c r="AV10">
        <v>0</v>
      </c>
      <c r="AW10">
        <v>67</v>
      </c>
      <c r="AX10">
        <v>61</v>
      </c>
      <c r="AY10">
        <v>5</v>
      </c>
      <c r="AZ10">
        <f t="shared" si="4"/>
        <v>1</v>
      </c>
      <c r="BA10">
        <f t="shared" si="0"/>
        <v>3.8666666666666667</v>
      </c>
      <c r="BB10">
        <f t="shared" si="5"/>
        <v>0.26800000000000002</v>
      </c>
      <c r="BC10">
        <v>0.99013452914798206</v>
      </c>
      <c r="BD10">
        <f t="shared" si="1"/>
        <v>0.97322504420762723</v>
      </c>
      <c r="BE10">
        <f t="shared" si="6"/>
        <v>64</v>
      </c>
      <c r="BF10" s="2">
        <f t="shared" si="7"/>
        <v>25.6</v>
      </c>
      <c r="BG10" s="2" t="s">
        <v>57</v>
      </c>
      <c r="BH10" s="2" t="s">
        <v>92</v>
      </c>
      <c r="BI10" s="2" t="s">
        <v>70</v>
      </c>
    </row>
    <row r="11" spans="1:61" x14ac:dyDescent="0.2">
      <c r="A11">
        <v>44.350999999999999</v>
      </c>
      <c r="B11">
        <v>14.728999999999999</v>
      </c>
      <c r="C11" t="s">
        <v>74</v>
      </c>
      <c r="D11" s="1">
        <v>44399</v>
      </c>
      <c r="E11" t="s">
        <v>75</v>
      </c>
      <c r="F11" t="s">
        <v>57</v>
      </c>
      <c r="G11" t="s">
        <v>67</v>
      </c>
      <c r="H11" t="s">
        <v>55</v>
      </c>
      <c r="I11">
        <v>2.105747</v>
      </c>
      <c r="J11">
        <v>0</v>
      </c>
      <c r="K11">
        <v>64</v>
      </c>
      <c r="L11">
        <v>6</v>
      </c>
      <c r="M11">
        <v>70</v>
      </c>
      <c r="N11">
        <v>0</v>
      </c>
      <c r="O11">
        <v>13</v>
      </c>
      <c r="P11">
        <v>0</v>
      </c>
      <c r="Q11">
        <f>P11+O11+N11+M11+L11+K11+J11</f>
        <v>153</v>
      </c>
      <c r="R11" t="s">
        <v>52</v>
      </c>
      <c r="S11">
        <v>40.359375</v>
      </c>
      <c r="T11">
        <v>65.666666669999998</v>
      </c>
      <c r="U11">
        <v>64.634365000000003</v>
      </c>
      <c r="V11">
        <v>27.1171498</v>
      </c>
      <c r="W11">
        <f t="shared" si="3"/>
        <v>0.27117149800000001</v>
      </c>
      <c r="X11" s="1">
        <v>44411</v>
      </c>
      <c r="Y11" t="s">
        <v>72</v>
      </c>
      <c r="Z11" t="s">
        <v>54</v>
      </c>
      <c r="AA11" t="s">
        <v>51</v>
      </c>
      <c r="AB11">
        <v>7</v>
      </c>
      <c r="AC11">
        <v>17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30</v>
      </c>
      <c r="AJ11">
        <v>0</v>
      </c>
      <c r="AK11">
        <v>0</v>
      </c>
      <c r="AL11">
        <v>0</v>
      </c>
      <c r="AM11">
        <v>0</v>
      </c>
      <c r="AN11">
        <v>3</v>
      </c>
      <c r="AO11">
        <v>14</v>
      </c>
      <c r="AP11">
        <v>5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78</v>
      </c>
      <c r="AX11">
        <v>61</v>
      </c>
      <c r="AY11">
        <v>5</v>
      </c>
      <c r="AZ11">
        <f t="shared" si="4"/>
        <v>12</v>
      </c>
      <c r="BA11">
        <f t="shared" si="0"/>
        <v>9.3333333333333339</v>
      </c>
      <c r="BB11">
        <f t="shared" si="5"/>
        <v>0.312</v>
      </c>
      <c r="BC11">
        <v>0.9866006291412891</v>
      </c>
      <c r="BD11">
        <f t="shared" si="1"/>
        <v>0.81803671189146043</v>
      </c>
      <c r="BE11">
        <f t="shared" si="6"/>
        <v>56</v>
      </c>
      <c r="BF11" s="2">
        <f t="shared" si="7"/>
        <v>22.4</v>
      </c>
      <c r="BG11" s="2" t="s">
        <v>57</v>
      </c>
      <c r="BH11" s="2" t="s">
        <v>92</v>
      </c>
      <c r="BI11" s="2" t="s">
        <v>74</v>
      </c>
    </row>
    <row r="12" spans="1:61" x14ac:dyDescent="0.2">
      <c r="A12">
        <v>44.357999999999997</v>
      </c>
      <c r="B12">
        <v>14.724</v>
      </c>
      <c r="C12" t="s">
        <v>76</v>
      </c>
      <c r="D12" s="1">
        <v>44400</v>
      </c>
      <c r="E12" t="s">
        <v>75</v>
      </c>
      <c r="F12" t="s">
        <v>49</v>
      </c>
      <c r="G12" t="s">
        <v>67</v>
      </c>
      <c r="H12" t="s">
        <v>51</v>
      </c>
      <c r="I12">
        <v>1.95</v>
      </c>
      <c r="J12">
        <v>0</v>
      </c>
      <c r="K12">
        <v>7</v>
      </c>
      <c r="L12">
        <v>0</v>
      </c>
      <c r="M12">
        <v>7</v>
      </c>
      <c r="N12">
        <v>0</v>
      </c>
      <c r="O12">
        <v>0</v>
      </c>
      <c r="P12">
        <v>1</v>
      </c>
      <c r="Q12">
        <f t="shared" si="2"/>
        <v>15</v>
      </c>
      <c r="R12" t="s">
        <v>52</v>
      </c>
      <c r="S12">
        <v>49.571428570000002</v>
      </c>
      <c r="T12" t="s">
        <v>52</v>
      </c>
      <c r="U12">
        <v>38.722968999999999</v>
      </c>
      <c r="V12">
        <v>59.125515999999998</v>
      </c>
      <c r="W12">
        <f t="shared" si="3"/>
        <v>0.59125516</v>
      </c>
      <c r="X12" s="1">
        <v>44411</v>
      </c>
      <c r="Y12" t="s">
        <v>53</v>
      </c>
      <c r="Z12" t="s">
        <v>54</v>
      </c>
      <c r="AA12" t="s">
        <v>55</v>
      </c>
      <c r="AB12">
        <v>2</v>
      </c>
      <c r="AC12">
        <v>12</v>
      </c>
      <c r="AD12">
        <v>1</v>
      </c>
      <c r="AE12">
        <v>0</v>
      </c>
      <c r="AF12">
        <v>0</v>
      </c>
      <c r="AG12">
        <v>0</v>
      </c>
      <c r="AH12">
        <v>3</v>
      </c>
      <c r="AI12">
        <v>32</v>
      </c>
      <c r="AJ12">
        <v>0</v>
      </c>
      <c r="AK12">
        <v>0</v>
      </c>
      <c r="AL12">
        <v>0</v>
      </c>
      <c r="AM12">
        <v>0</v>
      </c>
      <c r="AN12">
        <v>3</v>
      </c>
      <c r="AO12">
        <v>8</v>
      </c>
      <c r="AP12">
        <v>1</v>
      </c>
      <c r="AQ12">
        <v>0</v>
      </c>
      <c r="AR12">
        <v>0</v>
      </c>
      <c r="AS12">
        <v>0</v>
      </c>
      <c r="AT12">
        <v>2</v>
      </c>
      <c r="AU12">
        <v>4</v>
      </c>
      <c r="AV12">
        <v>0</v>
      </c>
      <c r="AW12">
        <v>62</v>
      </c>
      <c r="AX12">
        <v>52</v>
      </c>
      <c r="AY12">
        <v>2</v>
      </c>
      <c r="AZ12">
        <f t="shared" si="4"/>
        <v>10</v>
      </c>
      <c r="BA12">
        <f t="shared" si="0"/>
        <v>0.93333333333333335</v>
      </c>
      <c r="BB12">
        <f t="shared" si="5"/>
        <v>0.248</v>
      </c>
      <c r="BC12">
        <v>0.99156236753452465</v>
      </c>
      <c r="BD12">
        <f t="shared" si="1"/>
        <v>0.99835688465330263</v>
      </c>
      <c r="BE12">
        <f t="shared" si="6"/>
        <v>50</v>
      </c>
      <c r="BF12">
        <f t="shared" si="7"/>
        <v>20</v>
      </c>
      <c r="BG12" t="s">
        <v>49</v>
      </c>
      <c r="BI12" t="s">
        <v>76</v>
      </c>
    </row>
    <row r="13" spans="1:61" x14ac:dyDescent="0.2">
      <c r="A13">
        <v>44.366</v>
      </c>
      <c r="B13">
        <v>14.721</v>
      </c>
      <c r="C13" t="s">
        <v>77</v>
      </c>
      <c r="D13" s="1">
        <v>44400</v>
      </c>
      <c r="E13" t="s">
        <v>75</v>
      </c>
      <c r="F13" t="s">
        <v>57</v>
      </c>
      <c r="G13" t="s">
        <v>78</v>
      </c>
      <c r="H13" t="s">
        <v>55</v>
      </c>
      <c r="I13">
        <v>1.8</v>
      </c>
      <c r="J13">
        <v>2</v>
      </c>
      <c r="K13">
        <v>33</v>
      </c>
      <c r="L13">
        <v>1</v>
      </c>
      <c r="M13">
        <v>36</v>
      </c>
      <c r="N13">
        <v>0</v>
      </c>
      <c r="O13">
        <v>4</v>
      </c>
      <c r="P13">
        <v>2</v>
      </c>
      <c r="Q13">
        <f t="shared" si="2"/>
        <v>78</v>
      </c>
      <c r="R13">
        <v>53.5</v>
      </c>
      <c r="S13">
        <v>53.878787879999997</v>
      </c>
      <c r="T13">
        <v>77</v>
      </c>
      <c r="U13">
        <v>61.569806999999997</v>
      </c>
      <c r="V13">
        <v>36.663526599999997</v>
      </c>
      <c r="W13">
        <f t="shared" si="3"/>
        <v>0.36663526599999996</v>
      </c>
      <c r="X13" s="1">
        <v>44413</v>
      </c>
      <c r="Y13" t="s">
        <v>53</v>
      </c>
      <c r="Z13" t="s">
        <v>62</v>
      </c>
      <c r="AA13" t="s">
        <v>51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4</v>
      </c>
      <c r="AJ13">
        <v>0</v>
      </c>
      <c r="AK13">
        <v>0</v>
      </c>
      <c r="AL13">
        <v>0</v>
      </c>
      <c r="AM13">
        <v>0</v>
      </c>
      <c r="AN13">
        <v>2</v>
      </c>
      <c r="AO13">
        <v>23</v>
      </c>
      <c r="AP13">
        <v>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31</v>
      </c>
      <c r="AX13">
        <v>27</v>
      </c>
      <c r="AY13">
        <v>2</v>
      </c>
      <c r="AZ13">
        <f t="shared" si="4"/>
        <v>2</v>
      </c>
      <c r="BA13">
        <f t="shared" si="0"/>
        <v>4.8</v>
      </c>
      <c r="BB13">
        <f t="shared" si="5"/>
        <v>0.124</v>
      </c>
      <c r="BC13">
        <v>0.99792517234455524</v>
      </c>
      <c r="BD13">
        <f t="shared" si="1"/>
        <v>0.95300690108445618</v>
      </c>
      <c r="BE13">
        <f t="shared" si="6"/>
        <v>4</v>
      </c>
      <c r="BF13">
        <f t="shared" si="7"/>
        <v>1.6</v>
      </c>
      <c r="BG13" t="s">
        <v>57</v>
      </c>
      <c r="BI13" t="s">
        <v>77</v>
      </c>
    </row>
    <row r="14" spans="1:61" x14ac:dyDescent="0.2">
      <c r="A14">
        <v>44.386000000000003</v>
      </c>
      <c r="B14">
        <v>14.701000000000001</v>
      </c>
      <c r="C14" t="s">
        <v>79</v>
      </c>
      <c r="D14" s="1">
        <v>44401</v>
      </c>
      <c r="E14" t="s">
        <v>75</v>
      </c>
      <c r="F14" t="s">
        <v>57</v>
      </c>
      <c r="G14" t="s">
        <v>80</v>
      </c>
      <c r="H14" t="s">
        <v>55</v>
      </c>
      <c r="I14">
        <v>1.82</v>
      </c>
      <c r="J14">
        <v>0</v>
      </c>
      <c r="K14">
        <v>33</v>
      </c>
      <c r="L14">
        <v>0</v>
      </c>
      <c r="M14">
        <v>33</v>
      </c>
      <c r="N14">
        <v>0</v>
      </c>
      <c r="O14">
        <v>1</v>
      </c>
      <c r="P14">
        <v>0</v>
      </c>
      <c r="Q14">
        <f t="shared" si="2"/>
        <v>67</v>
      </c>
      <c r="R14" t="s">
        <v>52</v>
      </c>
      <c r="S14">
        <v>55.484848479999997</v>
      </c>
      <c r="T14" t="s">
        <v>52</v>
      </c>
      <c r="U14">
        <v>85.871739000000005</v>
      </c>
      <c r="V14">
        <v>9.35</v>
      </c>
      <c r="W14">
        <f t="shared" si="3"/>
        <v>9.35E-2</v>
      </c>
      <c r="X14" s="1">
        <v>44414</v>
      </c>
      <c r="Y14" t="s">
        <v>81</v>
      </c>
      <c r="Z14" t="s">
        <v>54</v>
      </c>
      <c r="AA14" t="s">
        <v>55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9</v>
      </c>
      <c r="AJ14">
        <v>0</v>
      </c>
      <c r="AK14">
        <v>0</v>
      </c>
      <c r="AL14">
        <v>0</v>
      </c>
      <c r="AM14">
        <v>0</v>
      </c>
      <c r="AN14">
        <v>5</v>
      </c>
      <c r="AO14">
        <v>14</v>
      </c>
      <c r="AP14">
        <v>3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31</v>
      </c>
      <c r="AX14">
        <v>23</v>
      </c>
      <c r="AY14">
        <v>3</v>
      </c>
      <c r="AZ14">
        <f t="shared" si="4"/>
        <v>5</v>
      </c>
      <c r="BA14">
        <f t="shared" si="0"/>
        <v>4.4000000000000004</v>
      </c>
      <c r="BB14">
        <f t="shared" si="5"/>
        <v>0.124</v>
      </c>
      <c r="BC14">
        <v>0.99792517234455524</v>
      </c>
      <c r="BD14">
        <f t="shared" si="1"/>
        <v>0.9654006854138304</v>
      </c>
      <c r="BE14">
        <f t="shared" si="6"/>
        <v>9</v>
      </c>
      <c r="BF14">
        <f t="shared" si="7"/>
        <v>3.6</v>
      </c>
      <c r="BG14" t="s">
        <v>57</v>
      </c>
      <c r="BI14" t="s">
        <v>79</v>
      </c>
    </row>
    <row r="16" spans="1:61" x14ac:dyDescent="0.2">
      <c r="AB16">
        <f>AB5+AB7+AB11+AB12+AC2+AC5+AC7+AC9+AC10+AC11+AC12+AD7+AD10+AD12+AH2+AH3+AH4+AH5+AH7+AH11+AH12+AI2+AI3+AI4+AI5+AI6+AI7+AI8+AI9+AI10+AI11+AI12+AI13+AI14+AJ2+AJ3+AJ4+AJ5+AJ6+AJ7+AJ9+AJ10</f>
        <v>463</v>
      </c>
    </row>
    <row r="18" spans="8:60" x14ac:dyDescent="0.2">
      <c r="BH18" t="s">
        <v>93</v>
      </c>
    </row>
    <row r="19" spans="8:60" x14ac:dyDescent="0.2">
      <c r="H19" t="s">
        <v>95</v>
      </c>
      <c r="I19">
        <f>J2+J5+J6+J8+J9+J12</f>
        <v>22</v>
      </c>
      <c r="BH19">
        <f>(BF2+BF3+BF4+BF5+BF6+BF7+BF8+BF9+BF10+BF11+BF12+BF13+BF14)/13</f>
        <v>14.246153846153845</v>
      </c>
    </row>
    <row r="20" spans="8:60" x14ac:dyDescent="0.2">
      <c r="H20" t="s">
        <v>94</v>
      </c>
      <c r="I20">
        <f>J3+J4+J7+J10+J11+J13+J14</f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E1D1-21CD-324F-AE48-2E2F3F243443}">
  <dimension ref="A1:K14"/>
  <sheetViews>
    <sheetView workbookViewId="0">
      <selection activeCell="E11" sqref="E11"/>
    </sheetView>
  </sheetViews>
  <sheetFormatPr baseColWidth="10" defaultRowHeight="16" x14ac:dyDescent="0.2"/>
  <sheetData>
    <row r="1" spans="1:11" x14ac:dyDescent="0.2">
      <c r="A1" t="s">
        <v>88</v>
      </c>
      <c r="B1" t="s">
        <v>8</v>
      </c>
      <c r="C1" t="s">
        <v>9</v>
      </c>
      <c r="D1" t="s">
        <v>10</v>
      </c>
      <c r="E1" t="s">
        <v>87</v>
      </c>
      <c r="H1" t="s">
        <v>96</v>
      </c>
      <c r="I1" s="3" t="s">
        <v>97</v>
      </c>
      <c r="J1" s="3" t="s">
        <v>98</v>
      </c>
      <c r="K1" s="3" t="s">
        <v>99</v>
      </c>
    </row>
    <row r="2" spans="1:11" x14ac:dyDescent="0.2">
      <c r="A2" t="s">
        <v>49</v>
      </c>
      <c r="B2">
        <v>4</v>
      </c>
      <c r="C2">
        <v>6</v>
      </c>
      <c r="D2">
        <v>0</v>
      </c>
      <c r="E2">
        <v>10</v>
      </c>
      <c r="H2" t="s">
        <v>49</v>
      </c>
      <c r="I2">
        <f>B2+B5+B8+B12+B9+B6</f>
        <v>22</v>
      </c>
      <c r="J2">
        <f>C2+C5+C6+C8+C9+C12</f>
        <v>74</v>
      </c>
      <c r="K2">
        <f>D2+D5+D6+D8+D9+D12</f>
        <v>2</v>
      </c>
    </row>
    <row r="3" spans="1:11" x14ac:dyDescent="0.2">
      <c r="A3" t="s">
        <v>57</v>
      </c>
      <c r="B3">
        <v>9</v>
      </c>
      <c r="C3">
        <v>36</v>
      </c>
      <c r="D3">
        <v>0</v>
      </c>
      <c r="E3">
        <v>45</v>
      </c>
      <c r="H3" t="s">
        <v>57</v>
      </c>
      <c r="I3">
        <f>B3+B4+B7+B10+B11+B13+B14</f>
        <v>16</v>
      </c>
      <c r="J3">
        <f>C3+C4+C7+C10+C11+C13+C14</f>
        <v>233</v>
      </c>
      <c r="K3">
        <f>D3+D4+D7+D10+D11+D13+D14</f>
        <v>8</v>
      </c>
    </row>
    <row r="4" spans="1:11" x14ac:dyDescent="0.2">
      <c r="A4" t="s">
        <v>57</v>
      </c>
      <c r="B4">
        <v>0</v>
      </c>
      <c r="C4">
        <v>21</v>
      </c>
      <c r="D4">
        <v>1</v>
      </c>
      <c r="E4">
        <v>22</v>
      </c>
    </row>
    <row r="5" spans="1:11" x14ac:dyDescent="0.2">
      <c r="A5" t="s">
        <v>49</v>
      </c>
      <c r="B5">
        <v>4</v>
      </c>
      <c r="C5">
        <v>16</v>
      </c>
      <c r="D5">
        <v>0</v>
      </c>
      <c r="E5">
        <v>20</v>
      </c>
    </row>
    <row r="6" spans="1:11" x14ac:dyDescent="0.2">
      <c r="A6" t="s">
        <v>49</v>
      </c>
      <c r="B6">
        <v>0</v>
      </c>
      <c r="C6">
        <v>7</v>
      </c>
      <c r="D6">
        <v>0</v>
      </c>
      <c r="E6">
        <v>7</v>
      </c>
    </row>
    <row r="7" spans="1:11" x14ac:dyDescent="0.2">
      <c r="A7" t="s">
        <v>57</v>
      </c>
      <c r="B7">
        <v>1</v>
      </c>
      <c r="C7">
        <v>2</v>
      </c>
      <c r="D7">
        <v>0</v>
      </c>
      <c r="E7">
        <v>3</v>
      </c>
    </row>
    <row r="8" spans="1:11" x14ac:dyDescent="0.2">
      <c r="A8" t="s">
        <v>49</v>
      </c>
      <c r="B8">
        <v>12</v>
      </c>
      <c r="C8">
        <v>32</v>
      </c>
      <c r="D8">
        <v>0</v>
      </c>
      <c r="E8">
        <v>44</v>
      </c>
    </row>
    <row r="9" spans="1:11" x14ac:dyDescent="0.2">
      <c r="A9" t="s">
        <v>49</v>
      </c>
      <c r="B9">
        <v>2</v>
      </c>
      <c r="C9">
        <v>6</v>
      </c>
      <c r="D9">
        <v>2</v>
      </c>
      <c r="E9">
        <v>10</v>
      </c>
    </row>
    <row r="10" spans="1:11" x14ac:dyDescent="0.2">
      <c r="A10" t="s">
        <v>57</v>
      </c>
      <c r="B10">
        <v>4</v>
      </c>
      <c r="C10">
        <v>26</v>
      </c>
      <c r="D10">
        <v>0</v>
      </c>
      <c r="E10">
        <v>30</v>
      </c>
    </row>
    <row r="11" spans="1:11" x14ac:dyDescent="0.2">
      <c r="A11" t="s">
        <v>57</v>
      </c>
      <c r="B11">
        <v>0</v>
      </c>
      <c r="C11">
        <v>77</v>
      </c>
      <c r="D11">
        <v>6</v>
      </c>
      <c r="E11">
        <v>83</v>
      </c>
    </row>
    <row r="12" spans="1:11" x14ac:dyDescent="0.2">
      <c r="A12" t="s">
        <v>49</v>
      </c>
      <c r="B12">
        <v>0</v>
      </c>
      <c r="C12">
        <v>7</v>
      </c>
      <c r="D12">
        <v>0</v>
      </c>
      <c r="E12">
        <v>7</v>
      </c>
    </row>
    <row r="13" spans="1:11" x14ac:dyDescent="0.2">
      <c r="A13" t="s">
        <v>57</v>
      </c>
      <c r="B13">
        <v>2</v>
      </c>
      <c r="C13">
        <v>37</v>
      </c>
      <c r="D13">
        <v>1</v>
      </c>
      <c r="E13">
        <v>40</v>
      </c>
    </row>
    <row r="14" spans="1:11" x14ac:dyDescent="0.2">
      <c r="A14" t="s">
        <v>57</v>
      </c>
      <c r="B14">
        <v>0</v>
      </c>
      <c r="C14">
        <v>34</v>
      </c>
      <c r="D14">
        <v>0</v>
      </c>
      <c r="E14"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863BA-0EE8-884A-AEEE-300B04193EC3}">
  <dimension ref="A1:BI14"/>
  <sheetViews>
    <sheetView tabSelected="1" workbookViewId="0">
      <selection activeCell="G12" sqref="A1:BB14"/>
    </sheetView>
  </sheetViews>
  <sheetFormatPr baseColWidth="10" defaultRowHeight="16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87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89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82</v>
      </c>
      <c r="BA1" t="s">
        <v>84</v>
      </c>
      <c r="BB1" t="s">
        <v>83</v>
      </c>
    </row>
    <row r="2" spans="1:61" x14ac:dyDescent="0.2">
      <c r="A2">
        <v>44.326999999999998</v>
      </c>
      <c r="B2">
        <v>14.7</v>
      </c>
      <c r="C2" t="s">
        <v>48</v>
      </c>
      <c r="D2" s="1">
        <v>44393</v>
      </c>
      <c r="E2" t="s">
        <v>49</v>
      </c>
      <c r="F2" t="s">
        <v>49</v>
      </c>
      <c r="G2" t="s">
        <v>50</v>
      </c>
      <c r="H2" t="s">
        <v>51</v>
      </c>
      <c r="I2">
        <v>1.6257140000000001</v>
      </c>
      <c r="J2">
        <v>4</v>
      </c>
      <c r="K2">
        <v>6</v>
      </c>
      <c r="L2">
        <v>0</v>
      </c>
      <c r="M2">
        <v>10</v>
      </c>
      <c r="N2">
        <v>0</v>
      </c>
      <c r="O2">
        <v>0</v>
      </c>
      <c r="P2">
        <v>0</v>
      </c>
      <c r="Q2">
        <f>P2+O2+N2+M2+L2+K2+J2</f>
        <v>20</v>
      </c>
      <c r="R2">
        <v>48.5</v>
      </c>
      <c r="S2">
        <v>53.166666669999998</v>
      </c>
      <c r="T2">
        <v>0</v>
      </c>
      <c r="U2">
        <v>7.9388889999999996</v>
      </c>
      <c r="V2">
        <v>91.111111100000002</v>
      </c>
      <c r="W2">
        <f>V2/100</f>
        <v>0.91111111099999997</v>
      </c>
      <c r="X2" s="1">
        <v>44406</v>
      </c>
      <c r="Y2" t="s">
        <v>53</v>
      </c>
      <c r="Z2" t="s">
        <v>54</v>
      </c>
      <c r="AA2" t="s">
        <v>55</v>
      </c>
      <c r="AB2">
        <v>0</v>
      </c>
      <c r="AC2">
        <v>2</v>
      </c>
      <c r="AD2">
        <v>0</v>
      </c>
      <c r="AE2">
        <v>0</v>
      </c>
      <c r="AF2">
        <v>0</v>
      </c>
      <c r="AG2">
        <v>0</v>
      </c>
      <c r="AH2">
        <v>3</v>
      </c>
      <c r="AI2">
        <v>17</v>
      </c>
      <c r="AJ2">
        <v>1</v>
      </c>
      <c r="AK2">
        <v>0</v>
      </c>
      <c r="AL2">
        <v>0</v>
      </c>
      <c r="AM2">
        <v>0</v>
      </c>
      <c r="AN2">
        <v>0</v>
      </c>
      <c r="AO2">
        <v>8</v>
      </c>
      <c r="AP2">
        <v>3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34</v>
      </c>
      <c r="AX2">
        <v>27</v>
      </c>
      <c r="AY2">
        <v>4</v>
      </c>
      <c r="AZ2">
        <f>AB2+AE2+AH2+AK2+AN2+AQ2+AT2</f>
        <v>3</v>
      </c>
      <c r="BA2">
        <f t="shared" ref="BA2:BA14" si="0">M2/7.5</f>
        <v>1.3333333333333333</v>
      </c>
      <c r="BB2">
        <f>AW2/250</f>
        <v>0.13600000000000001</v>
      </c>
    </row>
    <row r="3" spans="1:61" x14ac:dyDescent="0.2">
      <c r="A3">
        <v>44.378</v>
      </c>
      <c r="B3">
        <v>14.702999999999999</v>
      </c>
      <c r="C3" t="s">
        <v>56</v>
      </c>
      <c r="D3" s="1">
        <v>44393</v>
      </c>
      <c r="E3" t="s">
        <v>57</v>
      </c>
      <c r="F3" t="s">
        <v>57</v>
      </c>
      <c r="G3" t="s">
        <v>58</v>
      </c>
      <c r="H3" t="s">
        <v>55</v>
      </c>
      <c r="I3">
        <v>1.954</v>
      </c>
      <c r="J3">
        <v>9</v>
      </c>
      <c r="K3">
        <v>36</v>
      </c>
      <c r="L3">
        <v>0</v>
      </c>
      <c r="M3">
        <v>45</v>
      </c>
      <c r="N3">
        <v>0</v>
      </c>
      <c r="O3">
        <v>0</v>
      </c>
      <c r="P3">
        <v>0</v>
      </c>
      <c r="Q3">
        <f t="shared" ref="Q3:Q14" si="1">P3+O3+N3+M3+L3+K3+J3</f>
        <v>90</v>
      </c>
      <c r="R3">
        <v>39.888888889999997</v>
      </c>
      <c r="S3">
        <v>46.611111110000003</v>
      </c>
      <c r="T3">
        <v>0</v>
      </c>
      <c r="U3">
        <v>98.65</v>
      </c>
      <c r="V3">
        <v>0.13333329999999999</v>
      </c>
      <c r="W3">
        <f t="shared" ref="W3:W14" si="2">V3/100</f>
        <v>1.3333329999999999E-3</v>
      </c>
      <c r="X3" s="1">
        <v>44414</v>
      </c>
      <c r="Y3" t="s">
        <v>59</v>
      </c>
      <c r="Z3" t="s">
        <v>54</v>
      </c>
      <c r="AA3" t="s">
        <v>51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9</v>
      </c>
      <c r="AJ3">
        <v>1</v>
      </c>
      <c r="AK3">
        <v>0</v>
      </c>
      <c r="AL3">
        <v>0</v>
      </c>
      <c r="AM3">
        <v>0</v>
      </c>
      <c r="AN3">
        <v>2</v>
      </c>
      <c r="AO3">
        <v>2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15</v>
      </c>
      <c r="AX3">
        <v>11</v>
      </c>
      <c r="AY3">
        <v>1</v>
      </c>
      <c r="AZ3">
        <f t="shared" ref="AZ3:AZ14" si="3">AB3+AE3+AH3+AK3+AN3+AQ3+AT3</f>
        <v>3</v>
      </c>
      <c r="BA3">
        <f t="shared" si="0"/>
        <v>6</v>
      </c>
      <c r="BB3">
        <f t="shared" ref="BB3:BB14" si="4">AW3/250</f>
        <v>0.06</v>
      </c>
    </row>
    <row r="4" spans="1:61" x14ac:dyDescent="0.2">
      <c r="A4">
        <v>44.371000000000002</v>
      </c>
      <c r="B4">
        <v>14.71</v>
      </c>
      <c r="C4" t="s">
        <v>60</v>
      </c>
      <c r="D4" s="1">
        <v>44394</v>
      </c>
      <c r="E4" t="s">
        <v>57</v>
      </c>
      <c r="F4" t="s">
        <v>57</v>
      </c>
      <c r="G4" t="s">
        <v>61</v>
      </c>
      <c r="H4" t="s">
        <v>55</v>
      </c>
      <c r="I4">
        <v>1.9578949999999999</v>
      </c>
      <c r="J4">
        <v>0</v>
      </c>
      <c r="K4">
        <v>21</v>
      </c>
      <c r="L4">
        <v>1</v>
      </c>
      <c r="M4">
        <v>22</v>
      </c>
      <c r="N4">
        <v>0</v>
      </c>
      <c r="O4">
        <v>0</v>
      </c>
      <c r="P4">
        <v>0</v>
      </c>
      <c r="Q4">
        <f t="shared" si="1"/>
        <v>44</v>
      </c>
      <c r="R4">
        <v>0</v>
      </c>
      <c r="S4">
        <v>52</v>
      </c>
      <c r="T4">
        <v>72</v>
      </c>
      <c r="U4">
        <v>91.132367000000002</v>
      </c>
      <c r="V4">
        <v>8.5893719999999991</v>
      </c>
      <c r="W4">
        <f t="shared" si="2"/>
        <v>8.5893719999999993E-2</v>
      </c>
      <c r="X4" s="1">
        <v>44413</v>
      </c>
      <c r="Y4" t="s">
        <v>49</v>
      </c>
      <c r="Z4" t="s">
        <v>62</v>
      </c>
      <c r="AA4" t="s">
        <v>55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65</v>
      </c>
      <c r="AI4">
        <v>3</v>
      </c>
      <c r="AJ4">
        <v>0</v>
      </c>
      <c r="AK4">
        <v>0</v>
      </c>
      <c r="AL4">
        <v>0</v>
      </c>
      <c r="AM4">
        <v>0</v>
      </c>
      <c r="AN4">
        <v>7</v>
      </c>
      <c r="AO4">
        <v>3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78</v>
      </c>
      <c r="AX4">
        <v>6</v>
      </c>
      <c r="AY4">
        <v>0</v>
      </c>
      <c r="AZ4">
        <f t="shared" si="3"/>
        <v>72</v>
      </c>
      <c r="BA4">
        <f t="shared" si="0"/>
        <v>2.9333333333333331</v>
      </c>
      <c r="BB4">
        <f t="shared" si="4"/>
        <v>0.312</v>
      </c>
      <c r="BF4" s="4"/>
      <c r="BG4" s="4"/>
      <c r="BH4" s="4"/>
      <c r="BI4" s="4"/>
    </row>
    <row r="5" spans="1:61" x14ac:dyDescent="0.2">
      <c r="A5">
        <v>44.381</v>
      </c>
      <c r="B5">
        <v>14.686999999999999</v>
      </c>
      <c r="C5" t="s">
        <v>63</v>
      </c>
      <c r="D5" s="1">
        <v>44394</v>
      </c>
      <c r="E5" t="s">
        <v>49</v>
      </c>
      <c r="F5" t="s">
        <v>49</v>
      </c>
      <c r="G5" t="s">
        <v>64</v>
      </c>
      <c r="H5" t="s">
        <v>51</v>
      </c>
      <c r="I5">
        <v>1.9025000000000001</v>
      </c>
      <c r="J5">
        <v>4</v>
      </c>
      <c r="K5">
        <v>16</v>
      </c>
      <c r="L5">
        <v>0</v>
      </c>
      <c r="M5">
        <v>20</v>
      </c>
      <c r="N5">
        <v>0</v>
      </c>
      <c r="O5">
        <v>0</v>
      </c>
      <c r="P5">
        <v>0</v>
      </c>
      <c r="Q5">
        <f t="shared" si="1"/>
        <v>40</v>
      </c>
      <c r="R5">
        <v>44.75</v>
      </c>
      <c r="S5">
        <v>48.8125</v>
      </c>
      <c r="T5">
        <v>0</v>
      </c>
      <c r="U5">
        <v>46.995168999999997</v>
      </c>
      <c r="V5">
        <v>52.593236699999999</v>
      </c>
      <c r="W5">
        <f t="shared" si="2"/>
        <v>0.52593236700000001</v>
      </c>
      <c r="X5" s="1">
        <v>44403</v>
      </c>
      <c r="Y5" t="s">
        <v>53</v>
      </c>
      <c r="Z5" t="s">
        <v>54</v>
      </c>
      <c r="AA5" t="s">
        <v>51</v>
      </c>
      <c r="AB5">
        <v>2</v>
      </c>
      <c r="AC5">
        <v>28</v>
      </c>
      <c r="AD5">
        <v>0</v>
      </c>
      <c r="AE5">
        <v>0</v>
      </c>
      <c r="AF5">
        <v>0</v>
      </c>
      <c r="AG5">
        <v>0</v>
      </c>
      <c r="AH5">
        <v>1</v>
      </c>
      <c r="AI5">
        <v>45</v>
      </c>
      <c r="AJ5">
        <v>1</v>
      </c>
      <c r="AK5">
        <v>0</v>
      </c>
      <c r="AL5">
        <v>0</v>
      </c>
      <c r="AM5">
        <v>0</v>
      </c>
      <c r="AN5">
        <v>1</v>
      </c>
      <c r="AO5">
        <v>18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96</v>
      </c>
      <c r="AX5">
        <v>91</v>
      </c>
      <c r="AY5">
        <v>1</v>
      </c>
      <c r="AZ5">
        <f t="shared" si="3"/>
        <v>4</v>
      </c>
      <c r="BA5">
        <f t="shared" si="0"/>
        <v>2.6666666666666665</v>
      </c>
      <c r="BB5">
        <f t="shared" si="4"/>
        <v>0.38400000000000001</v>
      </c>
      <c r="BF5" s="4"/>
      <c r="BG5" s="4"/>
      <c r="BH5" s="4"/>
      <c r="BI5" s="4"/>
    </row>
    <row r="6" spans="1:61" x14ac:dyDescent="0.2">
      <c r="A6">
        <v>44.345999999999997</v>
      </c>
      <c r="B6">
        <v>14.721</v>
      </c>
      <c r="C6" t="s">
        <v>65</v>
      </c>
      <c r="D6" s="1">
        <v>44395</v>
      </c>
      <c r="E6" t="s">
        <v>49</v>
      </c>
      <c r="F6" t="s">
        <v>49</v>
      </c>
      <c r="G6" t="s">
        <v>64</v>
      </c>
      <c r="H6" t="s">
        <v>55</v>
      </c>
      <c r="I6">
        <v>2.0322580000000001</v>
      </c>
      <c r="J6">
        <v>0</v>
      </c>
      <c r="K6">
        <v>6</v>
      </c>
      <c r="L6">
        <v>0</v>
      </c>
      <c r="M6">
        <v>6</v>
      </c>
      <c r="N6">
        <v>0</v>
      </c>
      <c r="O6">
        <v>1</v>
      </c>
      <c r="P6">
        <v>0</v>
      </c>
      <c r="Q6">
        <f t="shared" si="1"/>
        <v>13</v>
      </c>
      <c r="R6">
        <v>0</v>
      </c>
      <c r="S6">
        <v>45.666666669999998</v>
      </c>
      <c r="T6">
        <v>0</v>
      </c>
      <c r="U6">
        <v>22.339372000000001</v>
      </c>
      <c r="V6">
        <v>75.637439599999993</v>
      </c>
      <c r="W6">
        <f t="shared" si="2"/>
        <v>0.75637439599999989</v>
      </c>
      <c r="X6" s="1">
        <v>44410</v>
      </c>
      <c r="Y6" t="s">
        <v>49</v>
      </c>
      <c r="Z6" t="s">
        <v>54</v>
      </c>
      <c r="AA6" t="s">
        <v>55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4</v>
      </c>
      <c r="AJ6">
        <v>0</v>
      </c>
      <c r="AK6">
        <v>0</v>
      </c>
      <c r="AL6">
        <v>0</v>
      </c>
      <c r="AM6">
        <v>0</v>
      </c>
      <c r="AN6">
        <v>2</v>
      </c>
      <c r="AO6">
        <v>23</v>
      </c>
      <c r="AP6">
        <v>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31</v>
      </c>
      <c r="AX6">
        <v>27</v>
      </c>
      <c r="AY6">
        <v>2</v>
      </c>
      <c r="AZ6">
        <f t="shared" si="3"/>
        <v>2</v>
      </c>
      <c r="BA6">
        <f t="shared" si="0"/>
        <v>0.8</v>
      </c>
      <c r="BB6">
        <f t="shared" si="4"/>
        <v>0.124</v>
      </c>
    </row>
    <row r="7" spans="1:61" x14ac:dyDescent="0.2">
      <c r="A7">
        <v>44.365000000000002</v>
      </c>
      <c r="B7">
        <v>14.691000000000001</v>
      </c>
      <c r="C7" t="s">
        <v>66</v>
      </c>
      <c r="D7" s="1">
        <v>44396</v>
      </c>
      <c r="E7" t="s">
        <v>57</v>
      </c>
      <c r="F7" t="s">
        <v>57</v>
      </c>
      <c r="G7" t="s">
        <v>67</v>
      </c>
      <c r="H7" t="s">
        <v>51</v>
      </c>
      <c r="I7">
        <v>1.78</v>
      </c>
      <c r="J7">
        <v>1</v>
      </c>
      <c r="K7">
        <v>2</v>
      </c>
      <c r="L7">
        <v>0</v>
      </c>
      <c r="M7">
        <v>3</v>
      </c>
      <c r="N7">
        <v>0</v>
      </c>
      <c r="O7">
        <v>0</v>
      </c>
      <c r="P7">
        <v>0</v>
      </c>
      <c r="Q7">
        <f t="shared" si="1"/>
        <v>6</v>
      </c>
      <c r="R7">
        <v>54</v>
      </c>
      <c r="S7">
        <v>58</v>
      </c>
      <c r="T7">
        <v>0</v>
      </c>
      <c r="U7">
        <v>78.196838</v>
      </c>
      <c r="V7">
        <v>21.803162100000002</v>
      </c>
      <c r="W7">
        <f t="shared" si="2"/>
        <v>0.21803162100000001</v>
      </c>
      <c r="X7" s="1">
        <v>44407</v>
      </c>
      <c r="Y7" t="s">
        <v>53</v>
      </c>
      <c r="Z7" t="s">
        <v>54</v>
      </c>
      <c r="AA7" t="s">
        <v>51</v>
      </c>
      <c r="AB7">
        <v>2</v>
      </c>
      <c r="AC7">
        <v>11</v>
      </c>
      <c r="AD7">
        <v>2</v>
      </c>
      <c r="AE7">
        <v>0</v>
      </c>
      <c r="AF7">
        <v>0</v>
      </c>
      <c r="AG7">
        <v>0</v>
      </c>
      <c r="AH7">
        <v>2</v>
      </c>
      <c r="AI7">
        <v>16</v>
      </c>
      <c r="AJ7">
        <v>1</v>
      </c>
      <c r="AK7">
        <v>0</v>
      </c>
      <c r="AL7">
        <v>0</v>
      </c>
      <c r="AM7">
        <v>0</v>
      </c>
      <c r="AN7">
        <v>4</v>
      </c>
      <c r="AO7">
        <v>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12</v>
      </c>
      <c r="AW7">
        <v>46</v>
      </c>
      <c r="AX7">
        <v>35</v>
      </c>
      <c r="AY7">
        <v>3</v>
      </c>
      <c r="AZ7">
        <f t="shared" si="3"/>
        <v>8</v>
      </c>
      <c r="BA7">
        <f t="shared" si="0"/>
        <v>0.4</v>
      </c>
      <c r="BB7">
        <f t="shared" si="4"/>
        <v>0.184</v>
      </c>
    </row>
    <row r="8" spans="1:61" x14ac:dyDescent="0.2">
      <c r="A8">
        <v>44.375</v>
      </c>
      <c r="B8">
        <v>14.691000000000001</v>
      </c>
      <c r="C8" t="s">
        <v>68</v>
      </c>
      <c r="D8" s="1">
        <v>44396</v>
      </c>
      <c r="E8" t="s">
        <v>49</v>
      </c>
      <c r="F8" t="s">
        <v>49</v>
      </c>
      <c r="G8" t="s">
        <v>67</v>
      </c>
      <c r="H8" t="s">
        <v>55</v>
      </c>
      <c r="I8">
        <v>1.535849</v>
      </c>
      <c r="J8">
        <v>12</v>
      </c>
      <c r="K8">
        <v>29</v>
      </c>
      <c r="L8">
        <v>0</v>
      </c>
      <c r="M8">
        <v>41</v>
      </c>
      <c r="N8">
        <v>0</v>
      </c>
      <c r="O8">
        <v>3</v>
      </c>
      <c r="P8">
        <v>0</v>
      </c>
      <c r="Q8">
        <f t="shared" si="1"/>
        <v>85</v>
      </c>
      <c r="R8">
        <v>51.833333330000002</v>
      </c>
      <c r="S8">
        <v>0</v>
      </c>
      <c r="T8">
        <v>0</v>
      </c>
      <c r="U8">
        <v>12.133333</v>
      </c>
      <c r="V8">
        <v>87.6</v>
      </c>
      <c r="W8">
        <f t="shared" si="2"/>
        <v>0.87599999999999989</v>
      </c>
      <c r="X8" s="1">
        <v>44403</v>
      </c>
      <c r="Y8" t="s">
        <v>49</v>
      </c>
      <c r="Z8" t="s">
        <v>54</v>
      </c>
      <c r="AA8" t="s">
        <v>55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27</v>
      </c>
      <c r="AJ8">
        <v>0</v>
      </c>
      <c r="AK8">
        <v>0</v>
      </c>
      <c r="AL8">
        <v>0</v>
      </c>
      <c r="AM8">
        <v>0</v>
      </c>
      <c r="AN8">
        <v>1</v>
      </c>
      <c r="AO8">
        <v>16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44</v>
      </c>
      <c r="AX8">
        <v>43</v>
      </c>
      <c r="AY8">
        <v>0</v>
      </c>
      <c r="AZ8">
        <f t="shared" si="3"/>
        <v>1</v>
      </c>
      <c r="BA8">
        <f t="shared" si="0"/>
        <v>5.4666666666666668</v>
      </c>
      <c r="BB8">
        <f t="shared" si="4"/>
        <v>0.17599999999999999</v>
      </c>
    </row>
    <row r="9" spans="1:61" x14ac:dyDescent="0.2">
      <c r="A9">
        <v>44.353000000000002</v>
      </c>
      <c r="B9">
        <v>14.707000000000001</v>
      </c>
      <c r="C9" t="s">
        <v>69</v>
      </c>
      <c r="D9" s="1">
        <v>44397</v>
      </c>
      <c r="E9" t="s">
        <v>49</v>
      </c>
      <c r="F9" t="s">
        <v>49</v>
      </c>
      <c r="G9" t="s">
        <v>64</v>
      </c>
      <c r="H9" t="s">
        <v>51</v>
      </c>
      <c r="I9">
        <v>1.5823529999999999</v>
      </c>
      <c r="J9">
        <v>2</v>
      </c>
      <c r="K9">
        <v>6</v>
      </c>
      <c r="L9">
        <v>2</v>
      </c>
      <c r="M9">
        <v>10</v>
      </c>
      <c r="N9">
        <v>0</v>
      </c>
      <c r="O9">
        <v>0</v>
      </c>
      <c r="P9">
        <v>0</v>
      </c>
      <c r="Q9">
        <f t="shared" si="1"/>
        <v>20</v>
      </c>
      <c r="R9">
        <v>49</v>
      </c>
      <c r="S9">
        <v>52.833333330000002</v>
      </c>
      <c r="T9">
        <v>68</v>
      </c>
      <c r="U9">
        <v>34.716667000000001</v>
      </c>
      <c r="V9">
        <v>60.294444400000003</v>
      </c>
      <c r="W9">
        <f t="shared" si="2"/>
        <v>0.60294444400000002</v>
      </c>
      <c r="X9" s="1">
        <v>44407</v>
      </c>
      <c r="Y9" t="s">
        <v>53</v>
      </c>
      <c r="Z9" t="s">
        <v>54</v>
      </c>
      <c r="AA9" t="s">
        <v>55</v>
      </c>
      <c r="AB9">
        <v>0</v>
      </c>
      <c r="AC9">
        <v>4</v>
      </c>
      <c r="AD9">
        <v>0</v>
      </c>
      <c r="AE9">
        <v>0</v>
      </c>
      <c r="AF9">
        <v>0</v>
      </c>
      <c r="AG9">
        <v>0</v>
      </c>
      <c r="AH9">
        <v>0</v>
      </c>
      <c r="AI9">
        <v>27</v>
      </c>
      <c r="AJ9">
        <v>5</v>
      </c>
      <c r="AK9">
        <v>0</v>
      </c>
      <c r="AL9">
        <v>1</v>
      </c>
      <c r="AM9">
        <v>0</v>
      </c>
      <c r="AN9">
        <v>9</v>
      </c>
      <c r="AO9">
        <v>11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57</v>
      </c>
      <c r="AX9">
        <v>43</v>
      </c>
      <c r="AY9">
        <v>5</v>
      </c>
      <c r="AZ9">
        <f t="shared" si="3"/>
        <v>9</v>
      </c>
      <c r="BA9">
        <f t="shared" si="0"/>
        <v>1.3333333333333333</v>
      </c>
      <c r="BB9">
        <f t="shared" si="4"/>
        <v>0.22800000000000001</v>
      </c>
    </row>
    <row r="10" spans="1:61" x14ac:dyDescent="0.2">
      <c r="A10">
        <v>44.37</v>
      </c>
      <c r="B10">
        <v>14.693</v>
      </c>
      <c r="C10" t="s">
        <v>70</v>
      </c>
      <c r="D10" s="1">
        <v>44397</v>
      </c>
      <c r="E10" t="s">
        <v>57</v>
      </c>
      <c r="F10" t="s">
        <v>57</v>
      </c>
      <c r="G10" t="s">
        <v>71</v>
      </c>
      <c r="H10" t="s">
        <v>55</v>
      </c>
      <c r="I10">
        <v>2.0249999999999999</v>
      </c>
      <c r="J10">
        <v>4</v>
      </c>
      <c r="K10">
        <v>25</v>
      </c>
      <c r="L10">
        <v>0</v>
      </c>
      <c r="M10">
        <v>29</v>
      </c>
      <c r="N10">
        <v>0</v>
      </c>
      <c r="O10">
        <v>1</v>
      </c>
      <c r="P10">
        <v>0</v>
      </c>
      <c r="Q10">
        <f t="shared" si="1"/>
        <v>59</v>
      </c>
      <c r="R10">
        <v>37</v>
      </c>
      <c r="S10">
        <v>36.520000000000003</v>
      </c>
      <c r="T10">
        <v>0</v>
      </c>
      <c r="U10">
        <v>72.844443999999996</v>
      </c>
      <c r="V10">
        <v>21.15</v>
      </c>
      <c r="W10">
        <f t="shared" si="2"/>
        <v>0.21149999999999999</v>
      </c>
      <c r="X10" s="1">
        <v>44408</v>
      </c>
      <c r="Y10" t="s">
        <v>72</v>
      </c>
      <c r="Z10" t="s">
        <v>73</v>
      </c>
      <c r="AA10" t="s">
        <v>55</v>
      </c>
      <c r="AB10">
        <v>0</v>
      </c>
      <c r="AC10">
        <v>6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53</v>
      </c>
      <c r="AJ10">
        <v>4</v>
      </c>
      <c r="AK10">
        <v>0</v>
      </c>
      <c r="AL10">
        <v>0</v>
      </c>
      <c r="AM10">
        <v>0</v>
      </c>
      <c r="AN10">
        <v>1</v>
      </c>
      <c r="AO10">
        <v>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4</v>
      </c>
      <c r="AV10">
        <v>0</v>
      </c>
      <c r="AW10">
        <v>67</v>
      </c>
      <c r="AX10">
        <v>61</v>
      </c>
      <c r="AY10">
        <v>5</v>
      </c>
      <c r="AZ10">
        <f t="shared" si="3"/>
        <v>1</v>
      </c>
      <c r="BA10">
        <f t="shared" si="0"/>
        <v>3.8666666666666667</v>
      </c>
      <c r="BB10">
        <f t="shared" si="4"/>
        <v>0.26800000000000002</v>
      </c>
      <c r="BF10" s="4"/>
      <c r="BG10" s="4"/>
      <c r="BH10" s="4"/>
      <c r="BI10" s="4"/>
    </row>
    <row r="11" spans="1:61" x14ac:dyDescent="0.2">
      <c r="A11">
        <v>44.350999999999999</v>
      </c>
      <c r="B11">
        <v>14.728999999999999</v>
      </c>
      <c r="C11" t="s">
        <v>74</v>
      </c>
      <c r="D11" s="1">
        <v>44399</v>
      </c>
      <c r="E11" t="s">
        <v>75</v>
      </c>
      <c r="F11" t="s">
        <v>57</v>
      </c>
      <c r="G11" t="s">
        <v>67</v>
      </c>
      <c r="H11" t="s">
        <v>55</v>
      </c>
      <c r="I11">
        <v>2.105747</v>
      </c>
      <c r="J11">
        <v>0</v>
      </c>
      <c r="K11">
        <v>64</v>
      </c>
      <c r="L11">
        <v>6</v>
      </c>
      <c r="M11">
        <v>70</v>
      </c>
      <c r="N11">
        <v>0</v>
      </c>
      <c r="O11">
        <v>13</v>
      </c>
      <c r="P11">
        <v>0</v>
      </c>
      <c r="Q11">
        <f>P11+O11+N11+M11+L11+K11+J11</f>
        <v>153</v>
      </c>
      <c r="R11">
        <v>0</v>
      </c>
      <c r="S11">
        <v>40.359375</v>
      </c>
      <c r="T11">
        <v>65.666666669999998</v>
      </c>
      <c r="U11">
        <v>64.634365000000003</v>
      </c>
      <c r="V11">
        <v>27.1171498</v>
      </c>
      <c r="W11">
        <f t="shared" si="2"/>
        <v>0.27117149800000001</v>
      </c>
      <c r="X11" s="1">
        <v>44411</v>
      </c>
      <c r="Y11" t="s">
        <v>72</v>
      </c>
      <c r="Z11" t="s">
        <v>54</v>
      </c>
      <c r="AA11" t="s">
        <v>51</v>
      </c>
      <c r="AB11">
        <v>7</v>
      </c>
      <c r="AC11">
        <v>17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30</v>
      </c>
      <c r="AJ11">
        <v>0</v>
      </c>
      <c r="AK11">
        <v>0</v>
      </c>
      <c r="AL11">
        <v>0</v>
      </c>
      <c r="AM11">
        <v>0</v>
      </c>
      <c r="AN11">
        <v>3</v>
      </c>
      <c r="AO11">
        <v>14</v>
      </c>
      <c r="AP11">
        <v>5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78</v>
      </c>
      <c r="AX11">
        <v>61</v>
      </c>
      <c r="AY11">
        <v>5</v>
      </c>
      <c r="AZ11">
        <f t="shared" si="3"/>
        <v>12</v>
      </c>
      <c r="BA11">
        <f t="shared" si="0"/>
        <v>9.3333333333333339</v>
      </c>
      <c r="BB11">
        <f t="shared" si="4"/>
        <v>0.312</v>
      </c>
      <c r="BF11" s="4"/>
      <c r="BG11" s="4"/>
      <c r="BH11" s="4"/>
      <c r="BI11" s="4"/>
    </row>
    <row r="12" spans="1:61" x14ac:dyDescent="0.2">
      <c r="A12">
        <v>44.357999999999997</v>
      </c>
      <c r="B12">
        <v>14.724</v>
      </c>
      <c r="C12" t="s">
        <v>76</v>
      </c>
      <c r="D12" s="1">
        <v>44400</v>
      </c>
      <c r="E12" t="s">
        <v>75</v>
      </c>
      <c r="F12" t="s">
        <v>49</v>
      </c>
      <c r="G12" t="s">
        <v>67</v>
      </c>
      <c r="H12" t="s">
        <v>51</v>
      </c>
      <c r="I12">
        <v>1.95</v>
      </c>
      <c r="J12">
        <v>0</v>
      </c>
      <c r="K12">
        <v>7</v>
      </c>
      <c r="L12">
        <v>0</v>
      </c>
      <c r="M12">
        <v>7</v>
      </c>
      <c r="N12">
        <v>0</v>
      </c>
      <c r="O12">
        <v>0</v>
      </c>
      <c r="P12">
        <v>1</v>
      </c>
      <c r="Q12">
        <f t="shared" si="1"/>
        <v>15</v>
      </c>
      <c r="R12">
        <v>0</v>
      </c>
      <c r="S12">
        <v>49.571428570000002</v>
      </c>
      <c r="T12">
        <v>0</v>
      </c>
      <c r="U12">
        <v>38.722968999999999</v>
      </c>
      <c r="V12">
        <v>59.125515999999998</v>
      </c>
      <c r="W12">
        <f t="shared" si="2"/>
        <v>0.59125516</v>
      </c>
      <c r="X12" s="1">
        <v>44411</v>
      </c>
      <c r="Y12" t="s">
        <v>53</v>
      </c>
      <c r="Z12" t="s">
        <v>54</v>
      </c>
      <c r="AA12" t="s">
        <v>55</v>
      </c>
      <c r="AB12">
        <v>2</v>
      </c>
      <c r="AC12">
        <v>12</v>
      </c>
      <c r="AD12">
        <v>1</v>
      </c>
      <c r="AE12">
        <v>0</v>
      </c>
      <c r="AF12">
        <v>0</v>
      </c>
      <c r="AG12">
        <v>0</v>
      </c>
      <c r="AH12">
        <v>3</v>
      </c>
      <c r="AI12">
        <v>32</v>
      </c>
      <c r="AJ12">
        <v>0</v>
      </c>
      <c r="AK12">
        <v>0</v>
      </c>
      <c r="AL12">
        <v>0</v>
      </c>
      <c r="AM12">
        <v>0</v>
      </c>
      <c r="AN12">
        <v>3</v>
      </c>
      <c r="AO12">
        <v>8</v>
      </c>
      <c r="AP12">
        <v>1</v>
      </c>
      <c r="AQ12">
        <v>0</v>
      </c>
      <c r="AR12">
        <v>0</v>
      </c>
      <c r="AS12">
        <v>0</v>
      </c>
      <c r="AT12">
        <v>2</v>
      </c>
      <c r="AU12">
        <v>4</v>
      </c>
      <c r="AV12">
        <v>0</v>
      </c>
      <c r="AW12">
        <v>62</v>
      </c>
      <c r="AX12">
        <v>52</v>
      </c>
      <c r="AY12">
        <v>2</v>
      </c>
      <c r="AZ12">
        <f t="shared" si="3"/>
        <v>10</v>
      </c>
      <c r="BA12">
        <f t="shared" si="0"/>
        <v>0.93333333333333335</v>
      </c>
      <c r="BB12">
        <f t="shared" si="4"/>
        <v>0.248</v>
      </c>
    </row>
    <row r="13" spans="1:61" x14ac:dyDescent="0.2">
      <c r="A13">
        <v>44.366</v>
      </c>
      <c r="B13">
        <v>14.721</v>
      </c>
      <c r="C13" t="s">
        <v>77</v>
      </c>
      <c r="D13" s="1">
        <v>44400</v>
      </c>
      <c r="E13" t="s">
        <v>75</v>
      </c>
      <c r="F13" t="s">
        <v>57</v>
      </c>
      <c r="G13" t="s">
        <v>78</v>
      </c>
      <c r="H13" t="s">
        <v>55</v>
      </c>
      <c r="I13">
        <v>1.8</v>
      </c>
      <c r="J13">
        <v>2</v>
      </c>
      <c r="K13">
        <v>33</v>
      </c>
      <c r="L13">
        <v>1</v>
      </c>
      <c r="M13">
        <v>36</v>
      </c>
      <c r="N13">
        <v>0</v>
      </c>
      <c r="O13">
        <v>4</v>
      </c>
      <c r="P13">
        <v>2</v>
      </c>
      <c r="Q13">
        <f t="shared" si="1"/>
        <v>78</v>
      </c>
      <c r="R13">
        <v>53.5</v>
      </c>
      <c r="S13">
        <v>53.878787879999997</v>
      </c>
      <c r="T13">
        <v>77</v>
      </c>
      <c r="U13">
        <v>61.569806999999997</v>
      </c>
      <c r="V13">
        <v>36.663526599999997</v>
      </c>
      <c r="W13">
        <f t="shared" si="2"/>
        <v>0.36663526599999996</v>
      </c>
      <c r="X13" s="1">
        <v>44413</v>
      </c>
      <c r="Y13" t="s">
        <v>53</v>
      </c>
      <c r="Z13" t="s">
        <v>62</v>
      </c>
      <c r="AA13" t="s">
        <v>51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4</v>
      </c>
      <c r="AJ13">
        <v>0</v>
      </c>
      <c r="AK13">
        <v>0</v>
      </c>
      <c r="AL13">
        <v>0</v>
      </c>
      <c r="AM13">
        <v>0</v>
      </c>
      <c r="AN13">
        <v>2</v>
      </c>
      <c r="AO13">
        <v>23</v>
      </c>
      <c r="AP13">
        <v>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31</v>
      </c>
      <c r="AX13">
        <v>27</v>
      </c>
      <c r="AY13">
        <v>2</v>
      </c>
      <c r="AZ13">
        <f t="shared" si="3"/>
        <v>2</v>
      </c>
      <c r="BA13">
        <f t="shared" si="0"/>
        <v>4.8</v>
      </c>
      <c r="BB13">
        <f t="shared" si="4"/>
        <v>0.124</v>
      </c>
    </row>
    <row r="14" spans="1:61" x14ac:dyDescent="0.2">
      <c r="A14">
        <v>44.386000000000003</v>
      </c>
      <c r="B14">
        <v>14.701000000000001</v>
      </c>
      <c r="C14" t="s">
        <v>79</v>
      </c>
      <c r="D14" s="1">
        <v>44401</v>
      </c>
      <c r="E14" t="s">
        <v>75</v>
      </c>
      <c r="F14" t="s">
        <v>57</v>
      </c>
      <c r="G14" t="s">
        <v>80</v>
      </c>
      <c r="H14" t="s">
        <v>55</v>
      </c>
      <c r="I14">
        <v>1.82</v>
      </c>
      <c r="J14">
        <v>0</v>
      </c>
      <c r="K14">
        <v>33</v>
      </c>
      <c r="L14">
        <v>0</v>
      </c>
      <c r="M14">
        <v>33</v>
      </c>
      <c r="N14">
        <v>0</v>
      </c>
      <c r="O14">
        <v>1</v>
      </c>
      <c r="P14">
        <v>0</v>
      </c>
      <c r="Q14">
        <f t="shared" si="1"/>
        <v>67</v>
      </c>
      <c r="R14">
        <v>0</v>
      </c>
      <c r="S14">
        <v>55.484848479999997</v>
      </c>
      <c r="T14">
        <v>0</v>
      </c>
      <c r="U14">
        <v>85.871739000000005</v>
      </c>
      <c r="V14">
        <v>9.35</v>
      </c>
      <c r="W14">
        <f t="shared" si="2"/>
        <v>9.35E-2</v>
      </c>
      <c r="X14" s="1">
        <v>44414</v>
      </c>
      <c r="Y14" t="s">
        <v>81</v>
      </c>
      <c r="Z14" t="s">
        <v>54</v>
      </c>
      <c r="AA14" t="s">
        <v>55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9</v>
      </c>
      <c r="AJ14">
        <v>0</v>
      </c>
      <c r="AK14">
        <v>0</v>
      </c>
      <c r="AL14">
        <v>0</v>
      </c>
      <c r="AM14">
        <v>0</v>
      </c>
      <c r="AN14">
        <v>5</v>
      </c>
      <c r="AO14">
        <v>14</v>
      </c>
      <c r="AP14">
        <v>3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31</v>
      </c>
      <c r="AX14">
        <v>23</v>
      </c>
      <c r="AY14">
        <v>3</v>
      </c>
      <c r="AZ14">
        <f t="shared" si="3"/>
        <v>5</v>
      </c>
      <c r="BA14">
        <f t="shared" si="0"/>
        <v>4.4000000000000004</v>
      </c>
      <c r="BB14">
        <f t="shared" si="4"/>
        <v>0.124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Combined_datasheet(new)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2021-12-18T14:14:14Z</cp:lastPrinted>
  <dcterms:created xsi:type="dcterms:W3CDTF">2021-12-18T14:02:37Z</dcterms:created>
  <dcterms:modified xsi:type="dcterms:W3CDTF">2022-04-14T10:35:40Z</dcterms:modified>
</cp:coreProperties>
</file>