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elenor/Documents/Documents – Lucy’s MacBook Air/University/"/>
    </mc:Choice>
  </mc:AlternateContent>
  <xr:revisionPtr revIDLastSave="0" documentId="8_{26EB1879-A549-C342-9CA3-7F46BBF89975}" xr6:coauthVersionLast="45" xr6:coauthVersionMax="45" xr10:uidLastSave="{00000000-0000-0000-0000-000000000000}"/>
  <bookViews>
    <workbookView xWindow="20" yWindow="460" windowWidth="28780" windowHeight="16420" xr2:uid="{4BC6180E-F683-5B48-AF9D-CF9F8A66C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" l="1"/>
  <c r="B26" i="1"/>
  <c r="B16" i="1"/>
  <c r="B7" i="1"/>
  <c r="B6" i="1"/>
  <c r="I13" i="1"/>
  <c r="B2" i="1"/>
  <c r="B12" i="1"/>
  <c r="B32" i="1" l="1"/>
  <c r="B22" i="1"/>
  <c r="B17" i="1"/>
  <c r="I5" i="1"/>
  <c r="I9" i="1" s="1"/>
  <c r="I12" i="1" l="1"/>
  <c r="B19" i="1"/>
  <c r="B9" i="1"/>
  <c r="I14" i="1"/>
  <c r="I16" i="1" l="1"/>
  <c r="I18" i="1" s="1"/>
  <c r="B27" i="1"/>
  <c r="B29" i="1" s="1"/>
  <c r="I20" i="1" s="1"/>
  <c r="B37" i="1"/>
  <c r="B39" i="1" s="1"/>
  <c r="I21" i="1" s="1"/>
  <c r="I23" i="1" l="1"/>
  <c r="I22" i="1"/>
</calcChain>
</file>

<file path=xl/sharedStrings.xml><?xml version="1.0" encoding="utf-8"?>
<sst xmlns="http://schemas.openxmlformats.org/spreadsheetml/2006/main" count="57" uniqueCount="31">
  <si>
    <t>Gross Salary</t>
  </si>
  <si>
    <t>Gross Weekly Income</t>
  </si>
  <si>
    <t>0% under £8,632 a year</t>
  </si>
  <si>
    <t>12% between £8,632 and £50,000</t>
  </si>
  <si>
    <t>2% any earnings above £50,000</t>
  </si>
  <si>
    <t>Total Annual NI:</t>
  </si>
  <si>
    <t>Lower</t>
  </si>
  <si>
    <t>Upper</t>
  </si>
  <si>
    <t>Employee National Insurance</t>
  </si>
  <si>
    <t>Employer National Insurance</t>
  </si>
  <si>
    <t>Employee National Insurance (After SS)</t>
  </si>
  <si>
    <t>Salary Sacrifice</t>
  </si>
  <si>
    <t>Income Tax</t>
  </si>
  <si>
    <t xml:space="preserve">Personal Allowence: </t>
  </si>
  <si>
    <t>Taxable Income:</t>
  </si>
  <si>
    <t>Tax Due:</t>
  </si>
  <si>
    <t>Basic Rate</t>
  </si>
  <si>
    <t>Higher Rate</t>
  </si>
  <si>
    <t>Additional Rate</t>
  </si>
  <si>
    <t>Total Tax:</t>
  </si>
  <si>
    <t>Pay After Tax:</t>
  </si>
  <si>
    <t>Limit</t>
  </si>
  <si>
    <t>Amount</t>
  </si>
  <si>
    <t>Salary After Salary Sacrifice</t>
  </si>
  <si>
    <t>Employer National Insurance (After SS)</t>
  </si>
  <si>
    <t>Take Home Pay (Before SS):</t>
  </si>
  <si>
    <t>Take Home Pay (After SS):</t>
  </si>
  <si>
    <t>Employee NI Saving:</t>
  </si>
  <si>
    <t>Employer NI Saving:</t>
  </si>
  <si>
    <t>13.8% between £8,632 and £50,000</t>
  </si>
  <si>
    <t>13.8% any earnings above £50,000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</si>
</sst>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3" xfId="0" applyFont="1" applyBorder="1"/>
    <xf numFmtId="0" fontId="0" fillId="0" borderId="3" xfId="0" applyBorder="1"/>
    <xf numFmtId="0" fontId="2" fillId="0" borderId="5" xfId="0" applyFont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9" fontId="0" fillId="0" borderId="3" xfId="0" applyNumberFormat="1" applyBorder="1"/>
    <xf numFmtId="0" fontId="0" fillId="0" borderId="0" xfId="0" applyBorder="1"/>
    <xf numFmtId="9" fontId="0" fillId="0" borderId="5" xfId="0" applyNumberFormat="1" applyBorder="1"/>
    <xf numFmtId="0" fontId="0" fillId="0" borderId="5" xfId="0" applyBorder="1"/>
    <xf numFmtId="0" fontId="0" fillId="0" borderId="1" xfId="0" applyBorder="1"/>
    <xf numFmtId="9" fontId="0" fillId="0" borderId="4" xfId="0" applyNumberFormat="1" applyBorder="1"/>
    <xf numFmtId="9" fontId="0" fillId="0" borderId="6" xfId="0" applyNumberFormat="1" applyBorder="1"/>
    <xf numFmtId="0" fontId="0" fillId="0" borderId="0" xfId="0" applyFill="1" applyAlignment="1"/>
    <xf numFmtId="0" fontId="0" fillId="0" borderId="9" xfId="0" applyFill="1" applyBorder="1"/>
    <xf numFmtId="164" fontId="0" fillId="0" borderId="10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1" xfId="0" applyFont="1" applyFill="1" applyBorder="1"/>
    <xf numFmtId="164" fontId="1" fillId="3" borderId="2" xfId="0" applyNumberFormat="1" applyFont="1" applyFill="1" applyBorder="1"/>
    <xf numFmtId="0" fontId="1" fillId="3" borderId="5" xfId="0" applyFont="1" applyFill="1" applyBorder="1"/>
    <xf numFmtId="164" fontId="1" fillId="3" borderId="6" xfId="0" applyNumberFormat="1" applyFont="1" applyFill="1" applyBorder="1"/>
    <xf numFmtId="164" fontId="0" fillId="0" borderId="2" xfId="0" applyNumberFormat="1" applyBorder="1"/>
    <xf numFmtId="0" fontId="1" fillId="3" borderId="3" xfId="0" applyFont="1" applyFill="1" applyBorder="1"/>
    <xf numFmtId="164" fontId="1" fillId="3" borderId="4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567D-1357-194E-8D14-E4348C272399}">
  <dimension ref="A1:M39"/>
  <sheetViews>
    <sheetView tabSelected="1" topLeftCell="A8" workbookViewId="0">
      <selection activeCell="B36" sqref="B36"/>
    </sheetView>
  </sheetViews>
  <sheetFormatPr baseColWidth="10" defaultRowHeight="16" x14ac:dyDescent="0.2"/>
  <cols>
    <col min="1" max="1" width="25.1640625" customWidth="1"/>
    <col min="2" max="2" width="13.5" customWidth="1"/>
    <col min="8" max="8" width="27.6640625" customWidth="1"/>
    <col min="9" max="9" width="12.83203125" bestFit="1" customWidth="1"/>
    <col min="11" max="11" width="13.5" customWidth="1"/>
    <col min="12" max="12" width="12.5" customWidth="1"/>
  </cols>
  <sheetData>
    <row r="1" spans="1:13" x14ac:dyDescent="0.2">
      <c r="A1" s="32" t="s">
        <v>8</v>
      </c>
      <c r="B1" s="33"/>
      <c r="D1" s="4"/>
      <c r="E1" s="5" t="s">
        <v>6</v>
      </c>
      <c r="F1" s="6" t="s">
        <v>7</v>
      </c>
      <c r="H1" s="11" t="s">
        <v>0</v>
      </c>
      <c r="I1" s="29">
        <v>100000</v>
      </c>
    </row>
    <row r="2" spans="1:13" ht="17" thickBot="1" x14ac:dyDescent="0.25">
      <c r="A2" s="1" t="s">
        <v>0</v>
      </c>
      <c r="B2" s="17">
        <f>I1</f>
        <v>100000</v>
      </c>
      <c r="D2" s="7">
        <v>0.12</v>
      </c>
      <c r="E2" s="19">
        <v>8632</v>
      </c>
      <c r="F2" s="17">
        <v>50000</v>
      </c>
      <c r="H2" s="10" t="s">
        <v>11</v>
      </c>
      <c r="I2" s="18">
        <v>2000</v>
      </c>
    </row>
    <row r="3" spans="1:13" ht="17" thickBot="1" x14ac:dyDescent="0.25">
      <c r="A3" s="1" t="s">
        <v>1</v>
      </c>
      <c r="B3" s="17"/>
      <c r="D3" s="9">
        <v>0.02</v>
      </c>
      <c r="E3" s="20">
        <v>50000</v>
      </c>
      <c r="F3" s="18"/>
      <c r="H3" s="8"/>
      <c r="I3" s="19"/>
    </row>
    <row r="4" spans="1:13" ht="17" thickBot="1" x14ac:dyDescent="0.25">
      <c r="A4" s="1"/>
      <c r="B4" s="17"/>
      <c r="H4" s="8"/>
      <c r="I4" s="19"/>
    </row>
    <row r="5" spans="1:13" ht="17" thickBot="1" x14ac:dyDescent="0.25">
      <c r="A5" s="1" t="s">
        <v>2</v>
      </c>
      <c r="B5" s="17">
        <v>0</v>
      </c>
      <c r="H5" s="15" t="s">
        <v>23</v>
      </c>
      <c r="I5" s="16">
        <f>I1-I2</f>
        <v>98000</v>
      </c>
    </row>
    <row r="6" spans="1:13" ht="17" thickBot="1" x14ac:dyDescent="0.25">
      <c r="A6" s="1" t="s">
        <v>3</v>
      </c>
      <c r="B6" s="17">
        <f>IF(B2&gt;E2,IF(B2&gt;F2,(F2-E2)*D2,(B2-E2)*D2),0)</f>
        <v>4964.16</v>
      </c>
      <c r="H6" s="14"/>
      <c r="I6" s="14"/>
    </row>
    <row r="7" spans="1:13" x14ac:dyDescent="0.2">
      <c r="A7" s="1" t="s">
        <v>4</v>
      </c>
      <c r="B7" s="17">
        <f>IF(B2&gt;E3,(B2-E3)*D3,0)</f>
        <v>1000</v>
      </c>
      <c r="H7" s="34" t="s">
        <v>12</v>
      </c>
      <c r="I7" s="35"/>
    </row>
    <row r="8" spans="1:13" x14ac:dyDescent="0.2">
      <c r="A8" s="2"/>
      <c r="B8" s="17"/>
      <c r="H8" s="2" t="s">
        <v>13</v>
      </c>
      <c r="I8" s="17">
        <v>12500</v>
      </c>
    </row>
    <row r="9" spans="1:13" ht="17" thickBot="1" x14ac:dyDescent="0.25">
      <c r="A9" s="3" t="s">
        <v>5</v>
      </c>
      <c r="B9" s="18">
        <f>B5+B6+B7</f>
        <v>5964.16</v>
      </c>
      <c r="H9" s="10" t="s">
        <v>14</v>
      </c>
      <c r="I9" s="18">
        <f>IF(I1&gt;100000,I5,IF(I5&gt;I8,I5-I8,I5))</f>
        <v>85500</v>
      </c>
    </row>
    <row r="10" spans="1:13" ht="17" thickBot="1" x14ac:dyDescent="0.25">
      <c r="K10" s="4"/>
      <c r="L10" s="5" t="s">
        <v>21</v>
      </c>
      <c r="M10" s="6" t="s">
        <v>22</v>
      </c>
    </row>
    <row r="11" spans="1:13" x14ac:dyDescent="0.2">
      <c r="A11" s="32" t="s">
        <v>9</v>
      </c>
      <c r="B11" s="33"/>
      <c r="D11" s="4"/>
      <c r="E11" s="5" t="s">
        <v>6</v>
      </c>
      <c r="F11" s="6" t="s">
        <v>7</v>
      </c>
      <c r="H11" s="23" t="s">
        <v>15</v>
      </c>
      <c r="I11" s="24"/>
      <c r="K11" s="2" t="s">
        <v>16</v>
      </c>
      <c r="L11" s="19">
        <v>50000</v>
      </c>
      <c r="M11" s="12">
        <v>0.2</v>
      </c>
    </row>
    <row r="12" spans="1:13" x14ac:dyDescent="0.2">
      <c r="A12" s="1" t="s">
        <v>0</v>
      </c>
      <c r="B12" s="17">
        <f>I1</f>
        <v>100000</v>
      </c>
      <c r="D12" s="21">
        <v>0.13800000000000001</v>
      </c>
      <c r="E12" s="19">
        <v>8632</v>
      </c>
      <c r="F12" s="17">
        <v>50000</v>
      </c>
      <c r="H12" s="2" t="s">
        <v>16</v>
      </c>
      <c r="I12" s="17">
        <f>IF(I9&gt;L11,(L11-I8)*M11,I9*M11)</f>
        <v>7500</v>
      </c>
      <c r="K12" s="2" t="s">
        <v>17</v>
      </c>
      <c r="L12" s="19">
        <v>150000</v>
      </c>
      <c r="M12" s="12">
        <v>0.4</v>
      </c>
    </row>
    <row r="13" spans="1:13" ht="17" thickBot="1" x14ac:dyDescent="0.25">
      <c r="A13" s="1" t="s">
        <v>1</v>
      </c>
      <c r="B13" s="17"/>
      <c r="D13" s="22">
        <v>0.13800000000000001</v>
      </c>
      <c r="E13" s="20">
        <v>50000</v>
      </c>
      <c r="F13" s="18"/>
      <c r="H13" s="2" t="s">
        <v>17</v>
      </c>
      <c r="I13" s="17">
        <f>IF(I9&gt;L11,IF(I9&gt;L12,(L12-(L11-I8))*M12,(I9-L11)*M12),0)</f>
        <v>14200</v>
      </c>
      <c r="K13" s="10" t="s">
        <v>18</v>
      </c>
      <c r="L13" s="20"/>
      <c r="M13" s="13">
        <v>0.45</v>
      </c>
    </row>
    <row r="14" spans="1:13" x14ac:dyDescent="0.2">
      <c r="A14" s="1"/>
      <c r="B14" s="17"/>
      <c r="H14" s="2" t="s">
        <v>18</v>
      </c>
      <c r="I14" s="17">
        <f>IF(I9&gt;L12,(I9-L12)*M13,0)</f>
        <v>0</v>
      </c>
    </row>
    <row r="15" spans="1:13" x14ac:dyDescent="0.2">
      <c r="A15" s="1" t="s">
        <v>2</v>
      </c>
      <c r="B15" s="17">
        <v>0</v>
      </c>
      <c r="H15" s="2"/>
      <c r="I15" s="17"/>
    </row>
    <row r="16" spans="1:13" x14ac:dyDescent="0.2">
      <c r="A16" s="1" t="s">
        <v>29</v>
      </c>
      <c r="B16" s="17">
        <f>IF(B12&gt;E12,IF(B12&gt;F12,(F12-E12)*D12,(B12-E12)*D12),0)</f>
        <v>5708.7840000000006</v>
      </c>
      <c r="H16" s="2" t="s">
        <v>19</v>
      </c>
      <c r="I16" s="17">
        <f>I12+I13+I14</f>
        <v>21700</v>
      </c>
    </row>
    <row r="17" spans="1:9" x14ac:dyDescent="0.2">
      <c r="A17" s="1" t="s">
        <v>30</v>
      </c>
      <c r="B17" s="17">
        <f>IF(B12&gt;E13,(B12-E13)*D13,0)</f>
        <v>6900.0000000000009</v>
      </c>
      <c r="H17" s="2"/>
      <c r="I17" s="17"/>
    </row>
    <row r="18" spans="1:9" ht="17" thickBot="1" x14ac:dyDescent="0.25">
      <c r="A18" s="2"/>
      <c r="B18" s="17"/>
      <c r="H18" s="10" t="s">
        <v>20</v>
      </c>
      <c r="I18" s="18">
        <f>I5-I16</f>
        <v>76300</v>
      </c>
    </row>
    <row r="19" spans="1:9" ht="17" thickBot="1" x14ac:dyDescent="0.25">
      <c r="A19" s="3" t="s">
        <v>5</v>
      </c>
      <c r="B19" s="18">
        <f>B15+B16+B17</f>
        <v>12608.784000000001</v>
      </c>
    </row>
    <row r="20" spans="1:9" ht="17" thickBot="1" x14ac:dyDescent="0.25">
      <c r="H20" s="25" t="s">
        <v>27</v>
      </c>
      <c r="I20" s="26">
        <f>B9-B29</f>
        <v>40</v>
      </c>
    </row>
    <row r="21" spans="1:9" x14ac:dyDescent="0.2">
      <c r="A21" s="32" t="s">
        <v>10</v>
      </c>
      <c r="B21" s="33"/>
      <c r="D21" s="4"/>
      <c r="E21" s="5" t="s">
        <v>6</v>
      </c>
      <c r="F21" s="6" t="s">
        <v>7</v>
      </c>
      <c r="H21" s="30" t="s">
        <v>28</v>
      </c>
      <c r="I21" s="31">
        <f>B19-B39</f>
        <v>276</v>
      </c>
    </row>
    <row r="22" spans="1:9" x14ac:dyDescent="0.2">
      <c r="A22" s="1" t="s">
        <v>0</v>
      </c>
      <c r="B22" s="17">
        <f>I1-I2</f>
        <v>98000</v>
      </c>
      <c r="D22" s="7">
        <v>0.12</v>
      </c>
      <c r="E22" s="19">
        <v>8632</v>
      </c>
      <c r="F22" s="17">
        <v>50000</v>
      </c>
      <c r="H22" s="30" t="s">
        <v>25</v>
      </c>
      <c r="I22" s="31">
        <f>I18-B9</f>
        <v>70335.839999999997</v>
      </c>
    </row>
    <row r="23" spans="1:9" ht="17" thickBot="1" x14ac:dyDescent="0.25">
      <c r="A23" s="1" t="s">
        <v>1</v>
      </c>
      <c r="B23" s="17"/>
      <c r="D23" s="9">
        <v>0.02</v>
      </c>
      <c r="E23" s="20">
        <v>50000</v>
      </c>
      <c r="F23" s="18"/>
      <c r="H23" s="27" t="s">
        <v>26</v>
      </c>
      <c r="I23" s="28">
        <f>I18-B29</f>
        <v>70375.839999999997</v>
      </c>
    </row>
    <row r="24" spans="1:9" x14ac:dyDescent="0.2">
      <c r="A24" s="1"/>
      <c r="B24" s="17"/>
    </row>
    <row r="25" spans="1:9" x14ac:dyDescent="0.2">
      <c r="A25" s="1" t="s">
        <v>2</v>
      </c>
      <c r="B25" s="17">
        <v>0</v>
      </c>
    </row>
    <row r="26" spans="1:9" x14ac:dyDescent="0.2">
      <c r="A26" s="1" t="s">
        <v>3</v>
      </c>
      <c r="B26" s="17">
        <f>IF(B22&gt;E22,IF(B22&gt;F22,(F22-E22)*D22,(B22-E22)*D22),0)</f>
        <v>4964.16</v>
      </c>
    </row>
    <row r="27" spans="1:9" x14ac:dyDescent="0.2">
      <c r="A27" s="1" t="s">
        <v>4</v>
      </c>
      <c r="B27" s="17">
        <f>IF(B22&gt;E23,(B22-E23)*D23,0)</f>
        <v>960</v>
      </c>
    </row>
    <row r="28" spans="1:9" x14ac:dyDescent="0.2">
      <c r="A28" s="2"/>
      <c r="B28" s="17"/>
    </row>
    <row r="29" spans="1:9" ht="17" thickBot="1" x14ac:dyDescent="0.25">
      <c r="A29" s="3" t="s">
        <v>5</v>
      </c>
      <c r="B29" s="18">
        <f>B25+B26+B27</f>
        <v>5924.16</v>
      </c>
    </row>
    <row r="30" spans="1:9" ht="17" thickBot="1" x14ac:dyDescent="0.25"/>
    <row r="31" spans="1:9" x14ac:dyDescent="0.2">
      <c r="A31" s="32" t="s">
        <v>24</v>
      </c>
      <c r="B31" s="33"/>
      <c r="D31" s="4"/>
      <c r="E31" s="5" t="s">
        <v>6</v>
      </c>
      <c r="F31" s="6" t="s">
        <v>7</v>
      </c>
    </row>
    <row r="32" spans="1:9" x14ac:dyDescent="0.2">
      <c r="A32" s="1" t="s">
        <v>0</v>
      </c>
      <c r="B32" s="17">
        <f>I1-I2</f>
        <v>98000</v>
      </c>
      <c r="D32" s="21">
        <v>0.13800000000000001</v>
      </c>
      <c r="E32" s="19">
        <v>8632</v>
      </c>
      <c r="F32" s="17">
        <v>50000</v>
      </c>
    </row>
    <row r="33" spans="1:6" ht="17" thickBot="1" x14ac:dyDescent="0.25">
      <c r="A33" s="1" t="s">
        <v>1</v>
      </c>
      <c r="B33" s="17"/>
      <c r="D33" s="22">
        <v>0.13800000000000001</v>
      </c>
      <c r="E33" s="20">
        <v>50000</v>
      </c>
      <c r="F33" s="18"/>
    </row>
    <row r="34" spans="1:6" x14ac:dyDescent="0.2">
      <c r="A34" s="1"/>
      <c r="B34" s="17"/>
    </row>
    <row r="35" spans="1:6" x14ac:dyDescent="0.2">
      <c r="A35" s="1" t="s">
        <v>2</v>
      </c>
      <c r="B35" s="17">
        <v>0</v>
      </c>
    </row>
    <row r="36" spans="1:6" x14ac:dyDescent="0.2">
      <c r="A36" s="1" t="s">
        <v>29</v>
      </c>
      <c r="B36" s="17">
        <f>IF(B32&gt;E32,IF(B32&gt;F32,(F32-E32)*D32,(B32-E32)*D32),0)</f>
        <v>5708.7840000000006</v>
      </c>
    </row>
    <row r="37" spans="1:6" x14ac:dyDescent="0.2">
      <c r="A37" s="1" t="s">
        <v>30</v>
      </c>
      <c r="B37" s="17">
        <f>IF(B32&gt;E33,(B32-E33)*D33,0)</f>
        <v>6624.0000000000009</v>
      </c>
    </row>
    <row r="38" spans="1:6" x14ac:dyDescent="0.2">
      <c r="A38" s="2"/>
      <c r="B38" s="17"/>
    </row>
    <row r="39" spans="1:6" ht="17" thickBot="1" x14ac:dyDescent="0.25">
      <c r="A39" s="3" t="s">
        <v>5</v>
      </c>
      <c r="B39" s="18">
        <f>B35+B36+B37</f>
        <v>12332.784000000001</v>
      </c>
    </row>
  </sheetData>
  <mergeCells count="5">
    <mergeCell ref="A1:B1"/>
    <mergeCell ref="A11:B11"/>
    <mergeCell ref="A21:B21"/>
    <mergeCell ref="A31:B31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Lucy Owen-Lloyd (BSc Mathematics G100 FT)</cp:lastModifiedBy>
  <dcterms:created xsi:type="dcterms:W3CDTF">2020-03-12T14:24:30Z</dcterms:created>
  <dcterms:modified xsi:type="dcterms:W3CDTF">2020-03-30T10:58:15Z</dcterms:modified>
</cp:coreProperties>
</file>