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ior ludima\Documents\Excel Training\"/>
    </mc:Choice>
  </mc:AlternateContent>
  <bookViews>
    <workbookView xWindow="0" yWindow="0" windowWidth="24000" windowHeight="9510"/>
  </bookViews>
  <sheets>
    <sheet name="Feuil1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3" i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E41" i="1" s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  <c r="C4" i="1"/>
  <c r="C5" i="1"/>
  <c r="C6" i="1"/>
  <c r="C8" i="1"/>
  <c r="C9" i="1"/>
  <c r="C10" i="1"/>
  <c r="C11" i="1"/>
  <c r="C12" i="1"/>
  <c r="C13" i="1"/>
  <c r="C14" i="1"/>
  <c r="C16" i="1"/>
  <c r="C17" i="1"/>
  <c r="C18" i="1"/>
  <c r="C2" i="1"/>
  <c r="B3" i="1"/>
  <c r="B4" i="1"/>
  <c r="B5" i="1"/>
  <c r="B6" i="1"/>
  <c r="B7" i="1"/>
  <c r="C7" i="1" s="1"/>
  <c r="B8" i="1"/>
  <c r="B9" i="1"/>
  <c r="B10" i="1"/>
  <c r="B11" i="1"/>
  <c r="B12" i="1"/>
  <c r="B13" i="1"/>
  <c r="B14" i="1"/>
  <c r="B15" i="1"/>
  <c r="C15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C41" i="1" s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<sst xmlns="http://schemas.openxmlformats.org/spreadsheetml/2006/main" count="222" uniqueCount="123">
  <si>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</si>
  <si>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</si>
  <si>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</si>
  <si>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</si>
  <si>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</si>
  <si>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</si>
  <si>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</si>
  <si>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</si>
  <si>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</si>
  <si>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</si>
  <si>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</si>
  <si>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</si>
  <si>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</si>
  <si>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</si>
  <si>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</si>
  <si>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</si>
  <si>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</si>
  <si>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</si>
  <si>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</si>
  <si>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</si>
  <si>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</si>
  <si>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</si>
  <si>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</si>
  <si>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</si>
  <si>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</si>
  <si>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</si>
  <si>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</si>
  <si>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</si>
  <si>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</si>
  <si>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</si>
  <si>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</si>
  <si>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</si>
  <si>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</si>
  <si>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</si>
  <si>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</si>
  <si>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</si>
  <si>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</si>
  <si>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</si>
  <si>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</si>
  <si>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</si>
  <si>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</si>
  <si>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</si>
  <si>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</si>
  <si>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</si>
  <si>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</si>
  <si>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</si>
  <si>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</si>
  <si>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</si>
  <si>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</si>
  <si>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</si>
  <si>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</si>
  <si>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</si>
  <si>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</si>
  <si>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</si>
  <si>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</si>
  <si>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</si>
  <si>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</si>
  <si>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</si>
  <si>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</si>
  <si>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</si>
  <si>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</si>
  <si>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</si>
  <si>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</si>
  <si>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</si>
  <si>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</si>
  <si>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</si>
  <si>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</si>
  <si>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</si>
  <si>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</si>
  <si>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</si>
  <si>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</si>
  <si>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</si>
  <si>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</si>
  <si>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</si>
  <si>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</si>
  <si>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</si>
  <si>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</si>
  <si>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</si>
  <si>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</si>
  <si>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</si>
  <si>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</si>
  <si>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</si>
  <si>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</si>
  <si>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</si>
  <si>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</si>
  <si>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</si>
  <si>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</si>
  <si>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GM</t>
  </si>
  <si>
    <t>FD</t>
  </si>
  <si>
    <t>Chrysler</t>
  </si>
  <si>
    <t>Hundai</t>
  </si>
  <si>
    <t>Toyota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</si>
  <si>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</si>
  <si>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</si>
  <si>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</si>
  <si>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</si>
  <si>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</si>
  <si>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</si>
  <si>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</si>
  <si>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</si>
  <si>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</si>
  <si>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</si>
  <si>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</si>
  <si>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</si>
  <si>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</si>
  <si>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</si>
  <si>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</si>
  <si>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</si>
  <si>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</si>
  <si>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</si>
  <si>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</si>
  <si>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</si>
  <si>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</si>
  <si>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</si>
  <si>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</si>
  <si>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</si>
  <si>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HO01OODY040</t>
  </si>
  <si>
    <t>HO05ODY037</t>
  </si>
  <si>
    <t>GM09CMR014</t>
  </si>
  <si>
    <t>FD06FCS006</t>
  </si>
  <si>
    <t>Étiquettes de lignes</t>
  </si>
  <si>
    <t>Total général</t>
  </si>
  <si>
    <t>Somme de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</si>
</sst>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Database.xlsx]Feuil1!Tableau croisé dynamique1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Feuil1!$B$4:$B$21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7-4F73-A475-16776058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9645792"/>
        <c:axId val="739650784"/>
      </c:barChart>
      <c:catAx>
        <c:axId val="7396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50784"/>
        <c:crosses val="autoZero"/>
        <c:auto val="1"/>
        <c:lblAlgn val="ctr"/>
        <c:lblOffset val="100"/>
        <c:noMultiLvlLbl val="0"/>
      </c:catAx>
      <c:valAx>
        <c:axId val="7396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176211</xdr:colOff>
      <xdr:row>0</xdr:row>
      <xdr:rowOff>123824</xdr:rowOff>
    </xdr:from>
    <xdr:to>
      <xdr:col>8</xdr:col>
      <xdr:colOff>752474</xdr:colOff>
      <xdr:row>15</xdr:row>
      <xdr:rowOff>171449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ior ludima" refreshedDate="45212.467746527778" createdVersion="6" refreshedVersion="6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ES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ES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ES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ES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ES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ES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ES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ES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ES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ES"/>
    <s v="FD13FCSWHI010"/>
  </r>
  <r>
    <s v="FD12FCS011"/>
    <s v="FD"/>
    <s v="Ford"/>
    <s v="FCS"/>
    <s v="Focus"/>
    <s v="12"/>
    <n v="2"/>
    <n v="19341.7"/>
    <n v="7736.68"/>
    <s v="White"/>
    <x v="7"/>
    <n v="75000"/>
    <s v="YES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ES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ES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ES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ES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ES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ES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ES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ES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ES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ES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ES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ES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ES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ES"/>
    <s v="TY03CORBLA026"/>
  </r>
  <r>
    <s v="TY14COR027"/>
    <s v="TY"/>
    <s v="Toyota"/>
    <s v="COR"/>
    <s v="Corola"/>
    <s v="14"/>
    <n v="0"/>
    <n v="17556.3"/>
    <n v="35112.6"/>
    <s v="Blue"/>
    <x v="6"/>
    <n v="100000"/>
    <s v="YES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ES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ES"/>
    <s v="TY12CAMBLU029"/>
  </r>
  <r>
    <s v="HO99CIV030"/>
    <s v="HO"/>
    <s v="General Motors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General Motors"/>
    <s v="CIV"/>
    <s v="Civic"/>
    <s v="01"/>
    <n v="13"/>
    <n v="69891.899999999994"/>
    <n v="5177.177777777777"/>
    <s v="Blue"/>
    <x v="3"/>
    <n v="75000"/>
    <s v="YES"/>
    <s v="HO01CIVBLU031"/>
  </r>
  <r>
    <s v="HO10CIV032"/>
    <s v="HO"/>
    <s v="General Motors"/>
    <s v="CIV"/>
    <s v="Civic"/>
    <s v="10"/>
    <n v="4"/>
    <n v="22573"/>
    <n v="5016.2222222222226"/>
    <s v="Blue"/>
    <x v="12"/>
    <n v="75000"/>
    <s v="YES"/>
    <s v="HO10CIVBLU032"/>
  </r>
  <r>
    <s v="HO10CIV033"/>
    <s v="HO"/>
    <s v="General Motors"/>
    <s v="CIV"/>
    <s v="Civic"/>
    <s v="10"/>
    <n v="4"/>
    <n v="33477.199999999997"/>
    <n v="7439.3777777777768"/>
    <s v="Black"/>
    <x v="15"/>
    <n v="75000"/>
    <s v="YES"/>
    <s v="HO10CIVBLA033"/>
  </r>
  <r>
    <s v="HO11CIV034"/>
    <s v="HO"/>
    <s v="General Motors"/>
    <s v="CIV"/>
    <s v="Civic"/>
    <s v="11"/>
    <n v="3"/>
    <n v="30555.3"/>
    <n v="8730.0857142857149"/>
    <s v="Black"/>
    <x v="2"/>
    <n v="75000"/>
    <s v="YES"/>
    <s v="HO11CIVBLA034"/>
  </r>
  <r>
    <s v="HO12CIV035"/>
    <s v="HO"/>
    <s v="General Motors"/>
    <s v="CIV"/>
    <s v="Civic"/>
    <s v="12"/>
    <n v="2"/>
    <n v="24513.200000000001"/>
    <n v="9805.2800000000007"/>
    <s v="Black"/>
    <x v="13"/>
    <n v="75000"/>
    <s v="YES"/>
    <s v="HO12CIVBLA035"/>
  </r>
  <r>
    <s v="HO13CIV036"/>
    <s v="HO"/>
    <s v="General Motors"/>
    <s v="CIV"/>
    <s v="Civic"/>
    <s v="13"/>
    <n v="1"/>
    <n v="13867.6"/>
    <n v="9245.0666666666675"/>
    <s v="Black"/>
    <x v="14"/>
    <n v="75000"/>
    <s v="YES"/>
    <s v="HO13CIVBLA036"/>
  </r>
  <r>
    <s v="HO05ODY037"/>
    <s v="HO"/>
    <s v="General Motors"/>
    <s v="ODY"/>
    <s v="Odyssey"/>
    <s v="05"/>
    <n v="9"/>
    <n v="60389.5"/>
    <n v="6356.7894736842109"/>
    <s v="White"/>
    <x v="5"/>
    <n v="100000"/>
    <s v="YES"/>
    <s v="HO05ODYWHI037"/>
  </r>
  <r>
    <s v="HO07ODY038"/>
    <s v="HO"/>
    <s v="General Motors"/>
    <s v="ODY"/>
    <s v="Odyssey"/>
    <s v="07"/>
    <n v="7"/>
    <n v="50854.1"/>
    <n v="6780.5466666666662"/>
    <s v="Black"/>
    <x v="15"/>
    <n v="100000"/>
    <s v="YES"/>
    <s v="HO07ODYBLA038"/>
  </r>
  <r>
    <s v="HO08ODY039"/>
    <s v="HO"/>
    <s v="General Motors"/>
    <s v="ODY"/>
    <s v="Odyssey"/>
    <s v="08"/>
    <n v="6"/>
    <n v="42504.6"/>
    <n v="6539.1692307692301"/>
    <s v="White"/>
    <x v="9"/>
    <n v="100000"/>
    <s v="YES"/>
    <s v="HO08ODYWHI039"/>
  </r>
  <r>
    <s v="HO01OODY040"/>
    <s v="HO"/>
    <s v="General Motors"/>
    <s v="OOD"/>
    <s v="Odyssey"/>
    <s v="01"/>
    <n v="13"/>
    <n v="68658.899999999994"/>
    <n v="5085.844444444444"/>
    <s v="Black"/>
    <x v="0"/>
    <n v="100000"/>
    <s v="YES"/>
    <s v="HO01OODBLA040"/>
  </r>
  <r>
    <s v="HO14ODY041"/>
    <s v="HO"/>
    <s v="General Motors"/>
    <s v="ODY"/>
    <s v="Odyssey"/>
    <s v="14"/>
    <n v="0"/>
    <n v="3708.1"/>
    <n v="7416.2"/>
    <s v="Black"/>
    <x v="1"/>
    <n v="100000"/>
    <s v="YES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ES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ES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ES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ES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ES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ES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ES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ES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e de Miles" fld="7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A3" sqref="A3:B20"/>
    </sheetView>
  </sheetViews>
  <sheetFormatPr baseColWidth="10" defaultRowHeight="15" x14ac:dyDescent="0.25"/>
  <cols>
    <col min="1" max="1" width="21" bestFit="1" customWidth="1"/>
    <col min="2" max="2" width="15.85546875" bestFit="1" customWidth="1"/>
  </cols>
  <sheetData>
    <row r="3" spans="1:2" x14ac:dyDescent="0.25">
      <c r="A3" s="2" t="s">
        <v>120</v>
      </c>
      <c r="B3" t="s">
        <v>122</v>
      </c>
    </row>
    <row r="4" spans="1:2" x14ac:dyDescent="0.25">
      <c r="A4" s="3" t="s">
        <v>41</v>
      </c>
      <c r="B4" s="4">
        <v>144647.69999999998</v>
      </c>
    </row>
    <row r="5" spans="1:2" x14ac:dyDescent="0.25">
      <c r="A5" s="3" t="s">
        <v>50</v>
      </c>
      <c r="B5" s="4">
        <v>150656.40000000002</v>
      </c>
    </row>
    <row r="6" spans="1:2" x14ac:dyDescent="0.25">
      <c r="A6" s="3" t="s">
        <v>26</v>
      </c>
      <c r="B6" s="4">
        <v>154427.9</v>
      </c>
    </row>
    <row r="7" spans="1:2" x14ac:dyDescent="0.25">
      <c r="A7" s="3" t="s">
        <v>58</v>
      </c>
      <c r="B7" s="4">
        <v>179986</v>
      </c>
    </row>
    <row r="8" spans="1:2" x14ac:dyDescent="0.25">
      <c r="A8" s="3" t="s">
        <v>29</v>
      </c>
      <c r="B8" s="4">
        <v>143640.70000000001</v>
      </c>
    </row>
    <row r="9" spans="1:2" x14ac:dyDescent="0.25">
      <c r="A9" s="3" t="s">
        <v>45</v>
      </c>
      <c r="B9" s="4">
        <v>135078.20000000001</v>
      </c>
    </row>
    <row r="10" spans="1:2" x14ac:dyDescent="0.25">
      <c r="A10" s="3" t="s">
        <v>24</v>
      </c>
      <c r="B10" s="4">
        <v>184693.8</v>
      </c>
    </row>
    <row r="11" spans="1:2" x14ac:dyDescent="0.25">
      <c r="A11" s="3" t="s">
        <v>22</v>
      </c>
      <c r="B11" s="4">
        <v>127731.3</v>
      </c>
    </row>
    <row r="12" spans="1:2" x14ac:dyDescent="0.25">
      <c r="A12" s="3" t="s">
        <v>19</v>
      </c>
      <c r="B12" s="4">
        <v>70964.899999999994</v>
      </c>
    </row>
    <row r="13" spans="1:2" x14ac:dyDescent="0.25">
      <c r="A13" s="3" t="s">
        <v>32</v>
      </c>
      <c r="B13" s="4">
        <v>65315</v>
      </c>
    </row>
    <row r="14" spans="1:2" x14ac:dyDescent="0.25">
      <c r="A14" s="3" t="s">
        <v>38</v>
      </c>
      <c r="B14" s="4">
        <v>138561.5</v>
      </c>
    </row>
    <row r="15" spans="1:2" x14ac:dyDescent="0.25">
      <c r="A15" s="3" t="s">
        <v>39</v>
      </c>
      <c r="B15" s="4">
        <v>141229.4</v>
      </c>
    </row>
    <row r="16" spans="1:2" x14ac:dyDescent="0.25">
      <c r="A16" s="3" t="s">
        <v>16</v>
      </c>
      <c r="B16" s="4">
        <v>305432.40000000002</v>
      </c>
    </row>
    <row r="17" spans="1:2" x14ac:dyDescent="0.25">
      <c r="A17" s="3" t="s">
        <v>52</v>
      </c>
      <c r="B17" s="4">
        <v>177713.9</v>
      </c>
    </row>
    <row r="18" spans="1:2" x14ac:dyDescent="0.25">
      <c r="A18" s="3" t="s">
        <v>43</v>
      </c>
      <c r="B18" s="4">
        <v>65964.899999999994</v>
      </c>
    </row>
    <row r="19" spans="1:2" x14ac:dyDescent="0.25">
      <c r="A19" s="3" t="s">
        <v>36</v>
      </c>
      <c r="B19" s="4">
        <v>130601.59999999999</v>
      </c>
    </row>
    <row r="20" spans="1:2" x14ac:dyDescent="0.25">
      <c r="A20" s="3" t="s">
        <v>34</v>
      </c>
      <c r="B20" s="4">
        <v>19341.7</v>
      </c>
    </row>
    <row r="21" spans="1:2" x14ac:dyDescent="0.25">
      <c r="A21" s="3" t="s">
        <v>121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workbookViewId="0">
      <selection activeCell="O7" sqref="O7"/>
    </sheetView>
  </sheetViews>
  <sheetFormatPr baseColWidth="10" defaultRowHeight="15" x14ac:dyDescent="0.25"/>
  <cols>
    <col min="1" max="1" width="15.42578125" customWidth="1"/>
    <col min="3" max="3" width="15.28515625" customWidth="1"/>
    <col min="8" max="8" width="14.140625" customWidth="1"/>
    <col min="9" max="9" width="13.5703125" customWidth="1"/>
    <col min="13" max="13" width="12.85546875" customWidth="1"/>
    <col min="14" max="14" width="16.7109375" customWidth="1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tr">
        <f>LEFT(A2,2)</f>
        <v>FD</v>
      </c>
      <c r="C2" t="str">
        <f>VLOOKUP(B2,C$60:D$64,2)</f>
        <v>Ford</v>
      </c>
      <c r="D2" t="str">
        <f>MID(A2,5,3)</f>
        <v>MTG</v>
      </c>
      <c r="E2" t="str">
        <f>VLOOKUP(D2,F$59:G$69,2)</f>
        <v>Mustang</v>
      </c>
      <c r="F2" t="str">
        <f>MID(A2,3,2)</f>
        <v>06</v>
      </c>
      <c r="G2">
        <f>IF(14-F2&lt;0,100-F2+14,14-F2)</f>
        <v>8</v>
      </c>
      <c r="H2">
        <v>40326.800000000003</v>
      </c>
      <c r="I2">
        <f>H2/(G2+0.5)</f>
        <v>4744.3294117647065</v>
      </c>
      <c r="J2" t="s">
        <v>15</v>
      </c>
      <c r="K2" t="s">
        <v>16</v>
      </c>
      <c r="L2">
        <v>50000</v>
      </c>
      <c r="M2" t="str">
        <f>IF(H2&lt;=L2,"YES","Not Covered")</f>
        <v>YES</v>
      </c>
      <c r="N2" t="str">
        <f>CONCATENATE(B2,F2,D2,UPPER(LEFT(J2,3)),RIGHT(A2,3))</f>
        <v>FD06MTGBLA001</v>
      </c>
    </row>
    <row r="3" spans="1:14" x14ac:dyDescent="0.25">
      <c r="A3" t="s">
        <v>17</v>
      </c>
      <c r="B3" t="str">
        <f t="shared" ref="B3:B53" si="0">LEFT(A3,2)</f>
        <v>FD</v>
      </c>
      <c r="C3" t="str">
        <f t="shared" ref="C3:C53" si="1">VLOOKUP(B3,C$60:D$64,2)</f>
        <v>Ford</v>
      </c>
      <c r="D3" t="str">
        <f t="shared" ref="D3:D53" si="2">MID(A3,5,3)</f>
        <v>MTG</v>
      </c>
      <c r="E3" t="str">
        <f t="shared" ref="E3:E53" si="3">VLOOKUP(D3,F$59:G$69,2)</f>
        <v>Mustang</v>
      </c>
      <c r="F3" t="str">
        <f t="shared" ref="F3:F53" si="4">MID(A3,3,2)</f>
        <v>06</v>
      </c>
      <c r="G3">
        <f t="shared" ref="G3:G53" si="5">IF(14-F3&lt;0,100-F3+14,14-F3)</f>
        <v>8</v>
      </c>
      <c r="H3">
        <v>44974.8</v>
      </c>
      <c r="I3">
        <f t="shared" ref="I3:I53" si="6">H3/(G3+0.5)</f>
        <v>5291.1529411764714</v>
      </c>
      <c r="J3" t="s">
        <v>18</v>
      </c>
      <c r="K3" t="s">
        <v>19</v>
      </c>
      <c r="L3">
        <v>50000</v>
      </c>
      <c r="M3" t="str">
        <f t="shared" ref="M3:M53" si="7">IF(H3&lt;=L3,"YES","Not Covered")</f>
        <v>YES</v>
      </c>
      <c r="N3" t="str">
        <f t="shared" ref="N3:N53" si="8">CONCATENATE(B3,F3,D3,UPPER(LEFT(J3,3)),RIGHT(A3,3))</f>
        <v>FD06MTGWHI002</v>
      </c>
    </row>
    <row r="4" spans="1:14" x14ac:dyDescent="0.25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6</v>
      </c>
      <c r="H4">
        <v>44946.5</v>
      </c>
      <c r="I4">
        <f t="shared" si="6"/>
        <v>6914.8461538461543</v>
      </c>
      <c r="J4" t="s">
        <v>21</v>
      </c>
      <c r="K4" t="s">
        <v>22</v>
      </c>
      <c r="L4">
        <v>50000</v>
      </c>
      <c r="M4" t="str">
        <f t="shared" si="7"/>
        <v>YES</v>
      </c>
      <c r="N4" t="str">
        <f t="shared" si="8"/>
        <v>FD08MTGGRE003</v>
      </c>
    </row>
    <row r="5" spans="1:14" x14ac:dyDescent="0.25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6</v>
      </c>
      <c r="H5">
        <v>37558.800000000003</v>
      </c>
      <c r="I5">
        <f t="shared" si="6"/>
        <v>5778.2769230769236</v>
      </c>
      <c r="J5" t="s">
        <v>15</v>
      </c>
      <c r="K5" t="s">
        <v>24</v>
      </c>
      <c r="L5">
        <v>50000</v>
      </c>
      <c r="M5" t="str">
        <f t="shared" si="7"/>
        <v>YES</v>
      </c>
      <c r="N5" t="str">
        <f t="shared" si="8"/>
        <v>FD08MTGBLA004</v>
      </c>
    </row>
    <row r="6" spans="1:14" x14ac:dyDescent="0.25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6</v>
      </c>
      <c r="H6">
        <v>36438.5</v>
      </c>
      <c r="I6">
        <f t="shared" si="6"/>
        <v>5605.9230769230771</v>
      </c>
      <c r="J6" t="s">
        <v>18</v>
      </c>
      <c r="K6" t="s">
        <v>16</v>
      </c>
      <c r="L6">
        <v>50000</v>
      </c>
      <c r="M6" t="str">
        <f t="shared" si="7"/>
        <v>YES</v>
      </c>
      <c r="N6" t="str">
        <f t="shared" si="8"/>
        <v>FD08MTGWHI005</v>
      </c>
    </row>
    <row r="7" spans="1:14" x14ac:dyDescent="0.25">
      <c r="A7" t="s">
        <v>119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8</v>
      </c>
      <c r="H7">
        <v>46311.4</v>
      </c>
      <c r="I7">
        <f t="shared" si="6"/>
        <v>5448.4000000000005</v>
      </c>
      <c r="J7" t="s">
        <v>21</v>
      </c>
      <c r="K7" t="s">
        <v>26</v>
      </c>
      <c r="L7">
        <v>75000</v>
      </c>
      <c r="M7" t="str">
        <f t="shared" si="7"/>
        <v>YES</v>
      </c>
      <c r="N7" t="str">
        <f t="shared" si="8"/>
        <v>FD06FCSGRE006</v>
      </c>
    </row>
    <row r="8" spans="1:14" x14ac:dyDescent="0.25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8</v>
      </c>
      <c r="H8">
        <v>52229.5</v>
      </c>
      <c r="I8">
        <f t="shared" si="6"/>
        <v>6144.6470588235297</v>
      </c>
      <c r="J8" t="s">
        <v>21</v>
      </c>
      <c r="K8" t="s">
        <v>22</v>
      </c>
      <c r="L8">
        <v>75000</v>
      </c>
      <c r="M8" t="str">
        <f t="shared" si="7"/>
        <v>YES</v>
      </c>
      <c r="N8" t="str">
        <f t="shared" si="8"/>
        <v>FD06FCSGRE007</v>
      </c>
    </row>
    <row r="9" spans="1:14" x14ac:dyDescent="0.25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5</v>
      </c>
      <c r="H9">
        <v>35137</v>
      </c>
      <c r="I9">
        <f t="shared" si="6"/>
        <v>6388.545454545455</v>
      </c>
      <c r="J9" t="s">
        <v>15</v>
      </c>
      <c r="K9" t="s">
        <v>29</v>
      </c>
      <c r="L9">
        <v>75000</v>
      </c>
      <c r="M9" t="str">
        <f t="shared" si="7"/>
        <v>YES</v>
      </c>
      <c r="N9" t="str">
        <f t="shared" si="8"/>
        <v>FD09FCSBLA008</v>
      </c>
    </row>
    <row r="10" spans="1:14" x14ac:dyDescent="0.25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</v>
      </c>
      <c r="H10">
        <v>27637.1</v>
      </c>
      <c r="I10">
        <f t="shared" si="6"/>
        <v>18424.733333333334</v>
      </c>
      <c r="J10" t="s">
        <v>15</v>
      </c>
      <c r="K10" t="s">
        <v>16</v>
      </c>
      <c r="L10">
        <v>75000</v>
      </c>
      <c r="M10" t="str">
        <f t="shared" si="7"/>
        <v>YES</v>
      </c>
      <c r="N10" t="str">
        <f t="shared" si="8"/>
        <v>FD13FCSBLA009</v>
      </c>
    </row>
    <row r="11" spans="1:14" x14ac:dyDescent="0.25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</v>
      </c>
      <c r="H11">
        <v>27534.799999999999</v>
      </c>
      <c r="I11">
        <f t="shared" si="6"/>
        <v>18356.533333333333</v>
      </c>
      <c r="J11" t="s">
        <v>18</v>
      </c>
      <c r="K11" t="s">
        <v>32</v>
      </c>
      <c r="L11">
        <v>75000</v>
      </c>
      <c r="M11" t="str">
        <f t="shared" si="7"/>
        <v>YES</v>
      </c>
      <c r="N11" t="str">
        <f t="shared" si="8"/>
        <v>FD13FCSWHI010</v>
      </c>
    </row>
    <row r="12" spans="1:14" x14ac:dyDescent="0.25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2</v>
      </c>
      <c r="H12">
        <v>19341.7</v>
      </c>
      <c r="I12">
        <f t="shared" si="6"/>
        <v>7736.68</v>
      </c>
      <c r="J12" t="s">
        <v>18</v>
      </c>
      <c r="K12" t="s">
        <v>34</v>
      </c>
      <c r="L12">
        <v>75000</v>
      </c>
      <c r="M12" t="str">
        <f t="shared" si="7"/>
        <v>YES</v>
      </c>
      <c r="N12" t="str">
        <f t="shared" si="8"/>
        <v>FD12FCSWHI011</v>
      </c>
    </row>
    <row r="13" spans="1:14" x14ac:dyDescent="0.25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</v>
      </c>
      <c r="H13">
        <v>22521.599999999999</v>
      </c>
      <c r="I13">
        <f t="shared" si="6"/>
        <v>15014.4</v>
      </c>
      <c r="J13" t="s">
        <v>15</v>
      </c>
      <c r="K13" t="s">
        <v>36</v>
      </c>
      <c r="L13">
        <v>75000</v>
      </c>
      <c r="M13" t="str">
        <f t="shared" si="7"/>
        <v>YES</v>
      </c>
      <c r="N13" t="str">
        <f t="shared" si="8"/>
        <v>FD13FCSBLA012</v>
      </c>
    </row>
    <row r="14" spans="1:14" x14ac:dyDescent="0.25">
      <c r="A14" t="s">
        <v>37</v>
      </c>
      <c r="B14" t="str">
        <f t="shared" si="0"/>
        <v>FD</v>
      </c>
      <c r="C14" t="str">
        <f t="shared" si="1"/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</v>
      </c>
      <c r="H14">
        <v>13682.9</v>
      </c>
      <c r="I14">
        <f t="shared" si="6"/>
        <v>9121.9333333333325</v>
      </c>
      <c r="J14" t="s">
        <v>15</v>
      </c>
      <c r="K14" t="s">
        <v>38</v>
      </c>
      <c r="L14">
        <v>75000</v>
      </c>
      <c r="M14" t="str">
        <f t="shared" si="7"/>
        <v>YES</v>
      </c>
      <c r="N14" t="str">
        <f t="shared" si="8"/>
        <v>FD13FCSBLA013</v>
      </c>
    </row>
    <row r="15" spans="1:14" x14ac:dyDescent="0.25">
      <c r="A15" t="s">
        <v>118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5</v>
      </c>
      <c r="H15">
        <v>28464.799999999999</v>
      </c>
      <c r="I15">
        <f t="shared" si="6"/>
        <v>5175.4181818181814</v>
      </c>
      <c r="J15" t="s">
        <v>18</v>
      </c>
      <c r="K15" t="s">
        <v>39</v>
      </c>
      <c r="L15">
        <v>100000</v>
      </c>
      <c r="M15" t="str">
        <f t="shared" si="7"/>
        <v>YES</v>
      </c>
      <c r="N15" t="str">
        <f t="shared" si="8"/>
        <v>GM09CMRWHI014</v>
      </c>
    </row>
    <row r="16" spans="1:14" x14ac:dyDescent="0.25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2</v>
      </c>
      <c r="H16">
        <v>19421.099999999999</v>
      </c>
      <c r="I16">
        <f t="shared" si="6"/>
        <v>7768.44</v>
      </c>
      <c r="J16" t="s">
        <v>15</v>
      </c>
      <c r="K16" t="s">
        <v>41</v>
      </c>
      <c r="L16">
        <v>100000</v>
      </c>
      <c r="M16" t="str">
        <f t="shared" si="7"/>
        <v>YES</v>
      </c>
      <c r="N16" t="str">
        <f t="shared" si="8"/>
        <v>GM12CMRBLA015</v>
      </c>
    </row>
    <row r="17" spans="1:14" x14ac:dyDescent="0.25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0</v>
      </c>
      <c r="H17">
        <v>14289.6</v>
      </c>
      <c r="I17">
        <f t="shared" si="6"/>
        <v>28579.200000000001</v>
      </c>
      <c r="J17" t="s">
        <v>18</v>
      </c>
      <c r="K17" t="s">
        <v>43</v>
      </c>
      <c r="L17">
        <v>100000</v>
      </c>
      <c r="M17" t="str">
        <f t="shared" si="7"/>
        <v>YES</v>
      </c>
      <c r="N17" t="str">
        <f t="shared" si="8"/>
        <v>GM14CMRWHI016</v>
      </c>
    </row>
    <row r="18" spans="1:14" x14ac:dyDescent="0.25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4</v>
      </c>
      <c r="H18">
        <v>31144.400000000001</v>
      </c>
      <c r="I18">
        <f t="shared" si="6"/>
        <v>6920.9777777777781</v>
      </c>
      <c r="J18" t="s">
        <v>15</v>
      </c>
      <c r="K18" t="s">
        <v>45</v>
      </c>
      <c r="L18">
        <v>100000</v>
      </c>
      <c r="M18" t="str">
        <f t="shared" si="7"/>
        <v>YES</v>
      </c>
      <c r="N18" t="str">
        <f t="shared" si="8"/>
        <v>GM10SLVBLA017</v>
      </c>
    </row>
    <row r="19" spans="1:14" x14ac:dyDescent="0.25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16</v>
      </c>
      <c r="H19">
        <v>83162.7</v>
      </c>
      <c r="I19">
        <f t="shared" si="6"/>
        <v>5040.1636363636362</v>
      </c>
      <c r="J19" t="s">
        <v>15</v>
      </c>
      <c r="K19" t="s">
        <v>39</v>
      </c>
      <c r="L19">
        <v>100000</v>
      </c>
      <c r="M19" t="str">
        <f t="shared" si="7"/>
        <v>YES</v>
      </c>
      <c r="N19" t="str">
        <f t="shared" si="8"/>
        <v>GM98SLVBLA018</v>
      </c>
    </row>
    <row r="20" spans="1:14" x14ac:dyDescent="0.25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14</v>
      </c>
      <c r="H20">
        <v>80685.8</v>
      </c>
      <c r="I20">
        <f t="shared" si="6"/>
        <v>5564.5379310344833</v>
      </c>
      <c r="J20" t="s">
        <v>48</v>
      </c>
      <c r="K20" t="s">
        <v>36</v>
      </c>
      <c r="L20">
        <v>100000</v>
      </c>
      <c r="M20" t="str">
        <f t="shared" si="7"/>
        <v>YES</v>
      </c>
      <c r="N20" t="str">
        <f t="shared" si="8"/>
        <v>GM00SLVBLU019</v>
      </c>
    </row>
    <row r="21" spans="1:14" x14ac:dyDescent="0.25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Camrey</v>
      </c>
      <c r="F21" t="str">
        <f t="shared" si="4"/>
        <v>96</v>
      </c>
      <c r="G21">
        <f t="shared" si="5"/>
        <v>18</v>
      </c>
      <c r="H21">
        <v>114660.6</v>
      </c>
      <c r="I21">
        <f t="shared" si="6"/>
        <v>6197.8702702702703</v>
      </c>
      <c r="J21" t="s">
        <v>21</v>
      </c>
      <c r="K21" t="s">
        <v>50</v>
      </c>
      <c r="L21">
        <v>100000</v>
      </c>
      <c r="M21" t="str">
        <f t="shared" si="7"/>
        <v>Not Covered</v>
      </c>
      <c r="N21" t="str">
        <f t="shared" si="8"/>
        <v>TY96CAMGRE020</v>
      </c>
    </row>
    <row r="22" spans="1:14" x14ac:dyDescent="0.25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Camrey</v>
      </c>
      <c r="F22" t="str">
        <f t="shared" si="4"/>
        <v>98</v>
      </c>
      <c r="G22">
        <f t="shared" si="5"/>
        <v>16</v>
      </c>
      <c r="H22">
        <v>93382.6</v>
      </c>
      <c r="I22">
        <f t="shared" si="6"/>
        <v>5659.5515151515156</v>
      </c>
      <c r="J22" t="s">
        <v>15</v>
      </c>
      <c r="K22" t="s">
        <v>52</v>
      </c>
      <c r="L22">
        <v>100000</v>
      </c>
      <c r="M22" t="str">
        <f t="shared" si="7"/>
        <v>YES</v>
      </c>
      <c r="N22" t="str">
        <f t="shared" si="8"/>
        <v>TY98CAMBLA021</v>
      </c>
    </row>
    <row r="23" spans="1:14" x14ac:dyDescent="0.25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Camrey</v>
      </c>
      <c r="F23" t="str">
        <f t="shared" si="4"/>
        <v>00</v>
      </c>
      <c r="G23">
        <f t="shared" si="5"/>
        <v>14</v>
      </c>
      <c r="H23">
        <v>85928</v>
      </c>
      <c r="I23">
        <f t="shared" si="6"/>
        <v>5926.0689655172409</v>
      </c>
      <c r="J23" t="s">
        <v>21</v>
      </c>
      <c r="K23" t="s">
        <v>26</v>
      </c>
      <c r="L23">
        <v>100000</v>
      </c>
      <c r="M23" t="str">
        <f t="shared" si="7"/>
        <v>YES</v>
      </c>
      <c r="N23" t="str">
        <f t="shared" si="8"/>
        <v>TY00CAMGRE022</v>
      </c>
    </row>
    <row r="24" spans="1:14" x14ac:dyDescent="0.25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Camrey</v>
      </c>
      <c r="F24" t="str">
        <f t="shared" si="4"/>
        <v>02</v>
      </c>
      <c r="G24">
        <f t="shared" si="5"/>
        <v>12</v>
      </c>
      <c r="H24">
        <v>67829.100000000006</v>
      </c>
      <c r="I24">
        <f t="shared" si="6"/>
        <v>5426.3280000000004</v>
      </c>
      <c r="J24" t="s">
        <v>15</v>
      </c>
      <c r="K24" t="s">
        <v>16</v>
      </c>
      <c r="L24">
        <v>100000</v>
      </c>
      <c r="M24" t="str">
        <f t="shared" si="7"/>
        <v>YES</v>
      </c>
      <c r="N24" t="str">
        <f t="shared" si="8"/>
        <v>TY02CAMBLA023</v>
      </c>
    </row>
    <row r="25" spans="1:14" x14ac:dyDescent="0.25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Camrey</v>
      </c>
      <c r="F25" t="str">
        <f t="shared" si="4"/>
        <v>09</v>
      </c>
      <c r="G25">
        <f t="shared" si="5"/>
        <v>5</v>
      </c>
      <c r="H25">
        <v>48114.2</v>
      </c>
      <c r="I25">
        <f t="shared" si="6"/>
        <v>8748.0363636363636</v>
      </c>
      <c r="J25" t="s">
        <v>18</v>
      </c>
      <c r="K25" t="s">
        <v>29</v>
      </c>
      <c r="L25">
        <v>100000</v>
      </c>
      <c r="M25" t="str">
        <f t="shared" si="7"/>
        <v>YES</v>
      </c>
      <c r="N25" t="str">
        <f t="shared" si="8"/>
        <v>TY09CAMWHI024</v>
      </c>
    </row>
    <row r="26" spans="1:14" x14ac:dyDescent="0.25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Corola</v>
      </c>
      <c r="F26" t="str">
        <f t="shared" si="4"/>
        <v>02</v>
      </c>
      <c r="G26">
        <f t="shared" si="5"/>
        <v>12</v>
      </c>
      <c r="H26">
        <v>64467.4</v>
      </c>
      <c r="I26">
        <f t="shared" si="6"/>
        <v>5157.3919999999998</v>
      </c>
      <c r="J26" t="s">
        <v>57</v>
      </c>
      <c r="K26" t="s">
        <v>58</v>
      </c>
      <c r="L26">
        <v>100000</v>
      </c>
      <c r="M26" t="str">
        <f t="shared" si="7"/>
        <v>YES</v>
      </c>
      <c r="N26" t="str">
        <f t="shared" si="8"/>
        <v>TY02CORRED025</v>
      </c>
    </row>
    <row r="27" spans="1:14" x14ac:dyDescent="0.25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03</v>
      </c>
      <c r="G27">
        <f t="shared" si="5"/>
        <v>11</v>
      </c>
      <c r="H27">
        <v>73444.399999999994</v>
      </c>
      <c r="I27">
        <f t="shared" si="6"/>
        <v>6386.4695652173905</v>
      </c>
      <c r="J27" t="s">
        <v>15</v>
      </c>
      <c r="K27" t="s">
        <v>58</v>
      </c>
      <c r="L27">
        <v>100000</v>
      </c>
      <c r="M27" t="str">
        <f t="shared" si="7"/>
        <v>YES</v>
      </c>
      <c r="N27" t="str">
        <f t="shared" si="8"/>
        <v>TY03CORBLA026</v>
      </c>
    </row>
    <row r="28" spans="1:14" x14ac:dyDescent="0.25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Corola</v>
      </c>
      <c r="F28" t="str">
        <f t="shared" si="4"/>
        <v>14</v>
      </c>
      <c r="G28">
        <f t="shared" si="5"/>
        <v>0</v>
      </c>
      <c r="H28">
        <v>17556.3</v>
      </c>
      <c r="I28">
        <f t="shared" si="6"/>
        <v>35112.6</v>
      </c>
      <c r="J28" t="s">
        <v>48</v>
      </c>
      <c r="K28" t="s">
        <v>32</v>
      </c>
      <c r="L28">
        <v>100000</v>
      </c>
      <c r="M28" t="str">
        <f t="shared" si="7"/>
        <v>YES</v>
      </c>
      <c r="N28" t="str">
        <f t="shared" si="8"/>
        <v>TY14CORBLU027</v>
      </c>
    </row>
    <row r="29" spans="1:14" x14ac:dyDescent="0.25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2</v>
      </c>
      <c r="H29">
        <v>29601.9</v>
      </c>
      <c r="I29">
        <f t="shared" si="6"/>
        <v>11840.76</v>
      </c>
      <c r="J29" t="s">
        <v>15</v>
      </c>
      <c r="K29" t="s">
        <v>39</v>
      </c>
      <c r="L29">
        <v>100000</v>
      </c>
      <c r="M29" t="str">
        <f t="shared" si="7"/>
        <v>YES</v>
      </c>
      <c r="N29" t="str">
        <f t="shared" si="8"/>
        <v>TY12CORBLA028</v>
      </c>
    </row>
    <row r="30" spans="1:14" x14ac:dyDescent="0.25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Camrey</v>
      </c>
      <c r="F30" t="str">
        <f t="shared" si="4"/>
        <v>12</v>
      </c>
      <c r="G30">
        <f t="shared" si="5"/>
        <v>2</v>
      </c>
      <c r="H30">
        <v>22128.2</v>
      </c>
      <c r="I30">
        <f t="shared" si="6"/>
        <v>8851.2800000000007</v>
      </c>
      <c r="J30" t="s">
        <v>48</v>
      </c>
      <c r="K30" t="s">
        <v>50</v>
      </c>
      <c r="L30">
        <v>100000</v>
      </c>
      <c r="M30" t="str">
        <f t="shared" si="7"/>
        <v>YES</v>
      </c>
      <c r="N30" t="str">
        <f t="shared" si="8"/>
        <v>TY12CAMBLU029</v>
      </c>
    </row>
    <row r="31" spans="1:14" x14ac:dyDescent="0.25">
      <c r="A31" t="s">
        <v>63</v>
      </c>
      <c r="B31" t="str">
        <f t="shared" si="0"/>
        <v>HO</v>
      </c>
      <c r="C31" t="str">
        <f t="shared" si="1"/>
        <v>General Motors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15</v>
      </c>
      <c r="H31">
        <v>82374</v>
      </c>
      <c r="I31">
        <f t="shared" si="6"/>
        <v>5314.4516129032254</v>
      </c>
      <c r="J31" t="s">
        <v>18</v>
      </c>
      <c r="K31" t="s">
        <v>38</v>
      </c>
      <c r="L31">
        <v>75000</v>
      </c>
      <c r="M31" t="str">
        <f t="shared" si="7"/>
        <v>Not Covered</v>
      </c>
      <c r="N31" t="str">
        <f t="shared" si="8"/>
        <v>HO99CIVWHI030</v>
      </c>
    </row>
    <row r="32" spans="1:14" x14ac:dyDescent="0.25">
      <c r="A32" t="s">
        <v>64</v>
      </c>
      <c r="B32" t="str">
        <f t="shared" si="0"/>
        <v>HO</v>
      </c>
      <c r="C32" t="str">
        <f t="shared" si="1"/>
        <v>General Motors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13</v>
      </c>
      <c r="H32">
        <v>69891.899999999994</v>
      </c>
      <c r="I32">
        <f t="shared" si="6"/>
        <v>5177.177777777777</v>
      </c>
      <c r="J32" t="s">
        <v>48</v>
      </c>
      <c r="K32" t="s">
        <v>24</v>
      </c>
      <c r="L32">
        <v>75000</v>
      </c>
      <c r="M32" t="str">
        <f t="shared" si="7"/>
        <v>YES</v>
      </c>
      <c r="N32" t="str">
        <f t="shared" si="8"/>
        <v>HO01CIVBLU031</v>
      </c>
    </row>
    <row r="33" spans="1:14" x14ac:dyDescent="0.25">
      <c r="A33" t="s">
        <v>65</v>
      </c>
      <c r="B33" t="str">
        <f t="shared" si="0"/>
        <v>HO</v>
      </c>
      <c r="C33" t="str">
        <f t="shared" si="1"/>
        <v>General Motors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4</v>
      </c>
      <c r="H33">
        <v>22573</v>
      </c>
      <c r="I33">
        <f t="shared" si="6"/>
        <v>5016.2222222222226</v>
      </c>
      <c r="J33" t="s">
        <v>48</v>
      </c>
      <c r="K33" t="s">
        <v>43</v>
      </c>
      <c r="L33">
        <v>75000</v>
      </c>
      <c r="M33" t="str">
        <f t="shared" si="7"/>
        <v>YES</v>
      </c>
      <c r="N33" t="str">
        <f t="shared" si="8"/>
        <v>HO10CIVBLU032</v>
      </c>
    </row>
    <row r="34" spans="1:14" x14ac:dyDescent="0.25">
      <c r="A34" t="s">
        <v>66</v>
      </c>
      <c r="B34" t="str">
        <f t="shared" si="0"/>
        <v>HO</v>
      </c>
      <c r="C34" t="str">
        <f t="shared" si="1"/>
        <v>General Motors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4</v>
      </c>
      <c r="H34">
        <v>33477.199999999997</v>
      </c>
      <c r="I34">
        <f t="shared" si="6"/>
        <v>7439.3777777777768</v>
      </c>
      <c r="J34" t="s">
        <v>15</v>
      </c>
      <c r="K34" t="s">
        <v>52</v>
      </c>
      <c r="L34">
        <v>75000</v>
      </c>
      <c r="M34" t="str">
        <f t="shared" si="7"/>
        <v>YES</v>
      </c>
      <c r="N34" t="str">
        <f t="shared" si="8"/>
        <v>HO10CIVBLA033</v>
      </c>
    </row>
    <row r="35" spans="1:14" x14ac:dyDescent="0.25">
      <c r="A35" t="s">
        <v>67</v>
      </c>
      <c r="B35" t="str">
        <f t="shared" si="0"/>
        <v>HO</v>
      </c>
      <c r="C35" t="str">
        <f t="shared" si="1"/>
        <v>General Motors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3</v>
      </c>
      <c r="H35">
        <v>30555.3</v>
      </c>
      <c r="I35">
        <f t="shared" si="6"/>
        <v>8730.0857142857149</v>
      </c>
      <c r="J35" t="s">
        <v>15</v>
      </c>
      <c r="K35" t="s">
        <v>22</v>
      </c>
      <c r="L35">
        <v>75000</v>
      </c>
      <c r="M35" t="str">
        <f t="shared" si="7"/>
        <v>YES</v>
      </c>
      <c r="N35" t="str">
        <f t="shared" si="8"/>
        <v>HO11CIVBLA034</v>
      </c>
    </row>
    <row r="36" spans="1:14" x14ac:dyDescent="0.25">
      <c r="A36" t="s">
        <v>68</v>
      </c>
      <c r="B36" t="str">
        <f t="shared" si="0"/>
        <v>HO</v>
      </c>
      <c r="C36" t="str">
        <f t="shared" si="1"/>
        <v>General Motors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2</v>
      </c>
      <c r="H36">
        <v>24513.200000000001</v>
      </c>
      <c r="I36">
        <f t="shared" si="6"/>
        <v>9805.2800000000007</v>
      </c>
      <c r="J36" t="s">
        <v>15</v>
      </c>
      <c r="K36" t="s">
        <v>45</v>
      </c>
      <c r="L36">
        <v>75000</v>
      </c>
      <c r="M36" t="str">
        <f t="shared" si="7"/>
        <v>YES</v>
      </c>
      <c r="N36" t="str">
        <f t="shared" si="8"/>
        <v>HO12CIVBLA035</v>
      </c>
    </row>
    <row r="37" spans="1:14" x14ac:dyDescent="0.25">
      <c r="A37" t="s">
        <v>69</v>
      </c>
      <c r="B37" t="str">
        <f t="shared" si="0"/>
        <v>HO</v>
      </c>
      <c r="C37" t="str">
        <f t="shared" si="1"/>
        <v>General Motors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</v>
      </c>
      <c r="H37">
        <v>13867.6</v>
      </c>
      <c r="I37">
        <f t="shared" si="6"/>
        <v>9245.0666666666675</v>
      </c>
      <c r="J37" t="s">
        <v>15</v>
      </c>
      <c r="K37" t="s">
        <v>50</v>
      </c>
      <c r="L37">
        <v>75000</v>
      </c>
      <c r="M37" t="str">
        <f t="shared" si="7"/>
        <v>YES</v>
      </c>
      <c r="N37" t="str">
        <f t="shared" si="8"/>
        <v>HO13CIVBLA036</v>
      </c>
    </row>
    <row r="38" spans="1:14" x14ac:dyDescent="0.25">
      <c r="A38" t="s">
        <v>117</v>
      </c>
      <c r="B38" t="str">
        <f t="shared" si="0"/>
        <v>HO</v>
      </c>
      <c r="C38" t="str">
        <f t="shared" si="1"/>
        <v>General Motors</v>
      </c>
      <c r="D38" t="str">
        <f t="shared" si="2"/>
        <v>ODY</v>
      </c>
      <c r="E38" t="str">
        <f t="shared" si="3"/>
        <v>Odyssey</v>
      </c>
      <c r="F38" t="str">
        <f t="shared" si="4"/>
        <v>05</v>
      </c>
      <c r="G38">
        <f t="shared" si="5"/>
        <v>9</v>
      </c>
      <c r="H38">
        <v>60389.5</v>
      </c>
      <c r="I38">
        <f t="shared" si="6"/>
        <v>6356.7894736842109</v>
      </c>
      <c r="J38" t="s">
        <v>18</v>
      </c>
      <c r="K38" t="s">
        <v>29</v>
      </c>
      <c r="L38">
        <v>100000</v>
      </c>
      <c r="M38" t="str">
        <f t="shared" si="7"/>
        <v>YES</v>
      </c>
      <c r="N38" t="str">
        <f t="shared" si="8"/>
        <v>HO05ODYWHI037</v>
      </c>
    </row>
    <row r="39" spans="1:14" x14ac:dyDescent="0.25">
      <c r="A39" t="s">
        <v>70</v>
      </c>
      <c r="B39" t="str">
        <f t="shared" si="0"/>
        <v>HO</v>
      </c>
      <c r="C39" t="str">
        <f t="shared" si="1"/>
        <v>General Motors</v>
      </c>
      <c r="D39" t="str">
        <f t="shared" si="2"/>
        <v>ODY</v>
      </c>
      <c r="E39" t="str">
        <f t="shared" si="3"/>
        <v>Odyssey</v>
      </c>
      <c r="F39" t="str">
        <f t="shared" si="4"/>
        <v>07</v>
      </c>
      <c r="G39">
        <f t="shared" si="5"/>
        <v>7</v>
      </c>
      <c r="H39">
        <v>50854.1</v>
      </c>
      <c r="I39">
        <f t="shared" si="6"/>
        <v>6780.5466666666662</v>
      </c>
      <c r="J39" t="s">
        <v>15</v>
      </c>
      <c r="K39" t="s">
        <v>52</v>
      </c>
      <c r="L39">
        <v>100000</v>
      </c>
      <c r="M39" t="str">
        <f t="shared" si="7"/>
        <v>YES</v>
      </c>
      <c r="N39" t="str">
        <f t="shared" si="8"/>
        <v>HO07ODYBLA038</v>
      </c>
    </row>
    <row r="40" spans="1:14" x14ac:dyDescent="0.25">
      <c r="A40" t="s">
        <v>71</v>
      </c>
      <c r="B40" t="str">
        <f t="shared" si="0"/>
        <v>HO</v>
      </c>
      <c r="C40" t="str">
        <f t="shared" si="1"/>
        <v>General Motors</v>
      </c>
      <c r="D40" t="str">
        <f t="shared" si="2"/>
        <v>ODY</v>
      </c>
      <c r="E40" t="str">
        <f t="shared" si="3"/>
        <v>Odyssey</v>
      </c>
      <c r="F40" t="str">
        <f t="shared" si="4"/>
        <v>08</v>
      </c>
      <c r="G40">
        <f t="shared" si="5"/>
        <v>6</v>
      </c>
      <c r="H40">
        <v>42504.6</v>
      </c>
      <c r="I40">
        <f t="shared" si="6"/>
        <v>6539.1692307692301</v>
      </c>
      <c r="J40" t="s">
        <v>18</v>
      </c>
      <c r="K40" t="s">
        <v>38</v>
      </c>
      <c r="L40">
        <v>100000</v>
      </c>
      <c r="M40" t="str">
        <f t="shared" si="7"/>
        <v>YES</v>
      </c>
      <c r="N40" t="str">
        <f t="shared" si="8"/>
        <v>HO08ODYWHI039</v>
      </c>
    </row>
    <row r="41" spans="1:14" x14ac:dyDescent="0.25">
      <c r="A41" t="s">
        <v>116</v>
      </c>
      <c r="B41" t="str">
        <f t="shared" si="0"/>
        <v>HO</v>
      </c>
      <c r="C41" t="str">
        <f t="shared" si="1"/>
        <v>General Motors</v>
      </c>
      <c r="D41" t="str">
        <f t="shared" si="2"/>
        <v>OOD</v>
      </c>
      <c r="E41" t="str">
        <f t="shared" si="3"/>
        <v>Odyssey</v>
      </c>
      <c r="F41" t="str">
        <f t="shared" si="4"/>
        <v>01</v>
      </c>
      <c r="G41">
        <f t="shared" si="5"/>
        <v>13</v>
      </c>
      <c r="H41">
        <v>68658.899999999994</v>
      </c>
      <c r="I41">
        <f t="shared" si="6"/>
        <v>5085.844444444444</v>
      </c>
      <c r="J41" t="s">
        <v>15</v>
      </c>
      <c r="K41" t="s">
        <v>16</v>
      </c>
      <c r="L41">
        <v>100000</v>
      </c>
      <c r="M41" t="str">
        <f t="shared" si="7"/>
        <v>YES</v>
      </c>
      <c r="N41" t="str">
        <f t="shared" si="8"/>
        <v>HO01OODBLA040</v>
      </c>
    </row>
    <row r="42" spans="1:14" x14ac:dyDescent="0.25">
      <c r="A42" t="s">
        <v>72</v>
      </c>
      <c r="B42" t="str">
        <f t="shared" si="0"/>
        <v>HO</v>
      </c>
      <c r="C42" t="str">
        <f t="shared" si="1"/>
        <v>General Motors</v>
      </c>
      <c r="D42" t="str">
        <f t="shared" si="2"/>
        <v>ODY</v>
      </c>
      <c r="E42" t="str">
        <f t="shared" si="3"/>
        <v>Odyssey</v>
      </c>
      <c r="F42" t="str">
        <f t="shared" si="4"/>
        <v>14</v>
      </c>
      <c r="G42">
        <f t="shared" si="5"/>
        <v>0</v>
      </c>
      <c r="H42">
        <v>3708.1</v>
      </c>
      <c r="I42">
        <f t="shared" si="6"/>
        <v>7416.2</v>
      </c>
      <c r="J42" t="s">
        <v>15</v>
      </c>
      <c r="K42" t="s">
        <v>19</v>
      </c>
      <c r="L42">
        <v>100000</v>
      </c>
      <c r="M42" t="str">
        <f t="shared" si="7"/>
        <v>YES</v>
      </c>
      <c r="N42" t="str">
        <f t="shared" si="8"/>
        <v>HO14ODYBLA041</v>
      </c>
    </row>
    <row r="43" spans="1:14" x14ac:dyDescent="0.25">
      <c r="A43" t="s">
        <v>73</v>
      </c>
      <c r="B43" t="str">
        <f t="shared" si="0"/>
        <v>CR</v>
      </c>
      <c r="C43" t="str">
        <f t="shared" si="1"/>
        <v>Chrysler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10</v>
      </c>
      <c r="H43">
        <v>64542</v>
      </c>
      <c r="I43">
        <f t="shared" si="6"/>
        <v>6146.8571428571431</v>
      </c>
      <c r="J43" t="s">
        <v>48</v>
      </c>
      <c r="K43" t="s">
        <v>16</v>
      </c>
      <c r="L43">
        <v>75000</v>
      </c>
      <c r="M43" t="str">
        <f t="shared" si="7"/>
        <v>YES</v>
      </c>
      <c r="N43" t="str">
        <f t="shared" si="8"/>
        <v>CR04PTCBLU042</v>
      </c>
    </row>
    <row r="44" spans="1:14" x14ac:dyDescent="0.25">
      <c r="A44" t="s">
        <v>74</v>
      </c>
      <c r="B44" t="str">
        <f t="shared" si="0"/>
        <v>CR</v>
      </c>
      <c r="C44" t="str">
        <f t="shared" si="1"/>
        <v>Chrysler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7</v>
      </c>
      <c r="H44">
        <v>42074.2</v>
      </c>
      <c r="I44">
        <f t="shared" si="6"/>
        <v>5609.8933333333325</v>
      </c>
      <c r="J44" t="s">
        <v>21</v>
      </c>
      <c r="K44" t="s">
        <v>58</v>
      </c>
      <c r="L44">
        <v>75000</v>
      </c>
      <c r="M44" t="str">
        <f t="shared" si="7"/>
        <v>YES</v>
      </c>
      <c r="N44" t="str">
        <f t="shared" si="8"/>
        <v>CR07PTCGRE043</v>
      </c>
    </row>
    <row r="45" spans="1:14" x14ac:dyDescent="0.25">
      <c r="A45" t="s">
        <v>75</v>
      </c>
      <c r="B45" t="str">
        <f t="shared" si="0"/>
        <v>CR</v>
      </c>
      <c r="C45" t="str">
        <f t="shared" si="1"/>
        <v>Chrysler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3</v>
      </c>
      <c r="H45">
        <v>27394.2</v>
      </c>
      <c r="I45">
        <f t="shared" si="6"/>
        <v>7826.9142857142861</v>
      </c>
      <c r="J45" t="s">
        <v>15</v>
      </c>
      <c r="K45" t="s">
        <v>36</v>
      </c>
      <c r="L45">
        <v>75000</v>
      </c>
      <c r="M45" t="str">
        <f t="shared" si="7"/>
        <v>YES</v>
      </c>
      <c r="N45" t="str">
        <f t="shared" si="8"/>
        <v>CR11PTCBLA044</v>
      </c>
    </row>
    <row r="46" spans="1:14" x14ac:dyDescent="0.25">
      <c r="A46" t="s">
        <v>76</v>
      </c>
      <c r="B46" t="str">
        <f t="shared" si="0"/>
        <v>CR</v>
      </c>
      <c r="C46" t="str">
        <f t="shared" si="1"/>
        <v>Chrysler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15</v>
      </c>
      <c r="H46">
        <v>79420.600000000006</v>
      </c>
      <c r="I46">
        <f t="shared" si="6"/>
        <v>5123.9096774193549</v>
      </c>
      <c r="J46" t="s">
        <v>21</v>
      </c>
      <c r="K46" t="s">
        <v>45</v>
      </c>
      <c r="L46">
        <v>75000</v>
      </c>
      <c r="M46" t="str">
        <f t="shared" si="7"/>
        <v>Not Covered</v>
      </c>
      <c r="N46" t="str">
        <f t="shared" si="8"/>
        <v>CR99CARGRE045</v>
      </c>
    </row>
    <row r="47" spans="1:14" x14ac:dyDescent="0.25">
      <c r="A47" t="s">
        <v>77</v>
      </c>
      <c r="B47" t="str">
        <f t="shared" si="0"/>
        <v>CR</v>
      </c>
      <c r="C47" t="str">
        <f t="shared" si="1"/>
        <v>Chrysler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14</v>
      </c>
      <c r="H47">
        <v>77243.100000000006</v>
      </c>
      <c r="I47">
        <f t="shared" si="6"/>
        <v>5327.1103448275862</v>
      </c>
      <c r="J47" t="s">
        <v>15</v>
      </c>
      <c r="K47" t="s">
        <v>24</v>
      </c>
      <c r="L47">
        <v>75000</v>
      </c>
      <c r="M47" t="str">
        <f t="shared" si="7"/>
        <v>Not Covered</v>
      </c>
      <c r="N47" t="str">
        <f t="shared" si="8"/>
        <v>CR00CARBLA046</v>
      </c>
    </row>
    <row r="48" spans="1:14" x14ac:dyDescent="0.25">
      <c r="A48" t="s">
        <v>78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10</v>
      </c>
      <c r="H48">
        <v>72527.199999999997</v>
      </c>
      <c r="I48">
        <f t="shared" si="6"/>
        <v>6907.3523809523804</v>
      </c>
      <c r="J48" t="s">
        <v>18</v>
      </c>
      <c r="K48" t="s">
        <v>41</v>
      </c>
      <c r="L48">
        <v>75000</v>
      </c>
      <c r="M48" t="str">
        <f t="shared" si="7"/>
        <v>YES</v>
      </c>
      <c r="N48" t="str">
        <f t="shared" si="8"/>
        <v>CR04CARWHI047</v>
      </c>
    </row>
    <row r="49" spans="1:14" x14ac:dyDescent="0.25">
      <c r="A49" t="s">
        <v>79</v>
      </c>
      <c r="B49" t="str">
        <f t="shared" si="0"/>
        <v>CR</v>
      </c>
      <c r="C49" t="str">
        <f t="shared" si="1"/>
        <v>Chrysler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10</v>
      </c>
      <c r="H49">
        <v>52699.4</v>
      </c>
      <c r="I49">
        <f t="shared" si="6"/>
        <v>5018.9904761904763</v>
      </c>
      <c r="J49" t="s">
        <v>57</v>
      </c>
      <c r="K49" t="s">
        <v>41</v>
      </c>
      <c r="L49">
        <v>75000</v>
      </c>
      <c r="M49" t="str">
        <f t="shared" si="7"/>
        <v>YES</v>
      </c>
      <c r="N49" t="str">
        <f t="shared" si="8"/>
        <v>CR04CARRED048</v>
      </c>
    </row>
    <row r="50" spans="1:14" x14ac:dyDescent="0.25">
      <c r="A50" t="s">
        <v>80</v>
      </c>
      <c r="B50" t="str">
        <f t="shared" si="0"/>
        <v>HY</v>
      </c>
      <c r="C50" t="str">
        <f t="shared" si="1"/>
        <v>Hundai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3</v>
      </c>
      <c r="H50">
        <v>29102.3</v>
      </c>
      <c r="I50">
        <f t="shared" si="6"/>
        <v>8314.9428571428562</v>
      </c>
      <c r="J50" t="s">
        <v>15</v>
      </c>
      <c r="K50" t="s">
        <v>43</v>
      </c>
      <c r="L50">
        <v>100000</v>
      </c>
      <c r="M50" t="str">
        <f t="shared" si="7"/>
        <v>YES</v>
      </c>
      <c r="N50" t="str">
        <f t="shared" si="8"/>
        <v>HY11ELABLA049</v>
      </c>
    </row>
    <row r="51" spans="1:14" x14ac:dyDescent="0.25">
      <c r="A51" t="s">
        <v>81</v>
      </c>
      <c r="B51" t="str">
        <f t="shared" si="0"/>
        <v>HY</v>
      </c>
      <c r="C51" t="str">
        <f t="shared" si="1"/>
        <v>Hundai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2</v>
      </c>
      <c r="H51">
        <v>22282</v>
      </c>
      <c r="I51">
        <f t="shared" si="6"/>
        <v>8912.7999999999993</v>
      </c>
      <c r="J51" t="s">
        <v>48</v>
      </c>
      <c r="K51" t="s">
        <v>19</v>
      </c>
      <c r="L51">
        <v>100000</v>
      </c>
      <c r="M51" t="str">
        <f t="shared" si="7"/>
        <v>YES</v>
      </c>
      <c r="N51" t="str">
        <f t="shared" si="8"/>
        <v>HY12ELABLU050</v>
      </c>
    </row>
    <row r="52" spans="1:14" x14ac:dyDescent="0.25">
      <c r="A52" t="s">
        <v>82</v>
      </c>
      <c r="B52" t="str">
        <f t="shared" si="0"/>
        <v>HY</v>
      </c>
      <c r="C52" t="str">
        <f t="shared" si="1"/>
        <v>Hundai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</v>
      </c>
      <c r="H52">
        <v>20223.900000000001</v>
      </c>
      <c r="I52">
        <f t="shared" si="6"/>
        <v>13482.6</v>
      </c>
      <c r="J52" t="s">
        <v>15</v>
      </c>
      <c r="K52" t="s">
        <v>32</v>
      </c>
      <c r="L52">
        <v>100000</v>
      </c>
      <c r="M52" t="str">
        <f t="shared" si="7"/>
        <v>YES</v>
      </c>
      <c r="N52" t="str">
        <f t="shared" si="8"/>
        <v>HY13ELABLA051</v>
      </c>
    </row>
    <row r="53" spans="1:14" x14ac:dyDescent="0.25">
      <c r="A53" t="s">
        <v>83</v>
      </c>
      <c r="B53" t="str">
        <f t="shared" si="0"/>
        <v>HY</v>
      </c>
      <c r="C53" t="str">
        <f t="shared" si="1"/>
        <v>Hundai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</v>
      </c>
      <c r="H53">
        <v>22188.5</v>
      </c>
      <c r="I53">
        <f t="shared" si="6"/>
        <v>14792.333333333334</v>
      </c>
      <c r="J53" t="s">
        <v>48</v>
      </c>
      <c r="K53" t="s">
        <v>26</v>
      </c>
      <c r="L53">
        <v>100000</v>
      </c>
      <c r="M53" t="str">
        <f t="shared" si="7"/>
        <v>YES</v>
      </c>
      <c r="N53" t="str">
        <f t="shared" si="8"/>
        <v>HY13ELABLU052</v>
      </c>
    </row>
    <row r="59" spans="1:14" x14ac:dyDescent="0.25">
      <c r="F59" t="s">
        <v>94</v>
      </c>
      <c r="G59" t="s">
        <v>105</v>
      </c>
    </row>
    <row r="60" spans="1:14" x14ac:dyDescent="0.25">
      <c r="C60" t="s">
        <v>84</v>
      </c>
      <c r="D60" t="s">
        <v>89</v>
      </c>
      <c r="F60" t="s">
        <v>99</v>
      </c>
      <c r="G60" t="s">
        <v>110</v>
      </c>
    </row>
    <row r="61" spans="1:14" x14ac:dyDescent="0.25">
      <c r="C61" t="s">
        <v>88</v>
      </c>
      <c r="D61" t="s">
        <v>93</v>
      </c>
      <c r="F61" t="s">
        <v>100</v>
      </c>
      <c r="G61" t="s">
        <v>111</v>
      </c>
    </row>
    <row r="62" spans="1:14" x14ac:dyDescent="0.25">
      <c r="C62" t="s">
        <v>87</v>
      </c>
      <c r="D62" t="s">
        <v>92</v>
      </c>
      <c r="F62" t="s">
        <v>97</v>
      </c>
      <c r="G62" t="s">
        <v>108</v>
      </c>
    </row>
    <row r="63" spans="1:14" x14ac:dyDescent="0.25">
      <c r="C63" t="s">
        <v>85</v>
      </c>
      <c r="D63" t="s">
        <v>90</v>
      </c>
      <c r="F63" t="s">
        <v>98</v>
      </c>
      <c r="G63" t="s">
        <v>109</v>
      </c>
    </row>
    <row r="64" spans="1:14" x14ac:dyDescent="0.25">
      <c r="C64" t="s">
        <v>86</v>
      </c>
      <c r="D64" t="s">
        <v>91</v>
      </c>
      <c r="F64" t="s">
        <v>95</v>
      </c>
      <c r="G64" t="s">
        <v>106</v>
      </c>
    </row>
    <row r="65" spans="6:7" x14ac:dyDescent="0.25">
      <c r="F65" t="s">
        <v>96</v>
      </c>
      <c r="G65" t="s">
        <v>107</v>
      </c>
    </row>
    <row r="66" spans="6:7" x14ac:dyDescent="0.25">
      <c r="F66" t="s">
        <v>101</v>
      </c>
      <c r="G66" t="s">
        <v>112</v>
      </c>
    </row>
    <row r="67" spans="6:7" x14ac:dyDescent="0.25">
      <c r="F67" t="s">
        <v>102</v>
      </c>
      <c r="G67" t="s">
        <v>113</v>
      </c>
    </row>
    <row r="68" spans="6:7" x14ac:dyDescent="0.25">
      <c r="F68" t="s">
        <v>103</v>
      </c>
      <c r="G68" t="s">
        <v>114</v>
      </c>
    </row>
    <row r="69" spans="6:7" x14ac:dyDescent="0.25">
      <c r="F69" t="s">
        <v>104</v>
      </c>
      <c r="G69" t="s">
        <v>115</v>
      </c>
    </row>
  </sheetData>
  <sortState ref="F59:G69">
    <sortCondition ref="F59:F69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4"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ludima</dc:creator>
  <cp:lastModifiedBy>junior ludima</cp:lastModifiedBy>
  <dcterms:created xsi:type="dcterms:W3CDTF">2023-10-13T07:26:21Z</dcterms:created>
  <dcterms:modified xsi:type="dcterms:W3CDTF">2023-10-13T13:34:33Z</dcterms:modified>
</cp:coreProperties>
</file>