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VOST-LUD\Documents\R4\Article calibration ECUM\calibration_ECUM\Testpy_dataset\"/>
    </mc:Choice>
  </mc:AlternateContent>
  <xr:revisionPtr revIDLastSave="0" documentId="13_ncr:1_{5A30C88F-2AE0-4C3A-99AC-EC8FA6E9F717}" xr6:coauthVersionLast="44" xr6:coauthVersionMax="44" xr10:uidLastSave="{00000000-0000-0000-0000-000000000000}"/>
  <bookViews>
    <workbookView xWindow="-110" yWindow="-110" windowWidth="19420" windowHeight="10420" xr2:uid="{CC343BBB-E07D-4EE5-88E8-6F9B1B7C00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9" i="1" l="1"/>
  <c r="Q13" i="1"/>
  <c r="Q9" i="1"/>
  <c r="Q6" i="1"/>
  <c r="Q3" i="1"/>
  <c r="P19" i="1"/>
  <c r="P13" i="1"/>
  <c r="P9" i="1"/>
  <c r="P6" i="1"/>
  <c r="P3" i="1"/>
  <c r="N19" i="1"/>
  <c r="N13" i="1"/>
  <c r="N9" i="1"/>
  <c r="N6" i="1"/>
  <c r="N3" i="1"/>
  <c r="M19" i="1"/>
  <c r="M13" i="1"/>
  <c r="M9" i="1"/>
  <c r="M6" i="1"/>
  <c r="M3" i="1"/>
  <c r="L13" i="1"/>
  <c r="L19" i="1"/>
  <c r="L9" i="1"/>
  <c r="L6" i="1"/>
  <c r="L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" i="1"/>
  <c r="J15" i="1"/>
  <c r="J16" i="1"/>
  <c r="J17" i="1"/>
  <c r="J18" i="1"/>
  <c r="J19" i="1"/>
  <c r="J14" i="1"/>
  <c r="J11" i="1"/>
  <c r="J12" i="1"/>
  <c r="J13" i="1"/>
  <c r="J10" i="1"/>
  <c r="J8" i="1"/>
  <c r="J9" i="1"/>
  <c r="J7" i="1"/>
  <c r="J5" i="1"/>
  <c r="J6" i="1"/>
  <c r="J4" i="1"/>
  <c r="J3" i="1"/>
  <c r="J2" i="1"/>
  <c r="I19" i="1"/>
  <c r="I13" i="1"/>
  <c r="I9" i="1"/>
  <c r="I6" i="1"/>
  <c r="H19" i="1"/>
  <c r="H13" i="1"/>
  <c r="H9" i="1"/>
  <c r="H6" i="1"/>
  <c r="I3" i="1"/>
  <c r="H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<sst xmlns="http://schemas.openxmlformats.org/spreadsheetml/2006/main" count="35" uniqueCount="19">
  <si>
    <t>EVID</t>
  </si>
  <si>
    <t>Iobs</t>
  </si>
  <si>
    <t>QIobs</t>
  </si>
  <si>
    <t>Depi</t>
  </si>
  <si>
    <t>A</t>
  </si>
  <si>
    <t>B</t>
  </si>
  <si>
    <t>C</t>
  </si>
  <si>
    <t>StdIobs</t>
  </si>
  <si>
    <t>Poids</t>
  </si>
  <si>
    <t>Depi_moy</t>
  </si>
  <si>
    <t>Log(Depi)</t>
  </si>
  <si>
    <t>Depi_moy_Log</t>
  </si>
  <si>
    <t>StdLogR</t>
  </si>
  <si>
    <t>VarLogR</t>
  </si>
  <si>
    <t>dLogR2</t>
  </si>
  <si>
    <t>dLogR2w</t>
  </si>
  <si>
    <t>StdI</t>
  </si>
  <si>
    <t>Ndata</t>
  </si>
  <si>
    <t>MinStdI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</si>
</sst>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12AA-14B4-490E-ACF0-B2C657ED8335}">
  <dimension ref="A1:Q19"/>
  <sheetViews>
    <sheetView tabSelected="1" topLeftCell="C1" workbookViewId="0">
      <selection activeCell="O13" sqref="O13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10</v>
      </c>
      <c r="H1" t="s">
        <v>11</v>
      </c>
      <c r="I1" t="s">
        <v>9</v>
      </c>
      <c r="J1" t="s">
        <v>14</v>
      </c>
      <c r="K1" t="s">
        <v>15</v>
      </c>
      <c r="L1" t="s">
        <v>13</v>
      </c>
      <c r="M1" t="s">
        <v>12</v>
      </c>
      <c r="N1" t="s">
        <v>16</v>
      </c>
      <c r="O1" t="s">
        <v>17</v>
      </c>
      <c r="P1" t="s">
        <v>18</v>
      </c>
      <c r="Q1" t="s">
        <v>16</v>
      </c>
    </row>
    <row r="2" spans="1:17" x14ac:dyDescent="0.35">
      <c r="A2">
        <v>2001</v>
      </c>
      <c r="B2">
        <v>8</v>
      </c>
      <c r="C2" t="s">
        <v>4</v>
      </c>
      <c r="D2">
        <v>0.5</v>
      </c>
      <c r="E2">
        <v>1</v>
      </c>
      <c r="F2">
        <f>1/(D2*D2)</f>
        <v>4</v>
      </c>
      <c r="G2">
        <f>LOG10(E2)</f>
        <v>0</v>
      </c>
      <c r="J2">
        <f>($H$3-G2)*($H$3-G2)</f>
        <v>2.2654764572364136E-2</v>
      </c>
      <c r="K2">
        <f>J2*F2</f>
        <v>9.0619058289456544E-2</v>
      </c>
    </row>
    <row r="3" spans="1:17" x14ac:dyDescent="0.35">
      <c r="A3">
        <v>2001</v>
      </c>
      <c r="B3">
        <v>8</v>
      </c>
      <c r="C3" t="s">
        <v>4</v>
      </c>
      <c r="D3">
        <v>0.5</v>
      </c>
      <c r="E3">
        <v>2</v>
      </c>
      <c r="F3">
        <f t="shared" ref="F3:F19" si="0">1/(D3*D3)</f>
        <v>4</v>
      </c>
      <c r="G3">
        <f t="shared" ref="G3:G19" si="1">LOG10(E3)</f>
        <v>0.3010299956639812</v>
      </c>
      <c r="H3">
        <f>(G2*F3+G3*F2)/SUM(F2:F3)</f>
        <v>0.1505149978319906</v>
      </c>
      <c r="I3">
        <f>POWER(10,H3)</f>
        <v>1.4142135623730951</v>
      </c>
      <c r="J3">
        <f>($H$3-G3)*($H$3-G3)</f>
        <v>2.2654764572364136E-2</v>
      </c>
      <c r="K3">
        <f t="shared" ref="K3:K19" si="2">J3*F3</f>
        <v>9.0619058289456544E-2</v>
      </c>
      <c r="L3">
        <f>SUM(K2:K3)/SUM(F2:F3)</f>
        <v>2.2654764572364136E-2</v>
      </c>
      <c r="M3">
        <f>SQRT(L3)</f>
        <v>0.1505149978319906</v>
      </c>
      <c r="N3">
        <f>3.5*M3</f>
        <v>0.52680249241196708</v>
      </c>
      <c r="O3">
        <v>2</v>
      </c>
      <c r="P3">
        <f>0.71/SQRT(O3)</f>
        <v>0.50204581464244868</v>
      </c>
      <c r="Q3">
        <f>MAX(N3,P3)</f>
        <v>0.52680249241196708</v>
      </c>
    </row>
    <row r="4" spans="1:17" x14ac:dyDescent="0.35">
      <c r="A4">
        <v>2001</v>
      </c>
      <c r="B4">
        <v>7.5</v>
      </c>
      <c r="C4" t="s">
        <v>4</v>
      </c>
      <c r="D4">
        <v>0.5</v>
      </c>
      <c r="E4">
        <v>4</v>
      </c>
      <c r="F4">
        <f t="shared" si="0"/>
        <v>4</v>
      </c>
      <c r="G4">
        <f t="shared" si="1"/>
        <v>0.6020599913279624</v>
      </c>
      <c r="J4">
        <f>($H$6-G4)*($H$6-G4)</f>
        <v>2.3104646491604037E-3</v>
      </c>
      <c r="K4">
        <f t="shared" si="2"/>
        <v>9.241858596641615E-3</v>
      </c>
    </row>
    <row r="5" spans="1:17" x14ac:dyDescent="0.35">
      <c r="A5">
        <v>2001</v>
      </c>
      <c r="B5">
        <v>7.5</v>
      </c>
      <c r="C5" t="s">
        <v>5</v>
      </c>
      <c r="D5">
        <v>0.57699999999999996</v>
      </c>
      <c r="E5">
        <v>6</v>
      </c>
      <c r="F5">
        <f t="shared" si="0"/>
        <v>3.0036434194678145</v>
      </c>
      <c r="G5">
        <f t="shared" si="1"/>
        <v>0.77815125038364363</v>
      </c>
      <c r="J5">
        <f t="shared" ref="J5:J6" si="3">($H$6-G5)*($H$6-G5)</f>
        <v>1.6390135903769493E-2</v>
      </c>
      <c r="K5">
        <f t="shared" si="2"/>
        <v>4.9230123851540401E-2</v>
      </c>
    </row>
    <row r="6" spans="1:17" x14ac:dyDescent="0.35">
      <c r="A6">
        <v>2001</v>
      </c>
      <c r="B6">
        <v>7.5</v>
      </c>
      <c r="C6" t="s">
        <v>4</v>
      </c>
      <c r="D6">
        <v>0.5</v>
      </c>
      <c r="E6">
        <v>4</v>
      </c>
      <c r="F6">
        <f t="shared" si="0"/>
        <v>4</v>
      </c>
      <c r="G6">
        <f t="shared" si="1"/>
        <v>0.6020599913279624</v>
      </c>
      <c r="H6">
        <f>(G4*F4+G5*F5+G6*F6)/SUM(F4:F6)</f>
        <v>0.65012728425319799</v>
      </c>
      <c r="I6">
        <f>POWER(10,H6)</f>
        <v>4.4681452662596479</v>
      </c>
      <c r="J6">
        <f t="shared" si="3"/>
        <v>2.3104646491604037E-3</v>
      </c>
      <c r="K6">
        <f t="shared" si="2"/>
        <v>9.241858596641615E-3</v>
      </c>
      <c r="L6">
        <f>SUM(K4:K6)/SUM(F4:F6)</f>
        <v>6.1537654814425614E-3</v>
      </c>
      <c r="M6">
        <f>SQRT(L6)</f>
        <v>7.8445939865888284E-2</v>
      </c>
      <c r="N6">
        <f>3.5*M6</f>
        <v>0.27456078953060897</v>
      </c>
      <c r="O6">
        <v>3</v>
      </c>
      <c r="P6">
        <f>0.71/SQRT(O6)</f>
        <v>0.4099186911246343</v>
      </c>
      <c r="Q6">
        <f>MAX(N6,P6)</f>
        <v>0.4099186911246343</v>
      </c>
    </row>
    <row r="7" spans="1:17" x14ac:dyDescent="0.35">
      <c r="A7">
        <v>2001</v>
      </c>
      <c r="B7">
        <v>7</v>
      </c>
      <c r="C7" t="s">
        <v>6</v>
      </c>
      <c r="D7">
        <v>0.71</v>
      </c>
      <c r="E7">
        <v>14</v>
      </c>
      <c r="F7">
        <f t="shared" si="0"/>
        <v>1.9837333862328903</v>
      </c>
      <c r="G7">
        <f t="shared" si="1"/>
        <v>1.146128035678238</v>
      </c>
      <c r="J7">
        <f>($H$9-G7)*($H$9-G7)</f>
        <v>2.4650766107655341E-2</v>
      </c>
      <c r="K7">
        <f t="shared" si="2"/>
        <v>4.8900547723974092E-2</v>
      </c>
    </row>
    <row r="8" spans="1:17" x14ac:dyDescent="0.35">
      <c r="A8">
        <v>2001</v>
      </c>
      <c r="B8">
        <v>7</v>
      </c>
      <c r="C8" t="s">
        <v>5</v>
      </c>
      <c r="D8">
        <v>0.57699999999999996</v>
      </c>
      <c r="E8">
        <v>10</v>
      </c>
      <c r="F8">
        <f t="shared" si="0"/>
        <v>3.0036434194678145</v>
      </c>
      <c r="G8">
        <f t="shared" si="1"/>
        <v>1</v>
      </c>
      <c r="J8">
        <f t="shared" ref="J8:J9" si="4">($H$9-G8)*($H$9-G8)</f>
        <v>1.1832193739894581E-4</v>
      </c>
      <c r="K8">
        <f t="shared" si="2"/>
        <v>3.5539690864702628E-4</v>
      </c>
    </row>
    <row r="9" spans="1:17" x14ac:dyDescent="0.35">
      <c r="A9">
        <v>2001</v>
      </c>
      <c r="B9">
        <v>7</v>
      </c>
      <c r="C9" t="s">
        <v>4</v>
      </c>
      <c r="D9">
        <v>0.5</v>
      </c>
      <c r="E9">
        <v>8</v>
      </c>
      <c r="F9">
        <f t="shared" si="0"/>
        <v>4</v>
      </c>
      <c r="G9">
        <f t="shared" si="1"/>
        <v>0.90308998699194354</v>
      </c>
      <c r="H9">
        <f>(G9*F9+G8*F8+G7*F7)/SUM(F7:F9)</f>
        <v>0.98912241123231137</v>
      </c>
      <c r="I9">
        <f>POWER(10,H9)</f>
        <v>9.7526448925173757</v>
      </c>
      <c r="J9">
        <f t="shared" si="4"/>
        <v>7.4015780206746311E-3</v>
      </c>
      <c r="K9">
        <f t="shared" si="2"/>
        <v>2.9606312082698524E-2</v>
      </c>
      <c r="L9">
        <f>SUM(K7:K9)/SUM(F7:F9)</f>
        <v>8.7747802746288781E-3</v>
      </c>
      <c r="M9">
        <f>SQRT(L9)</f>
        <v>9.3673797161366729E-2</v>
      </c>
      <c r="N9">
        <f>3.5*M9</f>
        <v>0.32785829006478356</v>
      </c>
      <c r="O9">
        <v>3</v>
      </c>
      <c r="P9">
        <f>0.71/SQRT(O9)</f>
        <v>0.4099186911246343</v>
      </c>
      <c r="Q9">
        <f>MAX(N9,P9)</f>
        <v>0.4099186911246343</v>
      </c>
    </row>
    <row r="10" spans="1:17" x14ac:dyDescent="0.35">
      <c r="A10">
        <v>2001</v>
      </c>
      <c r="B10">
        <v>6.5</v>
      </c>
      <c r="C10" t="s">
        <v>4</v>
      </c>
      <c r="D10">
        <v>0.5</v>
      </c>
      <c r="E10">
        <v>17</v>
      </c>
      <c r="F10">
        <f t="shared" si="0"/>
        <v>4</v>
      </c>
      <c r="G10">
        <f t="shared" si="1"/>
        <v>1.2304489213782739</v>
      </c>
      <c r="J10">
        <f>($H$13-G10)*($H$13-G10)</f>
        <v>5.3930264631446602E-3</v>
      </c>
      <c r="K10">
        <f t="shared" si="2"/>
        <v>2.1572105852578641E-2</v>
      </c>
    </row>
    <row r="11" spans="1:17" x14ac:dyDescent="0.35">
      <c r="A11">
        <v>2001</v>
      </c>
      <c r="B11">
        <v>6.5</v>
      </c>
      <c r="C11" t="s">
        <v>5</v>
      </c>
      <c r="D11">
        <v>0.57699999999999996</v>
      </c>
      <c r="E11">
        <v>20</v>
      </c>
      <c r="F11">
        <f t="shared" si="0"/>
        <v>3.0036434194678145</v>
      </c>
      <c r="G11">
        <f t="shared" si="1"/>
        <v>1.3010299956639813</v>
      </c>
      <c r="J11">
        <f t="shared" ref="J11:J13" si="5">($H$13-G11)*($H$13-G11)</f>
        <v>8.1576143049404055E-6</v>
      </c>
      <c r="K11">
        <f t="shared" si="2"/>
        <v>2.450256452559076E-5</v>
      </c>
    </row>
    <row r="12" spans="1:17" x14ac:dyDescent="0.35">
      <c r="A12">
        <v>2001</v>
      </c>
      <c r="B12">
        <v>6.5</v>
      </c>
      <c r="C12" t="s">
        <v>5</v>
      </c>
      <c r="D12">
        <v>0.57699999999999996</v>
      </c>
      <c r="E12">
        <v>22</v>
      </c>
      <c r="F12">
        <f t="shared" si="0"/>
        <v>3.0036434194678145</v>
      </c>
      <c r="G12">
        <f t="shared" si="1"/>
        <v>1.3424226808222062</v>
      </c>
      <c r="J12">
        <f t="shared" si="5"/>
        <v>1.4850642521499998E-3</v>
      </c>
      <c r="K12">
        <f t="shared" si="2"/>
        <v>4.4606034684572379E-3</v>
      </c>
    </row>
    <row r="13" spans="1:17" x14ac:dyDescent="0.35">
      <c r="A13">
        <v>2001</v>
      </c>
      <c r="B13">
        <v>6.5</v>
      </c>
      <c r="C13" t="s">
        <v>6</v>
      </c>
      <c r="D13">
        <v>0.71</v>
      </c>
      <c r="E13">
        <v>25</v>
      </c>
      <c r="F13">
        <f t="shared" si="0"/>
        <v>1.9837333862328903</v>
      </c>
      <c r="G13">
        <f t="shared" si="1"/>
        <v>1.3979400086720377</v>
      </c>
      <c r="H13">
        <f>(G13*F13+G12*F12+G11*F11+G10*F10)/SUM(F10:F13)</f>
        <v>1.3038861494247127</v>
      </c>
      <c r="I13">
        <f>POWER(10,H13)</f>
        <v>20.131964199550637</v>
      </c>
      <c r="J13">
        <f t="shared" si="5"/>
        <v>8.8461284393156238E-3</v>
      </c>
      <c r="K13">
        <f t="shared" si="2"/>
        <v>1.7548360323974655E-2</v>
      </c>
      <c r="L13">
        <f>SUM(K10:K13)/SUM(F10:F13)</f>
        <v>3.6365189442354815E-3</v>
      </c>
      <c r="M13">
        <f>SQRT(L13)</f>
        <v>6.0303556646647979E-2</v>
      </c>
      <c r="N13">
        <f>3.5*M13</f>
        <v>0.21106244826326792</v>
      </c>
      <c r="O13">
        <v>4</v>
      </c>
      <c r="P13">
        <f>0.71/SQRT(O13)</f>
        <v>0.35499999999999998</v>
      </c>
      <c r="Q13">
        <f>MAX(N13,P13)</f>
        <v>0.35499999999999998</v>
      </c>
    </row>
    <row r="14" spans="1:17" x14ac:dyDescent="0.35">
      <c r="A14">
        <v>2001</v>
      </c>
      <c r="B14">
        <v>6</v>
      </c>
      <c r="C14" t="s">
        <v>4</v>
      </c>
      <c r="D14">
        <v>0.5</v>
      </c>
      <c r="E14">
        <v>30</v>
      </c>
      <c r="F14">
        <f t="shared" si="0"/>
        <v>4</v>
      </c>
      <c r="G14">
        <f t="shared" si="1"/>
        <v>1.4771212547196624</v>
      </c>
      <c r="J14">
        <f>($H$19-G14)*($H$19-G14)</f>
        <v>2.0843708069908803E-3</v>
      </c>
      <c r="K14">
        <f t="shared" si="2"/>
        <v>8.337483227963521E-3</v>
      </c>
    </row>
    <row r="15" spans="1:17" x14ac:dyDescent="0.35">
      <c r="A15">
        <v>2001</v>
      </c>
      <c r="B15">
        <v>6</v>
      </c>
      <c r="C15" t="s">
        <v>5</v>
      </c>
      <c r="D15">
        <v>0.57699999999999996</v>
      </c>
      <c r="E15">
        <v>35</v>
      </c>
      <c r="F15">
        <f t="shared" si="0"/>
        <v>3.0036434194678145</v>
      </c>
      <c r="G15">
        <f t="shared" si="1"/>
        <v>1.5440680443502757</v>
      </c>
      <c r="J15">
        <f t="shared" ref="J15:J19" si="6">($H$19-G15)*($H$19-G15)</f>
        <v>4.533441382591924E-4</v>
      </c>
      <c r="K15">
        <f t="shared" si="2"/>
        <v>1.3616841376365304E-3</v>
      </c>
    </row>
    <row r="16" spans="1:17" x14ac:dyDescent="0.35">
      <c r="A16">
        <v>2001</v>
      </c>
      <c r="B16">
        <v>6</v>
      </c>
      <c r="C16" t="s">
        <v>6</v>
      </c>
      <c r="D16">
        <v>0.71</v>
      </c>
      <c r="E16">
        <v>36</v>
      </c>
      <c r="F16">
        <f t="shared" si="0"/>
        <v>1.9837333862328903</v>
      </c>
      <c r="G16">
        <f t="shared" si="1"/>
        <v>1.5563025007672873</v>
      </c>
      <c r="J16">
        <f t="shared" si="6"/>
        <v>1.1240152088643513E-3</v>
      </c>
      <c r="K16">
        <f t="shared" si="2"/>
        <v>2.2297464964577489E-3</v>
      </c>
    </row>
    <row r="17" spans="1:17" x14ac:dyDescent="0.35">
      <c r="A17">
        <v>2001</v>
      </c>
      <c r="B17">
        <v>6</v>
      </c>
      <c r="C17" t="s">
        <v>4</v>
      </c>
      <c r="D17">
        <v>0.5</v>
      </c>
      <c r="E17">
        <v>32</v>
      </c>
      <c r="F17">
        <f t="shared" si="0"/>
        <v>4</v>
      </c>
      <c r="G17">
        <f t="shared" si="1"/>
        <v>1.505149978319906</v>
      </c>
      <c r="J17">
        <f t="shared" si="6"/>
        <v>3.1068244695369964E-4</v>
      </c>
      <c r="K17">
        <f t="shared" si="2"/>
        <v>1.2427297878147986E-3</v>
      </c>
    </row>
    <row r="18" spans="1:17" x14ac:dyDescent="0.35">
      <c r="A18">
        <v>2001</v>
      </c>
      <c r="B18">
        <v>6</v>
      </c>
      <c r="C18" t="s">
        <v>5</v>
      </c>
      <c r="D18">
        <v>0.57699999999999996</v>
      </c>
      <c r="E18">
        <v>33</v>
      </c>
      <c r="F18">
        <f t="shared" si="0"/>
        <v>3.0036434194678145</v>
      </c>
      <c r="G18">
        <f t="shared" si="1"/>
        <v>1.5185139398778875</v>
      </c>
      <c r="J18">
        <f t="shared" si="6"/>
        <v>1.8166560590899404E-5</v>
      </c>
      <c r="K18">
        <f t="shared" si="2"/>
        <v>5.4565870173218329E-5</v>
      </c>
    </row>
    <row r="19" spans="1:17" x14ac:dyDescent="0.35">
      <c r="A19">
        <v>2001</v>
      </c>
      <c r="B19">
        <v>6</v>
      </c>
      <c r="C19" t="s">
        <v>6</v>
      </c>
      <c r="D19">
        <v>0.71</v>
      </c>
      <c r="E19">
        <v>39</v>
      </c>
      <c r="F19">
        <f t="shared" si="0"/>
        <v>1.9837333862328903</v>
      </c>
      <c r="G19">
        <f t="shared" si="1"/>
        <v>1.5910646070264991</v>
      </c>
      <c r="H19">
        <f>(G19*F19+G18*F18+G17*F17+G16*F16+G15*F15+G14*F14)/SUM(F14:F19)</f>
        <v>1.5227761647183786</v>
      </c>
      <c r="I19">
        <f>POWER(10,H19)</f>
        <v>33.325460914011266</v>
      </c>
      <c r="J19">
        <f t="shared" si="6"/>
        <v>4.6633113528694991E-3</v>
      </c>
      <c r="K19">
        <f t="shared" si="2"/>
        <v>9.2507664210860919E-3</v>
      </c>
      <c r="L19">
        <f>SUM(K14:K19)/SUM(F14:F19)</f>
        <v>1.2504747729545919E-3</v>
      </c>
      <c r="M19">
        <f>SQRT(L19)</f>
        <v>3.53620527254088E-2</v>
      </c>
      <c r="N19">
        <f>3.5*M19</f>
        <v>0.12376718453893081</v>
      </c>
      <c r="O19">
        <v>6</v>
      </c>
      <c r="P19">
        <f>0.71/SQRT(O19)</f>
        <v>0.28985628622934273</v>
      </c>
      <c r="Q19">
        <f>MAX(N19,P19)</f>
        <v>0.28985628622934273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PROVOST Ludmila</dc:creator>
  <cp:lastModifiedBy>PROVOST Ludmila</cp:lastModifiedBy>
  <dcterms:created xsi:type="dcterms:W3CDTF">2021-07-09T13:41:39Z</dcterms:created>
  <dcterms:modified xsi:type="dcterms:W3CDTF">2021-07-09T14:06:55Z</dcterms:modified>
</cp:coreProperties>
</file>