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NV\SCAN\BERSSIN\R4\Projet 1.4.4\2 - Macrosismicité\4 - ECUM\Calibration_CalIPE\CalIPE\Testpy_dataset\"/>
    </mc:Choice>
  </mc:AlternateContent>
  <xr:revisionPtr revIDLastSave="0" documentId="13_ncr:1_{1481D2B1-4956-44F7-8C9E-23FEBF4E4EE5}" xr6:coauthVersionLast="44" xr6:coauthVersionMax="44" xr10:uidLastSave="{00000000-0000-0000-0000-000000000000}"/>
  <bookViews>
    <workbookView xWindow="-108" yWindow="-108" windowWidth="23256" windowHeight="12576" xr2:uid="{60686A5A-C798-4DF6-8B7E-3BF30875A0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1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2" i="1"/>
  <c r="L2" i="1"/>
  <c r="K41" i="1"/>
  <c r="J41" i="1"/>
  <c r="J3" i="1"/>
  <c r="J4" i="1"/>
  <c r="K4" i="1" s="1"/>
  <c r="J5" i="1"/>
  <c r="J6" i="1"/>
  <c r="K6" i="1" s="1"/>
  <c r="J7" i="1"/>
  <c r="J8" i="1"/>
  <c r="J9" i="1"/>
  <c r="K9" i="1" s="1"/>
  <c r="J10" i="1"/>
  <c r="J11" i="1"/>
  <c r="J12" i="1"/>
  <c r="K12" i="1" s="1"/>
  <c r="J13" i="1"/>
  <c r="J14" i="1"/>
  <c r="K14" i="1" s="1"/>
  <c r="J15" i="1"/>
  <c r="J16" i="1"/>
  <c r="J17" i="1"/>
  <c r="K17" i="1" s="1"/>
  <c r="J18" i="1"/>
  <c r="J19" i="1"/>
  <c r="J20" i="1"/>
  <c r="K20" i="1" s="1"/>
  <c r="J21" i="1"/>
  <c r="J22" i="1"/>
  <c r="K22" i="1" s="1"/>
  <c r="J23" i="1"/>
  <c r="J24" i="1"/>
  <c r="J25" i="1"/>
  <c r="K25" i="1" s="1"/>
  <c r="J26" i="1"/>
  <c r="J27" i="1"/>
  <c r="J28" i="1"/>
  <c r="K28" i="1" s="1"/>
  <c r="J29" i="1"/>
  <c r="J30" i="1"/>
  <c r="K30" i="1" s="1"/>
  <c r="J31" i="1"/>
  <c r="J32" i="1"/>
  <c r="J33" i="1"/>
  <c r="K33" i="1" s="1"/>
  <c r="J34" i="1"/>
  <c r="J35" i="1"/>
  <c r="J36" i="1"/>
  <c r="K36" i="1" s="1"/>
  <c r="J37" i="1"/>
  <c r="J38" i="1"/>
  <c r="K38" i="1" s="1"/>
  <c r="J39" i="1"/>
  <c r="J40" i="1"/>
  <c r="J2" i="1"/>
  <c r="K2" i="1" s="1"/>
  <c r="K3" i="1"/>
  <c r="K5" i="1"/>
  <c r="K7" i="1"/>
  <c r="K8" i="1"/>
  <c r="K10" i="1"/>
  <c r="K11" i="1"/>
  <c r="K13" i="1"/>
  <c r="K15" i="1"/>
  <c r="K16" i="1"/>
  <c r="K18" i="1"/>
  <c r="K19" i="1"/>
  <c r="K21" i="1"/>
  <c r="K23" i="1"/>
  <c r="K24" i="1"/>
  <c r="K26" i="1"/>
  <c r="K27" i="1"/>
  <c r="K29" i="1"/>
  <c r="K31" i="1"/>
  <c r="K32" i="1"/>
  <c r="K34" i="1"/>
  <c r="K35" i="1"/>
  <c r="K37" i="1"/>
  <c r="K39" i="1"/>
  <c r="K4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G40" i="1"/>
  <c r="G39" i="1"/>
  <c r="G38" i="1"/>
  <c r="G37" i="1"/>
  <c r="G36" i="1"/>
  <c r="G35" i="1"/>
  <c r="G33" i="1"/>
  <c r="G34" i="1"/>
  <c r="G32" i="1"/>
  <c r="G30" i="1"/>
  <c r="G31" i="1"/>
  <c r="G29" i="1"/>
  <c r="G27" i="1"/>
  <c r="G28" i="1"/>
  <c r="G26" i="1"/>
  <c r="G24" i="1"/>
  <c r="G25" i="1"/>
  <c r="G23" i="1"/>
  <c r="G22" i="1"/>
  <c r="G21" i="1"/>
  <c r="G19" i="1"/>
  <c r="G20" i="1"/>
  <c r="G18" i="1"/>
  <c r="G14" i="1"/>
  <c r="G15" i="1"/>
  <c r="G16" i="1"/>
  <c r="G17" i="1"/>
  <c r="G13" i="1"/>
  <c r="G9" i="1"/>
  <c r="G10" i="1"/>
  <c r="G11" i="1"/>
  <c r="G12" i="1"/>
  <c r="G8" i="1"/>
  <c r="G6" i="1"/>
  <c r="G7" i="1"/>
  <c r="G5" i="1"/>
  <c r="G3" i="1"/>
  <c r="G4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  <c r="H2" i="1"/>
  <c r="N2" i="1" l="1"/>
  <c r="N26" i="1"/>
  <c r="N21" i="1"/>
  <c r="N29" i="1"/>
  <c r="N23" i="1"/>
  <c r="N18" i="1"/>
  <c r="N13" i="1"/>
  <c r="N39" i="1"/>
  <c r="N37" i="1"/>
  <c r="N35" i="1"/>
  <c r="N11" i="1"/>
  <c r="N8" i="1"/>
  <c r="N7" i="1"/>
  <c r="N4" i="1"/>
  <c r="N32" i="1"/>
  <c r="O2" i="1" l="1"/>
  <c r="P2" i="1" s="1"/>
  <c r="O7" i="1"/>
  <c r="P7" i="1" s="1"/>
  <c r="O21" i="1"/>
  <c r="P21" i="1" s="1"/>
  <c r="O23" i="1"/>
  <c r="P23" i="1" s="1"/>
  <c r="O18" i="1"/>
  <c r="P18" i="1" s="1"/>
  <c r="O37" i="1"/>
  <c r="P37" i="1" s="1"/>
  <c r="O13" i="1"/>
  <c r="P13" i="1" s="1"/>
  <c r="O35" i="1"/>
  <c r="P35" i="1" s="1"/>
  <c r="O11" i="1"/>
  <c r="P11" i="1" s="1"/>
  <c r="O32" i="1"/>
  <c r="P32" i="1" s="1"/>
  <c r="O8" i="1"/>
  <c r="P8" i="1" s="1"/>
  <c r="O26" i="1"/>
  <c r="P26" i="1" s="1"/>
  <c r="O4" i="1"/>
  <c r="P4" i="1" s="1"/>
  <c r="O39" i="1"/>
  <c r="P39" i="1" s="1"/>
  <c r="O29" i="1"/>
  <c r="P29" i="1" s="1"/>
  <c r="L21" i="1"/>
  <c r="L4" i="1"/>
  <c r="L26" i="1"/>
  <c r="L24" i="1"/>
  <c r="L38" i="1"/>
  <c r="L20" i="1"/>
  <c r="Q2" i="1"/>
  <c r="L18" i="1"/>
  <c r="L9" i="1"/>
  <c r="L33" i="1" l="1"/>
  <c r="L3" i="1"/>
  <c r="L12" i="1"/>
  <c r="L30" i="1"/>
  <c r="L16" i="1"/>
  <c r="L36" i="1"/>
  <c r="L31" i="1"/>
  <c r="L11" i="1"/>
  <c r="L13" i="1"/>
  <c r="L8" i="1"/>
  <c r="L15" i="1"/>
  <c r="L40" i="1"/>
  <c r="L17" i="1"/>
  <c r="L5" i="1"/>
  <c r="L10" i="1"/>
  <c r="L28" i="1"/>
  <c r="L25" i="1"/>
  <c r="L6" i="1"/>
  <c r="L34" i="1"/>
  <c r="L35" i="1"/>
  <c r="L7" i="1"/>
  <c r="L23" i="1"/>
  <c r="L29" i="1"/>
  <c r="L14" i="1"/>
  <c r="L19" i="1"/>
  <c r="L22" i="1"/>
  <c r="L27" i="1"/>
  <c r="L37" i="1"/>
  <c r="L39" i="1"/>
  <c r="L32" i="1"/>
</calcChain>
</file>

<file path=xl/sharedStrings.xml><?xml version="1.0" encoding="utf-8"?>
<sst xmlns="http://schemas.openxmlformats.org/spreadsheetml/2006/main" count="17" uniqueCount="16">
  <si>
    <t>EVID</t>
  </si>
  <si>
    <t>Mag</t>
  </si>
  <si>
    <t>StdM</t>
  </si>
  <si>
    <t>poids_class</t>
  </si>
  <si>
    <t>poids</t>
  </si>
  <si>
    <t>mag_class_stdM</t>
  </si>
  <si>
    <t>evt_poidsM_0</t>
  </si>
  <si>
    <t>evt_poidsM</t>
  </si>
  <si>
    <t>evt_poidsM_norm</t>
  </si>
  <si>
    <t>evt_eqStdM</t>
  </si>
  <si>
    <t>StdI</t>
  </si>
  <si>
    <t>evt_I_poidsM</t>
  </si>
  <si>
    <t>poids_I</t>
  </si>
  <si>
    <t>poids_normevt_I</t>
  </si>
  <si>
    <t>poids_max</t>
  </si>
  <si>
    <t>somme_poids_StdM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</si>
</sst>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06B2-9833-43CB-85C5-6D857BEB6F4B}">
  <dimension ref="A1:Q41"/>
  <sheetViews>
    <sheetView tabSelected="1" workbookViewId="0">
      <selection activeCell="M41" sqref="M41"/>
    </sheetView>
  </sheetViews>
  <sheetFormatPr baseColWidth="10" defaultRowHeight="14.4" x14ac:dyDescent="0.3"/>
  <cols>
    <col min="8" max="8" width="14.109375" customWidth="1"/>
    <col min="9" max="11" width="16.109375" customWidth="1"/>
    <col min="12" max="12" width="16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14</v>
      </c>
      <c r="G1" t="s">
        <v>13</v>
      </c>
      <c r="H1" t="s">
        <v>6</v>
      </c>
      <c r="I1" t="s">
        <v>7</v>
      </c>
      <c r="J1" t="s">
        <v>8</v>
      </c>
      <c r="K1" t="s">
        <v>11</v>
      </c>
      <c r="L1" t="s">
        <v>8</v>
      </c>
      <c r="M1" t="s">
        <v>9</v>
      </c>
      <c r="N1" t="s">
        <v>3</v>
      </c>
      <c r="O1" t="s">
        <v>4</v>
      </c>
      <c r="P1" t="s">
        <v>5</v>
      </c>
      <c r="Q1" t="s">
        <v>15</v>
      </c>
    </row>
    <row r="2" spans="1:17" x14ac:dyDescent="0.3">
      <c r="A2" s="1">
        <v>101</v>
      </c>
      <c r="B2" s="1">
        <v>3.1</v>
      </c>
      <c r="C2" s="1">
        <v>0.2</v>
      </c>
      <c r="D2" s="1">
        <v>0.25</v>
      </c>
      <c r="E2" s="1">
        <f>1/(D2*D2)</f>
        <v>16</v>
      </c>
      <c r="F2">
        <v>100</v>
      </c>
      <c r="G2">
        <f>E2/SUM(E$2:E$4)</f>
        <v>0.13333333333333336</v>
      </c>
      <c r="H2">
        <f>1/(C2*C2)</f>
        <v>24.999999999999996</v>
      </c>
      <c r="I2">
        <f>MIN(H2,F2)</f>
        <v>24.999999999999996</v>
      </c>
      <c r="J2">
        <f>I2/$Q$2</f>
        <v>6.5688635865995174E-2</v>
      </c>
      <c r="K2">
        <f>G2*J2</f>
        <v>8.7584847821326924E-3</v>
      </c>
      <c r="L2">
        <f>K2/SUM(K$2:K$40)</f>
        <v>9.2229161393176436E-3</v>
      </c>
      <c r="M2">
        <f>SQRT(1/L2)</f>
        <v>10.412760275894568</v>
      </c>
      <c r="N2">
        <f>H2/SUM($H$4,$H$7,$H$13,$H$32)</f>
        <v>0.23684210526315788</v>
      </c>
      <c r="O2">
        <f>N2/SUM(N$4:N$39)</f>
        <v>5.9210526315789477E-2</v>
      </c>
      <c r="P2">
        <f>SQRT(1/O2)</f>
        <v>4.1096093353126513</v>
      </c>
      <c r="Q2">
        <f>SUM(I2,I5,I8,I11,I13,I18,I21,I23,I26,I29,I32,I35,I37,I39)</f>
        <v>380.58333333333331</v>
      </c>
    </row>
    <row r="3" spans="1:17" x14ac:dyDescent="0.3">
      <c r="A3" s="1">
        <v>101</v>
      </c>
      <c r="B3" s="1">
        <v>3.1</v>
      </c>
      <c r="C3" s="1">
        <v>0.2</v>
      </c>
      <c r="D3" s="1">
        <v>0.5</v>
      </c>
      <c r="E3" s="1">
        <f t="shared" ref="E3:E40" si="0">1/(D3*D3)</f>
        <v>4</v>
      </c>
      <c r="F3">
        <v>100</v>
      </c>
      <c r="G3">
        <f t="shared" ref="G3:G4" si="1">E3/SUM(E$2:E$4)</f>
        <v>3.333333333333334E-2</v>
      </c>
      <c r="H3">
        <f t="shared" ref="H3:H40" si="2">1/(C3*C3)</f>
        <v>24.999999999999996</v>
      </c>
      <c r="I3">
        <f t="shared" ref="I3:I40" si="3">MIN(H3,F3)</f>
        <v>24.999999999999996</v>
      </c>
      <c r="J3">
        <f t="shared" ref="J3:J40" si="4">I3/$Q$2</f>
        <v>6.5688635865995174E-2</v>
      </c>
      <c r="K3">
        <f t="shared" ref="K3:K40" si="5">G3*J3</f>
        <v>2.1896211955331731E-3</v>
      </c>
      <c r="L3">
        <f t="shared" ref="L3:L41" si="6">K3/SUM(K$2:K$40)</f>
        <v>2.3057290348294109E-3</v>
      </c>
      <c r="M3">
        <f t="shared" ref="M3:M41" si="7">SQRT(1/L3)</f>
        <v>20.825520551789136</v>
      </c>
    </row>
    <row r="4" spans="1:17" x14ac:dyDescent="0.3">
      <c r="A4" s="1">
        <v>101</v>
      </c>
      <c r="B4" s="1">
        <v>3.1</v>
      </c>
      <c r="C4" s="1">
        <v>0.2</v>
      </c>
      <c r="D4" s="1">
        <v>0.1</v>
      </c>
      <c r="E4" s="1">
        <f t="shared" si="0"/>
        <v>99.999999999999986</v>
      </c>
      <c r="F4">
        <v>100</v>
      </c>
      <c r="G4">
        <f t="shared" si="1"/>
        <v>0.83333333333333326</v>
      </c>
      <c r="H4">
        <f t="shared" si="2"/>
        <v>24.999999999999996</v>
      </c>
      <c r="I4">
        <f t="shared" si="3"/>
        <v>24.999999999999996</v>
      </c>
      <c r="J4">
        <f t="shared" si="4"/>
        <v>6.5688635865995174E-2</v>
      </c>
      <c r="K4">
        <f t="shared" si="5"/>
        <v>5.4740529888329309E-2</v>
      </c>
      <c r="L4">
        <f t="shared" si="6"/>
        <v>5.7643225870735254E-2</v>
      </c>
      <c r="M4">
        <f t="shared" si="7"/>
        <v>4.1651041103578272</v>
      </c>
      <c r="N4">
        <f>H4/SUM($H$4,$H$7,$H$13,$H$32)</f>
        <v>0.23684210526315788</v>
      </c>
      <c r="O4">
        <f>N4/SUM(N$4:N$39)</f>
        <v>5.9210526315789477E-2</v>
      </c>
      <c r="P4">
        <f>SQRT(1/O4)</f>
        <v>4.1096093353126513</v>
      </c>
    </row>
    <row r="5" spans="1:17" x14ac:dyDescent="0.3">
      <c r="A5" s="1">
        <v>102</v>
      </c>
      <c r="B5" s="1">
        <v>3.2</v>
      </c>
      <c r="C5" s="1">
        <v>0.2</v>
      </c>
      <c r="D5" s="1">
        <v>0.5</v>
      </c>
      <c r="E5" s="1">
        <f t="shared" si="0"/>
        <v>4</v>
      </c>
      <c r="F5">
        <v>100</v>
      </c>
      <c r="G5">
        <f>E5/SUM(E$5:E$7)</f>
        <v>0.33333333333333331</v>
      </c>
      <c r="H5">
        <f t="shared" si="2"/>
        <v>24.999999999999996</v>
      </c>
      <c r="I5">
        <f t="shared" si="3"/>
        <v>24.999999999999996</v>
      </c>
      <c r="J5">
        <f t="shared" si="4"/>
        <v>6.5688635865995174E-2</v>
      </c>
      <c r="K5">
        <f t="shared" si="5"/>
        <v>2.1896211955331722E-2</v>
      </c>
      <c r="L5">
        <f t="shared" si="6"/>
        <v>2.30572903482941E-2</v>
      </c>
      <c r="M5">
        <f t="shared" si="7"/>
        <v>6.5856078402300255</v>
      </c>
    </row>
    <row r="6" spans="1:17" x14ac:dyDescent="0.3">
      <c r="A6" s="1">
        <v>102</v>
      </c>
      <c r="B6" s="1">
        <v>3.2</v>
      </c>
      <c r="C6" s="1">
        <v>0.2</v>
      </c>
      <c r="D6" s="1">
        <v>0.5</v>
      </c>
      <c r="E6" s="1">
        <f t="shared" si="0"/>
        <v>4</v>
      </c>
      <c r="F6">
        <v>100</v>
      </c>
      <c r="G6">
        <f t="shared" ref="G6:G7" si="8">E6/SUM(E$5:E$7)</f>
        <v>0.33333333333333331</v>
      </c>
      <c r="H6">
        <f t="shared" si="2"/>
        <v>24.999999999999996</v>
      </c>
      <c r="I6">
        <f t="shared" si="3"/>
        <v>24.999999999999996</v>
      </c>
      <c r="J6">
        <f t="shared" si="4"/>
        <v>6.5688635865995174E-2</v>
      </c>
      <c r="K6">
        <f t="shared" si="5"/>
        <v>2.1896211955331722E-2</v>
      </c>
      <c r="L6">
        <f t="shared" si="6"/>
        <v>2.30572903482941E-2</v>
      </c>
      <c r="M6">
        <f t="shared" si="7"/>
        <v>6.5856078402300255</v>
      </c>
    </row>
    <row r="7" spans="1:17" x14ac:dyDescent="0.3">
      <c r="A7" s="1">
        <v>102</v>
      </c>
      <c r="B7" s="1">
        <v>3.2</v>
      </c>
      <c r="C7" s="1">
        <v>0.2</v>
      </c>
      <c r="D7" s="1">
        <v>0.5</v>
      </c>
      <c r="E7" s="1">
        <f t="shared" si="0"/>
        <v>4</v>
      </c>
      <c r="F7">
        <v>100</v>
      </c>
      <c r="G7">
        <f t="shared" si="8"/>
        <v>0.33333333333333331</v>
      </c>
      <c r="H7">
        <f t="shared" si="2"/>
        <v>24.999999999999996</v>
      </c>
      <c r="I7">
        <f t="shared" si="3"/>
        <v>24.999999999999996</v>
      </c>
      <c r="J7">
        <f t="shared" si="4"/>
        <v>6.5688635865995174E-2</v>
      </c>
      <c r="K7">
        <f t="shared" si="5"/>
        <v>2.1896211955331722E-2</v>
      </c>
      <c r="L7">
        <f t="shared" si="6"/>
        <v>2.30572903482941E-2</v>
      </c>
      <c r="M7">
        <f t="shared" si="7"/>
        <v>6.5856078402300255</v>
      </c>
      <c r="N7">
        <f>H7/SUM($H$4,$H$7,$H$13,$H$32)</f>
        <v>0.23684210526315788</v>
      </c>
      <c r="O7">
        <f t="shared" ref="O7:O39" si="9">N7/SUM(N$4:N$39)</f>
        <v>5.9210526315789477E-2</v>
      </c>
      <c r="P7">
        <f t="shared" ref="P7:P39" si="10">SQRT(1/O7)</f>
        <v>4.1096093353126513</v>
      </c>
    </row>
    <row r="8" spans="1:17" x14ac:dyDescent="0.3">
      <c r="A8" s="2">
        <v>103</v>
      </c>
      <c r="B8" s="2">
        <v>4.0999999999999996</v>
      </c>
      <c r="C8" s="2">
        <v>0.25</v>
      </c>
      <c r="D8" s="2">
        <v>0.2</v>
      </c>
      <c r="E8" s="1">
        <f t="shared" si="0"/>
        <v>24.999999999999996</v>
      </c>
      <c r="F8">
        <v>100</v>
      </c>
      <c r="G8">
        <f>E8/SUM(E$8:E$10)</f>
        <v>0.47974413646055436</v>
      </c>
      <c r="H8">
        <f t="shared" si="2"/>
        <v>16</v>
      </c>
      <c r="I8">
        <f t="shared" si="3"/>
        <v>16</v>
      </c>
      <c r="J8">
        <f t="shared" si="4"/>
        <v>4.2040726954236919E-2</v>
      </c>
      <c r="K8">
        <f t="shared" si="5"/>
        <v>2.0168792248834343E-2</v>
      </c>
      <c r="L8">
        <f t="shared" si="6"/>
        <v>2.1238271706744253E-2</v>
      </c>
      <c r="M8">
        <f t="shared" si="7"/>
        <v>6.8618372585710699</v>
      </c>
      <c r="N8">
        <f>H8/SUM(H$8,H$11,H$35,H$37,H$39)</f>
        <v>9.0338770388958586E-2</v>
      </c>
      <c r="O8">
        <f t="shared" si="9"/>
        <v>2.258469259723965E-2</v>
      </c>
      <c r="P8">
        <f t="shared" si="10"/>
        <v>6.6541549258923762</v>
      </c>
    </row>
    <row r="9" spans="1:17" x14ac:dyDescent="0.3">
      <c r="A9" s="2">
        <v>103</v>
      </c>
      <c r="B9" s="2">
        <v>4.0999999999999996</v>
      </c>
      <c r="C9" s="2">
        <v>0.25</v>
      </c>
      <c r="D9" s="2">
        <v>0.3</v>
      </c>
      <c r="E9" s="1">
        <f t="shared" si="0"/>
        <v>11.111111111111111</v>
      </c>
      <c r="F9">
        <v>100</v>
      </c>
      <c r="G9">
        <f t="shared" ref="G9:G12" si="11">E9/SUM(E$8:E$10)</f>
        <v>0.21321961620469085</v>
      </c>
      <c r="H9">
        <f t="shared" si="2"/>
        <v>16</v>
      </c>
      <c r="I9">
        <f t="shared" si="3"/>
        <v>16</v>
      </c>
      <c r="J9">
        <f t="shared" si="4"/>
        <v>4.2040726954236919E-2</v>
      </c>
      <c r="K9">
        <f t="shared" si="5"/>
        <v>8.9639076661485982E-3</v>
      </c>
      <c r="L9">
        <f t="shared" si="6"/>
        <v>9.4392318696641126E-3</v>
      </c>
      <c r="M9">
        <f t="shared" si="7"/>
        <v>10.292755887856606</v>
      </c>
    </row>
    <row r="10" spans="1:17" x14ac:dyDescent="0.3">
      <c r="A10" s="2">
        <v>103</v>
      </c>
      <c r="B10" s="2">
        <v>4.0999999999999996</v>
      </c>
      <c r="C10" s="2">
        <v>0.25</v>
      </c>
      <c r="D10" s="2">
        <v>0.25</v>
      </c>
      <c r="E10" s="1">
        <f t="shared" si="0"/>
        <v>16</v>
      </c>
      <c r="F10">
        <v>100</v>
      </c>
      <c r="G10">
        <f t="shared" si="11"/>
        <v>0.30703624733475482</v>
      </c>
      <c r="H10">
        <f t="shared" si="2"/>
        <v>16</v>
      </c>
      <c r="I10">
        <f t="shared" si="3"/>
        <v>16</v>
      </c>
      <c r="J10">
        <f t="shared" si="4"/>
        <v>4.2040726954236919E-2</v>
      </c>
      <c r="K10">
        <f t="shared" si="5"/>
        <v>1.2908027039253981E-2</v>
      </c>
      <c r="L10">
        <f t="shared" si="6"/>
        <v>1.3592493892316322E-2</v>
      </c>
      <c r="M10">
        <f t="shared" si="7"/>
        <v>8.5772965732138378</v>
      </c>
    </row>
    <row r="11" spans="1:17" x14ac:dyDescent="0.3">
      <c r="A11" s="2">
        <v>104</v>
      </c>
      <c r="B11" s="2">
        <v>4</v>
      </c>
      <c r="C11" s="2">
        <v>0.2</v>
      </c>
      <c r="D11" s="2">
        <v>0.35</v>
      </c>
      <c r="E11" s="1">
        <f t="shared" si="0"/>
        <v>8.1632653061224509</v>
      </c>
      <c r="F11">
        <v>100</v>
      </c>
      <c r="G11">
        <f t="shared" si="11"/>
        <v>0.15665114659936474</v>
      </c>
      <c r="H11">
        <f t="shared" si="2"/>
        <v>24.999999999999996</v>
      </c>
      <c r="I11">
        <f t="shared" si="3"/>
        <v>24.999999999999996</v>
      </c>
      <c r="J11">
        <f t="shared" si="4"/>
        <v>6.5688635865995174E-2</v>
      </c>
      <c r="K11">
        <f t="shared" si="5"/>
        <v>1.0290200126956299E-2</v>
      </c>
      <c r="L11">
        <f t="shared" si="6"/>
        <v>1.0835852911604212E-2</v>
      </c>
      <c r="M11">
        <f t="shared" si="7"/>
        <v>9.6065721619994981</v>
      </c>
      <c r="N11">
        <f>H11/SUM(H$8,H$11,H$35,H$37,H$39)</f>
        <v>0.14115432873274777</v>
      </c>
      <c r="O11">
        <f t="shared" si="9"/>
        <v>3.5288582183186951E-2</v>
      </c>
      <c r="P11">
        <f t="shared" si="10"/>
        <v>5.3233239407139008</v>
      </c>
    </row>
    <row r="12" spans="1:17" x14ac:dyDescent="0.3">
      <c r="A12" s="2">
        <v>104</v>
      </c>
      <c r="B12" s="2">
        <v>4</v>
      </c>
      <c r="C12" s="2">
        <v>0.2</v>
      </c>
      <c r="D12" s="2">
        <v>0.5</v>
      </c>
      <c r="E12" s="1">
        <f t="shared" si="0"/>
        <v>4</v>
      </c>
      <c r="F12">
        <v>100</v>
      </c>
      <c r="G12">
        <f t="shared" si="11"/>
        <v>7.6759061833688705E-2</v>
      </c>
      <c r="H12">
        <f t="shared" si="2"/>
        <v>24.999999999999996</v>
      </c>
      <c r="I12">
        <f t="shared" si="3"/>
        <v>24.999999999999996</v>
      </c>
      <c r="J12">
        <f t="shared" si="4"/>
        <v>6.5688635865995174E-2</v>
      </c>
      <c r="K12">
        <f t="shared" si="5"/>
        <v>5.042198062208585E-3</v>
      </c>
      <c r="L12">
        <f t="shared" si="6"/>
        <v>5.3095679266860624E-3</v>
      </c>
      <c r="M12">
        <f t="shared" si="7"/>
        <v>13.723674517142141</v>
      </c>
    </row>
    <row r="13" spans="1:17" x14ac:dyDescent="0.3">
      <c r="A13" s="1">
        <v>105</v>
      </c>
      <c r="B13" s="1">
        <v>3.3</v>
      </c>
      <c r="C13" s="1">
        <v>0.15</v>
      </c>
      <c r="D13" s="1">
        <v>0.01</v>
      </c>
      <c r="E13" s="1">
        <f t="shared" si="0"/>
        <v>10000</v>
      </c>
      <c r="F13">
        <v>100</v>
      </c>
      <c r="G13">
        <f>E13/SUM(E$13:E$17)</f>
        <v>0.98775187672856579</v>
      </c>
      <c r="H13">
        <f t="shared" si="2"/>
        <v>44.444444444444443</v>
      </c>
      <c r="I13">
        <f t="shared" si="3"/>
        <v>44.444444444444443</v>
      </c>
      <c r="J13">
        <f t="shared" si="4"/>
        <v>0.11677979709510256</v>
      </c>
      <c r="K13">
        <f t="shared" si="5"/>
        <v>0.11534946374466866</v>
      </c>
      <c r="L13">
        <f t="shared" si="6"/>
        <v>0.1214660363402824</v>
      </c>
      <c r="M13">
        <f t="shared" si="7"/>
        <v>2.869277614391367</v>
      </c>
      <c r="N13">
        <f>H13/SUM($H$4,$H$7,$H$13,$H$32)</f>
        <v>0.4210526315789474</v>
      </c>
      <c r="O13">
        <f t="shared" si="9"/>
        <v>0.10526315789473686</v>
      </c>
      <c r="P13">
        <f t="shared" si="10"/>
        <v>3.082207001484488</v>
      </c>
    </row>
    <row r="14" spans="1:17" x14ac:dyDescent="0.3">
      <c r="A14" s="1">
        <v>105</v>
      </c>
      <c r="B14" s="1">
        <v>3.3</v>
      </c>
      <c r="C14" s="1">
        <v>0.15</v>
      </c>
      <c r="D14" s="1">
        <v>0.25</v>
      </c>
      <c r="E14" s="1">
        <f t="shared" si="0"/>
        <v>16</v>
      </c>
      <c r="F14">
        <v>100</v>
      </c>
      <c r="G14">
        <f t="shared" ref="G14:G17" si="12">E14/SUM(E$13:E$17)</f>
        <v>1.5804030027657052E-3</v>
      </c>
      <c r="H14">
        <f t="shared" si="2"/>
        <v>44.444444444444443</v>
      </c>
      <c r="I14">
        <f t="shared" si="3"/>
        <v>44.444444444444443</v>
      </c>
      <c r="J14">
        <f t="shared" si="4"/>
        <v>0.11677979709510256</v>
      </c>
      <c r="K14">
        <f t="shared" si="5"/>
        <v>1.8455914199146984E-4</v>
      </c>
      <c r="L14">
        <f t="shared" si="6"/>
        <v>1.9434565814445182E-4</v>
      </c>
      <c r="M14">
        <f t="shared" si="7"/>
        <v>71.73194035978419</v>
      </c>
    </row>
    <row r="15" spans="1:17" x14ac:dyDescent="0.3">
      <c r="A15" s="1">
        <v>105</v>
      </c>
      <c r="B15" s="1">
        <v>3.3</v>
      </c>
      <c r="C15" s="1">
        <v>0.15</v>
      </c>
      <c r="D15" s="1">
        <v>0.5</v>
      </c>
      <c r="E15" s="1">
        <f t="shared" si="0"/>
        <v>4</v>
      </c>
      <c r="F15">
        <v>100</v>
      </c>
      <c r="G15">
        <f t="shared" si="12"/>
        <v>3.9510075069142629E-4</v>
      </c>
      <c r="H15">
        <f t="shared" si="2"/>
        <v>44.444444444444443</v>
      </c>
      <c r="I15">
        <f t="shared" si="3"/>
        <v>44.444444444444443</v>
      </c>
      <c r="J15">
        <f t="shared" si="4"/>
        <v>0.11677979709510256</v>
      </c>
      <c r="K15">
        <f t="shared" si="5"/>
        <v>4.6139785497867461E-5</v>
      </c>
      <c r="L15">
        <f t="shared" si="6"/>
        <v>4.8586414536112954E-5</v>
      </c>
      <c r="M15">
        <f t="shared" si="7"/>
        <v>143.46388071956838</v>
      </c>
    </row>
    <row r="16" spans="1:17" x14ac:dyDescent="0.3">
      <c r="A16" s="1">
        <v>105</v>
      </c>
      <c r="B16" s="1">
        <v>3.3</v>
      </c>
      <c r="C16" s="1">
        <v>0.15</v>
      </c>
      <c r="D16" s="1">
        <v>0.1</v>
      </c>
      <c r="E16" s="1">
        <f t="shared" si="0"/>
        <v>99.999999999999986</v>
      </c>
      <c r="F16">
        <v>100</v>
      </c>
      <c r="G16">
        <f t="shared" si="12"/>
        <v>9.8775187672856569E-3</v>
      </c>
      <c r="H16">
        <f t="shared" si="2"/>
        <v>44.444444444444443</v>
      </c>
      <c r="I16">
        <f t="shared" si="3"/>
        <v>44.444444444444443</v>
      </c>
      <c r="J16">
        <f t="shared" si="4"/>
        <v>0.11677979709510256</v>
      </c>
      <c r="K16">
        <f t="shared" si="5"/>
        <v>1.1534946374466865E-3</v>
      </c>
      <c r="L16">
        <f t="shared" si="6"/>
        <v>1.2146603634028239E-3</v>
      </c>
      <c r="M16">
        <f t="shared" si="7"/>
        <v>28.692776143913672</v>
      </c>
    </row>
    <row r="17" spans="1:16" x14ac:dyDescent="0.3">
      <c r="A17" s="1">
        <v>105</v>
      </c>
      <c r="B17" s="1">
        <v>3.3</v>
      </c>
      <c r="C17" s="1">
        <v>0.15</v>
      </c>
      <c r="D17" s="1">
        <v>0.5</v>
      </c>
      <c r="E17" s="1">
        <f t="shared" si="0"/>
        <v>4</v>
      </c>
      <c r="F17">
        <v>100</v>
      </c>
      <c r="G17">
        <f t="shared" si="12"/>
        <v>3.9510075069142629E-4</v>
      </c>
      <c r="H17">
        <f t="shared" si="2"/>
        <v>44.444444444444443</v>
      </c>
      <c r="I17">
        <f t="shared" si="3"/>
        <v>44.444444444444443</v>
      </c>
      <c r="J17">
        <f t="shared" si="4"/>
        <v>0.11677979709510256</v>
      </c>
      <c r="K17">
        <f t="shared" si="5"/>
        <v>4.6139785497867461E-5</v>
      </c>
      <c r="L17">
        <f t="shared" si="6"/>
        <v>4.8586414536112954E-5</v>
      </c>
      <c r="M17">
        <f t="shared" si="7"/>
        <v>143.46388071956838</v>
      </c>
    </row>
    <row r="18" spans="1:16" x14ac:dyDescent="0.3">
      <c r="A18" s="4">
        <v>106</v>
      </c>
      <c r="B18" s="4">
        <v>5</v>
      </c>
      <c r="C18" s="4">
        <v>0.3</v>
      </c>
      <c r="D18" s="4">
        <v>0.2</v>
      </c>
      <c r="E18" s="1">
        <f t="shared" si="0"/>
        <v>24.999999999999996</v>
      </c>
      <c r="F18">
        <v>100</v>
      </c>
      <c r="G18">
        <f>E18/SUM(E$18:E$20)</f>
        <v>0.33333333333333337</v>
      </c>
      <c r="H18">
        <f t="shared" si="2"/>
        <v>11.111111111111111</v>
      </c>
      <c r="I18">
        <f t="shared" si="3"/>
        <v>11.111111111111111</v>
      </c>
      <c r="J18">
        <f t="shared" si="4"/>
        <v>2.9194949273775639E-2</v>
      </c>
      <c r="K18">
        <f t="shared" si="5"/>
        <v>9.7316497579252141E-3</v>
      </c>
      <c r="L18">
        <f t="shared" si="6"/>
        <v>1.0247684599241826E-2</v>
      </c>
      <c r="M18">
        <f t="shared" si="7"/>
        <v>9.8784117603450365</v>
      </c>
      <c r="N18">
        <f>H18/SUM(H$18,F$29,H$23)</f>
        <v>7.1428571428571438E-2</v>
      </c>
      <c r="O18">
        <f t="shared" si="9"/>
        <v>1.7857142857142863E-2</v>
      </c>
      <c r="P18">
        <f t="shared" si="10"/>
        <v>7.4833147735478818</v>
      </c>
    </row>
    <row r="19" spans="1:16" x14ac:dyDescent="0.3">
      <c r="A19" s="4">
        <v>106</v>
      </c>
      <c r="B19" s="4">
        <v>5</v>
      </c>
      <c r="C19" s="4">
        <v>0.3</v>
      </c>
      <c r="D19" s="4">
        <v>0.2</v>
      </c>
      <c r="E19" s="1">
        <f t="shared" si="0"/>
        <v>24.999999999999996</v>
      </c>
      <c r="F19">
        <v>100</v>
      </c>
      <c r="G19">
        <f t="shared" ref="G19:G20" si="13">E19/SUM(E$18:E$20)</f>
        <v>0.33333333333333337</v>
      </c>
      <c r="H19">
        <f t="shared" si="2"/>
        <v>11.111111111111111</v>
      </c>
      <c r="I19">
        <f t="shared" si="3"/>
        <v>11.111111111111111</v>
      </c>
      <c r="J19">
        <f t="shared" si="4"/>
        <v>2.9194949273775639E-2</v>
      </c>
      <c r="K19">
        <f t="shared" si="5"/>
        <v>9.7316497579252141E-3</v>
      </c>
      <c r="L19">
        <f t="shared" si="6"/>
        <v>1.0247684599241826E-2</v>
      </c>
      <c r="M19">
        <f t="shared" si="7"/>
        <v>9.8784117603450365</v>
      </c>
    </row>
    <row r="20" spans="1:16" x14ac:dyDescent="0.3">
      <c r="A20" s="4">
        <v>106</v>
      </c>
      <c r="B20" s="4">
        <v>5</v>
      </c>
      <c r="C20" s="4">
        <v>0.3</v>
      </c>
      <c r="D20" s="4">
        <v>0.2</v>
      </c>
      <c r="E20" s="1">
        <f t="shared" si="0"/>
        <v>24.999999999999996</v>
      </c>
      <c r="F20">
        <v>100</v>
      </c>
      <c r="G20">
        <f t="shared" si="13"/>
        <v>0.33333333333333337</v>
      </c>
      <c r="H20">
        <f t="shared" si="2"/>
        <v>11.111111111111111</v>
      </c>
      <c r="I20">
        <f t="shared" si="3"/>
        <v>11.111111111111111</v>
      </c>
      <c r="J20">
        <f t="shared" si="4"/>
        <v>2.9194949273775639E-2</v>
      </c>
      <c r="K20">
        <f t="shared" si="5"/>
        <v>9.7316497579252141E-3</v>
      </c>
      <c r="L20">
        <f t="shared" si="6"/>
        <v>1.0247684599241826E-2</v>
      </c>
      <c r="M20">
        <f t="shared" si="7"/>
        <v>9.8784117603450365</v>
      </c>
    </row>
    <row r="21" spans="1:16" x14ac:dyDescent="0.3">
      <c r="A21" s="3">
        <v>107</v>
      </c>
      <c r="B21" s="3">
        <v>4.5</v>
      </c>
      <c r="C21" s="3">
        <v>0.2</v>
      </c>
      <c r="D21" s="3">
        <v>0.5</v>
      </c>
      <c r="E21" s="1">
        <f t="shared" si="0"/>
        <v>4</v>
      </c>
      <c r="F21">
        <v>100</v>
      </c>
      <c r="G21">
        <f>E21/SUM(E$21:E$22)</f>
        <v>0.69230769230769229</v>
      </c>
      <c r="H21">
        <f t="shared" si="2"/>
        <v>24.999999999999996</v>
      </c>
      <c r="I21">
        <f t="shared" si="3"/>
        <v>24.999999999999996</v>
      </c>
      <c r="J21">
        <f t="shared" si="4"/>
        <v>6.5688635865995174E-2</v>
      </c>
      <c r="K21">
        <f t="shared" si="5"/>
        <v>4.547674790722743E-2</v>
      </c>
      <c r="L21">
        <f t="shared" si="6"/>
        <v>4.7888218415687751E-2</v>
      </c>
      <c r="M21">
        <f t="shared" si="7"/>
        <v>4.5696786422748117</v>
      </c>
      <c r="N21">
        <f>H21/SUM(H$21,H$26)</f>
        <v>0.69230769230769229</v>
      </c>
      <c r="O21">
        <f t="shared" si="9"/>
        <v>0.1730769230769231</v>
      </c>
      <c r="P21">
        <f t="shared" si="10"/>
        <v>2.4037008503093258</v>
      </c>
    </row>
    <row r="22" spans="1:16" x14ac:dyDescent="0.3">
      <c r="A22" s="3">
        <v>107</v>
      </c>
      <c r="B22" s="3">
        <v>4.5</v>
      </c>
      <c r="C22" s="3">
        <v>0.2</v>
      </c>
      <c r="D22" s="3">
        <v>0.75</v>
      </c>
      <c r="E22" s="1">
        <f t="shared" si="0"/>
        <v>1.7777777777777777</v>
      </c>
      <c r="F22">
        <v>100</v>
      </c>
      <c r="G22">
        <f>E22/SUM(E$21:E$22)</f>
        <v>0.30769230769230765</v>
      </c>
      <c r="H22">
        <f t="shared" si="2"/>
        <v>24.999999999999996</v>
      </c>
      <c r="I22">
        <f t="shared" si="3"/>
        <v>24.999999999999996</v>
      </c>
      <c r="J22">
        <f t="shared" si="4"/>
        <v>6.5688635865995174E-2</v>
      </c>
      <c r="K22">
        <f t="shared" si="5"/>
        <v>2.0211887958767744E-2</v>
      </c>
      <c r="L22">
        <f t="shared" si="6"/>
        <v>2.1283652629194554E-2</v>
      </c>
      <c r="M22">
        <f t="shared" si="7"/>
        <v>6.854517963412218</v>
      </c>
    </row>
    <row r="23" spans="1:16" x14ac:dyDescent="0.3">
      <c r="A23" s="4">
        <v>108</v>
      </c>
      <c r="B23" s="4">
        <v>4.7</v>
      </c>
      <c r="C23" s="4">
        <v>0.15</v>
      </c>
      <c r="D23" s="4">
        <v>0.1</v>
      </c>
      <c r="E23" s="1">
        <f t="shared" si="0"/>
        <v>99.999999999999986</v>
      </c>
      <c r="F23">
        <v>100</v>
      </c>
      <c r="G23">
        <f>E23/SUM(E$23:E$25)</f>
        <v>0.90702947845804982</v>
      </c>
      <c r="H23">
        <f t="shared" si="2"/>
        <v>44.444444444444443</v>
      </c>
      <c r="I23">
        <f t="shared" si="3"/>
        <v>44.444444444444443</v>
      </c>
      <c r="J23">
        <f t="shared" si="4"/>
        <v>0.11677979709510256</v>
      </c>
      <c r="K23">
        <f t="shared" si="5"/>
        <v>0.10592271845360775</v>
      </c>
      <c r="L23">
        <f t="shared" si="6"/>
        <v>0.11153942420943481</v>
      </c>
      <c r="M23">
        <f t="shared" si="7"/>
        <v>2.9942344367256157</v>
      </c>
      <c r="N23">
        <f>H23/SUM(H$18,F$29,H$23)</f>
        <v>0.28571428571428575</v>
      </c>
      <c r="O23">
        <f t="shared" si="9"/>
        <v>7.1428571428571452E-2</v>
      </c>
      <c r="P23">
        <f t="shared" si="10"/>
        <v>3.7416573867739409</v>
      </c>
    </row>
    <row r="24" spans="1:16" x14ac:dyDescent="0.3">
      <c r="A24" s="4">
        <v>108</v>
      </c>
      <c r="B24" s="4">
        <v>4.7</v>
      </c>
      <c r="C24" s="4">
        <v>0.15</v>
      </c>
      <c r="D24" s="4">
        <v>0.5</v>
      </c>
      <c r="E24" s="1">
        <f t="shared" si="0"/>
        <v>4</v>
      </c>
      <c r="F24">
        <v>100</v>
      </c>
      <c r="G24">
        <f t="shared" ref="G24:G25" si="14">E24/SUM(E$23:E$25)</f>
        <v>3.6281179138322003E-2</v>
      </c>
      <c r="H24">
        <f t="shared" si="2"/>
        <v>44.444444444444443</v>
      </c>
      <c r="I24">
        <f t="shared" si="3"/>
        <v>44.444444444444443</v>
      </c>
      <c r="J24">
        <f t="shared" si="4"/>
        <v>0.11677979709510256</v>
      </c>
      <c r="K24">
        <f t="shared" si="5"/>
        <v>4.2369087381443115E-3</v>
      </c>
      <c r="L24">
        <f t="shared" si="6"/>
        <v>4.4615769683773948E-3</v>
      </c>
      <c r="M24">
        <f t="shared" si="7"/>
        <v>14.971172183628074</v>
      </c>
    </row>
    <row r="25" spans="1:16" x14ac:dyDescent="0.3">
      <c r="A25" s="4">
        <v>108</v>
      </c>
      <c r="B25" s="4">
        <v>4.7</v>
      </c>
      <c r="C25" s="4">
        <v>0.15</v>
      </c>
      <c r="D25" s="4">
        <v>0.4</v>
      </c>
      <c r="E25" s="1">
        <f t="shared" si="0"/>
        <v>6.2499999999999991</v>
      </c>
      <c r="F25">
        <v>100</v>
      </c>
      <c r="G25">
        <f t="shared" si="14"/>
        <v>5.6689342403628114E-2</v>
      </c>
      <c r="H25">
        <f t="shared" si="2"/>
        <v>44.444444444444443</v>
      </c>
      <c r="I25">
        <f t="shared" si="3"/>
        <v>44.444444444444443</v>
      </c>
      <c r="J25">
        <f t="shared" si="4"/>
        <v>0.11677979709510256</v>
      </c>
      <c r="K25">
        <f t="shared" si="5"/>
        <v>6.6201699033504842E-3</v>
      </c>
      <c r="L25">
        <f t="shared" si="6"/>
        <v>6.9712140130896759E-3</v>
      </c>
      <c r="M25">
        <f t="shared" si="7"/>
        <v>11.976937746902463</v>
      </c>
    </row>
    <row r="26" spans="1:16" x14ac:dyDescent="0.3">
      <c r="A26" s="3">
        <v>109</v>
      </c>
      <c r="B26" s="3">
        <v>4.2</v>
      </c>
      <c r="C26" s="3">
        <v>0.3</v>
      </c>
      <c r="D26" s="3">
        <v>0.5</v>
      </c>
      <c r="E26" s="1">
        <f t="shared" si="0"/>
        <v>4</v>
      </c>
      <c r="F26">
        <v>100</v>
      </c>
      <c r="G26">
        <f>E26/SUM(E$26:E$28)</f>
        <v>9.9722991689750698E-2</v>
      </c>
      <c r="H26">
        <f t="shared" si="2"/>
        <v>11.111111111111111</v>
      </c>
      <c r="I26">
        <f t="shared" si="3"/>
        <v>11.111111111111111</v>
      </c>
      <c r="J26">
        <f t="shared" si="4"/>
        <v>2.9194949273775639E-2</v>
      </c>
      <c r="K26">
        <f t="shared" si="5"/>
        <v>2.9114076838114211E-3</v>
      </c>
      <c r="L26">
        <f t="shared" si="6"/>
        <v>3.065789298388136E-3</v>
      </c>
      <c r="M26">
        <f t="shared" si="7"/>
        <v>18.060461681837044</v>
      </c>
      <c r="N26">
        <f>H26/SUM(H$21,H$26)</f>
        <v>0.30769230769230771</v>
      </c>
      <c r="O26">
        <f t="shared" si="9"/>
        <v>7.6923076923076941E-2</v>
      </c>
      <c r="P26">
        <f t="shared" si="10"/>
        <v>3.6055512754639887</v>
      </c>
    </row>
    <row r="27" spans="1:16" x14ac:dyDescent="0.3">
      <c r="A27" s="3">
        <v>109</v>
      </c>
      <c r="B27" s="3">
        <v>4.2</v>
      </c>
      <c r="C27" s="3">
        <v>0.3</v>
      </c>
      <c r="D27" s="3">
        <v>0.2</v>
      </c>
      <c r="E27" s="1">
        <f t="shared" si="0"/>
        <v>24.999999999999996</v>
      </c>
      <c r="F27">
        <v>100</v>
      </c>
      <c r="G27">
        <f t="shared" ref="G27:G28" si="15">E27/SUM(E$26:E$28)</f>
        <v>0.62326869806094176</v>
      </c>
      <c r="H27">
        <f t="shared" si="2"/>
        <v>11.111111111111111</v>
      </c>
      <c r="I27">
        <f t="shared" si="3"/>
        <v>11.111111111111111</v>
      </c>
      <c r="J27">
        <f t="shared" si="4"/>
        <v>2.9194949273775639E-2</v>
      </c>
      <c r="K27">
        <f t="shared" si="5"/>
        <v>1.8196298023821379E-2</v>
      </c>
      <c r="L27">
        <f t="shared" si="6"/>
        <v>1.9161183114925848E-2</v>
      </c>
      <c r="M27">
        <f t="shared" si="7"/>
        <v>7.2241846727348182</v>
      </c>
    </row>
    <row r="28" spans="1:16" x14ac:dyDescent="0.3">
      <c r="A28" s="3">
        <v>109</v>
      </c>
      <c r="B28" s="3">
        <v>4.2</v>
      </c>
      <c r="C28" s="3">
        <v>0.3</v>
      </c>
      <c r="D28" s="3">
        <v>0.3</v>
      </c>
      <c r="E28" s="1">
        <f t="shared" si="0"/>
        <v>11.111111111111111</v>
      </c>
      <c r="F28">
        <v>100</v>
      </c>
      <c r="G28">
        <f t="shared" si="15"/>
        <v>0.2770083102493075</v>
      </c>
      <c r="H28">
        <f t="shared" si="2"/>
        <v>11.111111111111111</v>
      </c>
      <c r="I28">
        <f t="shared" si="3"/>
        <v>11.111111111111111</v>
      </c>
      <c r="J28">
        <f t="shared" si="4"/>
        <v>2.9194949273775639E-2</v>
      </c>
      <c r="K28">
        <f t="shared" si="5"/>
        <v>8.0872435661428366E-3</v>
      </c>
      <c r="L28">
        <f t="shared" si="6"/>
        <v>8.5160813844114887E-3</v>
      </c>
      <c r="M28">
        <f t="shared" si="7"/>
        <v>10.836277009102227</v>
      </c>
    </row>
    <row r="29" spans="1:16" x14ac:dyDescent="0.3">
      <c r="A29" s="4">
        <v>110</v>
      </c>
      <c r="B29" s="4">
        <v>5.0999999999999996</v>
      </c>
      <c r="C29" s="4">
        <v>0.4</v>
      </c>
      <c r="D29" s="4">
        <v>0.1</v>
      </c>
      <c r="E29" s="1">
        <f t="shared" si="0"/>
        <v>99.999999999999986</v>
      </c>
      <c r="F29">
        <v>100</v>
      </c>
      <c r="G29">
        <f>E29/SUM(E$29:E$31)</f>
        <v>0.94303310238645111</v>
      </c>
      <c r="H29">
        <f t="shared" si="2"/>
        <v>6.2499999999999991</v>
      </c>
      <c r="I29">
        <f t="shared" si="3"/>
        <v>6.2499999999999991</v>
      </c>
      <c r="J29">
        <f t="shared" si="4"/>
        <v>1.6422158966498793E-2</v>
      </c>
      <c r="K29">
        <f t="shared" si="5"/>
        <v>1.5486639518060832E-2</v>
      </c>
      <c r="L29">
        <f t="shared" si="6"/>
        <v>1.630784103733272E-2</v>
      </c>
      <c r="M29">
        <f t="shared" si="7"/>
        <v>7.830721260758061</v>
      </c>
      <c r="N29">
        <f>F29/SUM(H$18,F$29,H$23)</f>
        <v>0.6428571428571429</v>
      </c>
      <c r="O29">
        <f t="shared" si="9"/>
        <v>0.16071428571428575</v>
      </c>
      <c r="P29">
        <f t="shared" si="10"/>
        <v>2.4944382578492941</v>
      </c>
    </row>
    <row r="30" spans="1:16" x14ac:dyDescent="0.3">
      <c r="A30" s="4">
        <v>110</v>
      </c>
      <c r="B30" s="4">
        <v>5.0999999999999996</v>
      </c>
      <c r="C30" s="4">
        <v>0.4</v>
      </c>
      <c r="D30" s="4">
        <v>0.5</v>
      </c>
      <c r="E30" s="1">
        <f t="shared" si="0"/>
        <v>4</v>
      </c>
      <c r="F30">
        <v>100</v>
      </c>
      <c r="G30">
        <f t="shared" ref="G30:G31" si="16">E30/SUM(E$29:E$31)</f>
        <v>3.7721324095458045E-2</v>
      </c>
      <c r="H30">
        <f t="shared" si="2"/>
        <v>6.2499999999999991</v>
      </c>
      <c r="I30">
        <f t="shared" si="3"/>
        <v>6.2499999999999991</v>
      </c>
      <c r="J30">
        <f t="shared" si="4"/>
        <v>1.6422158966498793E-2</v>
      </c>
      <c r="K30">
        <f t="shared" si="5"/>
        <v>6.1946558072243328E-4</v>
      </c>
      <c r="L30">
        <f t="shared" si="6"/>
        <v>6.5231364149330884E-4</v>
      </c>
      <c r="M30">
        <f t="shared" si="7"/>
        <v>39.153606303790305</v>
      </c>
    </row>
    <row r="31" spans="1:16" x14ac:dyDescent="0.3">
      <c r="A31" s="4">
        <v>110</v>
      </c>
      <c r="B31" s="4">
        <v>5.0999999999999996</v>
      </c>
      <c r="C31" s="4">
        <v>0.4</v>
      </c>
      <c r="D31" s="4">
        <v>0.7</v>
      </c>
      <c r="E31" s="1">
        <f t="shared" si="0"/>
        <v>2.0408163265306127</v>
      </c>
      <c r="F31">
        <v>100</v>
      </c>
      <c r="G31">
        <f t="shared" si="16"/>
        <v>1.9245573518090846E-2</v>
      </c>
      <c r="H31">
        <f t="shared" si="2"/>
        <v>6.2499999999999991</v>
      </c>
      <c r="I31">
        <f t="shared" si="3"/>
        <v>6.2499999999999991</v>
      </c>
      <c r="J31">
        <f t="shared" si="4"/>
        <v>1.6422158966498793E-2</v>
      </c>
      <c r="K31">
        <f t="shared" si="5"/>
        <v>3.1605386771552731E-4</v>
      </c>
      <c r="L31">
        <f t="shared" si="6"/>
        <v>3.3281308239454545E-4</v>
      </c>
      <c r="M31">
        <f t="shared" si="7"/>
        <v>54.815048825306413</v>
      </c>
    </row>
    <row r="32" spans="1:16" x14ac:dyDescent="0.3">
      <c r="A32" s="1">
        <v>111</v>
      </c>
      <c r="B32" s="1">
        <v>3.2</v>
      </c>
      <c r="C32" s="1">
        <v>0.3</v>
      </c>
      <c r="D32" s="1">
        <v>0.25</v>
      </c>
      <c r="E32" s="1">
        <f t="shared" si="0"/>
        <v>16</v>
      </c>
      <c r="F32">
        <v>100</v>
      </c>
      <c r="G32">
        <f>E32/SUM(E$32:E$34)</f>
        <v>0.56162970603403817</v>
      </c>
      <c r="H32">
        <f t="shared" si="2"/>
        <v>11.111111111111111</v>
      </c>
      <c r="I32">
        <f t="shared" si="3"/>
        <v>11.111111111111111</v>
      </c>
      <c r="J32">
        <f t="shared" si="4"/>
        <v>2.9194949273775639E-2</v>
      </c>
      <c r="K32">
        <f t="shared" si="5"/>
        <v>1.6396750778309269E-2</v>
      </c>
      <c r="L32">
        <f t="shared" si="6"/>
        <v>1.7266212267005181E-2</v>
      </c>
      <c r="M32">
        <f t="shared" si="7"/>
        <v>7.6102944806085286</v>
      </c>
      <c r="N32">
        <f>H32/SUM($H$4,$H$7,$H$13,$H$32)</f>
        <v>0.10526315789473685</v>
      </c>
      <c r="O32">
        <f t="shared" si="9"/>
        <v>2.6315789473684216E-2</v>
      </c>
      <c r="P32">
        <f t="shared" si="10"/>
        <v>6.164414002968976</v>
      </c>
    </row>
    <row r="33" spans="1:16" x14ac:dyDescent="0.3">
      <c r="A33" s="1">
        <v>111</v>
      </c>
      <c r="B33" s="1">
        <v>3.2</v>
      </c>
      <c r="C33" s="1">
        <v>0.3</v>
      </c>
      <c r="D33" s="1">
        <v>0.33</v>
      </c>
      <c r="E33" s="1">
        <f t="shared" si="0"/>
        <v>9.1827364554637274</v>
      </c>
      <c r="F33">
        <v>100</v>
      </c>
      <c r="G33">
        <f t="shared" ref="G33:G34" si="17">E33/SUM(E$32:E$34)</f>
        <v>0.32233109850438368</v>
      </c>
      <c r="H33">
        <f t="shared" si="2"/>
        <v>11.111111111111111</v>
      </c>
      <c r="I33">
        <f t="shared" si="3"/>
        <v>11.111111111111111</v>
      </c>
      <c r="J33">
        <f t="shared" si="4"/>
        <v>2.9194949273775639E-2</v>
      </c>
      <c r="K33">
        <f t="shared" si="5"/>
        <v>9.4104400701958604E-3</v>
      </c>
      <c r="L33">
        <f t="shared" si="6"/>
        <v>9.9094423020002174E-3</v>
      </c>
      <c r="M33">
        <f t="shared" si="7"/>
        <v>10.045588714403259</v>
      </c>
    </row>
    <row r="34" spans="1:16" x14ac:dyDescent="0.3">
      <c r="A34" s="1">
        <v>111</v>
      </c>
      <c r="B34" s="1">
        <v>3.2</v>
      </c>
      <c r="C34" s="1">
        <v>0.3</v>
      </c>
      <c r="D34" s="1">
        <v>0.55000000000000004</v>
      </c>
      <c r="E34" s="1">
        <f t="shared" si="0"/>
        <v>3.3057851239669418</v>
      </c>
      <c r="F34">
        <v>100</v>
      </c>
      <c r="G34">
        <f t="shared" si="17"/>
        <v>0.11603919546157813</v>
      </c>
      <c r="H34">
        <f t="shared" si="2"/>
        <v>11.111111111111111</v>
      </c>
      <c r="I34">
        <f t="shared" si="3"/>
        <v>11.111111111111111</v>
      </c>
      <c r="J34">
        <f t="shared" si="4"/>
        <v>2.9194949273775639E-2</v>
      </c>
      <c r="K34">
        <f t="shared" si="5"/>
        <v>3.38775842527051E-3</v>
      </c>
      <c r="L34">
        <f t="shared" si="6"/>
        <v>3.5673992287200786E-3</v>
      </c>
      <c r="M34">
        <f t="shared" si="7"/>
        <v>16.742647857338763</v>
      </c>
    </row>
    <row r="35" spans="1:16" x14ac:dyDescent="0.3">
      <c r="A35" s="2">
        <v>112</v>
      </c>
      <c r="B35" s="2">
        <v>4.0999999999999996</v>
      </c>
      <c r="C35" s="2">
        <v>0.2</v>
      </c>
      <c r="D35" s="2">
        <v>0.15</v>
      </c>
      <c r="E35" s="1">
        <f t="shared" si="0"/>
        <v>44.444444444444443</v>
      </c>
      <c r="F35">
        <v>100</v>
      </c>
      <c r="G35">
        <f>E35/SUM(E$35:E$36)</f>
        <v>0.73529411764705876</v>
      </c>
      <c r="H35">
        <f t="shared" si="2"/>
        <v>24.999999999999996</v>
      </c>
      <c r="I35">
        <f t="shared" si="3"/>
        <v>24.999999999999996</v>
      </c>
      <c r="J35">
        <f t="shared" si="4"/>
        <v>6.5688635865995174E-2</v>
      </c>
      <c r="K35">
        <f t="shared" si="5"/>
        <v>4.8300467548525856E-2</v>
      </c>
      <c r="L35">
        <f t="shared" si="6"/>
        <v>5.0861669885942866E-2</v>
      </c>
      <c r="M35">
        <f t="shared" si="7"/>
        <v>4.4340919269679437</v>
      </c>
      <c r="N35">
        <f>H35/SUM(H$8,H$11,H$35,H$37,H$39)</f>
        <v>0.14115432873274777</v>
      </c>
      <c r="O35">
        <f t="shared" si="9"/>
        <v>3.5288582183186951E-2</v>
      </c>
      <c r="P35">
        <f t="shared" si="10"/>
        <v>5.3233239407139008</v>
      </c>
    </row>
    <row r="36" spans="1:16" x14ac:dyDescent="0.3">
      <c r="A36" s="2">
        <v>112</v>
      </c>
      <c r="B36" s="2">
        <v>4.0999999999999996</v>
      </c>
      <c r="C36" s="2">
        <v>0.2</v>
      </c>
      <c r="D36" s="2">
        <v>0.25</v>
      </c>
      <c r="E36" s="1">
        <f t="shared" si="0"/>
        <v>16</v>
      </c>
      <c r="F36">
        <v>100</v>
      </c>
      <c r="G36">
        <f>E36/SUM(E$35:E$36)</f>
        <v>0.26470588235294118</v>
      </c>
      <c r="H36">
        <f t="shared" si="2"/>
        <v>24.999999999999996</v>
      </c>
      <c r="I36">
        <f t="shared" si="3"/>
        <v>24.999999999999996</v>
      </c>
      <c r="J36">
        <f t="shared" si="4"/>
        <v>6.5688635865995174E-2</v>
      </c>
      <c r="K36">
        <f t="shared" si="5"/>
        <v>1.738816831746931E-2</v>
      </c>
      <c r="L36">
        <f t="shared" si="6"/>
        <v>1.8310201158939433E-2</v>
      </c>
      <c r="M36">
        <f t="shared" si="7"/>
        <v>7.3901532116132396</v>
      </c>
    </row>
    <row r="37" spans="1:16" x14ac:dyDescent="0.3">
      <c r="A37" s="2">
        <v>113</v>
      </c>
      <c r="B37" s="2">
        <v>3.7</v>
      </c>
      <c r="C37" s="2">
        <v>0.1</v>
      </c>
      <c r="D37" s="2">
        <v>0.2</v>
      </c>
      <c r="E37" s="1">
        <f t="shared" si="0"/>
        <v>24.999999999999996</v>
      </c>
      <c r="F37">
        <v>100</v>
      </c>
      <c r="G37">
        <f>E37/SUM(E$37:E$38)</f>
        <v>0.69230769230769229</v>
      </c>
      <c r="H37">
        <f t="shared" si="2"/>
        <v>99.999999999999986</v>
      </c>
      <c r="I37">
        <f t="shared" si="3"/>
        <v>99.999999999999986</v>
      </c>
      <c r="J37">
        <f t="shared" si="4"/>
        <v>0.26275454346398069</v>
      </c>
      <c r="K37">
        <f t="shared" si="5"/>
        <v>0.18190699162890972</v>
      </c>
      <c r="L37">
        <f t="shared" si="6"/>
        <v>0.19155287366275101</v>
      </c>
      <c r="M37">
        <f t="shared" si="7"/>
        <v>2.2848393211374058</v>
      </c>
      <c r="N37">
        <f>H37/SUM(H$8,H$11,H$35,H$37,H$39)</f>
        <v>0.5646173149309911</v>
      </c>
      <c r="O37">
        <f t="shared" si="9"/>
        <v>0.1411543287327478</v>
      </c>
      <c r="P37">
        <f t="shared" si="10"/>
        <v>2.6616619703569504</v>
      </c>
    </row>
    <row r="38" spans="1:16" x14ac:dyDescent="0.3">
      <c r="A38" s="2">
        <v>113</v>
      </c>
      <c r="B38" s="2">
        <v>3.7</v>
      </c>
      <c r="C38" s="2">
        <v>0.1</v>
      </c>
      <c r="D38" s="2">
        <v>0.3</v>
      </c>
      <c r="E38" s="1">
        <f t="shared" si="0"/>
        <v>11.111111111111111</v>
      </c>
      <c r="F38">
        <v>100</v>
      </c>
      <c r="G38">
        <f>E38/SUM(E$37:E$38)</f>
        <v>0.30769230769230771</v>
      </c>
      <c r="H38">
        <f t="shared" si="2"/>
        <v>99.999999999999986</v>
      </c>
      <c r="I38">
        <f t="shared" si="3"/>
        <v>99.999999999999986</v>
      </c>
      <c r="J38">
        <f t="shared" si="4"/>
        <v>0.26275454346398069</v>
      </c>
      <c r="K38">
        <f t="shared" si="5"/>
        <v>8.0847551835070988E-2</v>
      </c>
      <c r="L38">
        <f t="shared" si="6"/>
        <v>8.5134610516778231E-2</v>
      </c>
      <c r="M38">
        <f t="shared" si="7"/>
        <v>3.4272589817061085</v>
      </c>
    </row>
    <row r="39" spans="1:16" x14ac:dyDescent="0.3">
      <c r="A39" s="2">
        <v>114</v>
      </c>
      <c r="B39" s="2">
        <v>3.8</v>
      </c>
      <c r="C39" s="2">
        <v>0.3</v>
      </c>
      <c r="D39" s="2">
        <v>0.4</v>
      </c>
      <c r="E39" s="1">
        <f t="shared" si="0"/>
        <v>6.2499999999999991</v>
      </c>
      <c r="F39">
        <v>100</v>
      </c>
      <c r="G39">
        <f>E39/SUM(E$39:E$40)</f>
        <v>0.5</v>
      </c>
      <c r="H39">
        <f t="shared" si="2"/>
        <v>11.111111111111111</v>
      </c>
      <c r="I39">
        <f t="shared" si="3"/>
        <v>11.111111111111111</v>
      </c>
      <c r="J39">
        <f t="shared" si="4"/>
        <v>2.9194949273775639E-2</v>
      </c>
      <c r="K39">
        <f t="shared" si="5"/>
        <v>1.4597474636887819E-2</v>
      </c>
      <c r="L39">
        <f t="shared" si="6"/>
        <v>1.5371526898862738E-2</v>
      </c>
      <c r="M39">
        <f t="shared" si="7"/>
        <v>8.0656894273179631</v>
      </c>
      <c r="N39">
        <f>H39/SUM(H$8,H$11,H$35,H$37,H$39)</f>
        <v>6.2735257214554571E-2</v>
      </c>
      <c r="O39">
        <f t="shared" si="9"/>
        <v>1.5683814303638646E-2</v>
      </c>
      <c r="P39">
        <f t="shared" si="10"/>
        <v>7.9849859110708516</v>
      </c>
    </row>
    <row r="40" spans="1:16" x14ac:dyDescent="0.3">
      <c r="A40" s="2">
        <v>114</v>
      </c>
      <c r="B40" s="2">
        <v>3.8</v>
      </c>
      <c r="C40" s="2">
        <v>0.3</v>
      </c>
      <c r="D40" s="2">
        <v>0.4</v>
      </c>
      <c r="E40" s="1">
        <f t="shared" si="0"/>
        <v>6.2499999999999991</v>
      </c>
      <c r="F40">
        <v>100</v>
      </c>
      <c r="G40">
        <f>E40/SUM(E$39:E$40)</f>
        <v>0.5</v>
      </c>
      <c r="H40">
        <f t="shared" si="2"/>
        <v>11.111111111111111</v>
      </c>
      <c r="I40">
        <f t="shared" si="3"/>
        <v>11.111111111111111</v>
      </c>
      <c r="J40">
        <f t="shared" si="4"/>
        <v>2.9194949273775639E-2</v>
      </c>
      <c r="K40">
        <f t="shared" si="5"/>
        <v>1.4597474636887819E-2</v>
      </c>
      <c r="L40">
        <f t="shared" si="6"/>
        <v>1.5371526898862738E-2</v>
      </c>
      <c r="M40">
        <f t="shared" si="7"/>
        <v>8.0656894273179631</v>
      </c>
    </row>
    <row r="41" spans="1:16" x14ac:dyDescent="0.3">
      <c r="J41">
        <f>SUM(J2:J40)</f>
        <v>2.7445441938544621</v>
      </c>
      <c r="K41">
        <f>SUM(K2:K40)</f>
        <v>0.94964376232316994</v>
      </c>
      <c r="L41">
        <f>K41/SUM(K$2:K$40)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PROVOST Ludmila</dc:creator>
  <cp:lastModifiedBy>PROVOST Ludmila</cp:lastModifiedBy>
  <dcterms:created xsi:type="dcterms:W3CDTF">2021-08-10T12:20:09Z</dcterms:created>
  <dcterms:modified xsi:type="dcterms:W3CDTF">2023-09-14T11:42:35Z</dcterms:modified>
</cp:coreProperties>
</file>