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2"/>
    <sheet name="Feuil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<sst xmlns="http://schemas.openxmlformats.org/spreadsheetml/2006/main" count="51" uniqueCount="47">
  <si>
    <t xml:space="preserve">légende : </t>
  </si>
  <si>
    <t xml:space="preserve">case à remplir</t>
  </si>
  <si>
    <t xml:space="preserve">Case de calcul automatique à réajuster en fonction des données de votre fraiseuse et de votre CNC</t>
  </si>
  <si>
    <t xml:space="preserve">Vc=</t>
  </si>
  <si>
    <t xml:space="preserve">mm/min</t>
  </si>
  <si>
    <t xml:space="preserve">Fz = </t>
  </si>
  <si>
    <t xml:space="preserve">mm/dent</t>
  </si>
  <si>
    <t xml:space="preserve">D=</t>
  </si>
  <si>
    <t xml:space="preserve">mm</t>
  </si>
  <si>
    <t xml:space="preserve">n=</t>
  </si>
  <si>
    <t xml:space="preserve">trs/minutes</t>
  </si>
  <si>
    <t xml:space="preserve">ATTENTION Maximum 25000 trs/min pour les AMB</t>
  </si>
  <si>
    <t xml:space="preserve">avec D le diamètre de coupe de la fraise</t>
  </si>
  <si>
    <t xml:space="preserve">Z=</t>
  </si>
  <si>
    <t xml:space="preserve">dents</t>
  </si>
  <si>
    <t xml:space="preserve">Vf</t>
  </si>
  <si>
    <t xml:space="preserve">ATTENTION Maximum 2500 mm/min pour les AUREUS</t>
  </si>
  <si>
    <t xml:space="preserve">Avance par Dent (Fz) en fonction du diamètre de la fraise (mm/dent)</t>
  </si>
  <si>
    <t xml:space="preserve">Profondeur de coupe (DOC) en fonction du diamètre de la fraise</t>
  </si>
  <si>
    <t xml:space="preserve">matériau</t>
  </si>
  <si>
    <t xml:space="preserve">Vitesse de coupe Vc avec une fraise HSS (m/mn)</t>
  </si>
  <si>
    <t xml:space="preserve">Vitesse de coupe Vc avec une fraise en carbure monobloc (m/mn)</t>
  </si>
  <si>
    <t xml:space="preserve">MATERIAUX</t>
  </si>
  <si>
    <t xml:space="preserve">MDF, bois tendres</t>
  </si>
  <si>
    <t xml:space="preserve">Bois durs et Contreplaqué</t>
  </si>
  <si>
    <t xml:space="preserve">PVC expansé</t>
  </si>
  <si>
    <t xml:space="preserve">POM, PMMA, PC</t>
  </si>
  <si>
    <t xml:space="preserve">Cuivre, Laiton</t>
  </si>
  <si>
    <t xml:space="preserve">Aluminium (&lt;10% Si)</t>
  </si>
  <si>
    <t xml:space="preserve">Aluminium (&gt;10% Si)</t>
  </si>
  <si>
    <t xml:space="preserve">Données de la fraise</t>
  </si>
  <si>
    <t xml:space="preserve">Matériaux</t>
  </si>
  <si>
    <t xml:space="preserve">Vc =</t>
  </si>
  <si>
    <t xml:space="preserve">m/mn</t>
  </si>
  <si>
    <t xml:space="preserve">Diamètre de coupe</t>
  </si>
  <si>
    <t xml:space="preserve">Fz= </t>
  </si>
  <si>
    <t xml:space="preserve">Nombre de dents</t>
  </si>
  <si>
    <t xml:space="preserve">Doc :</t>
  </si>
  <si>
    <t xml:space="preserve">profondeur de passe</t>
  </si>
  <si>
    <t xml:space="preserve">Limites machines</t>
  </si>
  <si>
    <t xml:space="preserve">Calculé</t>
  </si>
  <si>
    <t xml:space="preserve">Rectifié</t>
  </si>
  <si>
    <t xml:space="preserve">Vitesse de rotation min</t>
  </si>
  <si>
    <t xml:space="preserve">n = </t>
  </si>
  <si>
    <t xml:space="preserve">Vitesse de rotation max</t>
  </si>
  <si>
    <t xml:space="preserve">Vf =</t>
  </si>
  <si>
    <t xml:space="preserve">Vitesse d'avance max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</si>
</sst>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_-* #,##0.00_-;\-* #,##0.00_-;_-* \-??_-;_-@_-"/>
    <numFmt numFmtId="167" formatCode="_-* #,##0_-;\-* #,##0_-;_-* \-??_-;_-@_-"/>
    <numFmt numFmtId="168" formatCode="_-* #,##0\ _€_-;\-* #,##0\ _€_-;_-* \-??\ _€_-;_-@_-"/>
    <numFmt numFmtId="169" formatCode="0\ 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DAE3F3"/>
      </patternFill>
    </fill>
    <fill>
      <patternFill patternType="solid">
        <fgColor rgb="FFB4C7E7"/>
        <bgColor rgb="FF99CCFF"/>
      </patternFill>
    </fill>
    <fill>
      <patternFill patternType="solid">
        <fgColor rgb="FFFFF2CC"/>
        <bgColor rgb="FFFFFFFF"/>
      </patternFill>
    </fill>
    <fill>
      <patternFill patternType="solid">
        <fgColor rgb="FFDAE3F3"/>
        <bgColor rgb="FFCCFFFF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686520</xdr:colOff>
      <xdr:row>12</xdr:row>
      <xdr:rowOff>47880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7468200" cy="311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314280</xdr:colOff>
      <xdr:row>0</xdr:row>
      <xdr:rowOff>0</xdr:rowOff>
    </xdr:from>
    <xdr:to>
      <xdr:col>15</xdr:col>
      <xdr:colOff>1619640</xdr:colOff>
      <xdr:row>12</xdr:row>
      <xdr:rowOff>57240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7943760" y="0"/>
          <a:ext cx="6391800" cy="3124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9360</xdr:colOff>
      <xdr:row>19</xdr:row>
      <xdr:rowOff>9360</xdr:rowOff>
    </xdr:from>
    <xdr:to>
      <xdr:col>6</xdr:col>
      <xdr:colOff>28440</xdr:colOff>
      <xdr:row>22</xdr:row>
      <xdr:rowOff>180720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857160" y="4423320"/>
          <a:ext cx="4257720" cy="74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9360</xdr:colOff>
      <xdr:row>24</xdr:row>
      <xdr:rowOff>181080</xdr:rowOff>
    </xdr:from>
    <xdr:to>
      <xdr:col>5</xdr:col>
      <xdr:colOff>847440</xdr:colOff>
      <xdr:row>28</xdr:row>
      <xdr:rowOff>185400</xdr:rowOff>
    </xdr:to>
    <xdr:pic>
      <xdr:nvPicPr>
        <xdr:cNvPr id="3" name="Image 5" descr=""/>
        <xdr:cNvPicPr/>
      </xdr:nvPicPr>
      <xdr:blipFill>
        <a:blip r:embed="rId4"/>
        <a:stretch/>
      </xdr:blipFill>
      <xdr:spPr>
        <a:xfrm>
          <a:off x="857160" y="5556960"/>
          <a:ext cx="4228920" cy="775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S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21" activeCellId="0" sqref="M21"/>
    </sheetView>
  </sheetViews>
  <sheetFormatPr defaultColWidth="10.59765625" defaultRowHeight="15" zeroHeight="false" outlineLevelRow="0" outlineLevelCol="0"/>
  <cols>
    <col collapsed="false" customWidth="true" hidden="false" outlineLevel="0" max="16" min="16" style="0" width="26.43"/>
    <col collapsed="false" customWidth="true" hidden="false" outlineLevel="0" max="19" min="19" style="0" width="24.57"/>
  </cols>
  <sheetData>
    <row r="1" customFormat="false" ht="15" hidden="false" customHeight="false" outlineLevel="0" collapsed="false">
      <c r="S1" s="0" t="s">
        <v>0</v>
      </c>
    </row>
    <row r="2" customFormat="false" ht="15.75" hidden="false" customHeight="false" outlineLevel="0" collapsed="false"/>
    <row r="3" customFormat="false" ht="15.75" hidden="false" customHeight="false" outlineLevel="0" collapsed="false">
      <c r="S3" s="1" t="s">
        <v>1</v>
      </c>
    </row>
    <row r="5" customFormat="false" ht="75" hidden="false" customHeight="false" outlineLevel="0" collapsed="false">
      <c r="S5" s="2" t="s">
        <v>2</v>
      </c>
    </row>
    <row r="15" customFormat="false" ht="15.75" hidden="false" customHeight="false" outlineLevel="0" collapsed="false">
      <c r="C15" s="3"/>
      <c r="D15" s="4"/>
      <c r="E15" s="4"/>
      <c r="F15" s="5"/>
      <c r="M15" s="3"/>
      <c r="N15" s="4"/>
      <c r="O15" s="4"/>
      <c r="P15" s="5"/>
    </row>
    <row r="16" customFormat="false" ht="15.75" hidden="false" customHeight="false" outlineLevel="0" collapsed="false">
      <c r="C16" s="6"/>
      <c r="D16" s="7" t="s">
        <v>3</v>
      </c>
      <c r="E16" s="1" t="n">
        <v>75</v>
      </c>
      <c r="F16" s="8" t="s">
        <v>4</v>
      </c>
      <c r="M16" s="6"/>
      <c r="N16" s="7" t="s">
        <v>5</v>
      </c>
      <c r="O16" s="1" t="n">
        <v>0.025</v>
      </c>
      <c r="P16" s="8" t="s">
        <v>6</v>
      </c>
    </row>
    <row r="17" customFormat="false" ht="15" hidden="false" customHeight="false" outlineLevel="0" collapsed="false">
      <c r="C17" s="9"/>
      <c r="D17" s="10"/>
      <c r="E17" s="10"/>
      <c r="F17" s="11"/>
      <c r="M17" s="9"/>
      <c r="N17" s="10"/>
      <c r="O17" s="10"/>
      <c r="P17" s="11"/>
    </row>
    <row r="18" customFormat="false" ht="13.8" hidden="false" customHeight="false" outlineLevel="0" collapsed="false">
      <c r="M18" s="12"/>
    </row>
    <row r="19" customFormat="false" ht="15.75" hidden="false" customHeight="false" outlineLevel="0" collapsed="false">
      <c r="K19" s="13"/>
      <c r="L19" s="14" t="s">
        <v>7</v>
      </c>
      <c r="M19" s="1" t="n">
        <v>3.175</v>
      </c>
      <c r="N19" s="15" t="s">
        <v>8</v>
      </c>
      <c r="O19" s="16"/>
    </row>
    <row r="20" customFormat="false" ht="15" hidden="false" customHeight="false" outlineLevel="0" collapsed="false">
      <c r="K20" s="6"/>
      <c r="L20" s="7"/>
      <c r="M20" s="7"/>
      <c r="N20" s="7"/>
      <c r="O20" s="7"/>
      <c r="P20" s="5"/>
    </row>
    <row r="21" customFormat="false" ht="15" hidden="false" customHeight="false" outlineLevel="0" collapsed="false">
      <c r="K21" s="6"/>
      <c r="L21" s="7" t="s">
        <v>9</v>
      </c>
      <c r="M21" s="17" t="n">
        <f aca="false">+(1000*E16)/(PI()*M19)</f>
        <v>7519.13116969584</v>
      </c>
      <c r="N21" s="7" t="s">
        <v>10</v>
      </c>
      <c r="O21" s="7"/>
      <c r="P21" s="8"/>
    </row>
    <row r="22" customFormat="false" ht="15" hidden="false" customHeight="false" outlineLevel="0" collapsed="false">
      <c r="K22" s="6"/>
      <c r="L22" s="7"/>
      <c r="M22" s="7"/>
      <c r="N22" s="18" t="s">
        <v>11</v>
      </c>
      <c r="O22" s="7"/>
      <c r="P22" s="8"/>
    </row>
    <row r="23" customFormat="false" ht="15" hidden="false" customHeight="false" outlineLevel="0" collapsed="false">
      <c r="K23" s="9"/>
      <c r="L23" s="10"/>
      <c r="M23" s="10"/>
      <c r="N23" s="10"/>
      <c r="O23" s="10"/>
      <c r="P23" s="11"/>
    </row>
    <row r="24" customFormat="false" ht="15.75" hidden="false" customHeight="false" outlineLevel="0" collapsed="false">
      <c r="E24" s="0" t="s">
        <v>12</v>
      </c>
    </row>
    <row r="25" customFormat="false" ht="15.75" hidden="false" customHeight="false" outlineLevel="0" collapsed="false">
      <c r="K25" s="13"/>
      <c r="L25" s="14" t="s">
        <v>13</v>
      </c>
      <c r="M25" s="1" t="n">
        <v>2</v>
      </c>
      <c r="N25" s="15" t="s">
        <v>14</v>
      </c>
      <c r="O25" s="16"/>
    </row>
    <row r="26" customFormat="false" ht="15" hidden="false" customHeight="false" outlineLevel="0" collapsed="false">
      <c r="K26" s="3"/>
      <c r="L26" s="4"/>
      <c r="M26" s="4"/>
      <c r="N26" s="4"/>
      <c r="O26" s="4"/>
      <c r="P26" s="5"/>
    </row>
    <row r="27" customFormat="false" ht="15" hidden="false" customHeight="false" outlineLevel="0" collapsed="false">
      <c r="K27" s="6"/>
      <c r="L27" s="7" t="s">
        <v>15</v>
      </c>
      <c r="M27" s="17" t="n">
        <f aca="false">+M21*O16*M25</f>
        <v>375.956558484792</v>
      </c>
      <c r="N27" s="7" t="s">
        <v>4</v>
      </c>
      <c r="O27" s="7"/>
      <c r="P27" s="8"/>
    </row>
    <row r="28" customFormat="false" ht="15" hidden="false" customHeight="false" outlineLevel="0" collapsed="false">
      <c r="K28" s="6"/>
      <c r="L28" s="7"/>
      <c r="M28" s="7"/>
      <c r="N28" s="18" t="s">
        <v>16</v>
      </c>
      <c r="O28" s="7"/>
      <c r="P28" s="8"/>
    </row>
    <row r="29" customFormat="false" ht="15" hidden="false" customHeight="false" outlineLevel="0" collapsed="false">
      <c r="K29" s="9"/>
      <c r="L29" s="10"/>
      <c r="M29" s="10"/>
      <c r="N29" s="10"/>
      <c r="O29" s="10"/>
      <c r="P29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17" activeCellId="0" sqref="L17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3.72"/>
    <col collapsed="false" customWidth="true" hidden="false" outlineLevel="0" max="2" min="2" style="0" width="24.86"/>
    <col collapsed="false" customWidth="true" hidden="false" outlineLevel="0" max="3" min="3" style="0" width="23.2"/>
    <col collapsed="false" customWidth="true" hidden="false" outlineLevel="0" max="4" min="4" style="0" width="36.1"/>
    <col collapsed="false" customWidth="true" hidden="false" outlineLevel="0" max="9" min="5" style="0" width="9.14"/>
    <col collapsed="false" customWidth="true" hidden="false" outlineLevel="0" max="16" min="10" style="0" width="9"/>
  </cols>
  <sheetData>
    <row r="1" customFormat="false" ht="39" hidden="false" customHeight="true" outlineLevel="0" collapsed="false">
      <c r="E1" s="19" t="s">
        <v>17</v>
      </c>
      <c r="F1" s="19"/>
      <c r="G1" s="19"/>
      <c r="H1" s="19"/>
      <c r="I1" s="19"/>
      <c r="J1" s="19"/>
      <c r="K1" s="19" t="s">
        <v>18</v>
      </c>
      <c r="L1" s="19"/>
      <c r="M1" s="19"/>
      <c r="N1" s="19"/>
      <c r="O1" s="19"/>
      <c r="P1" s="19"/>
    </row>
    <row r="2" s="20" customFormat="true" ht="31.3" hidden="false" customHeight="false" outlineLevel="0" collapsed="false">
      <c r="B2" s="21" t="s">
        <v>19</v>
      </c>
      <c r="C2" s="22" t="s">
        <v>20</v>
      </c>
      <c r="D2" s="22" t="s">
        <v>21</v>
      </c>
      <c r="E2" s="23" t="n">
        <v>2</v>
      </c>
      <c r="F2" s="24" t="n">
        <v>3</v>
      </c>
      <c r="G2" s="24" t="n">
        <v>3.175</v>
      </c>
      <c r="H2" s="24" t="n">
        <v>4</v>
      </c>
      <c r="I2" s="24" t="n">
        <v>5</v>
      </c>
      <c r="J2" s="25" t="n">
        <v>6</v>
      </c>
      <c r="K2" s="23" t="n">
        <v>2</v>
      </c>
      <c r="L2" s="24" t="n">
        <v>3</v>
      </c>
      <c r="M2" s="24" t="n">
        <v>3.175</v>
      </c>
      <c r="N2" s="24" t="n">
        <v>4</v>
      </c>
      <c r="O2" s="24" t="n">
        <v>5</v>
      </c>
      <c r="P2" s="25" t="n">
        <v>6</v>
      </c>
    </row>
    <row r="3" customFormat="false" ht="13.8" hidden="false" customHeight="false" outlineLevel="0" collapsed="false">
      <c r="A3" s="26" t="s">
        <v>22</v>
      </c>
      <c r="B3" s="27" t="s">
        <v>23</v>
      </c>
      <c r="C3" s="28" t="n">
        <v>250</v>
      </c>
      <c r="D3" s="29" t="n">
        <v>500</v>
      </c>
      <c r="E3" s="30" t="n">
        <v>0.05</v>
      </c>
      <c r="F3" s="31" t="n">
        <v>0.1</v>
      </c>
      <c r="G3" s="31" t="n">
        <v>0.1</v>
      </c>
      <c r="H3" s="31" t="n">
        <v>0.2</v>
      </c>
      <c r="I3" s="31" t="n">
        <v>0.3</v>
      </c>
      <c r="J3" s="32" t="n">
        <v>0.4</v>
      </c>
      <c r="K3" s="30" t="n">
        <v>1</v>
      </c>
      <c r="L3" s="31" t="n">
        <v>2</v>
      </c>
      <c r="M3" s="31" t="n">
        <v>2</v>
      </c>
      <c r="N3" s="31" t="n">
        <v>3</v>
      </c>
      <c r="O3" s="31" t="n">
        <v>4</v>
      </c>
      <c r="P3" s="32" t="n">
        <v>6</v>
      </c>
    </row>
    <row r="4" customFormat="false" ht="13.8" hidden="false" customHeight="false" outlineLevel="0" collapsed="false">
      <c r="A4" s="26"/>
      <c r="B4" s="33" t="s">
        <v>24</v>
      </c>
      <c r="C4" s="34" t="n">
        <v>250</v>
      </c>
      <c r="D4" s="35" t="n">
        <v>500</v>
      </c>
      <c r="E4" s="36" t="n">
        <v>0.04</v>
      </c>
      <c r="F4" s="37" t="n">
        <v>0.06</v>
      </c>
      <c r="G4" s="37" t="n">
        <v>0.06</v>
      </c>
      <c r="H4" s="37" t="n">
        <v>0.09</v>
      </c>
      <c r="I4" s="37" t="n">
        <v>0.13</v>
      </c>
      <c r="J4" s="38" t="n">
        <v>0.18</v>
      </c>
      <c r="K4" s="36" t="n">
        <v>0.6</v>
      </c>
      <c r="L4" s="37" t="n">
        <v>1.5</v>
      </c>
      <c r="M4" s="37" t="n">
        <v>1.5</v>
      </c>
      <c r="N4" s="37" t="n">
        <v>2.5</v>
      </c>
      <c r="O4" s="37" t="n">
        <v>3.5</v>
      </c>
      <c r="P4" s="38" t="n">
        <v>6</v>
      </c>
    </row>
    <row r="5" customFormat="false" ht="13.8" hidden="false" customHeight="false" outlineLevel="0" collapsed="false">
      <c r="A5" s="26"/>
      <c r="B5" s="33" t="s">
        <v>25</v>
      </c>
      <c r="C5" s="34" t="n">
        <v>175</v>
      </c>
      <c r="D5" s="35" t="n">
        <v>350</v>
      </c>
      <c r="E5" s="36" t="n">
        <v>0.05</v>
      </c>
      <c r="F5" s="37" t="n">
        <v>0.1</v>
      </c>
      <c r="G5" s="37" t="n">
        <v>0.1</v>
      </c>
      <c r="H5" s="37" t="n">
        <v>0.2</v>
      </c>
      <c r="I5" s="37" t="n">
        <v>0.3</v>
      </c>
      <c r="J5" s="38" t="n">
        <v>0.4</v>
      </c>
      <c r="K5" s="36" t="n">
        <v>1.2</v>
      </c>
      <c r="L5" s="37" t="n">
        <v>2.5</v>
      </c>
      <c r="M5" s="37" t="n">
        <v>2.5</v>
      </c>
      <c r="N5" s="37" t="n">
        <v>4</v>
      </c>
      <c r="O5" s="37" t="n">
        <v>5</v>
      </c>
      <c r="P5" s="38" t="n">
        <v>6</v>
      </c>
    </row>
    <row r="6" customFormat="false" ht="13.8" hidden="false" customHeight="false" outlineLevel="0" collapsed="false">
      <c r="A6" s="26"/>
      <c r="B6" s="33" t="s">
        <v>26</v>
      </c>
      <c r="C6" s="34" t="n">
        <v>130</v>
      </c>
      <c r="D6" s="35" t="n">
        <v>260</v>
      </c>
      <c r="E6" s="36" t="n">
        <v>0.025</v>
      </c>
      <c r="F6" s="37" t="n">
        <v>0.035</v>
      </c>
      <c r="G6" s="37" t="n">
        <v>0.035</v>
      </c>
      <c r="H6" s="37" t="n">
        <v>0.05</v>
      </c>
      <c r="I6" s="37" t="n">
        <v>0.07</v>
      </c>
      <c r="J6" s="38" t="n">
        <v>0.1</v>
      </c>
      <c r="K6" s="36" t="n">
        <v>0.6</v>
      </c>
      <c r="L6" s="37" t="n">
        <v>1.2</v>
      </c>
      <c r="M6" s="37" t="n">
        <v>1.2</v>
      </c>
      <c r="N6" s="37" t="n">
        <v>2</v>
      </c>
      <c r="O6" s="37" t="n">
        <v>3.5</v>
      </c>
      <c r="P6" s="38" t="n">
        <v>5</v>
      </c>
    </row>
    <row r="7" customFormat="false" ht="13.8" hidden="false" customHeight="false" outlineLevel="0" collapsed="false">
      <c r="A7" s="26"/>
      <c r="B7" s="33" t="s">
        <v>27</v>
      </c>
      <c r="C7" s="34" t="n">
        <v>87</v>
      </c>
      <c r="D7" s="35" t="n">
        <f aca="false">+AVERAGE(150,200)</f>
        <v>175</v>
      </c>
      <c r="E7" s="36" t="n">
        <v>0.015</v>
      </c>
      <c r="F7" s="37" t="n">
        <v>0.025</v>
      </c>
      <c r="G7" s="37" t="n">
        <v>0.025</v>
      </c>
      <c r="H7" s="37" t="n">
        <v>0.04</v>
      </c>
      <c r="I7" s="37" t="n">
        <v>0.05</v>
      </c>
      <c r="J7" s="38" t="n">
        <v>0.07</v>
      </c>
      <c r="K7" s="36" t="n">
        <v>0.4</v>
      </c>
      <c r="L7" s="37" t="n">
        <v>0.7</v>
      </c>
      <c r="M7" s="37" t="n">
        <v>0.7</v>
      </c>
      <c r="N7" s="37" t="n">
        <v>0.9</v>
      </c>
      <c r="O7" s="37" t="n">
        <v>1.2</v>
      </c>
      <c r="P7" s="38" t="n">
        <v>1.5</v>
      </c>
    </row>
    <row r="8" customFormat="false" ht="13.8" hidden="false" customHeight="false" outlineLevel="0" collapsed="false">
      <c r="A8" s="26"/>
      <c r="B8" s="33" t="s">
        <v>28</v>
      </c>
      <c r="C8" s="34" t="n">
        <v>62</v>
      </c>
      <c r="D8" s="35" t="n">
        <f aca="false">+AVERAGE(150,100)</f>
        <v>125</v>
      </c>
      <c r="E8" s="36" t="n">
        <v>0.015</v>
      </c>
      <c r="F8" s="37" t="n">
        <v>0.025</v>
      </c>
      <c r="G8" s="37" t="n">
        <v>0.025</v>
      </c>
      <c r="H8" s="37" t="n">
        <v>0.035</v>
      </c>
      <c r="I8" s="37" t="n">
        <v>0.045</v>
      </c>
      <c r="J8" s="38" t="n">
        <v>0.6</v>
      </c>
      <c r="K8" s="36" t="n">
        <v>0.3</v>
      </c>
      <c r="L8" s="37" t="n">
        <v>0.6</v>
      </c>
      <c r="M8" s="37" t="n">
        <v>0.6</v>
      </c>
      <c r="N8" s="37" t="n">
        <v>0.9</v>
      </c>
      <c r="O8" s="37" t="n">
        <v>1.2</v>
      </c>
      <c r="P8" s="38" t="n">
        <v>1.5</v>
      </c>
    </row>
    <row r="9" customFormat="false" ht="13.8" hidden="false" customHeight="false" outlineLevel="0" collapsed="false">
      <c r="A9" s="26"/>
      <c r="B9" s="39" t="s">
        <v>29</v>
      </c>
      <c r="C9" s="40" t="n">
        <v>40</v>
      </c>
      <c r="D9" s="41" t="n">
        <f aca="false">+AVERAGE(60,100)</f>
        <v>80</v>
      </c>
      <c r="E9" s="42" t="n">
        <v>0.006</v>
      </c>
      <c r="F9" s="43" t="n">
        <v>0.015</v>
      </c>
      <c r="G9" s="43" t="n">
        <v>0.015</v>
      </c>
      <c r="H9" s="43" t="n">
        <v>0.02</v>
      </c>
      <c r="I9" s="43" t="n">
        <v>0.03</v>
      </c>
      <c r="J9" s="44" t="n">
        <v>0.04</v>
      </c>
      <c r="K9" s="42" t="n">
        <v>0.15</v>
      </c>
      <c r="L9" s="43" t="n">
        <v>0.3</v>
      </c>
      <c r="M9" s="43" t="n">
        <v>0.3</v>
      </c>
      <c r="N9" s="43" t="n">
        <v>0.5</v>
      </c>
      <c r="O9" s="43" t="n">
        <v>0.7</v>
      </c>
      <c r="P9" s="44" t="n">
        <v>0.9</v>
      </c>
    </row>
    <row r="11" customFormat="false" ht="18.75" hidden="false" customHeight="false" outlineLevel="0" collapsed="false">
      <c r="B11" s="45" t="s">
        <v>30</v>
      </c>
      <c r="C11" s="45"/>
      <c r="E11" s="18"/>
    </row>
    <row r="12" customFormat="false" ht="15" hidden="false" customHeight="false" outlineLevel="0" collapsed="false">
      <c r="B12" s="46" t="s">
        <v>31</v>
      </c>
      <c r="C12" s="47" t="s">
        <v>23</v>
      </c>
      <c r="F12" s="48" t="s">
        <v>32</v>
      </c>
      <c r="G12" s="49" t="n">
        <f aca="false">+VLOOKUP(C12,B2:D9,2,0)</f>
        <v>250</v>
      </c>
      <c r="H12" s="0" t="s">
        <v>33</v>
      </c>
    </row>
    <row r="13" customFormat="false" ht="15" hidden="false" customHeight="false" outlineLevel="0" collapsed="false">
      <c r="B13" s="46" t="s">
        <v>34</v>
      </c>
      <c r="C13" s="47" t="n">
        <v>3.175</v>
      </c>
      <c r="F13" s="48" t="s">
        <v>35</v>
      </c>
      <c r="G13" s="49" t="n">
        <f aca="false">INDEX($E$3:$J$9,MATCH(C12,$B$3:$B$9,0),MATCH(C13,$E$2:$J$2,0))</f>
        <v>0.1</v>
      </c>
      <c r="H13" s="0" t="s">
        <v>6</v>
      </c>
    </row>
    <row r="14" customFormat="false" ht="15" hidden="false" customHeight="false" outlineLevel="0" collapsed="false">
      <c r="B14" s="46" t="s">
        <v>36</v>
      </c>
      <c r="C14" s="47" t="n">
        <v>2</v>
      </c>
      <c r="F14" s="48" t="s">
        <v>37</v>
      </c>
      <c r="G14" s="49" t="n">
        <f aca="false">INDEX($K$3:$P$9,MATCH(C12,$B$3:$B$9,0),MATCH(C13,$K$2:$P$2,0))</f>
        <v>2</v>
      </c>
      <c r="H14" s="0" t="s">
        <v>8</v>
      </c>
      <c r="I14" s="0" t="s">
        <v>38</v>
      </c>
    </row>
    <row r="15" customFormat="false" ht="15.75" hidden="false" customHeight="false" outlineLevel="0" collapsed="false"/>
    <row r="16" customFormat="false" ht="18.75" hidden="false" customHeight="false" outlineLevel="0" collapsed="false">
      <c r="B16" s="45" t="s">
        <v>39</v>
      </c>
      <c r="C16" s="45"/>
      <c r="F16" s="50"/>
      <c r="G16" s="51" t="s">
        <v>40</v>
      </c>
      <c r="H16" s="52" t="s">
        <v>41</v>
      </c>
    </row>
    <row r="17" customFormat="false" ht="15" hidden="false" customHeight="false" outlineLevel="0" collapsed="false">
      <c r="B17" s="46" t="s">
        <v>42</v>
      </c>
      <c r="C17" s="53" t="n">
        <v>5000</v>
      </c>
      <c r="F17" s="36" t="s">
        <v>43</v>
      </c>
      <c r="G17" s="54" t="n">
        <f aca="false">MIN((1000*G12)/(PI()*C13),C18)</f>
        <v>25000</v>
      </c>
      <c r="H17" s="55" t="n">
        <f aca="false">MAX(G17*I18,C17)</f>
        <v>12500</v>
      </c>
    </row>
    <row r="18" customFormat="false" ht="15.75" hidden="false" customHeight="false" outlineLevel="0" collapsed="false">
      <c r="B18" s="46" t="s">
        <v>44</v>
      </c>
      <c r="C18" s="53" t="n">
        <v>25000</v>
      </c>
      <c r="F18" s="42" t="s">
        <v>45</v>
      </c>
      <c r="G18" s="56" t="n">
        <f aca="false">+G17*G13*C14</f>
        <v>5000</v>
      </c>
      <c r="H18" s="57" t="n">
        <f aca="false">+IF(G18&gt;C19,C19,G18)</f>
        <v>2500</v>
      </c>
      <c r="I18" s="58" t="n">
        <f aca="false">+H18/G18</f>
        <v>0.5</v>
      </c>
    </row>
    <row r="19" customFormat="false" ht="15" hidden="false" customHeight="false" outlineLevel="0" collapsed="false">
      <c r="B19" s="46" t="s">
        <v>46</v>
      </c>
      <c r="C19" s="53" t="n">
        <v>2500</v>
      </c>
    </row>
  </sheetData>
  <mergeCells count="5">
    <mergeCell ref="E1:J1"/>
    <mergeCell ref="K1:P1"/>
    <mergeCell ref="A3:A9"/>
    <mergeCell ref="B11:C11"/>
    <mergeCell ref="B16:C16"/>
  </mergeCells>
  <dataValidations count="2">
    <dataValidation allowBlank="true" errorStyle="stop" operator="between" showDropDown="false" showErrorMessage="true" showInputMessage="true" sqref="C12" type="list">
      <formula1>$B$3:$B$9</formula1>
      <formula2>0</formula2>
    </dataValidation>
    <dataValidation allowBlank="true" errorStyle="stop" operator="between" showDropDown="false" showErrorMessage="true" showInputMessage="true" sqref="C13" type="list">
      <formula1>$E$2:$J$2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2022-01-03T14:55:57Z</dcterms:created>
  <dc:creator>User</dc:creator>
  <dc:description/>
  <dc:language>fr-FR</dc:language>
  <cp:lastModifiedBy/>
  <dcterms:modified xsi:type="dcterms:W3CDTF">2025-03-03T20:25:17Z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