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g\Desktop\"/>
    </mc:Choice>
  </mc:AlternateContent>
  <xr:revisionPtr revIDLastSave="0" documentId="13_ncr:1_{EE4EA08A-081E-4E05-81C2-0F43EDD62203}" xr6:coauthVersionLast="47" xr6:coauthVersionMax="47" xr10:uidLastSave="{00000000-0000-0000-0000-000000000000}"/>
  <bookViews>
    <workbookView xWindow="-24000" yWindow="2370" windowWidth="21600" windowHeight="11295" activeTab="1" xr2:uid="{00000000-000D-0000-FFFF-FFFF00000000}"/>
  </bookViews>
  <sheets>
    <sheet name="mcc_v_percent_esea_vn_raw" sheetId="1" r:id="rId1"/>
    <sheet name="Sheet1" sheetId="2" r:id="rId2"/>
  </sheets>
  <definedNames>
    <definedName name="_xlnm._FilterDatabase" localSheetId="0" hidden="1">mcc_v_percent_esea_vn_raw!$B$1:$N$241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3" i="1" l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1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6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91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6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J4" i="2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U31" i="2" s="1"/>
  <c r="L4" i="2" l="1"/>
  <c r="Y32" i="2"/>
  <c r="N23" i="2"/>
  <c r="L26" i="2"/>
  <c r="J5" i="2"/>
  <c r="R22" i="2"/>
  <c r="P25" i="2"/>
  <c r="N28" i="2"/>
  <c r="M31" i="2"/>
  <c r="R24" i="2"/>
  <c r="T24" i="2"/>
  <c r="X23" i="2"/>
  <c r="AC27" i="2"/>
  <c r="V26" i="2"/>
  <c r="Z30" i="2"/>
  <c r="AA28" i="2"/>
  <c r="V33" i="2"/>
  <c r="X31" i="2"/>
  <c r="Y29" i="2"/>
  <c r="J7" i="2"/>
  <c r="J12" i="2"/>
  <c r="N22" i="2"/>
  <c r="O25" i="2"/>
  <c r="M28" i="2"/>
  <c r="L31" i="2"/>
  <c r="P27" i="2"/>
  <c r="T23" i="2"/>
  <c r="W23" i="2"/>
  <c r="AB27" i="2"/>
  <c r="U26" i="2"/>
  <c r="Y30" i="2"/>
  <c r="Y28" i="2"/>
  <c r="U33" i="2"/>
  <c r="W31" i="2"/>
  <c r="L23" i="2"/>
  <c r="Q12" i="2"/>
  <c r="M22" i="2"/>
  <c r="N25" i="2"/>
  <c r="L28" i="2"/>
  <c r="K31" i="2"/>
  <c r="O28" i="2"/>
  <c r="AC24" i="2"/>
  <c r="V23" i="2"/>
  <c r="AA27" i="2"/>
  <c r="AC25" i="2"/>
  <c r="X30" i="2"/>
  <c r="X28" i="2"/>
  <c r="AC32" i="2"/>
  <c r="V31" i="2"/>
  <c r="L7" i="2"/>
  <c r="J15" i="2"/>
  <c r="L22" i="2"/>
  <c r="M25" i="2"/>
  <c r="K28" i="2"/>
  <c r="AB24" i="2"/>
  <c r="U23" i="2"/>
  <c r="Z27" i="2"/>
  <c r="AB25" i="2"/>
  <c r="W30" i="2"/>
  <c r="W28" i="2"/>
  <c r="AB32" i="2"/>
  <c r="K13" i="2"/>
  <c r="L9" i="2"/>
  <c r="K6" i="2"/>
  <c r="J14" i="2"/>
  <c r="K22" i="2"/>
  <c r="L25" i="2"/>
  <c r="J31" i="2"/>
  <c r="AA24" i="2"/>
  <c r="AC22" i="2"/>
  <c r="Y27" i="2"/>
  <c r="AA25" i="2"/>
  <c r="V30" i="2"/>
  <c r="V28" i="2"/>
  <c r="AA32" i="2"/>
  <c r="J22" i="2"/>
  <c r="J25" i="2"/>
  <c r="K25" i="2"/>
  <c r="J33" i="2"/>
  <c r="Z24" i="2"/>
  <c r="AB22" i="2"/>
  <c r="X27" i="2"/>
  <c r="Z25" i="2"/>
  <c r="U30" i="2"/>
  <c r="U28" i="2"/>
  <c r="Z32" i="2"/>
  <c r="J32" i="2"/>
  <c r="AC29" i="2"/>
  <c r="J23" i="2"/>
  <c r="J26" i="2"/>
  <c r="J30" i="2"/>
  <c r="M33" i="2"/>
  <c r="X24" i="2"/>
  <c r="Z22" i="2"/>
  <c r="V27" i="2"/>
  <c r="X25" i="2"/>
  <c r="AB29" i="2"/>
  <c r="T33" i="2"/>
  <c r="X32" i="2"/>
  <c r="Y24" i="2"/>
  <c r="T31" i="2"/>
  <c r="P24" i="2"/>
  <c r="N27" i="2"/>
  <c r="J29" i="2"/>
  <c r="L33" i="2"/>
  <c r="W24" i="2"/>
  <c r="Y22" i="2"/>
  <c r="U27" i="2"/>
  <c r="W25" i="2"/>
  <c r="AA29" i="2"/>
  <c r="T32" i="2"/>
  <c r="W32" i="2"/>
  <c r="J27" i="2"/>
  <c r="Y25" i="2"/>
  <c r="M24" i="2"/>
  <c r="M27" i="2"/>
  <c r="M30" i="2"/>
  <c r="K33" i="2"/>
  <c r="V24" i="2"/>
  <c r="X22" i="2"/>
  <c r="AC26" i="2"/>
  <c r="V25" i="2"/>
  <c r="Z29" i="2"/>
  <c r="AC33" i="2"/>
  <c r="V32" i="2"/>
  <c r="J24" i="2"/>
  <c r="J28" i="2"/>
  <c r="W27" i="2"/>
  <c r="L24" i="2"/>
  <c r="L27" i="2"/>
  <c r="L30" i="2"/>
  <c r="S32" i="2"/>
  <c r="U24" i="2"/>
  <c r="W22" i="2"/>
  <c r="AB26" i="2"/>
  <c r="U25" i="2"/>
  <c r="X29" i="2"/>
  <c r="AB33" i="2"/>
  <c r="U32" i="2"/>
  <c r="AA22" i="2"/>
  <c r="R9" i="2"/>
  <c r="K24" i="2"/>
  <c r="K27" i="2"/>
  <c r="K30" i="2"/>
  <c r="N32" i="2"/>
  <c r="AC23" i="2"/>
  <c r="V22" i="2"/>
  <c r="AA26" i="2"/>
  <c r="T28" i="2"/>
  <c r="W29" i="2"/>
  <c r="AA33" i="2"/>
  <c r="AC31" i="2"/>
  <c r="N26" i="2"/>
  <c r="N29" i="2"/>
  <c r="M32" i="2"/>
  <c r="AB23" i="2"/>
  <c r="U22" i="2"/>
  <c r="Z26" i="2"/>
  <c r="T29" i="2"/>
  <c r="V29" i="2"/>
  <c r="Z33" i="2"/>
  <c r="AB31" i="2"/>
  <c r="M23" i="2"/>
  <c r="M26" i="2"/>
  <c r="M29" i="2"/>
  <c r="L32" i="2"/>
  <c r="AA23" i="2"/>
  <c r="T25" i="2"/>
  <c r="Y26" i="2"/>
  <c r="AC30" i="2"/>
  <c r="U29" i="2"/>
  <c r="Y33" i="2"/>
  <c r="AA31" i="2"/>
  <c r="K32" i="2"/>
  <c r="Z23" i="2"/>
  <c r="T27" i="2"/>
  <c r="X26" i="2"/>
  <c r="AB30" i="2"/>
  <c r="AC28" i="2"/>
  <c r="X33" i="2"/>
  <c r="Z31" i="2"/>
  <c r="Z28" i="2"/>
  <c r="T30" i="2"/>
  <c r="L29" i="2"/>
  <c r="J6" i="2"/>
  <c r="K23" i="2"/>
  <c r="K26" i="2"/>
  <c r="K29" i="2"/>
  <c r="N31" i="2"/>
  <c r="T22" i="2"/>
  <c r="Y23" i="2"/>
  <c r="T26" i="2"/>
  <c r="W26" i="2"/>
  <c r="AA30" i="2"/>
  <c r="AB28" i="2"/>
  <c r="W33" i="2"/>
  <c r="Y31" i="2"/>
  <c r="O22" i="2"/>
  <c r="R29" i="2"/>
  <c r="P32" i="2"/>
  <c r="Q22" i="2"/>
  <c r="S26" i="2"/>
  <c r="Q29" i="2"/>
  <c r="O32" i="2"/>
  <c r="S29" i="2"/>
  <c r="R26" i="2"/>
  <c r="P29" i="2"/>
  <c r="O24" i="2"/>
  <c r="Q32" i="2"/>
  <c r="S23" i="2"/>
  <c r="Q26" i="2"/>
  <c r="O29" i="2"/>
  <c r="R32" i="2"/>
  <c r="R23" i="2"/>
  <c r="P26" i="2"/>
  <c r="S33" i="2"/>
  <c r="Q23" i="2"/>
  <c r="O26" i="2"/>
  <c r="R33" i="2"/>
  <c r="P22" i="2"/>
  <c r="P23" i="2"/>
  <c r="S30" i="2"/>
  <c r="Q33" i="2"/>
  <c r="S31" i="2"/>
  <c r="O23" i="2"/>
  <c r="R30" i="2"/>
  <c r="P33" i="2"/>
  <c r="R31" i="2"/>
  <c r="N24" i="2"/>
  <c r="S27" i="2"/>
  <c r="Q30" i="2"/>
  <c r="S28" i="2"/>
  <c r="O33" i="2"/>
  <c r="Q31" i="2"/>
  <c r="R27" i="2"/>
  <c r="P30" i="2"/>
  <c r="R28" i="2"/>
  <c r="N33" i="2"/>
  <c r="P31" i="2"/>
  <c r="S24" i="2"/>
  <c r="Q27" i="2"/>
  <c r="S25" i="2"/>
  <c r="O30" i="2"/>
  <c r="Q28" i="2"/>
  <c r="O31" i="2"/>
  <c r="R25" i="2"/>
  <c r="N30" i="2"/>
  <c r="P28" i="2"/>
  <c r="Q24" i="2"/>
  <c r="S22" i="2"/>
  <c r="O27" i="2"/>
  <c r="Q25" i="2"/>
  <c r="M9" i="2"/>
  <c r="O7" i="2"/>
  <c r="Q5" i="2"/>
  <c r="R12" i="2"/>
  <c r="K11" i="2"/>
  <c r="Z6" i="2"/>
  <c r="AB4" i="2"/>
  <c r="V7" i="2"/>
  <c r="Y8" i="2"/>
  <c r="V12" i="2"/>
  <c r="X10" i="2"/>
  <c r="AC14" i="2"/>
  <c r="V13" i="2"/>
  <c r="Q14" i="2"/>
  <c r="X8" i="2"/>
  <c r="U12" i="2"/>
  <c r="W10" i="2"/>
  <c r="AB14" i="2"/>
  <c r="U13" i="2"/>
  <c r="P14" i="2"/>
  <c r="K9" i="2"/>
  <c r="M7" i="2"/>
  <c r="O5" i="2"/>
  <c r="P12" i="2"/>
  <c r="R10" i="2"/>
  <c r="X6" i="2"/>
  <c r="Z4" i="2"/>
  <c r="AC9" i="2"/>
  <c r="W8" i="2"/>
  <c r="AC11" i="2"/>
  <c r="V10" i="2"/>
  <c r="AA14" i="2"/>
  <c r="J13" i="2"/>
  <c r="O14" i="2"/>
  <c r="P5" i="2"/>
  <c r="S10" i="2"/>
  <c r="W6" i="2"/>
  <c r="AB11" i="2"/>
  <c r="M5" i="2"/>
  <c r="P10" i="2"/>
  <c r="V6" i="2"/>
  <c r="X4" i="2"/>
  <c r="AA9" i="2"/>
  <c r="Y14" i="2"/>
  <c r="Q8" i="2"/>
  <c r="S6" i="2"/>
  <c r="L5" i="2"/>
  <c r="M12" i="2"/>
  <c r="O10" i="2"/>
  <c r="U6" i="2"/>
  <c r="W4" i="2"/>
  <c r="Z9" i="2"/>
  <c r="T8" i="2"/>
  <c r="Z11" i="2"/>
  <c r="T15" i="2"/>
  <c r="X14" i="2"/>
  <c r="S15" i="2"/>
  <c r="L14" i="2"/>
  <c r="N14" i="2"/>
  <c r="K7" i="2"/>
  <c r="N12" i="2"/>
  <c r="U8" i="2"/>
  <c r="P8" i="2"/>
  <c r="R6" i="2"/>
  <c r="K5" i="2"/>
  <c r="L12" i="2"/>
  <c r="N10" i="2"/>
  <c r="AC5" i="2"/>
  <c r="V4" i="2"/>
  <c r="Y9" i="2"/>
  <c r="T10" i="2"/>
  <c r="Y11" i="2"/>
  <c r="T14" i="2"/>
  <c r="W14" i="2"/>
  <c r="R15" i="2"/>
  <c r="K14" i="2"/>
  <c r="Y4" i="2"/>
  <c r="AA11" i="2"/>
  <c r="O8" i="2"/>
  <c r="K12" i="2"/>
  <c r="M10" i="2"/>
  <c r="AB5" i="2"/>
  <c r="U4" i="2"/>
  <c r="X9" i="2"/>
  <c r="T12" i="2"/>
  <c r="X11" i="2"/>
  <c r="AC15" i="2"/>
  <c r="V14" i="2"/>
  <c r="Q15" i="2"/>
  <c r="S13" i="2"/>
  <c r="AA4" i="2"/>
  <c r="R8" i="2"/>
  <c r="T13" i="2"/>
  <c r="J9" i="2"/>
  <c r="N8" i="2"/>
  <c r="P6" i="2"/>
  <c r="R4" i="2"/>
  <c r="S11" i="2"/>
  <c r="L10" i="2"/>
  <c r="AA5" i="2"/>
  <c r="T7" i="2"/>
  <c r="W9" i="2"/>
  <c r="T11" i="2"/>
  <c r="W11" i="2"/>
  <c r="AB15" i="2"/>
  <c r="U14" i="2"/>
  <c r="P15" i="2"/>
  <c r="R13" i="2"/>
  <c r="S8" i="2"/>
  <c r="Q6" i="2"/>
  <c r="J8" i="2"/>
  <c r="M8" i="2"/>
  <c r="O6" i="2"/>
  <c r="Q4" i="2"/>
  <c r="R11" i="2"/>
  <c r="K10" i="2"/>
  <c r="Z5" i="2"/>
  <c r="AC7" i="2"/>
  <c r="V9" i="2"/>
  <c r="AC12" i="2"/>
  <c r="V11" i="2"/>
  <c r="AA15" i="2"/>
  <c r="AC13" i="2"/>
  <c r="O15" i="2"/>
  <c r="Q13" i="2"/>
  <c r="U7" i="2"/>
  <c r="M14" i="2"/>
  <c r="S4" i="2"/>
  <c r="S9" i="2"/>
  <c r="L8" i="2"/>
  <c r="N6" i="2"/>
  <c r="P4" i="2"/>
  <c r="Q11" i="2"/>
  <c r="T4" i="2"/>
  <c r="Y5" i="2"/>
  <c r="AB7" i="2"/>
  <c r="U9" i="2"/>
  <c r="AB12" i="2"/>
  <c r="U11" i="2"/>
  <c r="Z15" i="2"/>
  <c r="AB13" i="2"/>
  <c r="N15" i="2"/>
  <c r="P13" i="2"/>
  <c r="O4" i="2"/>
  <c r="P11" i="2"/>
  <c r="T6" i="2"/>
  <c r="X5" i="2"/>
  <c r="AA7" i="2"/>
  <c r="T9" i="2"/>
  <c r="AA12" i="2"/>
  <c r="AC10" i="2"/>
  <c r="Y15" i="2"/>
  <c r="AA13" i="2"/>
  <c r="M15" i="2"/>
  <c r="O13" i="2"/>
  <c r="N5" i="2"/>
  <c r="AB9" i="2"/>
  <c r="M6" i="2"/>
  <c r="Q9" i="2"/>
  <c r="S7" i="2"/>
  <c r="L6" i="2"/>
  <c r="N4" i="2"/>
  <c r="J10" i="2"/>
  <c r="O11" i="2"/>
  <c r="T5" i="2"/>
  <c r="W5" i="2"/>
  <c r="Z7" i="2"/>
  <c r="AC8" i="2"/>
  <c r="Z12" i="2"/>
  <c r="AB10" i="2"/>
  <c r="X15" i="2"/>
  <c r="Z13" i="2"/>
  <c r="L15" i="2"/>
  <c r="N13" i="2"/>
  <c r="U10" i="2"/>
  <c r="AC6" i="2"/>
  <c r="V5" i="2"/>
  <c r="Y7" i="2"/>
  <c r="AB8" i="2"/>
  <c r="Y12" i="2"/>
  <c r="AA10" i="2"/>
  <c r="W15" i="2"/>
  <c r="Y13" i="2"/>
  <c r="K15" i="2"/>
  <c r="M13" i="2"/>
  <c r="N7" i="2"/>
  <c r="Y6" i="2"/>
  <c r="Q10" i="2"/>
  <c r="Z14" i="2"/>
  <c r="K8" i="2"/>
  <c r="R7" i="2"/>
  <c r="O9" i="2"/>
  <c r="S5" i="2"/>
  <c r="J11" i="2"/>
  <c r="M11" i="2"/>
  <c r="AB6" i="2"/>
  <c r="U5" i="2"/>
  <c r="X7" i="2"/>
  <c r="AA8" i="2"/>
  <c r="X12" i="2"/>
  <c r="Z10" i="2"/>
  <c r="V15" i="2"/>
  <c r="X13" i="2"/>
  <c r="S14" i="2"/>
  <c r="L13" i="2"/>
  <c r="O12" i="2"/>
  <c r="V8" i="2"/>
  <c r="P9" i="2"/>
  <c r="M4" i="2"/>
  <c r="N11" i="2"/>
  <c r="Q7" i="2"/>
  <c r="N9" i="2"/>
  <c r="P7" i="2"/>
  <c r="R5" i="2"/>
  <c r="K4" i="2"/>
  <c r="S12" i="2"/>
  <c r="L11" i="2"/>
  <c r="AA6" i="2"/>
  <c r="AC4" i="2"/>
  <c r="W7" i="2"/>
  <c r="Z8" i="2"/>
  <c r="W12" i="2"/>
  <c r="Y10" i="2"/>
  <c r="U15" i="2"/>
  <c r="W13" i="2"/>
  <c r="R14" i="2"/>
  <c r="E24" i="2" l="1"/>
  <c r="E29" i="2"/>
  <c r="D6" i="2"/>
  <c r="E16" i="2"/>
  <c r="E30" i="2"/>
  <c r="E7" i="2"/>
  <c r="E11" i="2"/>
  <c r="E9" i="2"/>
  <c r="E14" i="2"/>
  <c r="E10" i="2"/>
  <c r="D29" i="2"/>
  <c r="D16" i="2"/>
  <c r="E28" i="2"/>
  <c r="D12" i="2"/>
  <c r="E31" i="2"/>
  <c r="D30" i="2"/>
  <c r="E34" i="2"/>
  <c r="D35" i="2"/>
  <c r="D15" i="2"/>
  <c r="D24" i="2"/>
  <c r="D10" i="2"/>
  <c r="D32" i="2"/>
  <c r="E25" i="2"/>
  <c r="E26" i="2"/>
  <c r="D26" i="2"/>
  <c r="D27" i="2"/>
  <c r="D11" i="2"/>
  <c r="D28" i="2"/>
  <c r="D13" i="2"/>
  <c r="D25" i="2"/>
  <c r="E15" i="2"/>
  <c r="E27" i="2"/>
  <c r="D31" i="2"/>
  <c r="E8" i="2"/>
  <c r="D8" i="2"/>
  <c r="E32" i="2"/>
  <c r="D34" i="2"/>
  <c r="E33" i="2"/>
  <c r="D14" i="2"/>
  <c r="D7" i="2"/>
  <c r="D33" i="2"/>
  <c r="D9" i="2"/>
  <c r="E13" i="2"/>
  <c r="E12" i="2"/>
  <c r="E17" i="2"/>
  <c r="D17" i="2"/>
  <c r="E6" i="2"/>
  <c r="E35" i="2"/>
</calcChain>
</file>

<file path=xl/sharedStrings.xml><?xml version="1.0" encoding="utf-8"?>
<sst xmlns="http://schemas.openxmlformats.org/spreadsheetml/2006/main" count="854" uniqueCount="78">
  <si>
    <t>NON_GOI</t>
  </si>
  <si>
    <t>GOI</t>
  </si>
  <si>
    <t>mcc</t>
  </si>
  <si>
    <t>TP</t>
  </si>
  <si>
    <t>TN</t>
  </si>
  <si>
    <t>FP</t>
  </si>
  <si>
    <t>FN</t>
  </si>
  <si>
    <t>sensitivity</t>
  </si>
  <si>
    <t>specificity</t>
  </si>
  <si>
    <t>untypeable</t>
  </si>
  <si>
    <t>snp_sets</t>
  </si>
  <si>
    <t>partition</t>
  </si>
  <si>
    <t>r_type</t>
  </si>
  <si>
    <t>215503, 213179, 213220, 154614, 27509</t>
  </si>
  <si>
    <t>training</t>
  </si>
  <si>
    <t>mcc_esea</t>
  </si>
  <si>
    <t>validation</t>
  </si>
  <si>
    <t>all</t>
  </si>
  <si>
    <t>138164, 213179, 177155, 40080, 214348</t>
  </si>
  <si>
    <t>211182, 213142, 213179, 146583, 40003</t>
  </si>
  <si>
    <t>111363, 195968, 213179, 146583, 39801</t>
  </si>
  <si>
    <t>146583, 213179, 177155, 40028, 27917</t>
  </si>
  <si>
    <t>100293, 213179, 58717, 177184, 169055</t>
  </si>
  <si>
    <t>111360, 195968, 213179, 213379, 38799</t>
  </si>
  <si>
    <t>154740, 213179, 211286, 213220, 40003</t>
  </si>
  <si>
    <t>214249, 116246, 213179, 213220, 213507</t>
  </si>
  <si>
    <t>211286, 213179, 60322, 40003, 77693</t>
  </si>
  <si>
    <t>200482, 228502, 40003, 219064, 214348</t>
  </si>
  <si>
    <t>percent_esea</t>
  </si>
  <si>
    <t>160633, 228502, 40028, 136971, 214348</t>
  </si>
  <si>
    <t>228502, 136971, 40003, 81211, 2648</t>
  </si>
  <si>
    <t>136971, 228107, 40003, 33567, 226429</t>
  </si>
  <si>
    <t>84458, 151244, 40003, 78358, 171851</t>
  </si>
  <si>
    <t>219064, 228107, 40003, 33567, 151244</t>
  </si>
  <si>
    <t>10684, 228107, 40003, 33567, 195481</t>
  </si>
  <si>
    <t>151244, 228107, 40003, 142240, 33567</t>
  </si>
  <si>
    <t>195481, 228107, 40003, 33567, 69765</t>
  </si>
  <si>
    <t>224524, 228107, 40003, 33567, 135126</t>
  </si>
  <si>
    <t>167346, 41777, 31294, 222194, 77591</t>
  </si>
  <si>
    <t>mcc_vietnam</t>
  </si>
  <si>
    <t>222194, 31294, 53497, 39923, 82705</t>
  </si>
  <si>
    <t>185010, 30704, 151772, 169585, 81006</t>
  </si>
  <si>
    <t>222266, 31294, 8313, 9091, 203773</t>
  </si>
  <si>
    <t>223125, 31294, 194967, 55296, 198744</t>
  </si>
  <si>
    <t>31294, 179791, 194967, 30251, 37283</t>
  </si>
  <si>
    <t>190432, 84705, 99637, 168684, 196631</t>
  </si>
  <si>
    <t>215503, 213164, 82705, 16553, 103095</t>
  </si>
  <si>
    <t>47931, 39967, 37655, 78058, 169585</t>
  </si>
  <si>
    <t>173975, 175403, 220689, 194967, 40056</t>
  </si>
  <si>
    <t>137760, 6267, 39967, 194341, 110642</t>
  </si>
  <si>
    <t>percent_vietnam</t>
  </si>
  <si>
    <t>48685, 6267, 228502, 39967, 103600</t>
  </si>
  <si>
    <t>200482, 228502, 39967, 41910, 103600</t>
  </si>
  <si>
    <t>160633, 6267, 39967, 228502, 103600</t>
  </si>
  <si>
    <t>16358, 228502, 40003, 103600, 53541</t>
  </si>
  <si>
    <t>59509, 39967, 6267, 141859, 110642</t>
  </si>
  <si>
    <t>141859, 6267, 39967, 228502, 2091</t>
  </si>
  <si>
    <t>226497, 6267, 39967, 228502, 53541</t>
  </si>
  <si>
    <t>6267, 84458, 39967, 228502, 103600</t>
  </si>
  <si>
    <t>228502, 41910, 39967, 103600, 75768</t>
  </si>
  <si>
    <t>mcc_esea_sensitive</t>
  </si>
  <si>
    <t>percent_esea_sensitive</t>
  </si>
  <si>
    <t>mcc_vietnam_sensitive</t>
  </si>
  <si>
    <t>percent_vietnam_sensitive</t>
  </si>
  <si>
    <t>MCC</t>
  </si>
  <si>
    <t>Percent</t>
  </si>
  <si>
    <t>Training</t>
  </si>
  <si>
    <t>Validation</t>
  </si>
  <si>
    <t>All</t>
  </si>
  <si>
    <t>Sensitivity</t>
  </si>
  <si>
    <t>Specificity</t>
  </si>
  <si>
    <t>Accuracy</t>
  </si>
  <si>
    <t>Untypeable</t>
  </si>
  <si>
    <t>SNP sets</t>
  </si>
  <si>
    <t>Metrics:</t>
  </si>
  <si>
    <t>ESEA</t>
  </si>
  <si>
    <t>Vietnam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</si>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</sst>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workbookViewId="0">
      <selection activeCell="B241" sqref="B2:N241"/>
    </sheetView>
  </sheetViews>
  <sheetFormatPr defaultRowHeight="15" x14ac:dyDescent="0.25"/>
  <cols>
    <col min="1" max="1" width="25.42578125" customWidth="1"/>
  </cols>
  <sheetData>
    <row r="1" spans="1:15" x14ac:dyDescent="0.25">
      <c r="B1" t="s">
        <v>12</v>
      </c>
      <c r="C1" t="s">
        <v>11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71</v>
      </c>
    </row>
    <row r="2" spans="1:15" x14ac:dyDescent="0.25">
      <c r="A2" t="str">
        <f>B2&amp;C2&amp;D2</f>
        <v>mcc_eseatraining215503, 213179, 213220, 154614, 27509</v>
      </c>
      <c r="B2" t="s">
        <v>15</v>
      </c>
      <c r="C2" t="s">
        <v>14</v>
      </c>
      <c r="D2" t="s">
        <v>13</v>
      </c>
      <c r="E2">
        <v>0.99623027402849895</v>
      </c>
      <c r="F2">
        <v>0.99623027402849895</v>
      </c>
      <c r="G2">
        <v>0.99623027402849895</v>
      </c>
      <c r="H2">
        <v>167</v>
      </c>
      <c r="I2">
        <v>631</v>
      </c>
      <c r="J2">
        <v>1</v>
      </c>
      <c r="K2">
        <v>0</v>
      </c>
      <c r="L2">
        <v>1</v>
      </c>
      <c r="M2">
        <v>0.998417721518987</v>
      </c>
      <c r="N2">
        <v>0</v>
      </c>
      <c r="O2">
        <f>(H2+I2)/SUM(H2:K2)</f>
        <v>0.99874843554443049</v>
      </c>
    </row>
    <row r="3" spans="1:15" x14ac:dyDescent="0.25">
      <c r="A3" t="str">
        <f t="shared" ref="A3:A31" si="0">B3&amp;C3&amp;D3</f>
        <v>mcc_eseavalidation215503, 213179, 213220, 154614, 27509</v>
      </c>
      <c r="B3" t="s">
        <v>15</v>
      </c>
      <c r="C3" t="s">
        <v>16</v>
      </c>
      <c r="D3" t="s">
        <v>13</v>
      </c>
      <c r="E3">
        <v>0.86897175887672895</v>
      </c>
      <c r="F3">
        <v>0.86897175887672895</v>
      </c>
      <c r="G3">
        <v>0.86897175887672895</v>
      </c>
      <c r="H3">
        <v>84</v>
      </c>
      <c r="I3">
        <v>51</v>
      </c>
      <c r="J3">
        <v>3</v>
      </c>
      <c r="K3">
        <v>6</v>
      </c>
      <c r="L3">
        <v>0.93333333333333302</v>
      </c>
      <c r="M3">
        <v>0.94444444444444398</v>
      </c>
      <c r="N3">
        <v>0</v>
      </c>
      <c r="O3">
        <f t="shared" ref="O3:O31" si="1">(H3+I3)/SUM(H3:K3)</f>
        <v>0.9375</v>
      </c>
    </row>
    <row r="4" spans="1:15" x14ac:dyDescent="0.25">
      <c r="A4" t="str">
        <f t="shared" si="0"/>
        <v>mcc_eseaall215503, 213179, 213220, 154614, 27509</v>
      </c>
      <c r="B4" t="s">
        <v>15</v>
      </c>
      <c r="C4" t="s">
        <v>17</v>
      </c>
      <c r="D4" t="s">
        <v>13</v>
      </c>
      <c r="E4">
        <v>0.97320487156497104</v>
      </c>
      <c r="F4">
        <v>0.97320487156497104</v>
      </c>
      <c r="G4">
        <v>0.97320487156497104</v>
      </c>
      <c r="H4">
        <v>251</v>
      </c>
      <c r="I4">
        <v>682</v>
      </c>
      <c r="J4">
        <v>4</v>
      </c>
      <c r="K4">
        <v>6</v>
      </c>
      <c r="L4">
        <v>0.976653696498054</v>
      </c>
      <c r="M4">
        <v>0.99416909620991301</v>
      </c>
      <c r="N4">
        <v>0</v>
      </c>
      <c r="O4">
        <f t="shared" si="1"/>
        <v>0.9893955461293743</v>
      </c>
    </row>
    <row r="5" spans="1:15" x14ac:dyDescent="0.25">
      <c r="A5" t="str">
        <f t="shared" si="0"/>
        <v>mcc_eseatraining138164, 213179, 177155, 40080, 214348</v>
      </c>
      <c r="B5" t="s">
        <v>15</v>
      </c>
      <c r="C5" t="s">
        <v>14</v>
      </c>
      <c r="D5" t="s">
        <v>18</v>
      </c>
      <c r="E5">
        <v>0.97721684212175797</v>
      </c>
      <c r="F5">
        <v>0.97721684212175797</v>
      </c>
      <c r="G5">
        <v>0.97721684212175797</v>
      </c>
      <c r="H5">
        <v>163</v>
      </c>
      <c r="I5">
        <v>630</v>
      </c>
      <c r="J5">
        <v>2</v>
      </c>
      <c r="K5">
        <v>4</v>
      </c>
      <c r="L5">
        <v>0.97604790419161702</v>
      </c>
      <c r="M5">
        <v>0.996835443037975</v>
      </c>
      <c r="N5">
        <v>0</v>
      </c>
      <c r="O5">
        <f t="shared" si="1"/>
        <v>0.99249061326658328</v>
      </c>
    </row>
    <row r="6" spans="1:15" x14ac:dyDescent="0.25">
      <c r="A6" t="str">
        <f t="shared" si="0"/>
        <v>mcc_eseavalidation138164, 213179, 177155, 40080, 214348</v>
      </c>
      <c r="B6" t="s">
        <v>15</v>
      </c>
      <c r="C6" t="s">
        <v>16</v>
      </c>
      <c r="D6" t="s">
        <v>18</v>
      </c>
      <c r="E6">
        <v>0.91396835004337695</v>
      </c>
      <c r="F6">
        <v>0.91396835004337695</v>
      </c>
      <c r="G6">
        <v>0.91396835004337695</v>
      </c>
      <c r="H6">
        <v>85</v>
      </c>
      <c r="I6">
        <v>53</v>
      </c>
      <c r="J6">
        <v>1</v>
      </c>
      <c r="K6">
        <v>5</v>
      </c>
      <c r="L6">
        <v>0.94444444444444398</v>
      </c>
      <c r="M6">
        <v>0.98148148148148096</v>
      </c>
      <c r="N6">
        <v>0</v>
      </c>
      <c r="O6">
        <f t="shared" si="1"/>
        <v>0.95833333333333337</v>
      </c>
    </row>
    <row r="7" spans="1:15" x14ac:dyDescent="0.25">
      <c r="A7" t="str">
        <f t="shared" si="0"/>
        <v>mcc_eseaall138164, 213179, 177155, 40080, 214348</v>
      </c>
      <c r="B7" t="s">
        <v>15</v>
      </c>
      <c r="C7" t="s">
        <v>17</v>
      </c>
      <c r="D7" t="s">
        <v>18</v>
      </c>
      <c r="E7">
        <v>0.96779778649259596</v>
      </c>
      <c r="F7">
        <v>0.96779778649259596</v>
      </c>
      <c r="G7">
        <v>0.96779778649259596</v>
      </c>
      <c r="H7">
        <v>248</v>
      </c>
      <c r="I7">
        <v>683</v>
      </c>
      <c r="J7">
        <v>3</v>
      </c>
      <c r="K7">
        <v>9</v>
      </c>
      <c r="L7">
        <v>0.96498054474708195</v>
      </c>
      <c r="M7">
        <v>0.99562682215743403</v>
      </c>
      <c r="N7">
        <v>0</v>
      </c>
      <c r="O7">
        <f t="shared" si="1"/>
        <v>0.98727465535524916</v>
      </c>
    </row>
    <row r="8" spans="1:15" x14ac:dyDescent="0.25">
      <c r="A8" t="str">
        <f t="shared" si="0"/>
        <v>mcc_eseatraining211182, 213142, 213179, 146583, 40003</v>
      </c>
      <c r="B8" t="s">
        <v>15</v>
      </c>
      <c r="C8" t="s">
        <v>14</v>
      </c>
      <c r="D8" t="s">
        <v>19</v>
      </c>
      <c r="E8">
        <v>0.97356912437680698</v>
      </c>
      <c r="F8">
        <v>0.97356912437680698</v>
      </c>
      <c r="G8">
        <v>0.97356912437680698</v>
      </c>
      <c r="H8">
        <v>164</v>
      </c>
      <c r="I8">
        <v>628</v>
      </c>
      <c r="J8">
        <v>4</v>
      </c>
      <c r="K8">
        <v>3</v>
      </c>
      <c r="L8">
        <v>0.98203592814371299</v>
      </c>
      <c r="M8">
        <v>0.993670886075949</v>
      </c>
      <c r="N8">
        <v>0</v>
      </c>
      <c r="O8">
        <f t="shared" si="1"/>
        <v>0.99123904881101377</v>
      </c>
    </row>
    <row r="9" spans="1:15" x14ac:dyDescent="0.25">
      <c r="A9" t="str">
        <f t="shared" si="0"/>
        <v>mcc_eseavalidation211182, 213142, 213179, 146583, 40003</v>
      </c>
      <c r="B9" t="s">
        <v>15</v>
      </c>
      <c r="C9" t="s">
        <v>16</v>
      </c>
      <c r="D9" t="s">
        <v>19</v>
      </c>
      <c r="E9">
        <v>0.95581655725005099</v>
      </c>
      <c r="F9">
        <v>0.95581655725005099</v>
      </c>
      <c r="G9">
        <v>0.95581655725005099</v>
      </c>
      <c r="H9">
        <v>86</v>
      </c>
      <c r="I9">
        <v>52</v>
      </c>
      <c r="J9">
        <v>0</v>
      </c>
      <c r="K9">
        <v>3</v>
      </c>
      <c r="L9">
        <v>0.96629213483146104</v>
      </c>
      <c r="M9">
        <v>1</v>
      </c>
      <c r="N9">
        <v>3</v>
      </c>
      <c r="O9">
        <f t="shared" si="1"/>
        <v>0.97872340425531912</v>
      </c>
    </row>
    <row r="10" spans="1:15" x14ac:dyDescent="0.25">
      <c r="A10" t="str">
        <f t="shared" si="0"/>
        <v>mcc_eseaall211182, 213142, 213179, 146583, 40003</v>
      </c>
      <c r="B10" t="s">
        <v>15</v>
      </c>
      <c r="C10" t="s">
        <v>17</v>
      </c>
      <c r="D10" t="s">
        <v>19</v>
      </c>
      <c r="E10">
        <v>0.97310713122055104</v>
      </c>
      <c r="F10">
        <v>0.97310713122055104</v>
      </c>
      <c r="G10">
        <v>0.97310713122055104</v>
      </c>
      <c r="H10">
        <v>250</v>
      </c>
      <c r="I10">
        <v>680</v>
      </c>
      <c r="J10">
        <v>4</v>
      </c>
      <c r="K10">
        <v>6</v>
      </c>
      <c r="L10">
        <v>0.9765625</v>
      </c>
      <c r="M10">
        <v>0.99415204678362601</v>
      </c>
      <c r="N10">
        <v>3</v>
      </c>
      <c r="O10">
        <f t="shared" si="1"/>
        <v>0.98936170212765961</v>
      </c>
    </row>
    <row r="11" spans="1:15" x14ac:dyDescent="0.25">
      <c r="A11" t="str">
        <f t="shared" si="0"/>
        <v>mcc_eseatraining111363, 195968, 213179, 146583, 39801</v>
      </c>
      <c r="B11" t="s">
        <v>15</v>
      </c>
      <c r="C11" t="s">
        <v>14</v>
      </c>
      <c r="D11" t="s">
        <v>20</v>
      </c>
      <c r="E11">
        <v>0.97724375147757503</v>
      </c>
      <c r="F11">
        <v>0.97724375147757503</v>
      </c>
      <c r="G11">
        <v>0.97724375147757503</v>
      </c>
      <c r="H11">
        <v>161</v>
      </c>
      <c r="I11">
        <v>632</v>
      </c>
      <c r="J11">
        <v>0</v>
      </c>
      <c r="K11">
        <v>6</v>
      </c>
      <c r="L11">
        <v>0.96407185628742498</v>
      </c>
      <c r="M11">
        <v>1</v>
      </c>
      <c r="N11">
        <v>0</v>
      </c>
      <c r="O11">
        <f t="shared" si="1"/>
        <v>0.99249061326658328</v>
      </c>
    </row>
    <row r="12" spans="1:15" x14ac:dyDescent="0.25">
      <c r="A12" t="str">
        <f t="shared" si="0"/>
        <v>mcc_eseavalidation111363, 195968, 213179, 146583, 39801</v>
      </c>
      <c r="B12" t="s">
        <v>15</v>
      </c>
      <c r="C12" t="s">
        <v>16</v>
      </c>
      <c r="D12" t="s">
        <v>20</v>
      </c>
      <c r="E12">
        <v>0.94260226253764801</v>
      </c>
      <c r="F12">
        <v>0.94260226253764801</v>
      </c>
      <c r="G12">
        <v>0.94260226253764801</v>
      </c>
      <c r="H12">
        <v>86</v>
      </c>
      <c r="I12">
        <v>53</v>
      </c>
      <c r="J12">
        <v>0</v>
      </c>
      <c r="K12">
        <v>4</v>
      </c>
      <c r="L12">
        <v>0.95555555555555605</v>
      </c>
      <c r="M12">
        <v>1</v>
      </c>
      <c r="N12">
        <v>1</v>
      </c>
      <c r="O12">
        <f t="shared" si="1"/>
        <v>0.97202797202797198</v>
      </c>
    </row>
    <row r="13" spans="1:15" x14ac:dyDescent="0.25">
      <c r="A13" t="str">
        <f t="shared" si="0"/>
        <v>mcc_eseaall111363, 195968, 213179, 146583, 39801</v>
      </c>
      <c r="B13" t="s">
        <v>15</v>
      </c>
      <c r="C13" t="s">
        <v>17</v>
      </c>
      <c r="D13" t="s">
        <v>20</v>
      </c>
      <c r="E13">
        <v>0.97327327526657303</v>
      </c>
      <c r="F13">
        <v>0.97327327526657303</v>
      </c>
      <c r="G13">
        <v>0.97327327526657303</v>
      </c>
      <c r="H13">
        <v>247</v>
      </c>
      <c r="I13">
        <v>685</v>
      </c>
      <c r="J13">
        <v>0</v>
      </c>
      <c r="K13">
        <v>10</v>
      </c>
      <c r="L13">
        <v>0.96108949416342404</v>
      </c>
      <c r="M13">
        <v>1</v>
      </c>
      <c r="N13">
        <v>1</v>
      </c>
      <c r="O13">
        <f t="shared" si="1"/>
        <v>0.98938428874734607</v>
      </c>
    </row>
    <row r="14" spans="1:15" x14ac:dyDescent="0.25">
      <c r="A14" t="str">
        <f t="shared" si="0"/>
        <v>mcc_eseatraining146583, 213179, 177155, 40028, 27917</v>
      </c>
      <c r="B14" t="s">
        <v>15</v>
      </c>
      <c r="C14" t="s">
        <v>14</v>
      </c>
      <c r="D14" t="s">
        <v>21</v>
      </c>
      <c r="E14">
        <v>0.98862659004616604</v>
      </c>
      <c r="F14">
        <v>0.98862659004616604</v>
      </c>
      <c r="G14">
        <v>0.98862659004616604</v>
      </c>
      <c r="H14">
        <v>165</v>
      </c>
      <c r="I14">
        <v>631</v>
      </c>
      <c r="J14">
        <v>1</v>
      </c>
      <c r="K14">
        <v>2</v>
      </c>
      <c r="L14">
        <v>0.98802395209580796</v>
      </c>
      <c r="M14">
        <v>0.998417721518987</v>
      </c>
      <c r="N14">
        <v>0</v>
      </c>
      <c r="O14">
        <f t="shared" si="1"/>
        <v>0.99624530663329158</v>
      </c>
    </row>
    <row r="15" spans="1:15" x14ac:dyDescent="0.25">
      <c r="A15" t="str">
        <f t="shared" si="0"/>
        <v>mcc_eseavalidation146583, 213179, 177155, 40028, 27917</v>
      </c>
      <c r="B15" t="s">
        <v>15</v>
      </c>
      <c r="C15" t="s">
        <v>16</v>
      </c>
      <c r="D15" t="s">
        <v>21</v>
      </c>
      <c r="E15">
        <v>0.94260226253764801</v>
      </c>
      <c r="F15">
        <v>0.94260226253764801</v>
      </c>
      <c r="G15">
        <v>0.94260226253764801</v>
      </c>
      <c r="H15">
        <v>86</v>
      </c>
      <c r="I15">
        <v>53</v>
      </c>
      <c r="J15">
        <v>0</v>
      </c>
      <c r="K15">
        <v>4</v>
      </c>
      <c r="L15">
        <v>0.95555555555555605</v>
      </c>
      <c r="M15">
        <v>1</v>
      </c>
      <c r="N15">
        <v>1</v>
      </c>
      <c r="O15">
        <f t="shared" si="1"/>
        <v>0.97202797202797198</v>
      </c>
    </row>
    <row r="16" spans="1:15" x14ac:dyDescent="0.25">
      <c r="A16" t="str">
        <f t="shared" si="0"/>
        <v>mcc_eseaall146583, 213179, 177155, 40028, 27917</v>
      </c>
      <c r="B16" t="s">
        <v>15</v>
      </c>
      <c r="C16" t="s">
        <v>17</v>
      </c>
      <c r="D16" t="s">
        <v>21</v>
      </c>
      <c r="E16">
        <v>0.98124618684192899</v>
      </c>
      <c r="F16">
        <v>0.98124618684192899</v>
      </c>
      <c r="G16">
        <v>0.98124618684192899</v>
      </c>
      <c r="H16">
        <v>251</v>
      </c>
      <c r="I16">
        <v>684</v>
      </c>
      <c r="J16">
        <v>1</v>
      </c>
      <c r="K16">
        <v>6</v>
      </c>
      <c r="L16">
        <v>0.976653696498054</v>
      </c>
      <c r="M16">
        <v>0.99854014598540097</v>
      </c>
      <c r="N16">
        <v>1</v>
      </c>
      <c r="O16">
        <f t="shared" si="1"/>
        <v>0.99256900212314225</v>
      </c>
    </row>
    <row r="17" spans="1:15" x14ac:dyDescent="0.25">
      <c r="A17" t="str">
        <f t="shared" si="0"/>
        <v>mcc_eseatraining100293, 213179, 58717, 177184, 169055</v>
      </c>
      <c r="B17" t="s">
        <v>15</v>
      </c>
      <c r="C17" t="s">
        <v>14</v>
      </c>
      <c r="D17" t="s">
        <v>22</v>
      </c>
      <c r="E17">
        <v>0.977597570263257</v>
      </c>
      <c r="F17">
        <v>0.977597570263257</v>
      </c>
      <c r="G17">
        <v>0.977597570263257</v>
      </c>
      <c r="H17">
        <v>166</v>
      </c>
      <c r="I17">
        <v>627</v>
      </c>
      <c r="J17">
        <v>5</v>
      </c>
      <c r="K17">
        <v>1</v>
      </c>
      <c r="L17">
        <v>0.99401197604790403</v>
      </c>
      <c r="M17">
        <v>0.992088607594937</v>
      </c>
      <c r="N17">
        <v>0</v>
      </c>
      <c r="O17">
        <f t="shared" si="1"/>
        <v>0.99249061326658328</v>
      </c>
    </row>
    <row r="18" spans="1:15" x14ac:dyDescent="0.25">
      <c r="A18" t="str">
        <f t="shared" si="0"/>
        <v>mcc_eseavalidation100293, 213179, 58717, 177184, 169055</v>
      </c>
      <c r="B18" t="s">
        <v>15</v>
      </c>
      <c r="C18" t="s">
        <v>16</v>
      </c>
      <c r="D18" t="s">
        <v>22</v>
      </c>
      <c r="E18">
        <v>0.92683053854173403</v>
      </c>
      <c r="F18">
        <v>0.92683053854173403</v>
      </c>
      <c r="G18">
        <v>0.92683053854173403</v>
      </c>
      <c r="H18">
        <v>86</v>
      </c>
      <c r="I18">
        <v>52</v>
      </c>
      <c r="J18">
        <v>1</v>
      </c>
      <c r="K18">
        <v>4</v>
      </c>
      <c r="L18">
        <v>0.95555555555555605</v>
      </c>
      <c r="M18">
        <v>0.98113207547169801</v>
      </c>
      <c r="N18">
        <v>1</v>
      </c>
      <c r="O18">
        <f t="shared" si="1"/>
        <v>0.965034965034965</v>
      </c>
    </row>
    <row r="19" spans="1:15" x14ac:dyDescent="0.25">
      <c r="A19" t="str">
        <f t="shared" si="0"/>
        <v>mcc_eseaall100293, 213179, 58717, 177184, 169055</v>
      </c>
      <c r="B19" t="s">
        <v>15</v>
      </c>
      <c r="C19" t="s">
        <v>17</v>
      </c>
      <c r="D19" t="s">
        <v>22</v>
      </c>
      <c r="E19">
        <v>0.97060922171004305</v>
      </c>
      <c r="F19">
        <v>0.97060922171004305</v>
      </c>
      <c r="G19">
        <v>0.97060922171004305</v>
      </c>
      <c r="H19">
        <v>252</v>
      </c>
      <c r="I19">
        <v>679</v>
      </c>
      <c r="J19">
        <v>6</v>
      </c>
      <c r="K19">
        <v>5</v>
      </c>
      <c r="L19">
        <v>0.98054474708171202</v>
      </c>
      <c r="M19">
        <v>0.99124087591240895</v>
      </c>
      <c r="N19">
        <v>1</v>
      </c>
      <c r="O19">
        <f t="shared" si="1"/>
        <v>0.98832271762208068</v>
      </c>
    </row>
    <row r="20" spans="1:15" x14ac:dyDescent="0.25">
      <c r="A20" t="str">
        <f t="shared" si="0"/>
        <v>mcc_eseatraining111360, 195968, 213179, 213379, 38799</v>
      </c>
      <c r="B20" t="s">
        <v>15</v>
      </c>
      <c r="C20" t="s">
        <v>14</v>
      </c>
      <c r="D20" t="s">
        <v>23</v>
      </c>
      <c r="E20">
        <v>0.98103951979128101</v>
      </c>
      <c r="F20">
        <v>0.98103951979128101</v>
      </c>
      <c r="G20">
        <v>0.98103951979128101</v>
      </c>
      <c r="H20">
        <v>164</v>
      </c>
      <c r="I20">
        <v>630</v>
      </c>
      <c r="J20">
        <v>2</v>
      </c>
      <c r="K20">
        <v>3</v>
      </c>
      <c r="L20">
        <v>0.98203592814371299</v>
      </c>
      <c r="M20">
        <v>0.996835443037975</v>
      </c>
      <c r="N20">
        <v>0</v>
      </c>
      <c r="O20">
        <f t="shared" si="1"/>
        <v>0.99374217772215268</v>
      </c>
    </row>
    <row r="21" spans="1:15" x14ac:dyDescent="0.25">
      <c r="A21" t="str">
        <f t="shared" si="0"/>
        <v>mcc_eseavalidation111360, 195968, 213179, 213379, 38799</v>
      </c>
      <c r="B21" t="s">
        <v>15</v>
      </c>
      <c r="C21" t="s">
        <v>16</v>
      </c>
      <c r="D21" t="s">
        <v>23</v>
      </c>
      <c r="E21">
        <v>0.84722385917570597</v>
      </c>
      <c r="F21">
        <v>0.84722385917570597</v>
      </c>
      <c r="G21">
        <v>0.84722385917570597</v>
      </c>
      <c r="H21">
        <v>79</v>
      </c>
      <c r="I21">
        <v>52</v>
      </c>
      <c r="J21">
        <v>1</v>
      </c>
      <c r="K21">
        <v>10</v>
      </c>
      <c r="L21">
        <v>0.88764044943820197</v>
      </c>
      <c r="M21">
        <v>0.98113207547169801</v>
      </c>
      <c r="N21">
        <v>2</v>
      </c>
      <c r="O21">
        <f t="shared" si="1"/>
        <v>0.92253521126760563</v>
      </c>
    </row>
    <row r="22" spans="1:15" x14ac:dyDescent="0.25">
      <c r="A22" t="str">
        <f t="shared" si="0"/>
        <v>mcc_eseaall111360, 195968, 213179, 213379, 38799</v>
      </c>
      <c r="B22" t="s">
        <v>15</v>
      </c>
      <c r="C22" t="s">
        <v>17</v>
      </c>
      <c r="D22" t="s">
        <v>23</v>
      </c>
      <c r="E22">
        <v>0.95689263130042201</v>
      </c>
      <c r="F22">
        <v>0.95689263130042201</v>
      </c>
      <c r="G22">
        <v>0.95689263130042201</v>
      </c>
      <c r="H22">
        <v>243</v>
      </c>
      <c r="I22">
        <v>682</v>
      </c>
      <c r="J22">
        <v>3</v>
      </c>
      <c r="K22">
        <v>13</v>
      </c>
      <c r="L22">
        <v>0.94921875</v>
      </c>
      <c r="M22">
        <v>0.99562043795620403</v>
      </c>
      <c r="N22">
        <v>2</v>
      </c>
      <c r="O22">
        <f t="shared" si="1"/>
        <v>0.98299681190223165</v>
      </c>
    </row>
    <row r="23" spans="1:15" x14ac:dyDescent="0.25">
      <c r="A23" t="str">
        <f t="shared" si="0"/>
        <v>mcc_eseatraining154740, 213179, 211286, 213220, 40003</v>
      </c>
      <c r="B23" t="s">
        <v>15</v>
      </c>
      <c r="C23" t="s">
        <v>14</v>
      </c>
      <c r="D23" t="s">
        <v>24</v>
      </c>
      <c r="E23">
        <v>0.95186439646065202</v>
      </c>
      <c r="F23">
        <v>0.95186439646065202</v>
      </c>
      <c r="G23">
        <v>0.95186439646065202</v>
      </c>
      <c r="H23">
        <v>164</v>
      </c>
      <c r="I23">
        <v>622</v>
      </c>
      <c r="J23">
        <v>10</v>
      </c>
      <c r="K23">
        <v>3</v>
      </c>
      <c r="L23">
        <v>0.98203592814371299</v>
      </c>
      <c r="M23">
        <v>0.984177215189873</v>
      </c>
      <c r="N23">
        <v>0</v>
      </c>
      <c r="O23">
        <f t="shared" si="1"/>
        <v>0.98372966207759704</v>
      </c>
    </row>
    <row r="24" spans="1:15" x14ac:dyDescent="0.25">
      <c r="A24" t="str">
        <f t="shared" si="0"/>
        <v>mcc_eseavalidation154740, 213179, 211286, 213220, 40003</v>
      </c>
      <c r="B24" t="s">
        <v>15</v>
      </c>
      <c r="C24" t="s">
        <v>16</v>
      </c>
      <c r="D24" t="s">
        <v>24</v>
      </c>
      <c r="E24">
        <v>0.97055737279755105</v>
      </c>
      <c r="F24">
        <v>0.97055737279755105</v>
      </c>
      <c r="G24">
        <v>0.97055737279755105</v>
      </c>
      <c r="H24">
        <v>87</v>
      </c>
      <c r="I24">
        <v>53</v>
      </c>
      <c r="J24">
        <v>0</v>
      </c>
      <c r="K24">
        <v>2</v>
      </c>
      <c r="L24">
        <v>0.97752808988763995</v>
      </c>
      <c r="M24">
        <v>1</v>
      </c>
      <c r="N24">
        <v>2</v>
      </c>
      <c r="O24">
        <f t="shared" si="1"/>
        <v>0.9859154929577465</v>
      </c>
    </row>
    <row r="25" spans="1:15" x14ac:dyDescent="0.25">
      <c r="A25" t="str">
        <f t="shared" si="0"/>
        <v>mcc_eseaall154740, 213179, 211286, 213220, 40003</v>
      </c>
      <c r="B25" t="s">
        <v>15</v>
      </c>
      <c r="C25" t="s">
        <v>17</v>
      </c>
      <c r="D25" t="s">
        <v>24</v>
      </c>
      <c r="E25">
        <v>0.96008421587197601</v>
      </c>
      <c r="F25">
        <v>0.96008421587197601</v>
      </c>
      <c r="G25">
        <v>0.96008421587197601</v>
      </c>
      <c r="H25">
        <v>251</v>
      </c>
      <c r="I25">
        <v>675</v>
      </c>
      <c r="J25">
        <v>10</v>
      </c>
      <c r="K25">
        <v>5</v>
      </c>
      <c r="L25">
        <v>0.98046875</v>
      </c>
      <c r="M25">
        <v>0.98540145985401495</v>
      </c>
      <c r="N25">
        <v>2</v>
      </c>
      <c r="O25">
        <f t="shared" si="1"/>
        <v>0.98405951115834223</v>
      </c>
    </row>
    <row r="26" spans="1:15" x14ac:dyDescent="0.25">
      <c r="A26" t="str">
        <f t="shared" si="0"/>
        <v>mcc_eseatraining214249, 116246, 213179, 213220, 213507</v>
      </c>
      <c r="B26" t="s">
        <v>15</v>
      </c>
      <c r="C26" t="s">
        <v>14</v>
      </c>
      <c r="D26" t="s">
        <v>25</v>
      </c>
      <c r="E26">
        <v>0.96971879026756602</v>
      </c>
      <c r="F26">
        <v>0.96971879026756602</v>
      </c>
      <c r="G26">
        <v>0.96971879026756602</v>
      </c>
      <c r="H26">
        <v>163</v>
      </c>
      <c r="I26">
        <v>628</v>
      </c>
      <c r="J26">
        <v>4</v>
      </c>
      <c r="K26">
        <v>4</v>
      </c>
      <c r="L26">
        <v>0.97604790419161702</v>
      </c>
      <c r="M26">
        <v>0.993670886075949</v>
      </c>
      <c r="N26">
        <v>0</v>
      </c>
      <c r="O26">
        <f t="shared" si="1"/>
        <v>0.98998748435544426</v>
      </c>
    </row>
    <row r="27" spans="1:15" x14ac:dyDescent="0.25">
      <c r="A27" t="str">
        <f t="shared" si="0"/>
        <v>mcc_eseavalidation214249, 116246, 213179, 213220, 213507</v>
      </c>
      <c r="B27" t="s">
        <v>15</v>
      </c>
      <c r="C27" t="s">
        <v>16</v>
      </c>
      <c r="D27" t="s">
        <v>25</v>
      </c>
      <c r="E27">
        <v>0.91129358734217203</v>
      </c>
      <c r="F27">
        <v>0.91129358734217203</v>
      </c>
      <c r="G27">
        <v>0.91129358734217203</v>
      </c>
      <c r="H27">
        <v>83</v>
      </c>
      <c r="I27">
        <v>51</v>
      </c>
      <c r="J27">
        <v>1</v>
      </c>
      <c r="K27">
        <v>5</v>
      </c>
      <c r="L27">
        <v>0.94318181818181801</v>
      </c>
      <c r="M27">
        <v>0.98076923076923095</v>
      </c>
      <c r="N27">
        <v>4</v>
      </c>
      <c r="O27">
        <f t="shared" si="1"/>
        <v>0.95714285714285718</v>
      </c>
    </row>
    <row r="28" spans="1:15" x14ac:dyDescent="0.25">
      <c r="A28" t="str">
        <f t="shared" si="0"/>
        <v>mcc_eseaall214249, 116246, 213179, 213220, 213507</v>
      </c>
      <c r="B28" t="s">
        <v>15</v>
      </c>
      <c r="C28" t="s">
        <v>17</v>
      </c>
      <c r="D28" t="s">
        <v>25</v>
      </c>
      <c r="E28">
        <v>0.962185134855851</v>
      </c>
      <c r="F28">
        <v>0.962185134855851</v>
      </c>
      <c r="G28">
        <v>0.962185134855851</v>
      </c>
      <c r="H28">
        <v>246</v>
      </c>
      <c r="I28">
        <v>679</v>
      </c>
      <c r="J28">
        <v>5</v>
      </c>
      <c r="K28">
        <v>9</v>
      </c>
      <c r="L28">
        <v>0.96470588235294097</v>
      </c>
      <c r="M28">
        <v>0.99269005847953196</v>
      </c>
      <c r="N28">
        <v>4</v>
      </c>
      <c r="O28">
        <f t="shared" si="1"/>
        <v>0.98509052183173584</v>
      </c>
    </row>
    <row r="29" spans="1:15" x14ac:dyDescent="0.25">
      <c r="A29" t="str">
        <f t="shared" si="0"/>
        <v>mcc_eseatraining211286, 213179, 60322, 40003, 77693</v>
      </c>
      <c r="B29" t="s">
        <v>15</v>
      </c>
      <c r="C29" t="s">
        <v>14</v>
      </c>
      <c r="D29" t="s">
        <v>26</v>
      </c>
      <c r="E29">
        <v>0.96362543692726899</v>
      </c>
      <c r="F29">
        <v>0.96362543692726899</v>
      </c>
      <c r="G29">
        <v>0.96362543692726899</v>
      </c>
      <c r="H29">
        <v>167</v>
      </c>
      <c r="I29">
        <v>622</v>
      </c>
      <c r="J29">
        <v>10</v>
      </c>
      <c r="K29">
        <v>0</v>
      </c>
      <c r="L29">
        <v>1</v>
      </c>
      <c r="M29">
        <v>0.984177215189873</v>
      </c>
      <c r="N29">
        <v>0</v>
      </c>
      <c r="O29">
        <f t="shared" si="1"/>
        <v>0.98748435544430535</v>
      </c>
    </row>
    <row r="30" spans="1:15" x14ac:dyDescent="0.25">
      <c r="A30" t="str">
        <f t="shared" si="0"/>
        <v>mcc_eseavalidation211286, 213179, 60322, 40003, 77693</v>
      </c>
      <c r="B30" t="s">
        <v>15</v>
      </c>
      <c r="C30" t="s">
        <v>16</v>
      </c>
      <c r="D30" t="s">
        <v>26</v>
      </c>
      <c r="E30">
        <v>0.91528421345070698</v>
      </c>
      <c r="F30">
        <v>0.91528421345070698</v>
      </c>
      <c r="G30">
        <v>0.91528421345070698</v>
      </c>
      <c r="H30">
        <v>83</v>
      </c>
      <c r="I30">
        <v>53</v>
      </c>
      <c r="J30">
        <v>0</v>
      </c>
      <c r="K30">
        <v>6</v>
      </c>
      <c r="L30">
        <v>0.93258426966292096</v>
      </c>
      <c r="M30">
        <v>1</v>
      </c>
      <c r="N30">
        <v>2</v>
      </c>
      <c r="O30">
        <f t="shared" si="1"/>
        <v>0.95774647887323938</v>
      </c>
    </row>
    <row r="31" spans="1:15" x14ac:dyDescent="0.25">
      <c r="A31" t="str">
        <f t="shared" si="0"/>
        <v>mcc_eseaall211286, 213179, 60322, 40003, 77693</v>
      </c>
      <c r="B31" t="s">
        <v>15</v>
      </c>
      <c r="C31" t="s">
        <v>17</v>
      </c>
      <c r="D31" t="s">
        <v>26</v>
      </c>
      <c r="E31">
        <v>0.95733478607156597</v>
      </c>
      <c r="F31">
        <v>0.95733478607156597</v>
      </c>
      <c r="G31">
        <v>0.95733478607156597</v>
      </c>
      <c r="H31">
        <v>250</v>
      </c>
      <c r="I31">
        <v>675</v>
      </c>
      <c r="J31">
        <v>10</v>
      </c>
      <c r="K31">
        <v>6</v>
      </c>
      <c r="L31">
        <v>0.9765625</v>
      </c>
      <c r="M31">
        <v>0.98540145985401495</v>
      </c>
      <c r="N31">
        <v>2</v>
      </c>
      <c r="O31">
        <f t="shared" si="1"/>
        <v>0.98299681190223165</v>
      </c>
    </row>
    <row r="32" spans="1:15" x14ac:dyDescent="0.25">
      <c r="B32" t="s">
        <v>28</v>
      </c>
      <c r="C32" t="s">
        <v>14</v>
      </c>
      <c r="D32" t="s">
        <v>27</v>
      </c>
      <c r="E32">
        <v>0.94646941518148098</v>
      </c>
      <c r="F32">
        <v>0.94646941518148098</v>
      </c>
      <c r="G32">
        <v>0.94646941518148098</v>
      </c>
      <c r="H32">
        <v>167</v>
      </c>
      <c r="I32">
        <v>617</v>
      </c>
      <c r="J32">
        <v>15</v>
      </c>
      <c r="K32">
        <v>0</v>
      </c>
      <c r="L32">
        <v>1</v>
      </c>
      <c r="M32">
        <v>0.97626582278481</v>
      </c>
      <c r="N32">
        <v>0</v>
      </c>
    </row>
    <row r="33" spans="2:14" x14ac:dyDescent="0.25">
      <c r="B33" t="s">
        <v>28</v>
      </c>
      <c r="C33" t="s">
        <v>16</v>
      </c>
      <c r="D33" t="s">
        <v>27</v>
      </c>
      <c r="E33">
        <v>0.98500284667934501</v>
      </c>
      <c r="F33">
        <v>0.98500284667934501</v>
      </c>
      <c r="G33">
        <v>0.98500284667934501</v>
      </c>
      <c r="H33">
        <v>89</v>
      </c>
      <c r="I33">
        <v>52</v>
      </c>
      <c r="J33">
        <v>1</v>
      </c>
      <c r="K33">
        <v>0</v>
      </c>
      <c r="L33">
        <v>1</v>
      </c>
      <c r="M33">
        <v>0.98113207547169801</v>
      </c>
      <c r="N33">
        <v>2</v>
      </c>
    </row>
    <row r="34" spans="2:14" x14ac:dyDescent="0.25">
      <c r="B34" t="s">
        <v>28</v>
      </c>
      <c r="C34" t="s">
        <v>17</v>
      </c>
      <c r="D34" t="s">
        <v>27</v>
      </c>
      <c r="E34">
        <v>0.95874542325045398</v>
      </c>
      <c r="F34">
        <v>0.95874542325045398</v>
      </c>
      <c r="G34">
        <v>0.95874542325045398</v>
      </c>
      <c r="H34">
        <v>256</v>
      </c>
      <c r="I34">
        <v>669</v>
      </c>
      <c r="J34">
        <v>16</v>
      </c>
      <c r="K34">
        <v>0</v>
      </c>
      <c r="L34">
        <v>1</v>
      </c>
      <c r="M34">
        <v>0.97664233576642301</v>
      </c>
      <c r="N34">
        <v>2</v>
      </c>
    </row>
    <row r="35" spans="2:14" x14ac:dyDescent="0.25">
      <c r="B35" t="s">
        <v>28</v>
      </c>
      <c r="C35" t="s">
        <v>14</v>
      </c>
      <c r="D35" t="s">
        <v>29</v>
      </c>
      <c r="E35">
        <v>0.91087200387185496</v>
      </c>
      <c r="F35">
        <v>0.91087200387185496</v>
      </c>
      <c r="G35">
        <v>0.91087200387185496</v>
      </c>
      <c r="H35">
        <v>167</v>
      </c>
      <c r="I35">
        <v>606</v>
      </c>
      <c r="J35">
        <v>26</v>
      </c>
      <c r="K35">
        <v>0</v>
      </c>
      <c r="L35">
        <v>1</v>
      </c>
      <c r="M35">
        <v>0.958860759493671</v>
      </c>
      <c r="N35">
        <v>0</v>
      </c>
    </row>
    <row r="36" spans="2:14" x14ac:dyDescent="0.25">
      <c r="B36" t="s">
        <v>28</v>
      </c>
      <c r="C36" t="s">
        <v>16</v>
      </c>
      <c r="D36" t="s">
        <v>29</v>
      </c>
      <c r="E36">
        <v>0.99999999999997902</v>
      </c>
      <c r="F36">
        <v>0.99999999999997902</v>
      </c>
      <c r="G36">
        <v>0.99999999999997902</v>
      </c>
      <c r="H36">
        <v>90</v>
      </c>
      <c r="I36">
        <v>54</v>
      </c>
      <c r="J36">
        <v>0</v>
      </c>
      <c r="K36">
        <v>0</v>
      </c>
      <c r="L36">
        <v>1</v>
      </c>
      <c r="M36">
        <v>1</v>
      </c>
      <c r="N36">
        <v>0</v>
      </c>
    </row>
    <row r="37" spans="2:14" x14ac:dyDescent="0.25">
      <c r="B37" t="s">
        <v>28</v>
      </c>
      <c r="C37" t="s">
        <v>17</v>
      </c>
      <c r="D37" t="s">
        <v>29</v>
      </c>
      <c r="E37">
        <v>0.93472369874674399</v>
      </c>
      <c r="F37">
        <v>0.93472369874674399</v>
      </c>
      <c r="G37">
        <v>0.93472369874674399</v>
      </c>
      <c r="H37">
        <v>257</v>
      </c>
      <c r="I37">
        <v>660</v>
      </c>
      <c r="J37">
        <v>26</v>
      </c>
      <c r="K37">
        <v>0</v>
      </c>
      <c r="L37">
        <v>1</v>
      </c>
      <c r="M37">
        <v>0.96209912536443198</v>
      </c>
      <c r="N37">
        <v>0</v>
      </c>
    </row>
    <row r="38" spans="2:14" x14ac:dyDescent="0.25">
      <c r="B38" t="s">
        <v>28</v>
      </c>
      <c r="C38" t="s">
        <v>14</v>
      </c>
      <c r="D38" t="s">
        <v>30</v>
      </c>
      <c r="E38">
        <v>0.93647894562580003</v>
      </c>
      <c r="F38">
        <v>0.93647894562580003</v>
      </c>
      <c r="G38">
        <v>0.93647894562580003</v>
      </c>
      <c r="H38">
        <v>167</v>
      </c>
      <c r="I38">
        <v>614</v>
      </c>
      <c r="J38">
        <v>18</v>
      </c>
      <c r="K38">
        <v>0</v>
      </c>
      <c r="L38">
        <v>1</v>
      </c>
      <c r="M38">
        <v>0.971518987341772</v>
      </c>
      <c r="N38">
        <v>0</v>
      </c>
    </row>
    <row r="39" spans="2:14" x14ac:dyDescent="0.25">
      <c r="B39" t="s">
        <v>28</v>
      </c>
      <c r="C39" t="s">
        <v>16</v>
      </c>
      <c r="D39" t="s">
        <v>30</v>
      </c>
      <c r="E39">
        <v>0.94061875578848797</v>
      </c>
      <c r="F39">
        <v>0.94061875578848797</v>
      </c>
      <c r="G39">
        <v>0.94061875578848797</v>
      </c>
      <c r="H39">
        <v>89</v>
      </c>
      <c r="I39">
        <v>49</v>
      </c>
      <c r="J39">
        <v>4</v>
      </c>
      <c r="K39">
        <v>0</v>
      </c>
      <c r="L39">
        <v>1</v>
      </c>
      <c r="M39">
        <v>0.92452830188679203</v>
      </c>
      <c r="N39">
        <v>2</v>
      </c>
    </row>
    <row r="40" spans="2:14" x14ac:dyDescent="0.25">
      <c r="B40" t="s">
        <v>28</v>
      </c>
      <c r="C40" t="s">
        <v>17</v>
      </c>
      <c r="D40" t="s">
        <v>30</v>
      </c>
      <c r="E40">
        <v>0.94408057779689203</v>
      </c>
      <c r="F40">
        <v>0.94408057779689203</v>
      </c>
      <c r="G40">
        <v>0.94408057779689203</v>
      </c>
      <c r="H40">
        <v>256</v>
      </c>
      <c r="I40">
        <v>663</v>
      </c>
      <c r="J40">
        <v>22</v>
      </c>
      <c r="K40">
        <v>0</v>
      </c>
      <c r="L40">
        <v>1</v>
      </c>
      <c r="M40">
        <v>0.96788321167883196</v>
      </c>
      <c r="N40">
        <v>2</v>
      </c>
    </row>
    <row r="41" spans="2:14" x14ac:dyDescent="0.25">
      <c r="B41" t="s">
        <v>28</v>
      </c>
      <c r="C41" t="s">
        <v>14</v>
      </c>
      <c r="D41" t="s">
        <v>31</v>
      </c>
      <c r="E41">
        <v>0.895579898763747</v>
      </c>
      <c r="F41">
        <v>0.895579898763747</v>
      </c>
      <c r="G41">
        <v>0.895579898763747</v>
      </c>
      <c r="H41">
        <v>167</v>
      </c>
      <c r="I41">
        <v>601</v>
      </c>
      <c r="J41">
        <v>31</v>
      </c>
      <c r="K41">
        <v>0</v>
      </c>
      <c r="L41">
        <v>1</v>
      </c>
      <c r="M41">
        <v>0.950949367088608</v>
      </c>
      <c r="N41">
        <v>0</v>
      </c>
    </row>
    <row r="42" spans="2:14" x14ac:dyDescent="0.25">
      <c r="B42" t="s">
        <v>28</v>
      </c>
      <c r="C42" t="s">
        <v>16</v>
      </c>
      <c r="D42" t="s">
        <v>31</v>
      </c>
      <c r="E42">
        <v>0.94061875578848797</v>
      </c>
      <c r="F42">
        <v>0.94061875578848797</v>
      </c>
      <c r="G42">
        <v>0.94061875578848797</v>
      </c>
      <c r="H42">
        <v>89</v>
      </c>
      <c r="I42">
        <v>49</v>
      </c>
      <c r="J42">
        <v>4</v>
      </c>
      <c r="K42">
        <v>0</v>
      </c>
      <c r="L42">
        <v>1</v>
      </c>
      <c r="M42">
        <v>0.92452830188679203</v>
      </c>
      <c r="N42">
        <v>2</v>
      </c>
    </row>
    <row r="43" spans="2:14" x14ac:dyDescent="0.25">
      <c r="B43" t="s">
        <v>28</v>
      </c>
      <c r="C43" t="s">
        <v>17</v>
      </c>
      <c r="D43" t="s">
        <v>31</v>
      </c>
      <c r="E43">
        <v>0.91366056550904795</v>
      </c>
      <c r="F43">
        <v>0.91366056550904795</v>
      </c>
      <c r="G43">
        <v>0.91366056550904795</v>
      </c>
      <c r="H43">
        <v>256</v>
      </c>
      <c r="I43">
        <v>650</v>
      </c>
      <c r="J43">
        <v>35</v>
      </c>
      <c r="K43">
        <v>0</v>
      </c>
      <c r="L43">
        <v>1</v>
      </c>
      <c r="M43">
        <v>0.94890510948905105</v>
      </c>
      <c r="N43">
        <v>2</v>
      </c>
    </row>
    <row r="44" spans="2:14" x14ac:dyDescent="0.25">
      <c r="B44" t="s">
        <v>28</v>
      </c>
      <c r="C44" t="s">
        <v>14</v>
      </c>
      <c r="D44" t="s">
        <v>32</v>
      </c>
      <c r="E44">
        <v>0.82614923799096196</v>
      </c>
      <c r="F44">
        <v>0.82614923799096196</v>
      </c>
      <c r="G44">
        <v>0.82614923799096196</v>
      </c>
      <c r="H44">
        <v>167</v>
      </c>
      <c r="I44">
        <v>576</v>
      </c>
      <c r="J44">
        <v>56</v>
      </c>
      <c r="K44">
        <v>0</v>
      </c>
      <c r="L44">
        <v>1</v>
      </c>
      <c r="M44">
        <v>0.911392405063291</v>
      </c>
      <c r="N44">
        <v>0</v>
      </c>
    </row>
    <row r="45" spans="2:14" x14ac:dyDescent="0.25">
      <c r="B45" t="s">
        <v>28</v>
      </c>
      <c r="C45" t="s">
        <v>16</v>
      </c>
      <c r="D45" t="s">
        <v>32</v>
      </c>
      <c r="E45">
        <v>0.89389555617049699</v>
      </c>
      <c r="F45">
        <v>0.89389555617049699</v>
      </c>
      <c r="G45">
        <v>0.89389555617049699</v>
      </c>
      <c r="H45">
        <v>88</v>
      </c>
      <c r="I45">
        <v>46</v>
      </c>
      <c r="J45">
        <v>6</v>
      </c>
      <c r="K45">
        <v>1</v>
      </c>
      <c r="L45">
        <v>0.98876404494381998</v>
      </c>
      <c r="M45">
        <v>0.88461538461538503</v>
      </c>
      <c r="N45">
        <v>3</v>
      </c>
    </row>
    <row r="46" spans="2:14" x14ac:dyDescent="0.25">
      <c r="B46" t="s">
        <v>28</v>
      </c>
      <c r="C46" t="s">
        <v>17</v>
      </c>
      <c r="D46" t="s">
        <v>32</v>
      </c>
      <c r="E46">
        <v>0.85258773359330997</v>
      </c>
      <c r="F46">
        <v>0.85258773359330997</v>
      </c>
      <c r="G46">
        <v>0.85258773359330997</v>
      </c>
      <c r="H46">
        <v>255</v>
      </c>
      <c r="I46">
        <v>622</v>
      </c>
      <c r="J46">
        <v>62</v>
      </c>
      <c r="K46">
        <v>1</v>
      </c>
      <c r="L46">
        <v>0.99609375</v>
      </c>
      <c r="M46">
        <v>0.90935672514619903</v>
      </c>
      <c r="N46">
        <v>3</v>
      </c>
    </row>
    <row r="47" spans="2:14" x14ac:dyDescent="0.25">
      <c r="B47" t="s">
        <v>28</v>
      </c>
      <c r="C47" t="s">
        <v>14</v>
      </c>
      <c r="D47" t="s">
        <v>33</v>
      </c>
      <c r="E47">
        <v>0.88665008434203196</v>
      </c>
      <c r="F47">
        <v>0.88665008434203196</v>
      </c>
      <c r="G47">
        <v>0.88665008434203196</v>
      </c>
      <c r="H47">
        <v>167</v>
      </c>
      <c r="I47">
        <v>598</v>
      </c>
      <c r="J47">
        <v>34</v>
      </c>
      <c r="K47">
        <v>0</v>
      </c>
      <c r="L47">
        <v>1</v>
      </c>
      <c r="M47">
        <v>0.94620253164557</v>
      </c>
      <c r="N47">
        <v>0</v>
      </c>
    </row>
    <row r="48" spans="2:14" x14ac:dyDescent="0.25">
      <c r="B48" t="s">
        <v>28</v>
      </c>
      <c r="C48" t="s">
        <v>16</v>
      </c>
      <c r="D48" t="s">
        <v>33</v>
      </c>
      <c r="E48">
        <v>0.95531843172236197</v>
      </c>
      <c r="F48">
        <v>0.95531843172236197</v>
      </c>
      <c r="G48">
        <v>0.95531843172236197</v>
      </c>
      <c r="H48">
        <v>89</v>
      </c>
      <c r="I48">
        <v>50</v>
      </c>
      <c r="J48">
        <v>3</v>
      </c>
      <c r="K48">
        <v>0</v>
      </c>
      <c r="L48">
        <v>1</v>
      </c>
      <c r="M48">
        <v>0.94339622641509402</v>
      </c>
      <c r="N48">
        <v>2</v>
      </c>
    </row>
    <row r="49" spans="1:15" x14ac:dyDescent="0.25">
      <c r="B49" t="s">
        <v>28</v>
      </c>
      <c r="C49" t="s">
        <v>17</v>
      </c>
      <c r="D49" t="s">
        <v>33</v>
      </c>
      <c r="E49">
        <v>0.90913502523457301</v>
      </c>
      <c r="F49">
        <v>0.90913502523457301</v>
      </c>
      <c r="G49">
        <v>0.90913502523457301</v>
      </c>
      <c r="H49">
        <v>256</v>
      </c>
      <c r="I49">
        <v>648</v>
      </c>
      <c r="J49">
        <v>37</v>
      </c>
      <c r="K49">
        <v>0</v>
      </c>
      <c r="L49">
        <v>1</v>
      </c>
      <c r="M49">
        <v>0.94598540145985399</v>
      </c>
      <c r="N49">
        <v>2</v>
      </c>
    </row>
    <row r="50" spans="1:15" x14ac:dyDescent="0.25">
      <c r="B50" t="s">
        <v>28</v>
      </c>
      <c r="C50" t="s">
        <v>14</v>
      </c>
      <c r="D50" t="s">
        <v>34</v>
      </c>
      <c r="E50">
        <v>0.87789605124596004</v>
      </c>
      <c r="F50">
        <v>0.87789605124596004</v>
      </c>
      <c r="G50">
        <v>0.87789605124596004</v>
      </c>
      <c r="H50">
        <v>167</v>
      </c>
      <c r="I50">
        <v>595</v>
      </c>
      <c r="J50">
        <v>37</v>
      </c>
      <c r="K50">
        <v>0</v>
      </c>
      <c r="L50">
        <v>1</v>
      </c>
      <c r="M50">
        <v>0.941455696202532</v>
      </c>
      <c r="N50">
        <v>0</v>
      </c>
    </row>
    <row r="51" spans="1:15" x14ac:dyDescent="0.25">
      <c r="B51" t="s">
        <v>28</v>
      </c>
      <c r="C51" t="s">
        <v>16</v>
      </c>
      <c r="D51" t="s">
        <v>34</v>
      </c>
      <c r="E51">
        <v>0.90968836124653496</v>
      </c>
      <c r="F51">
        <v>0.90968836124653496</v>
      </c>
      <c r="G51">
        <v>0.90968836124653496</v>
      </c>
      <c r="H51">
        <v>86</v>
      </c>
      <c r="I51">
        <v>50</v>
      </c>
      <c r="J51">
        <v>3</v>
      </c>
      <c r="K51">
        <v>3</v>
      </c>
      <c r="L51">
        <v>0.96629213483146104</v>
      </c>
      <c r="M51">
        <v>0.94339622641509402</v>
      </c>
      <c r="N51">
        <v>2</v>
      </c>
    </row>
    <row r="52" spans="1:15" x14ac:dyDescent="0.25">
      <c r="B52" t="s">
        <v>28</v>
      </c>
      <c r="C52" t="s">
        <v>17</v>
      </c>
      <c r="D52" t="s">
        <v>34</v>
      </c>
      <c r="E52">
        <v>0.89366381468144596</v>
      </c>
      <c r="F52">
        <v>0.89366381468144596</v>
      </c>
      <c r="G52">
        <v>0.89366381468144596</v>
      </c>
      <c r="H52">
        <v>253</v>
      </c>
      <c r="I52">
        <v>645</v>
      </c>
      <c r="J52">
        <v>40</v>
      </c>
      <c r="K52">
        <v>3</v>
      </c>
      <c r="L52">
        <v>0.98828125</v>
      </c>
      <c r="M52">
        <v>0.94160583941605802</v>
      </c>
      <c r="N52">
        <v>2</v>
      </c>
    </row>
    <row r="53" spans="1:15" x14ac:dyDescent="0.25">
      <c r="B53" t="s">
        <v>28</v>
      </c>
      <c r="C53" t="s">
        <v>14</v>
      </c>
      <c r="D53" t="s">
        <v>35</v>
      </c>
      <c r="E53">
        <v>0.87501598803370595</v>
      </c>
      <c r="F53">
        <v>0.87501598803370595</v>
      </c>
      <c r="G53">
        <v>0.87501598803370595</v>
      </c>
      <c r="H53">
        <v>167</v>
      </c>
      <c r="I53">
        <v>594</v>
      </c>
      <c r="J53">
        <v>38</v>
      </c>
      <c r="K53">
        <v>0</v>
      </c>
      <c r="L53">
        <v>1</v>
      </c>
      <c r="M53">
        <v>0.939873417721519</v>
      </c>
      <c r="N53">
        <v>0</v>
      </c>
    </row>
    <row r="54" spans="1:15" x14ac:dyDescent="0.25">
      <c r="B54" t="s">
        <v>28</v>
      </c>
      <c r="C54" t="s">
        <v>16</v>
      </c>
      <c r="D54" t="s">
        <v>35</v>
      </c>
      <c r="E54">
        <v>0.90999094947755799</v>
      </c>
      <c r="F54">
        <v>0.90999094947755799</v>
      </c>
      <c r="G54">
        <v>0.90999094947755799</v>
      </c>
      <c r="H54">
        <v>88</v>
      </c>
      <c r="I54">
        <v>48</v>
      </c>
      <c r="J54">
        <v>5</v>
      </c>
      <c r="K54">
        <v>1</v>
      </c>
      <c r="L54">
        <v>0.98876404494381998</v>
      </c>
      <c r="M54">
        <v>0.90566037735849103</v>
      </c>
      <c r="N54">
        <v>2</v>
      </c>
    </row>
    <row r="55" spans="1:15" x14ac:dyDescent="0.25">
      <c r="B55" t="s">
        <v>28</v>
      </c>
      <c r="C55" t="s">
        <v>17</v>
      </c>
      <c r="D55" t="s">
        <v>35</v>
      </c>
      <c r="E55">
        <v>0.89285767261707605</v>
      </c>
      <c r="F55">
        <v>0.89285767261707605</v>
      </c>
      <c r="G55">
        <v>0.89285767261707605</v>
      </c>
      <c r="H55">
        <v>255</v>
      </c>
      <c r="I55">
        <v>642</v>
      </c>
      <c r="J55">
        <v>43</v>
      </c>
      <c r="K55">
        <v>1</v>
      </c>
      <c r="L55">
        <v>0.99609375</v>
      </c>
      <c r="M55">
        <v>0.93722627737226305</v>
      </c>
      <c r="N55">
        <v>2</v>
      </c>
    </row>
    <row r="56" spans="1:15" x14ac:dyDescent="0.25">
      <c r="B56" t="s">
        <v>28</v>
      </c>
      <c r="C56" t="s">
        <v>14</v>
      </c>
      <c r="D56" t="s">
        <v>36</v>
      </c>
      <c r="E56">
        <v>0.87501598803370595</v>
      </c>
      <c r="F56">
        <v>0.87501598803370595</v>
      </c>
      <c r="G56">
        <v>0.87501598803370595</v>
      </c>
      <c r="H56">
        <v>167</v>
      </c>
      <c r="I56">
        <v>594</v>
      </c>
      <c r="J56">
        <v>38</v>
      </c>
      <c r="K56">
        <v>0</v>
      </c>
      <c r="L56">
        <v>1</v>
      </c>
      <c r="M56">
        <v>0.939873417721519</v>
      </c>
      <c r="N56">
        <v>0</v>
      </c>
    </row>
    <row r="57" spans="1:15" x14ac:dyDescent="0.25">
      <c r="B57" t="s">
        <v>28</v>
      </c>
      <c r="C57" t="s">
        <v>16</v>
      </c>
      <c r="D57" t="s">
        <v>36</v>
      </c>
      <c r="E57">
        <v>0.92455755531008499</v>
      </c>
      <c r="F57">
        <v>0.92455755531008499</v>
      </c>
      <c r="G57">
        <v>0.92455755531008499</v>
      </c>
      <c r="H57">
        <v>87</v>
      </c>
      <c r="I57">
        <v>50</v>
      </c>
      <c r="J57">
        <v>3</v>
      </c>
      <c r="K57">
        <v>2</v>
      </c>
      <c r="L57">
        <v>0.97752808988763995</v>
      </c>
      <c r="M57">
        <v>0.94339622641509402</v>
      </c>
      <c r="N57">
        <v>2</v>
      </c>
    </row>
    <row r="58" spans="1:15" x14ac:dyDescent="0.25">
      <c r="B58" t="s">
        <v>28</v>
      </c>
      <c r="C58" t="s">
        <v>17</v>
      </c>
      <c r="D58" t="s">
        <v>36</v>
      </c>
      <c r="E58">
        <v>0.89435365030516301</v>
      </c>
      <c r="F58">
        <v>0.89435365030516301</v>
      </c>
      <c r="G58">
        <v>0.89435365030516301</v>
      </c>
      <c r="H58">
        <v>254</v>
      </c>
      <c r="I58">
        <v>644</v>
      </c>
      <c r="J58">
        <v>41</v>
      </c>
      <c r="K58">
        <v>2</v>
      </c>
      <c r="L58">
        <v>0.9921875</v>
      </c>
      <c r="M58">
        <v>0.94014598540145999</v>
      </c>
      <c r="N58">
        <v>2</v>
      </c>
    </row>
    <row r="59" spans="1:15" x14ac:dyDescent="0.25">
      <c r="B59" t="s">
        <v>28</v>
      </c>
      <c r="C59" t="s">
        <v>14</v>
      </c>
      <c r="D59" t="s">
        <v>37</v>
      </c>
      <c r="E59">
        <v>0.86089006606354501</v>
      </c>
      <c r="F59">
        <v>0.86089006606354501</v>
      </c>
      <c r="G59">
        <v>0.86089006606354501</v>
      </c>
      <c r="H59">
        <v>167</v>
      </c>
      <c r="I59">
        <v>589</v>
      </c>
      <c r="J59">
        <v>43</v>
      </c>
      <c r="K59">
        <v>0</v>
      </c>
      <c r="L59">
        <v>1</v>
      </c>
      <c r="M59">
        <v>0.931962025316456</v>
      </c>
      <c r="N59">
        <v>0</v>
      </c>
    </row>
    <row r="60" spans="1:15" x14ac:dyDescent="0.25">
      <c r="B60" t="s">
        <v>28</v>
      </c>
      <c r="C60" t="s">
        <v>16</v>
      </c>
      <c r="D60" t="s">
        <v>37</v>
      </c>
      <c r="E60">
        <v>0.87906297229020702</v>
      </c>
      <c r="F60">
        <v>0.87906297229020702</v>
      </c>
      <c r="G60">
        <v>0.87906297229020702</v>
      </c>
      <c r="H60">
        <v>86</v>
      </c>
      <c r="I60">
        <v>48</v>
      </c>
      <c r="J60">
        <v>5</v>
      </c>
      <c r="K60">
        <v>3</v>
      </c>
      <c r="L60">
        <v>0.96629213483146104</v>
      </c>
      <c r="M60">
        <v>0.90566037735849103</v>
      </c>
      <c r="N60">
        <v>2</v>
      </c>
    </row>
    <row r="61" spans="1:15" x14ac:dyDescent="0.25">
      <c r="B61" t="s">
        <v>28</v>
      </c>
      <c r="C61" t="s">
        <v>17</v>
      </c>
      <c r="D61" t="s">
        <v>37</v>
      </c>
      <c r="E61">
        <v>0.87605874177978404</v>
      </c>
      <c r="F61">
        <v>0.87605874177978404</v>
      </c>
      <c r="G61">
        <v>0.87605874177978404</v>
      </c>
      <c r="H61">
        <v>253</v>
      </c>
      <c r="I61">
        <v>637</v>
      </c>
      <c r="J61">
        <v>48</v>
      </c>
      <c r="K61">
        <v>3</v>
      </c>
      <c r="L61">
        <v>0.98828125</v>
      </c>
      <c r="M61">
        <v>0.92992700729927003</v>
      </c>
      <c r="N61">
        <v>2</v>
      </c>
    </row>
    <row r="62" spans="1:15" x14ac:dyDescent="0.25">
      <c r="A62" t="str">
        <f>B62&amp;C62&amp;D62</f>
        <v>mcc_vietnamtraining167346, 41777, 31294, 222194, 77591</v>
      </c>
      <c r="B62" t="s">
        <v>39</v>
      </c>
      <c r="C62" t="s">
        <v>14</v>
      </c>
      <c r="D62" t="s">
        <v>38</v>
      </c>
      <c r="E62">
        <v>0.80825495298594097</v>
      </c>
      <c r="F62">
        <v>0.80825495298594097</v>
      </c>
      <c r="G62">
        <v>0.80825495298594097</v>
      </c>
      <c r="H62">
        <v>42</v>
      </c>
      <c r="I62">
        <v>738</v>
      </c>
      <c r="J62">
        <v>4</v>
      </c>
      <c r="K62">
        <v>15</v>
      </c>
      <c r="L62">
        <v>0.73684210526315796</v>
      </c>
      <c r="M62">
        <v>0.99460916442048497</v>
      </c>
      <c r="N62">
        <v>0</v>
      </c>
      <c r="O62">
        <f>(H62+I62)/SUM(H62:K62)</f>
        <v>0.97622027534418021</v>
      </c>
    </row>
    <row r="63" spans="1:15" x14ac:dyDescent="0.25">
      <c r="A63" t="str">
        <f t="shared" ref="A63:A91" si="2">B63&amp;C63&amp;D63</f>
        <v>mcc_vietnamvalidation167346, 41777, 31294, 222194, 77591</v>
      </c>
      <c r="B63" t="s">
        <v>39</v>
      </c>
      <c r="C63" t="s">
        <v>16</v>
      </c>
      <c r="D63" t="s">
        <v>38</v>
      </c>
      <c r="E63">
        <v>0.19104886016143799</v>
      </c>
      <c r="F63">
        <v>0.19104886016143799</v>
      </c>
      <c r="G63">
        <v>0.19104886016143799</v>
      </c>
      <c r="H63">
        <v>5</v>
      </c>
      <c r="I63">
        <v>110</v>
      </c>
      <c r="J63">
        <v>8</v>
      </c>
      <c r="K63">
        <v>18</v>
      </c>
      <c r="L63">
        <v>0.217391304347826</v>
      </c>
      <c r="M63">
        <v>0.93220338983050799</v>
      </c>
      <c r="N63">
        <v>3</v>
      </c>
      <c r="O63">
        <f t="shared" ref="O63:O91" si="3">(H63+I63)/SUM(H63:K63)</f>
        <v>0.81560283687943258</v>
      </c>
    </row>
    <row r="64" spans="1:15" x14ac:dyDescent="0.25">
      <c r="A64" t="str">
        <f t="shared" si="2"/>
        <v>mcc_vietnamall167346, 41777, 31294, 222194, 77591</v>
      </c>
      <c r="B64" t="s">
        <v>39</v>
      </c>
      <c r="C64" t="s">
        <v>17</v>
      </c>
      <c r="D64" t="s">
        <v>38</v>
      </c>
      <c r="E64">
        <v>0.65985559239381297</v>
      </c>
      <c r="F64">
        <v>0.65985559239381297</v>
      </c>
      <c r="G64">
        <v>0.65985559239381297</v>
      </c>
      <c r="H64">
        <v>47</v>
      </c>
      <c r="I64">
        <v>848</v>
      </c>
      <c r="J64">
        <v>12</v>
      </c>
      <c r="K64">
        <v>33</v>
      </c>
      <c r="L64">
        <v>0.58750000000000002</v>
      </c>
      <c r="M64">
        <v>0.98604651162790702</v>
      </c>
      <c r="N64">
        <v>3</v>
      </c>
      <c r="O64">
        <f t="shared" si="3"/>
        <v>0.9521276595744681</v>
      </c>
    </row>
    <row r="65" spans="1:15" x14ac:dyDescent="0.25">
      <c r="A65" t="str">
        <f t="shared" si="2"/>
        <v>mcc_vietnamtraining222194, 31294, 53497, 39923, 82705</v>
      </c>
      <c r="B65" t="s">
        <v>39</v>
      </c>
      <c r="C65" t="s">
        <v>14</v>
      </c>
      <c r="D65" t="s">
        <v>40</v>
      </c>
      <c r="E65">
        <v>0.82827324419145099</v>
      </c>
      <c r="F65">
        <v>0.82827324419145099</v>
      </c>
      <c r="G65">
        <v>0.82827324419145099</v>
      </c>
      <c r="H65">
        <v>40</v>
      </c>
      <c r="I65">
        <v>742</v>
      </c>
      <c r="J65">
        <v>0</v>
      </c>
      <c r="K65">
        <v>17</v>
      </c>
      <c r="L65">
        <v>0.70175438596491202</v>
      </c>
      <c r="M65">
        <v>1</v>
      </c>
      <c r="N65">
        <v>0</v>
      </c>
      <c r="O65">
        <f t="shared" si="3"/>
        <v>0.97872340425531912</v>
      </c>
    </row>
    <row r="66" spans="1:15" x14ac:dyDescent="0.25">
      <c r="A66" t="str">
        <f t="shared" si="2"/>
        <v>mcc_vietnamvalidation222194, 31294, 53497, 39923, 82705</v>
      </c>
      <c r="B66" t="s">
        <v>39</v>
      </c>
      <c r="C66" t="s">
        <v>16</v>
      </c>
      <c r="D66" t="s">
        <v>40</v>
      </c>
      <c r="E66">
        <v>0.24076892475113501</v>
      </c>
      <c r="F66">
        <v>0.24076892475113501</v>
      </c>
      <c r="G66">
        <v>0.24076892475113501</v>
      </c>
      <c r="H66">
        <v>4</v>
      </c>
      <c r="I66">
        <v>114</v>
      </c>
      <c r="J66">
        <v>4</v>
      </c>
      <c r="K66">
        <v>17</v>
      </c>
      <c r="L66">
        <v>0.19047619047618999</v>
      </c>
      <c r="M66">
        <v>0.96610169491525399</v>
      </c>
      <c r="N66">
        <v>5</v>
      </c>
      <c r="O66">
        <f t="shared" si="3"/>
        <v>0.84892086330935257</v>
      </c>
    </row>
    <row r="67" spans="1:15" x14ac:dyDescent="0.25">
      <c r="A67" t="str">
        <f t="shared" si="2"/>
        <v>mcc_vietnamall222194, 31294, 53497, 39923, 82705</v>
      </c>
      <c r="B67" t="s">
        <v>39</v>
      </c>
      <c r="C67" t="s">
        <v>17</v>
      </c>
      <c r="D67" t="s">
        <v>40</v>
      </c>
      <c r="E67">
        <v>0.70104076235142698</v>
      </c>
      <c r="F67">
        <v>0.70104076235142698</v>
      </c>
      <c r="G67">
        <v>0.70104076235142698</v>
      </c>
      <c r="H67">
        <v>44</v>
      </c>
      <c r="I67">
        <v>856</v>
      </c>
      <c r="J67">
        <v>4</v>
      </c>
      <c r="K67">
        <v>34</v>
      </c>
      <c r="L67">
        <v>0.56410256410256399</v>
      </c>
      <c r="M67">
        <v>0.99534883720930201</v>
      </c>
      <c r="N67">
        <v>5</v>
      </c>
      <c r="O67">
        <f t="shared" si="3"/>
        <v>0.95948827292110872</v>
      </c>
    </row>
    <row r="68" spans="1:15" x14ac:dyDescent="0.25">
      <c r="A68" t="str">
        <f t="shared" si="2"/>
        <v>mcc_vietnamtraining185010, 30704, 151772, 169585, 81006</v>
      </c>
      <c r="B68" t="s">
        <v>39</v>
      </c>
      <c r="C68" t="s">
        <v>14</v>
      </c>
      <c r="D68" t="s">
        <v>41</v>
      </c>
      <c r="E68">
        <v>0.73082539526244505</v>
      </c>
      <c r="F68">
        <v>0.73082539526244505</v>
      </c>
      <c r="G68">
        <v>0.73082539526244505</v>
      </c>
      <c r="H68">
        <v>45</v>
      </c>
      <c r="I68">
        <v>724</v>
      </c>
      <c r="J68">
        <v>18</v>
      </c>
      <c r="K68">
        <v>12</v>
      </c>
      <c r="L68">
        <v>0.78947368421052599</v>
      </c>
      <c r="M68">
        <v>0.97574123989218298</v>
      </c>
      <c r="N68">
        <v>0</v>
      </c>
      <c r="O68">
        <f t="shared" si="3"/>
        <v>0.96245306633291616</v>
      </c>
    </row>
    <row r="69" spans="1:15" x14ac:dyDescent="0.25">
      <c r="A69" t="str">
        <f t="shared" si="2"/>
        <v>mcc_vietnamvalidation185010, 30704, 151772, 169585, 81006</v>
      </c>
      <c r="B69" t="s">
        <v>39</v>
      </c>
      <c r="C69" t="s">
        <v>16</v>
      </c>
      <c r="D69" t="s">
        <v>41</v>
      </c>
      <c r="E69">
        <v>0.11802791279828</v>
      </c>
      <c r="F69">
        <v>0.11802791279828</v>
      </c>
      <c r="G69">
        <v>0.11802791279828</v>
      </c>
      <c r="H69">
        <v>7</v>
      </c>
      <c r="I69">
        <v>99</v>
      </c>
      <c r="J69">
        <v>20</v>
      </c>
      <c r="K69">
        <v>17</v>
      </c>
      <c r="L69">
        <v>0.29166666666666702</v>
      </c>
      <c r="M69">
        <v>0.83193277310924396</v>
      </c>
      <c r="N69">
        <v>1</v>
      </c>
      <c r="O69">
        <f t="shared" si="3"/>
        <v>0.74125874125874125</v>
      </c>
    </row>
    <row r="70" spans="1:15" x14ac:dyDescent="0.25">
      <c r="A70" t="str">
        <f t="shared" si="2"/>
        <v>mcc_vietnamall185010, 30704, 151772, 169585, 81006</v>
      </c>
      <c r="B70" t="s">
        <v>39</v>
      </c>
      <c r="C70" t="s">
        <v>17</v>
      </c>
      <c r="D70" t="s">
        <v>41</v>
      </c>
      <c r="E70">
        <v>0.57014907595367004</v>
      </c>
      <c r="F70">
        <v>0.57014907595367004</v>
      </c>
      <c r="G70">
        <v>0.57014907595367004</v>
      </c>
      <c r="H70">
        <v>52</v>
      </c>
      <c r="I70">
        <v>823</v>
      </c>
      <c r="J70">
        <v>38</v>
      </c>
      <c r="K70">
        <v>29</v>
      </c>
      <c r="L70">
        <v>0.64197530864197505</v>
      </c>
      <c r="M70">
        <v>0.95586527293844403</v>
      </c>
      <c r="N70">
        <v>1</v>
      </c>
      <c r="O70">
        <f t="shared" si="3"/>
        <v>0.9288747346072187</v>
      </c>
    </row>
    <row r="71" spans="1:15" x14ac:dyDescent="0.25">
      <c r="A71" t="str">
        <f t="shared" si="2"/>
        <v>mcc_vietnamtraining222266, 31294, 8313, 9091, 203773</v>
      </c>
      <c r="B71" t="s">
        <v>39</v>
      </c>
      <c r="C71" t="s">
        <v>14</v>
      </c>
      <c r="D71" t="s">
        <v>42</v>
      </c>
      <c r="E71">
        <v>0.81933314637436605</v>
      </c>
      <c r="F71">
        <v>0.81933314637436605</v>
      </c>
      <c r="G71">
        <v>0.81933314637436605</v>
      </c>
      <c r="H71">
        <v>43</v>
      </c>
      <c r="I71">
        <v>738</v>
      </c>
      <c r="J71">
        <v>4</v>
      </c>
      <c r="K71">
        <v>14</v>
      </c>
      <c r="L71">
        <v>0.75438596491228105</v>
      </c>
      <c r="M71">
        <v>0.99460916442048497</v>
      </c>
      <c r="N71">
        <v>0</v>
      </c>
      <c r="O71">
        <f t="shared" si="3"/>
        <v>0.97747183979974972</v>
      </c>
    </row>
    <row r="72" spans="1:15" x14ac:dyDescent="0.25">
      <c r="A72" t="str">
        <f t="shared" si="2"/>
        <v>mcc_vietnamvalidation222266, 31294, 8313, 9091, 203773</v>
      </c>
      <c r="B72" t="s">
        <v>39</v>
      </c>
      <c r="C72" t="s">
        <v>16</v>
      </c>
      <c r="D72" t="s">
        <v>42</v>
      </c>
      <c r="E72">
        <v>0.41567049145238799</v>
      </c>
      <c r="F72">
        <v>0.41567049145238799</v>
      </c>
      <c r="G72">
        <v>0.41567049145238799</v>
      </c>
      <c r="H72">
        <v>8</v>
      </c>
      <c r="I72">
        <v>114</v>
      </c>
      <c r="J72">
        <v>4</v>
      </c>
      <c r="K72">
        <v>15</v>
      </c>
      <c r="L72">
        <v>0.34782608695652201</v>
      </c>
      <c r="M72">
        <v>0.96610169491525399</v>
      </c>
      <c r="N72">
        <v>3</v>
      </c>
      <c r="O72">
        <f t="shared" si="3"/>
        <v>0.86524822695035464</v>
      </c>
    </row>
    <row r="73" spans="1:15" x14ac:dyDescent="0.25">
      <c r="A73" t="str">
        <f t="shared" si="2"/>
        <v>mcc_vietnamall222266, 31294, 8313, 9091, 203773</v>
      </c>
      <c r="B73" t="s">
        <v>39</v>
      </c>
      <c r="C73" t="s">
        <v>17</v>
      </c>
      <c r="D73" t="s">
        <v>42</v>
      </c>
      <c r="E73">
        <v>0.72273083383833303</v>
      </c>
      <c r="F73">
        <v>0.72273083383833303</v>
      </c>
      <c r="G73">
        <v>0.72273083383833303</v>
      </c>
      <c r="H73">
        <v>51</v>
      </c>
      <c r="I73">
        <v>852</v>
      </c>
      <c r="J73">
        <v>8</v>
      </c>
      <c r="K73">
        <v>29</v>
      </c>
      <c r="L73">
        <v>0.63749999999999996</v>
      </c>
      <c r="M73">
        <v>0.99069767441860501</v>
      </c>
      <c r="N73">
        <v>3</v>
      </c>
      <c r="O73">
        <f t="shared" si="3"/>
        <v>0.96063829787234045</v>
      </c>
    </row>
    <row r="74" spans="1:15" x14ac:dyDescent="0.25">
      <c r="A74" t="str">
        <f t="shared" si="2"/>
        <v>mcc_vietnamtraining223125, 31294, 194967, 55296, 198744</v>
      </c>
      <c r="B74" t="s">
        <v>39</v>
      </c>
      <c r="C74" t="s">
        <v>14</v>
      </c>
      <c r="D74" t="s">
        <v>43</v>
      </c>
      <c r="E74">
        <v>0.82088197793561002</v>
      </c>
      <c r="F74">
        <v>0.82088197793561002</v>
      </c>
      <c r="G74">
        <v>0.82088197793561002</v>
      </c>
      <c r="H74">
        <v>44</v>
      </c>
      <c r="I74">
        <v>737</v>
      </c>
      <c r="J74">
        <v>5</v>
      </c>
      <c r="K74">
        <v>13</v>
      </c>
      <c r="L74">
        <v>0.77192982456140302</v>
      </c>
      <c r="M74">
        <v>0.99326145552560696</v>
      </c>
      <c r="N74">
        <v>0</v>
      </c>
      <c r="O74">
        <f t="shared" si="3"/>
        <v>0.97747183979974972</v>
      </c>
    </row>
    <row r="75" spans="1:15" x14ac:dyDescent="0.25">
      <c r="A75" t="str">
        <f t="shared" si="2"/>
        <v>mcc_vietnamvalidation223125, 31294, 194967, 55296, 198744</v>
      </c>
      <c r="B75" t="s">
        <v>39</v>
      </c>
      <c r="C75" t="s">
        <v>16</v>
      </c>
      <c r="D75" t="s">
        <v>43</v>
      </c>
      <c r="E75">
        <v>0.50285212961843295</v>
      </c>
      <c r="F75">
        <v>0.50285212961843295</v>
      </c>
      <c r="G75">
        <v>0.50285212961843295</v>
      </c>
      <c r="H75">
        <v>11</v>
      </c>
      <c r="I75">
        <v>113</v>
      </c>
      <c r="J75">
        <v>4</v>
      </c>
      <c r="K75">
        <v>14</v>
      </c>
      <c r="L75">
        <v>0.44</v>
      </c>
      <c r="M75">
        <v>0.96581196581196604</v>
      </c>
      <c r="N75">
        <v>2</v>
      </c>
      <c r="O75">
        <f t="shared" si="3"/>
        <v>0.87323943661971826</v>
      </c>
    </row>
    <row r="76" spans="1:15" x14ac:dyDescent="0.25">
      <c r="A76" t="str">
        <f t="shared" si="2"/>
        <v>mcc_vietnamall223125, 31294, 194967, 55296, 198744</v>
      </c>
      <c r="B76" t="s">
        <v>39</v>
      </c>
      <c r="C76" t="s">
        <v>17</v>
      </c>
      <c r="D76" t="s">
        <v>43</v>
      </c>
      <c r="E76">
        <v>0.73964790903749</v>
      </c>
      <c r="F76">
        <v>0.73964790903749</v>
      </c>
      <c r="G76">
        <v>0.73964790903749</v>
      </c>
      <c r="H76">
        <v>55</v>
      </c>
      <c r="I76">
        <v>850</v>
      </c>
      <c r="J76">
        <v>9</v>
      </c>
      <c r="K76">
        <v>27</v>
      </c>
      <c r="L76">
        <v>0.67073170731707299</v>
      </c>
      <c r="M76">
        <v>0.98952270081490101</v>
      </c>
      <c r="N76">
        <v>2</v>
      </c>
      <c r="O76">
        <f t="shared" si="3"/>
        <v>0.96174282678002121</v>
      </c>
    </row>
    <row r="77" spans="1:15" x14ac:dyDescent="0.25">
      <c r="A77" t="str">
        <f t="shared" si="2"/>
        <v>mcc_vietnamtraining31294, 179791, 194967, 30251, 37283</v>
      </c>
      <c r="B77" t="s">
        <v>39</v>
      </c>
      <c r="C77" t="s">
        <v>14</v>
      </c>
      <c r="D77" t="s">
        <v>44</v>
      </c>
      <c r="E77">
        <v>0.79503882483773503</v>
      </c>
      <c r="F77">
        <v>0.79503882483773503</v>
      </c>
      <c r="G77">
        <v>0.79503882483773503</v>
      </c>
      <c r="H77">
        <v>39</v>
      </c>
      <c r="I77">
        <v>740</v>
      </c>
      <c r="J77">
        <v>2</v>
      </c>
      <c r="K77">
        <v>18</v>
      </c>
      <c r="L77">
        <v>0.68421052631579005</v>
      </c>
      <c r="M77">
        <v>0.99730458221024298</v>
      </c>
      <c r="N77">
        <v>0</v>
      </c>
      <c r="O77">
        <f t="shared" si="3"/>
        <v>0.97496871088861081</v>
      </c>
    </row>
    <row r="78" spans="1:15" x14ac:dyDescent="0.25">
      <c r="A78" t="str">
        <f t="shared" si="2"/>
        <v>mcc_vietnamvalidation31294, 179791, 194967, 30251, 37283</v>
      </c>
      <c r="B78" t="s">
        <v>39</v>
      </c>
      <c r="C78" t="s">
        <v>16</v>
      </c>
      <c r="D78" t="s">
        <v>44</v>
      </c>
      <c r="E78">
        <v>0.30272678268106601</v>
      </c>
      <c r="F78">
        <v>0.30272678268106601</v>
      </c>
      <c r="G78">
        <v>0.30272678268106601</v>
      </c>
      <c r="H78">
        <v>7</v>
      </c>
      <c r="I78">
        <v>111</v>
      </c>
      <c r="J78">
        <v>7</v>
      </c>
      <c r="K78">
        <v>16</v>
      </c>
      <c r="L78">
        <v>0.30434782608695699</v>
      </c>
      <c r="M78">
        <v>0.94067796610169496</v>
      </c>
      <c r="N78">
        <v>3</v>
      </c>
      <c r="O78">
        <f t="shared" si="3"/>
        <v>0.83687943262411346</v>
      </c>
    </row>
    <row r="79" spans="1:15" x14ac:dyDescent="0.25">
      <c r="A79" t="str">
        <f t="shared" si="2"/>
        <v>mcc_vietnamall31294, 179791, 194967, 30251, 37283</v>
      </c>
      <c r="B79" t="s">
        <v>39</v>
      </c>
      <c r="C79" t="s">
        <v>17</v>
      </c>
      <c r="D79" t="s">
        <v>44</v>
      </c>
      <c r="E79">
        <v>0.671169205482263</v>
      </c>
      <c r="F79">
        <v>0.671169205482263</v>
      </c>
      <c r="G79">
        <v>0.671169205482263</v>
      </c>
      <c r="H79">
        <v>46</v>
      </c>
      <c r="I79">
        <v>851</v>
      </c>
      <c r="J79">
        <v>9</v>
      </c>
      <c r="K79">
        <v>34</v>
      </c>
      <c r="L79">
        <v>0.57499999999999996</v>
      </c>
      <c r="M79">
        <v>0.98953488372093001</v>
      </c>
      <c r="N79">
        <v>3</v>
      </c>
      <c r="O79">
        <f t="shared" si="3"/>
        <v>0.95425531914893613</v>
      </c>
    </row>
    <row r="80" spans="1:15" x14ac:dyDescent="0.25">
      <c r="A80" t="str">
        <f t="shared" si="2"/>
        <v>mcc_vietnamtraining190432, 84705, 99637, 168684, 196631</v>
      </c>
      <c r="B80" t="s">
        <v>39</v>
      </c>
      <c r="C80" t="s">
        <v>14</v>
      </c>
      <c r="D80" t="s">
        <v>45</v>
      </c>
      <c r="E80">
        <v>0.77766559625065301</v>
      </c>
      <c r="F80">
        <v>0.77766559625065301</v>
      </c>
      <c r="G80">
        <v>0.77766559625065301</v>
      </c>
      <c r="H80">
        <v>44</v>
      </c>
      <c r="I80">
        <v>732</v>
      </c>
      <c r="J80">
        <v>10</v>
      </c>
      <c r="K80">
        <v>13</v>
      </c>
      <c r="L80">
        <v>0.77192982456140302</v>
      </c>
      <c r="M80">
        <v>0.98652291105121304</v>
      </c>
      <c r="N80">
        <v>0</v>
      </c>
      <c r="O80">
        <f t="shared" si="3"/>
        <v>0.9712140175219024</v>
      </c>
    </row>
    <row r="81" spans="1:15" x14ac:dyDescent="0.25">
      <c r="A81" t="str">
        <f t="shared" si="2"/>
        <v>mcc_vietnamvalidation190432, 84705, 99637, 168684, 196631</v>
      </c>
      <c r="B81" t="s">
        <v>39</v>
      </c>
      <c r="C81" t="s">
        <v>16</v>
      </c>
      <c r="D81" t="s">
        <v>45</v>
      </c>
      <c r="E81">
        <v>0.51357692307458003</v>
      </c>
      <c r="F81">
        <v>0.51357692307458003</v>
      </c>
      <c r="G81">
        <v>0.51357692307458003</v>
      </c>
      <c r="H81">
        <v>12</v>
      </c>
      <c r="I81">
        <v>113</v>
      </c>
      <c r="J81">
        <v>5</v>
      </c>
      <c r="K81">
        <v>13</v>
      </c>
      <c r="L81">
        <v>0.48</v>
      </c>
      <c r="M81">
        <v>0.95762711864406802</v>
      </c>
      <c r="N81">
        <v>1</v>
      </c>
      <c r="O81">
        <f t="shared" si="3"/>
        <v>0.87412587412587417</v>
      </c>
    </row>
    <row r="82" spans="1:15" x14ac:dyDescent="0.25">
      <c r="A82" t="str">
        <f t="shared" si="2"/>
        <v>mcc_vietnamall190432, 84705, 99637, 168684, 196631</v>
      </c>
      <c r="B82" t="s">
        <v>39</v>
      </c>
      <c r="C82" t="s">
        <v>17</v>
      </c>
      <c r="D82" t="s">
        <v>45</v>
      </c>
      <c r="E82">
        <v>0.71065063843599996</v>
      </c>
      <c r="F82">
        <v>0.71065063843599996</v>
      </c>
      <c r="G82">
        <v>0.71065063843599996</v>
      </c>
      <c r="H82">
        <v>56</v>
      </c>
      <c r="I82">
        <v>845</v>
      </c>
      <c r="J82">
        <v>15</v>
      </c>
      <c r="K82">
        <v>26</v>
      </c>
      <c r="L82">
        <v>0.68292682926829296</v>
      </c>
      <c r="M82">
        <v>0.98255813953488402</v>
      </c>
      <c r="N82">
        <v>1</v>
      </c>
      <c r="O82">
        <f t="shared" si="3"/>
        <v>0.95647558386411891</v>
      </c>
    </row>
    <row r="83" spans="1:15" x14ac:dyDescent="0.25">
      <c r="A83" t="str">
        <f t="shared" si="2"/>
        <v>mcc_vietnamtraining215503, 213164, 82705, 16553, 103095</v>
      </c>
      <c r="B83" t="s">
        <v>39</v>
      </c>
      <c r="C83" t="s">
        <v>14</v>
      </c>
      <c r="D83" t="s">
        <v>46</v>
      </c>
      <c r="E83">
        <v>0.71751625370401995</v>
      </c>
      <c r="F83">
        <v>0.71751625370401995</v>
      </c>
      <c r="G83">
        <v>0.71751625370401995</v>
      </c>
      <c r="H83">
        <v>50</v>
      </c>
      <c r="I83">
        <v>712</v>
      </c>
      <c r="J83">
        <v>30</v>
      </c>
      <c r="K83">
        <v>7</v>
      </c>
      <c r="L83">
        <v>0.87719298245613997</v>
      </c>
      <c r="M83">
        <v>0.959568733153639</v>
      </c>
      <c r="N83">
        <v>0</v>
      </c>
      <c r="O83">
        <f t="shared" si="3"/>
        <v>0.95369211514392993</v>
      </c>
    </row>
    <row r="84" spans="1:15" x14ac:dyDescent="0.25">
      <c r="A84" t="str">
        <f t="shared" si="2"/>
        <v>mcc_vietnamvalidation215503, 213164, 82705, 16553, 103095</v>
      </c>
      <c r="B84" t="s">
        <v>39</v>
      </c>
      <c r="C84" t="s">
        <v>16</v>
      </c>
      <c r="D84" t="s">
        <v>46</v>
      </c>
      <c r="E84">
        <v>0.235598880969555</v>
      </c>
      <c r="F84">
        <v>0.235598880969555</v>
      </c>
      <c r="G84">
        <v>0.235598880969555</v>
      </c>
      <c r="H84">
        <v>15</v>
      </c>
      <c r="I84">
        <v>83</v>
      </c>
      <c r="J84">
        <v>36</v>
      </c>
      <c r="K84">
        <v>10</v>
      </c>
      <c r="L84">
        <v>0.6</v>
      </c>
      <c r="M84">
        <v>0.69747899159663895</v>
      </c>
      <c r="N84">
        <v>0</v>
      </c>
      <c r="O84">
        <f t="shared" si="3"/>
        <v>0.68055555555555558</v>
      </c>
    </row>
    <row r="85" spans="1:15" x14ac:dyDescent="0.25">
      <c r="A85" t="str">
        <f t="shared" si="2"/>
        <v>mcc_vietnamall215503, 213164, 82705, 16553, 103095</v>
      </c>
      <c r="B85" t="s">
        <v>39</v>
      </c>
      <c r="C85" t="s">
        <v>17</v>
      </c>
      <c r="D85" t="s">
        <v>46</v>
      </c>
      <c r="E85">
        <v>0.58334404522481198</v>
      </c>
      <c r="F85">
        <v>0.58334404522481198</v>
      </c>
      <c r="G85">
        <v>0.58334404522481198</v>
      </c>
      <c r="H85">
        <v>65</v>
      </c>
      <c r="I85">
        <v>795</v>
      </c>
      <c r="J85">
        <v>66</v>
      </c>
      <c r="K85">
        <v>17</v>
      </c>
      <c r="L85">
        <v>0.792682926829268</v>
      </c>
      <c r="M85">
        <v>0.92334494773519205</v>
      </c>
      <c r="N85">
        <v>0</v>
      </c>
      <c r="O85">
        <f t="shared" si="3"/>
        <v>0.911983032873807</v>
      </c>
    </row>
    <row r="86" spans="1:15" x14ac:dyDescent="0.25">
      <c r="A86" t="str">
        <f t="shared" si="2"/>
        <v>mcc_vietnamtraining47931, 39967, 37655, 78058, 169585</v>
      </c>
      <c r="B86" t="s">
        <v>39</v>
      </c>
      <c r="C86" t="s">
        <v>14</v>
      </c>
      <c r="D86" t="s">
        <v>47</v>
      </c>
      <c r="E86">
        <v>0.73749220954932504</v>
      </c>
      <c r="F86">
        <v>0.73749220954932504</v>
      </c>
      <c r="G86">
        <v>0.73749220954932504</v>
      </c>
      <c r="H86">
        <v>45</v>
      </c>
      <c r="I86">
        <v>725</v>
      </c>
      <c r="J86">
        <v>17</v>
      </c>
      <c r="K86">
        <v>12</v>
      </c>
      <c r="L86">
        <v>0.78947368421052599</v>
      </c>
      <c r="M86">
        <v>0.97708894878706198</v>
      </c>
      <c r="N86">
        <v>0</v>
      </c>
      <c r="O86">
        <f t="shared" si="3"/>
        <v>0.96370463078848556</v>
      </c>
    </row>
    <row r="87" spans="1:15" x14ac:dyDescent="0.25">
      <c r="A87" t="str">
        <f t="shared" si="2"/>
        <v>mcc_vietnamvalidation47931, 39967, 37655, 78058, 169585</v>
      </c>
      <c r="B87" t="s">
        <v>39</v>
      </c>
      <c r="C87" t="s">
        <v>16</v>
      </c>
      <c r="D87" t="s">
        <v>47</v>
      </c>
      <c r="E87">
        <v>0.31402746879152399</v>
      </c>
      <c r="F87">
        <v>0.31402746879152399</v>
      </c>
      <c r="G87">
        <v>0.31402746879152399</v>
      </c>
      <c r="H87">
        <v>10</v>
      </c>
      <c r="I87">
        <v>106</v>
      </c>
      <c r="J87">
        <v>12</v>
      </c>
      <c r="K87">
        <v>15</v>
      </c>
      <c r="L87">
        <v>0.4</v>
      </c>
      <c r="M87">
        <v>0.89830508474576298</v>
      </c>
      <c r="N87">
        <v>1</v>
      </c>
      <c r="O87">
        <f t="shared" si="3"/>
        <v>0.81118881118881114</v>
      </c>
    </row>
    <row r="88" spans="1:15" x14ac:dyDescent="0.25">
      <c r="A88" t="str">
        <f t="shared" si="2"/>
        <v>mcc_vietnamall47931, 39967, 37655, 78058, 169585</v>
      </c>
      <c r="B88" t="s">
        <v>39</v>
      </c>
      <c r="C88" t="s">
        <v>17</v>
      </c>
      <c r="D88" t="s">
        <v>47</v>
      </c>
      <c r="E88">
        <v>0.63011474833814196</v>
      </c>
      <c r="F88">
        <v>0.63011474833814196</v>
      </c>
      <c r="G88">
        <v>0.63011474833814196</v>
      </c>
      <c r="H88">
        <v>55</v>
      </c>
      <c r="I88">
        <v>831</v>
      </c>
      <c r="J88">
        <v>29</v>
      </c>
      <c r="K88">
        <v>27</v>
      </c>
      <c r="L88">
        <v>0.67073170731707299</v>
      </c>
      <c r="M88">
        <v>0.96627906976744204</v>
      </c>
      <c r="N88">
        <v>1</v>
      </c>
      <c r="O88">
        <f t="shared" si="3"/>
        <v>0.94055201698513802</v>
      </c>
    </row>
    <row r="89" spans="1:15" x14ac:dyDescent="0.25">
      <c r="A89" t="str">
        <f t="shared" si="2"/>
        <v>mcc_vietnamtraining173975, 175403, 220689, 194967, 40056</v>
      </c>
      <c r="B89" t="s">
        <v>39</v>
      </c>
      <c r="C89" t="s">
        <v>14</v>
      </c>
      <c r="D89" t="s">
        <v>48</v>
      </c>
      <c r="E89">
        <v>0.77384249334253896</v>
      </c>
      <c r="F89">
        <v>0.77384249334253896</v>
      </c>
      <c r="G89">
        <v>0.77384249334253896</v>
      </c>
      <c r="H89">
        <v>47</v>
      </c>
      <c r="I89">
        <v>727</v>
      </c>
      <c r="J89">
        <v>15</v>
      </c>
      <c r="K89">
        <v>10</v>
      </c>
      <c r="L89">
        <v>0.82456140350877205</v>
      </c>
      <c r="M89">
        <v>0.979784366576819</v>
      </c>
      <c r="N89">
        <v>0</v>
      </c>
      <c r="O89">
        <f t="shared" si="3"/>
        <v>0.96871088861076349</v>
      </c>
    </row>
    <row r="90" spans="1:15" x14ac:dyDescent="0.25">
      <c r="A90" t="str">
        <f t="shared" si="2"/>
        <v>mcc_vietnamvalidation173975, 175403, 220689, 194967, 40056</v>
      </c>
      <c r="B90" t="s">
        <v>39</v>
      </c>
      <c r="C90" t="s">
        <v>16</v>
      </c>
      <c r="D90" t="s">
        <v>48</v>
      </c>
      <c r="E90">
        <v>0.27153975364393601</v>
      </c>
      <c r="F90">
        <v>0.27153975364393601</v>
      </c>
      <c r="G90">
        <v>0.27153975364393601</v>
      </c>
      <c r="H90">
        <v>11</v>
      </c>
      <c r="I90">
        <v>100</v>
      </c>
      <c r="J90">
        <v>18</v>
      </c>
      <c r="K90">
        <v>14</v>
      </c>
      <c r="L90">
        <v>0.44</v>
      </c>
      <c r="M90">
        <v>0.84745762711864403</v>
      </c>
      <c r="N90">
        <v>1</v>
      </c>
      <c r="O90">
        <f t="shared" si="3"/>
        <v>0.77622377622377625</v>
      </c>
    </row>
    <row r="91" spans="1:15" x14ac:dyDescent="0.25">
      <c r="A91" t="str">
        <f t="shared" si="2"/>
        <v>mcc_vietnamall173975, 175403, 220689, 194967, 40056</v>
      </c>
      <c r="B91" t="s">
        <v>39</v>
      </c>
      <c r="C91" t="s">
        <v>17</v>
      </c>
      <c r="D91" t="s">
        <v>48</v>
      </c>
      <c r="E91">
        <v>0.63835325128989595</v>
      </c>
      <c r="F91">
        <v>0.63835325128989595</v>
      </c>
      <c r="G91">
        <v>0.63835325128989595</v>
      </c>
      <c r="H91">
        <v>58</v>
      </c>
      <c r="I91">
        <v>827</v>
      </c>
      <c r="J91">
        <v>33</v>
      </c>
      <c r="K91">
        <v>24</v>
      </c>
      <c r="L91">
        <v>0.707317073170732</v>
      </c>
      <c r="M91">
        <v>0.96162790697674405</v>
      </c>
      <c r="N91">
        <v>1</v>
      </c>
      <c r="O91">
        <f t="shared" si="3"/>
        <v>0.93949044585987262</v>
      </c>
    </row>
    <row r="92" spans="1:15" x14ac:dyDescent="0.25">
      <c r="B92" t="s">
        <v>50</v>
      </c>
      <c r="C92" t="s">
        <v>14</v>
      </c>
      <c r="D92" t="s">
        <v>49</v>
      </c>
      <c r="E92">
        <v>0</v>
      </c>
      <c r="F92">
        <v>0</v>
      </c>
      <c r="G92">
        <v>0</v>
      </c>
      <c r="H92">
        <v>0</v>
      </c>
      <c r="I92">
        <v>742</v>
      </c>
      <c r="J92">
        <v>0</v>
      </c>
      <c r="K92">
        <v>57</v>
      </c>
      <c r="L92">
        <v>0</v>
      </c>
      <c r="M92">
        <v>1</v>
      </c>
      <c r="N92">
        <v>0</v>
      </c>
    </row>
    <row r="93" spans="1:15" x14ac:dyDescent="0.25">
      <c r="B93" t="s">
        <v>50</v>
      </c>
      <c r="C93" t="s">
        <v>16</v>
      </c>
      <c r="D93" t="s">
        <v>49</v>
      </c>
      <c r="E93">
        <v>0</v>
      </c>
      <c r="F93">
        <v>0</v>
      </c>
      <c r="G93">
        <v>0</v>
      </c>
      <c r="H93">
        <v>0</v>
      </c>
      <c r="I93">
        <v>118</v>
      </c>
      <c r="J93">
        <v>0</v>
      </c>
      <c r="K93">
        <v>25</v>
      </c>
      <c r="L93">
        <v>0</v>
      </c>
      <c r="M93">
        <v>1</v>
      </c>
      <c r="N93">
        <v>1</v>
      </c>
    </row>
    <row r="94" spans="1:15" x14ac:dyDescent="0.25">
      <c r="B94" t="s">
        <v>50</v>
      </c>
      <c r="C94" t="s">
        <v>17</v>
      </c>
      <c r="D94" t="s">
        <v>49</v>
      </c>
      <c r="E94">
        <v>0</v>
      </c>
      <c r="F94">
        <v>0</v>
      </c>
      <c r="G94">
        <v>0</v>
      </c>
      <c r="H94">
        <v>0</v>
      </c>
      <c r="I94">
        <v>860</v>
      </c>
      <c r="J94">
        <v>0</v>
      </c>
      <c r="K94">
        <v>82</v>
      </c>
      <c r="L94">
        <v>0</v>
      </c>
      <c r="M94">
        <v>1</v>
      </c>
      <c r="N94">
        <v>1</v>
      </c>
    </row>
    <row r="95" spans="1:15" x14ac:dyDescent="0.25">
      <c r="B95" t="s">
        <v>50</v>
      </c>
      <c r="C95" t="s">
        <v>14</v>
      </c>
      <c r="D95" t="s">
        <v>51</v>
      </c>
      <c r="E95">
        <v>0</v>
      </c>
      <c r="F95">
        <v>0</v>
      </c>
      <c r="G95">
        <v>0</v>
      </c>
      <c r="H95">
        <v>0</v>
      </c>
      <c r="I95">
        <v>742</v>
      </c>
      <c r="J95">
        <v>0</v>
      </c>
      <c r="K95">
        <v>57</v>
      </c>
      <c r="L95">
        <v>0</v>
      </c>
      <c r="M95">
        <v>1</v>
      </c>
      <c r="N95">
        <v>0</v>
      </c>
    </row>
    <row r="96" spans="1:15" x14ac:dyDescent="0.25">
      <c r="B96" t="s">
        <v>50</v>
      </c>
      <c r="C96" t="s">
        <v>16</v>
      </c>
      <c r="D96" t="s">
        <v>51</v>
      </c>
      <c r="E96">
        <v>0</v>
      </c>
      <c r="F96">
        <v>0</v>
      </c>
      <c r="G96">
        <v>0</v>
      </c>
      <c r="H96">
        <v>0</v>
      </c>
      <c r="I96">
        <v>119</v>
      </c>
      <c r="J96">
        <v>0</v>
      </c>
      <c r="K96">
        <v>25</v>
      </c>
      <c r="L96">
        <v>0</v>
      </c>
      <c r="M96">
        <v>1</v>
      </c>
      <c r="N96">
        <v>0</v>
      </c>
    </row>
    <row r="97" spans="2:14" x14ac:dyDescent="0.25">
      <c r="B97" t="s">
        <v>50</v>
      </c>
      <c r="C97" t="s">
        <v>17</v>
      </c>
      <c r="D97" t="s">
        <v>51</v>
      </c>
      <c r="E97">
        <v>0</v>
      </c>
      <c r="F97">
        <v>0</v>
      </c>
      <c r="G97">
        <v>0</v>
      </c>
      <c r="H97">
        <v>0</v>
      </c>
      <c r="I97">
        <v>861</v>
      </c>
      <c r="J97">
        <v>0</v>
      </c>
      <c r="K97">
        <v>82</v>
      </c>
      <c r="L97">
        <v>0</v>
      </c>
      <c r="M97">
        <v>1</v>
      </c>
      <c r="N97">
        <v>0</v>
      </c>
    </row>
    <row r="98" spans="2:14" x14ac:dyDescent="0.25">
      <c r="B98" t="s">
        <v>50</v>
      </c>
      <c r="C98" t="s">
        <v>14</v>
      </c>
      <c r="D98" t="s">
        <v>52</v>
      </c>
      <c r="E98">
        <v>0</v>
      </c>
      <c r="F98">
        <v>0</v>
      </c>
      <c r="G98">
        <v>0</v>
      </c>
      <c r="H98">
        <v>0</v>
      </c>
      <c r="I98">
        <v>742</v>
      </c>
      <c r="J98">
        <v>0</v>
      </c>
      <c r="K98">
        <v>57</v>
      </c>
      <c r="L98">
        <v>0</v>
      </c>
      <c r="M98">
        <v>1</v>
      </c>
      <c r="N98">
        <v>0</v>
      </c>
    </row>
    <row r="99" spans="2:14" x14ac:dyDescent="0.25">
      <c r="B99" t="s">
        <v>50</v>
      </c>
      <c r="C99" t="s">
        <v>16</v>
      </c>
      <c r="D99" t="s">
        <v>52</v>
      </c>
      <c r="E99">
        <v>0</v>
      </c>
      <c r="F99">
        <v>0</v>
      </c>
      <c r="G99">
        <v>0</v>
      </c>
      <c r="H99">
        <v>0</v>
      </c>
      <c r="I99">
        <v>118</v>
      </c>
      <c r="J99">
        <v>0</v>
      </c>
      <c r="K99">
        <v>25</v>
      </c>
      <c r="L99">
        <v>0</v>
      </c>
      <c r="M99">
        <v>1</v>
      </c>
      <c r="N99">
        <v>1</v>
      </c>
    </row>
    <row r="100" spans="2:14" x14ac:dyDescent="0.25">
      <c r="B100" t="s">
        <v>50</v>
      </c>
      <c r="C100" t="s">
        <v>17</v>
      </c>
      <c r="D100" t="s">
        <v>52</v>
      </c>
      <c r="E100">
        <v>0</v>
      </c>
      <c r="F100">
        <v>0</v>
      </c>
      <c r="G100">
        <v>0</v>
      </c>
      <c r="H100">
        <v>0</v>
      </c>
      <c r="I100">
        <v>860</v>
      </c>
      <c r="J100">
        <v>0</v>
      </c>
      <c r="K100">
        <v>82</v>
      </c>
      <c r="L100">
        <v>0</v>
      </c>
      <c r="M100">
        <v>1</v>
      </c>
      <c r="N100">
        <v>1</v>
      </c>
    </row>
    <row r="101" spans="2:14" x14ac:dyDescent="0.25">
      <c r="B101" t="s">
        <v>50</v>
      </c>
      <c r="C101" t="s">
        <v>14</v>
      </c>
      <c r="D101" t="s">
        <v>53</v>
      </c>
      <c r="E101">
        <v>0</v>
      </c>
      <c r="F101">
        <v>0</v>
      </c>
      <c r="G101">
        <v>0</v>
      </c>
      <c r="H101">
        <v>0</v>
      </c>
      <c r="I101">
        <v>742</v>
      </c>
      <c r="J101">
        <v>0</v>
      </c>
      <c r="K101">
        <v>57</v>
      </c>
      <c r="L101">
        <v>0</v>
      </c>
      <c r="M101">
        <v>1</v>
      </c>
      <c r="N101">
        <v>0</v>
      </c>
    </row>
    <row r="102" spans="2:14" x14ac:dyDescent="0.25">
      <c r="B102" t="s">
        <v>50</v>
      </c>
      <c r="C102" t="s">
        <v>16</v>
      </c>
      <c r="D102" t="s">
        <v>53</v>
      </c>
      <c r="E102">
        <v>0</v>
      </c>
      <c r="F102">
        <v>0</v>
      </c>
      <c r="G102">
        <v>0</v>
      </c>
      <c r="H102">
        <v>0</v>
      </c>
      <c r="I102">
        <v>119</v>
      </c>
      <c r="J102">
        <v>0</v>
      </c>
      <c r="K102">
        <v>25</v>
      </c>
      <c r="L102">
        <v>0</v>
      </c>
      <c r="M102">
        <v>1</v>
      </c>
      <c r="N102">
        <v>0</v>
      </c>
    </row>
    <row r="103" spans="2:14" x14ac:dyDescent="0.25">
      <c r="B103" t="s">
        <v>50</v>
      </c>
      <c r="C103" t="s">
        <v>17</v>
      </c>
      <c r="D103" t="s">
        <v>53</v>
      </c>
      <c r="E103">
        <v>0</v>
      </c>
      <c r="F103">
        <v>0</v>
      </c>
      <c r="G103">
        <v>0</v>
      </c>
      <c r="H103">
        <v>0</v>
      </c>
      <c r="I103">
        <v>861</v>
      </c>
      <c r="J103">
        <v>0</v>
      </c>
      <c r="K103">
        <v>82</v>
      </c>
      <c r="L103">
        <v>0</v>
      </c>
      <c r="M103">
        <v>1</v>
      </c>
      <c r="N103">
        <v>0</v>
      </c>
    </row>
    <row r="104" spans="2:14" x14ac:dyDescent="0.25">
      <c r="B104" t="s">
        <v>50</v>
      </c>
      <c r="C104" t="s">
        <v>14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742</v>
      </c>
      <c r="J104">
        <v>0</v>
      </c>
      <c r="K104">
        <v>57</v>
      </c>
      <c r="L104">
        <v>0</v>
      </c>
      <c r="M104">
        <v>1</v>
      </c>
      <c r="N104">
        <v>0</v>
      </c>
    </row>
    <row r="105" spans="2:14" x14ac:dyDescent="0.25">
      <c r="B105" t="s">
        <v>50</v>
      </c>
      <c r="C105" t="s">
        <v>16</v>
      </c>
      <c r="D105" t="s">
        <v>54</v>
      </c>
      <c r="E105">
        <v>0</v>
      </c>
      <c r="F105">
        <v>0</v>
      </c>
      <c r="G105">
        <v>0</v>
      </c>
      <c r="H105">
        <v>0</v>
      </c>
      <c r="I105">
        <v>117</v>
      </c>
      <c r="J105">
        <v>0</v>
      </c>
      <c r="K105">
        <v>25</v>
      </c>
      <c r="L105">
        <v>0</v>
      </c>
      <c r="M105">
        <v>1</v>
      </c>
      <c r="N105">
        <v>2</v>
      </c>
    </row>
    <row r="106" spans="2:14" x14ac:dyDescent="0.25">
      <c r="B106" t="s">
        <v>50</v>
      </c>
      <c r="C106" t="s">
        <v>17</v>
      </c>
      <c r="D106" t="s">
        <v>54</v>
      </c>
      <c r="E106">
        <v>0</v>
      </c>
      <c r="F106">
        <v>0</v>
      </c>
      <c r="G106">
        <v>0</v>
      </c>
      <c r="H106">
        <v>0</v>
      </c>
      <c r="I106">
        <v>859</v>
      </c>
      <c r="J106">
        <v>0</v>
      </c>
      <c r="K106">
        <v>82</v>
      </c>
      <c r="L106">
        <v>0</v>
      </c>
      <c r="M106">
        <v>1</v>
      </c>
      <c r="N106">
        <v>2</v>
      </c>
    </row>
    <row r="107" spans="2:14" x14ac:dyDescent="0.25">
      <c r="B107" t="s">
        <v>50</v>
      </c>
      <c r="C107" t="s">
        <v>14</v>
      </c>
      <c r="D107" t="s">
        <v>55</v>
      </c>
      <c r="E107">
        <v>0</v>
      </c>
      <c r="F107">
        <v>0</v>
      </c>
      <c r="G107">
        <v>0</v>
      </c>
      <c r="H107">
        <v>0</v>
      </c>
      <c r="I107">
        <v>742</v>
      </c>
      <c r="J107">
        <v>0</v>
      </c>
      <c r="K107">
        <v>57</v>
      </c>
      <c r="L107">
        <v>0</v>
      </c>
      <c r="M107">
        <v>1</v>
      </c>
      <c r="N107">
        <v>0</v>
      </c>
    </row>
    <row r="108" spans="2:14" x14ac:dyDescent="0.25">
      <c r="B108" t="s">
        <v>50</v>
      </c>
      <c r="C108" t="s">
        <v>16</v>
      </c>
      <c r="D108" t="s">
        <v>55</v>
      </c>
      <c r="E108">
        <v>0</v>
      </c>
      <c r="F108">
        <v>0</v>
      </c>
      <c r="G108">
        <v>0</v>
      </c>
      <c r="H108">
        <v>0</v>
      </c>
      <c r="I108">
        <v>116</v>
      </c>
      <c r="J108">
        <v>0</v>
      </c>
      <c r="K108">
        <v>25</v>
      </c>
      <c r="L108">
        <v>0</v>
      </c>
      <c r="M108">
        <v>1</v>
      </c>
      <c r="N108">
        <v>3</v>
      </c>
    </row>
    <row r="109" spans="2:14" x14ac:dyDescent="0.25">
      <c r="B109" t="s">
        <v>50</v>
      </c>
      <c r="C109" t="s">
        <v>17</v>
      </c>
      <c r="D109" t="s">
        <v>55</v>
      </c>
      <c r="E109">
        <v>0</v>
      </c>
      <c r="F109">
        <v>0</v>
      </c>
      <c r="G109">
        <v>0</v>
      </c>
      <c r="H109">
        <v>0</v>
      </c>
      <c r="I109">
        <v>858</v>
      </c>
      <c r="J109">
        <v>0</v>
      </c>
      <c r="K109">
        <v>82</v>
      </c>
      <c r="L109">
        <v>0</v>
      </c>
      <c r="M109">
        <v>1</v>
      </c>
      <c r="N109">
        <v>3</v>
      </c>
    </row>
    <row r="110" spans="2:14" x14ac:dyDescent="0.25">
      <c r="B110" t="s">
        <v>50</v>
      </c>
      <c r="C110" t="s">
        <v>14</v>
      </c>
      <c r="D110" t="s">
        <v>56</v>
      </c>
      <c r="E110">
        <v>0</v>
      </c>
      <c r="F110">
        <v>0</v>
      </c>
      <c r="G110">
        <v>0</v>
      </c>
      <c r="H110">
        <v>0</v>
      </c>
      <c r="I110">
        <v>742</v>
      </c>
      <c r="J110">
        <v>0</v>
      </c>
      <c r="K110">
        <v>57</v>
      </c>
      <c r="L110">
        <v>0</v>
      </c>
      <c r="M110">
        <v>1</v>
      </c>
      <c r="N110">
        <v>0</v>
      </c>
    </row>
    <row r="111" spans="2:14" x14ac:dyDescent="0.25">
      <c r="B111" t="s">
        <v>50</v>
      </c>
      <c r="C111" t="s">
        <v>16</v>
      </c>
      <c r="D111" t="s">
        <v>56</v>
      </c>
      <c r="E111">
        <v>0</v>
      </c>
      <c r="F111">
        <v>0</v>
      </c>
      <c r="G111">
        <v>0</v>
      </c>
      <c r="H111">
        <v>0</v>
      </c>
      <c r="I111">
        <v>118</v>
      </c>
      <c r="J111">
        <v>0</v>
      </c>
      <c r="K111">
        <v>25</v>
      </c>
      <c r="L111">
        <v>0</v>
      </c>
      <c r="M111">
        <v>1</v>
      </c>
      <c r="N111">
        <v>1</v>
      </c>
    </row>
    <row r="112" spans="2:14" x14ac:dyDescent="0.25">
      <c r="B112" t="s">
        <v>50</v>
      </c>
      <c r="C112" t="s">
        <v>17</v>
      </c>
      <c r="D112" t="s">
        <v>56</v>
      </c>
      <c r="E112">
        <v>0</v>
      </c>
      <c r="F112">
        <v>0</v>
      </c>
      <c r="G112">
        <v>0</v>
      </c>
      <c r="H112">
        <v>0</v>
      </c>
      <c r="I112">
        <v>860</v>
      </c>
      <c r="J112">
        <v>0</v>
      </c>
      <c r="K112">
        <v>82</v>
      </c>
      <c r="L112">
        <v>0</v>
      </c>
      <c r="M112">
        <v>1</v>
      </c>
      <c r="N112">
        <v>1</v>
      </c>
    </row>
    <row r="113" spans="2:14" x14ac:dyDescent="0.25">
      <c r="B113" t="s">
        <v>50</v>
      </c>
      <c r="C113" t="s">
        <v>14</v>
      </c>
      <c r="D113" t="s">
        <v>57</v>
      </c>
      <c r="E113">
        <v>0</v>
      </c>
      <c r="F113">
        <v>0</v>
      </c>
      <c r="G113">
        <v>0</v>
      </c>
      <c r="H113">
        <v>0</v>
      </c>
      <c r="I113">
        <v>742</v>
      </c>
      <c r="J113">
        <v>0</v>
      </c>
      <c r="K113">
        <v>57</v>
      </c>
      <c r="L113">
        <v>0</v>
      </c>
      <c r="M113">
        <v>1</v>
      </c>
      <c r="N113">
        <v>0</v>
      </c>
    </row>
    <row r="114" spans="2:14" x14ac:dyDescent="0.25">
      <c r="B114" t="s">
        <v>50</v>
      </c>
      <c r="C114" t="s">
        <v>16</v>
      </c>
      <c r="D114" t="s">
        <v>57</v>
      </c>
      <c r="E114">
        <v>0</v>
      </c>
      <c r="F114">
        <v>0</v>
      </c>
      <c r="G114">
        <v>0</v>
      </c>
      <c r="H114">
        <v>0</v>
      </c>
      <c r="I114">
        <v>119</v>
      </c>
      <c r="J114">
        <v>0</v>
      </c>
      <c r="K114">
        <v>25</v>
      </c>
      <c r="L114">
        <v>0</v>
      </c>
      <c r="M114">
        <v>1</v>
      </c>
      <c r="N114">
        <v>0</v>
      </c>
    </row>
    <row r="115" spans="2:14" x14ac:dyDescent="0.25">
      <c r="B115" t="s">
        <v>50</v>
      </c>
      <c r="C115" t="s">
        <v>17</v>
      </c>
      <c r="D115" t="s">
        <v>57</v>
      </c>
      <c r="E115">
        <v>0</v>
      </c>
      <c r="F115">
        <v>0</v>
      </c>
      <c r="G115">
        <v>0</v>
      </c>
      <c r="H115">
        <v>0</v>
      </c>
      <c r="I115">
        <v>861</v>
      </c>
      <c r="J115">
        <v>0</v>
      </c>
      <c r="K115">
        <v>82</v>
      </c>
      <c r="L115">
        <v>0</v>
      </c>
      <c r="M115">
        <v>1</v>
      </c>
      <c r="N115">
        <v>0</v>
      </c>
    </row>
    <row r="116" spans="2:14" x14ac:dyDescent="0.25">
      <c r="B116" t="s">
        <v>50</v>
      </c>
      <c r="C116" t="s">
        <v>14</v>
      </c>
      <c r="D116" t="s">
        <v>58</v>
      </c>
      <c r="E116">
        <v>0</v>
      </c>
      <c r="F116">
        <v>0</v>
      </c>
      <c r="G116">
        <v>0</v>
      </c>
      <c r="H116">
        <v>0</v>
      </c>
      <c r="I116">
        <v>742</v>
      </c>
      <c r="J116">
        <v>0</v>
      </c>
      <c r="K116">
        <v>57</v>
      </c>
      <c r="L116">
        <v>0</v>
      </c>
      <c r="M116">
        <v>1</v>
      </c>
      <c r="N116">
        <v>0</v>
      </c>
    </row>
    <row r="117" spans="2:14" x14ac:dyDescent="0.25">
      <c r="B117" t="s">
        <v>50</v>
      </c>
      <c r="C117" t="s">
        <v>16</v>
      </c>
      <c r="D117" t="s">
        <v>58</v>
      </c>
      <c r="E117">
        <v>0</v>
      </c>
      <c r="F117">
        <v>0</v>
      </c>
      <c r="G117">
        <v>0</v>
      </c>
      <c r="H117">
        <v>0</v>
      </c>
      <c r="I117">
        <v>119</v>
      </c>
      <c r="J117">
        <v>0</v>
      </c>
      <c r="K117">
        <v>25</v>
      </c>
      <c r="L117">
        <v>0</v>
      </c>
      <c r="M117">
        <v>1</v>
      </c>
      <c r="N117">
        <v>0</v>
      </c>
    </row>
    <row r="118" spans="2:14" x14ac:dyDescent="0.25">
      <c r="B118" t="s">
        <v>50</v>
      </c>
      <c r="C118" t="s">
        <v>17</v>
      </c>
      <c r="D118" t="s">
        <v>58</v>
      </c>
      <c r="E118">
        <v>0</v>
      </c>
      <c r="F118">
        <v>0</v>
      </c>
      <c r="G118">
        <v>0</v>
      </c>
      <c r="H118">
        <v>0</v>
      </c>
      <c r="I118">
        <v>861</v>
      </c>
      <c r="J118">
        <v>0</v>
      </c>
      <c r="K118">
        <v>82</v>
      </c>
      <c r="L118">
        <v>0</v>
      </c>
      <c r="M118">
        <v>1</v>
      </c>
      <c r="N118">
        <v>0</v>
      </c>
    </row>
    <row r="119" spans="2:14" x14ac:dyDescent="0.25">
      <c r="B119" t="s">
        <v>50</v>
      </c>
      <c r="C119" t="s">
        <v>14</v>
      </c>
      <c r="D119" t="s">
        <v>59</v>
      </c>
      <c r="E119">
        <v>0</v>
      </c>
      <c r="F119">
        <v>0</v>
      </c>
      <c r="G119">
        <v>0</v>
      </c>
      <c r="H119">
        <v>0</v>
      </c>
      <c r="I119">
        <v>742</v>
      </c>
      <c r="J119">
        <v>0</v>
      </c>
      <c r="K119">
        <v>57</v>
      </c>
      <c r="L119">
        <v>0</v>
      </c>
      <c r="M119">
        <v>1</v>
      </c>
      <c r="N119">
        <v>0</v>
      </c>
    </row>
    <row r="120" spans="2:14" x14ac:dyDescent="0.25">
      <c r="B120" t="s">
        <v>50</v>
      </c>
      <c r="C120" t="s">
        <v>16</v>
      </c>
      <c r="D120" t="s">
        <v>59</v>
      </c>
      <c r="E120">
        <v>0</v>
      </c>
      <c r="F120">
        <v>0</v>
      </c>
      <c r="G120">
        <v>0</v>
      </c>
      <c r="H120">
        <v>0</v>
      </c>
      <c r="I120">
        <v>118</v>
      </c>
      <c r="J120">
        <v>0</v>
      </c>
      <c r="K120">
        <v>25</v>
      </c>
      <c r="L120">
        <v>0</v>
      </c>
      <c r="M120">
        <v>1</v>
      </c>
      <c r="N120">
        <v>1</v>
      </c>
    </row>
    <row r="121" spans="2:14" x14ac:dyDescent="0.25">
      <c r="B121" t="s">
        <v>50</v>
      </c>
      <c r="C121" t="s">
        <v>17</v>
      </c>
      <c r="D121" t="s">
        <v>59</v>
      </c>
      <c r="E121">
        <v>0</v>
      </c>
      <c r="F121">
        <v>0</v>
      </c>
      <c r="G121">
        <v>0</v>
      </c>
      <c r="H121">
        <v>0</v>
      </c>
      <c r="I121">
        <v>860</v>
      </c>
      <c r="J121">
        <v>0</v>
      </c>
      <c r="K121">
        <v>82</v>
      </c>
      <c r="L121">
        <v>0</v>
      </c>
      <c r="M121">
        <v>1</v>
      </c>
      <c r="N121">
        <v>1</v>
      </c>
    </row>
    <row r="122" spans="2:14" x14ac:dyDescent="0.25">
      <c r="B122" t="s">
        <v>60</v>
      </c>
      <c r="C122" t="s">
        <v>14</v>
      </c>
      <c r="D122" t="s">
        <v>13</v>
      </c>
      <c r="E122">
        <v>0.99623027402849895</v>
      </c>
      <c r="F122">
        <v>0.99623027402849895</v>
      </c>
      <c r="G122">
        <v>0.99623027402849895</v>
      </c>
      <c r="H122">
        <v>167</v>
      </c>
      <c r="I122">
        <v>631</v>
      </c>
      <c r="J122">
        <v>1</v>
      </c>
      <c r="K122">
        <v>0</v>
      </c>
      <c r="L122">
        <v>1</v>
      </c>
      <c r="M122">
        <v>0.998417721518987</v>
      </c>
      <c r="N122">
        <v>0</v>
      </c>
    </row>
    <row r="123" spans="2:14" x14ac:dyDescent="0.25">
      <c r="B123" t="s">
        <v>60</v>
      </c>
      <c r="C123" t="s">
        <v>16</v>
      </c>
      <c r="D123" t="s">
        <v>13</v>
      </c>
      <c r="E123">
        <v>0.86897175887672895</v>
      </c>
      <c r="F123">
        <v>0.86897175887672895</v>
      </c>
      <c r="G123">
        <v>0.86897175887672895</v>
      </c>
      <c r="H123">
        <v>84</v>
      </c>
      <c r="I123">
        <v>51</v>
      </c>
      <c r="J123">
        <v>3</v>
      </c>
      <c r="K123">
        <v>6</v>
      </c>
      <c r="L123">
        <v>0.93333333333333302</v>
      </c>
      <c r="M123">
        <v>0.94444444444444398</v>
      </c>
      <c r="N123">
        <v>0</v>
      </c>
    </row>
    <row r="124" spans="2:14" x14ac:dyDescent="0.25">
      <c r="B124" t="s">
        <v>60</v>
      </c>
      <c r="C124" t="s">
        <v>17</v>
      </c>
      <c r="D124" t="s">
        <v>13</v>
      </c>
      <c r="E124">
        <v>0.97320487156497104</v>
      </c>
      <c r="F124">
        <v>0.97320487156497104</v>
      </c>
      <c r="G124">
        <v>0.97320487156497104</v>
      </c>
      <c r="H124">
        <v>251</v>
      </c>
      <c r="I124">
        <v>682</v>
      </c>
      <c r="J124">
        <v>4</v>
      </c>
      <c r="K124">
        <v>6</v>
      </c>
      <c r="L124">
        <v>0.976653696498054</v>
      </c>
      <c r="M124">
        <v>0.99416909620991301</v>
      </c>
      <c r="N124">
        <v>0</v>
      </c>
    </row>
    <row r="125" spans="2:14" x14ac:dyDescent="0.25">
      <c r="B125" t="s">
        <v>60</v>
      </c>
      <c r="C125" t="s">
        <v>14</v>
      </c>
      <c r="D125" t="s">
        <v>18</v>
      </c>
      <c r="E125">
        <v>0.69792927651187397</v>
      </c>
      <c r="F125">
        <v>0.69792927651187397</v>
      </c>
      <c r="G125">
        <v>0.69792927651187397</v>
      </c>
      <c r="H125">
        <v>167</v>
      </c>
      <c r="I125">
        <v>518</v>
      </c>
      <c r="J125">
        <v>114</v>
      </c>
      <c r="K125">
        <v>0</v>
      </c>
      <c r="L125">
        <v>1</v>
      </c>
      <c r="M125">
        <v>0.819620253164557</v>
      </c>
      <c r="N125">
        <v>0</v>
      </c>
    </row>
    <row r="126" spans="2:14" x14ac:dyDescent="0.25">
      <c r="B126" t="s">
        <v>60</v>
      </c>
      <c r="C126" t="s">
        <v>16</v>
      </c>
      <c r="D126" t="s">
        <v>18</v>
      </c>
      <c r="E126">
        <v>0.97037037037035001</v>
      </c>
      <c r="F126">
        <v>0.97037037037035001</v>
      </c>
      <c r="G126">
        <v>0.97037037037035001</v>
      </c>
      <c r="H126">
        <v>89</v>
      </c>
      <c r="I126">
        <v>53</v>
      </c>
      <c r="J126">
        <v>1</v>
      </c>
      <c r="K126">
        <v>1</v>
      </c>
      <c r="L126">
        <v>0.98888888888888904</v>
      </c>
      <c r="M126">
        <v>0.98148148148148096</v>
      </c>
      <c r="N126">
        <v>0</v>
      </c>
    </row>
    <row r="127" spans="2:14" x14ac:dyDescent="0.25">
      <c r="B127" t="s">
        <v>60</v>
      </c>
      <c r="C127" t="s">
        <v>17</v>
      </c>
      <c r="D127" t="s">
        <v>18</v>
      </c>
      <c r="E127">
        <v>0.75512818578180796</v>
      </c>
      <c r="F127">
        <v>0.75512818578180796</v>
      </c>
      <c r="G127">
        <v>0.75512818578180796</v>
      </c>
      <c r="H127">
        <v>256</v>
      </c>
      <c r="I127">
        <v>571</v>
      </c>
      <c r="J127">
        <v>115</v>
      </c>
      <c r="K127">
        <v>1</v>
      </c>
      <c r="L127">
        <v>0.99610894941634198</v>
      </c>
      <c r="M127">
        <v>0.83236151603498498</v>
      </c>
      <c r="N127">
        <v>0</v>
      </c>
    </row>
    <row r="128" spans="2:14" x14ac:dyDescent="0.25">
      <c r="B128" t="s">
        <v>60</v>
      </c>
      <c r="C128" t="s">
        <v>14</v>
      </c>
      <c r="D128" t="s">
        <v>19</v>
      </c>
      <c r="E128">
        <v>0.29802118219523099</v>
      </c>
      <c r="F128">
        <v>0.29802118219523099</v>
      </c>
      <c r="G128">
        <v>0.29802118219523099</v>
      </c>
      <c r="H128">
        <v>167</v>
      </c>
      <c r="I128">
        <v>201</v>
      </c>
      <c r="J128">
        <v>431</v>
      </c>
      <c r="K128">
        <v>0</v>
      </c>
      <c r="L128">
        <v>1</v>
      </c>
      <c r="M128">
        <v>0.318037974683544</v>
      </c>
      <c r="N128">
        <v>0</v>
      </c>
    </row>
    <row r="129" spans="2:14" x14ac:dyDescent="0.25">
      <c r="B129" t="s">
        <v>60</v>
      </c>
      <c r="C129" t="s">
        <v>16</v>
      </c>
      <c r="D129" t="s">
        <v>19</v>
      </c>
      <c r="E129">
        <v>0.39901488711962901</v>
      </c>
      <c r="F129">
        <v>0.39901488711962901</v>
      </c>
      <c r="G129">
        <v>0.39901488711962901</v>
      </c>
      <c r="H129">
        <v>89</v>
      </c>
      <c r="I129">
        <v>12</v>
      </c>
      <c r="J129">
        <v>40</v>
      </c>
      <c r="K129">
        <v>0</v>
      </c>
      <c r="L129">
        <v>1</v>
      </c>
      <c r="M129">
        <v>0.230769230769231</v>
      </c>
      <c r="N129">
        <v>3</v>
      </c>
    </row>
    <row r="130" spans="2:14" x14ac:dyDescent="0.25">
      <c r="B130" t="s">
        <v>60</v>
      </c>
      <c r="C130" t="s">
        <v>17</v>
      </c>
      <c r="D130" t="s">
        <v>19</v>
      </c>
      <c r="E130">
        <v>0.33114219871700701</v>
      </c>
      <c r="F130">
        <v>0.33114219871700701</v>
      </c>
      <c r="G130">
        <v>0.33114219871700701</v>
      </c>
      <c r="H130">
        <v>256</v>
      </c>
      <c r="I130">
        <v>213</v>
      </c>
      <c r="J130">
        <v>471</v>
      </c>
      <c r="K130">
        <v>0</v>
      </c>
      <c r="L130">
        <v>1</v>
      </c>
      <c r="M130">
        <v>0.31140350877193002</v>
      </c>
      <c r="N130">
        <v>3</v>
      </c>
    </row>
    <row r="131" spans="2:14" x14ac:dyDescent="0.25">
      <c r="B131" t="s">
        <v>60</v>
      </c>
      <c r="C131" t="s">
        <v>14</v>
      </c>
      <c r="D131" t="s">
        <v>20</v>
      </c>
      <c r="E131">
        <v>0.30198363223385499</v>
      </c>
      <c r="F131">
        <v>0.30198363223385499</v>
      </c>
      <c r="G131">
        <v>0.30198363223385499</v>
      </c>
      <c r="H131">
        <v>167</v>
      </c>
      <c r="I131">
        <v>205</v>
      </c>
      <c r="J131">
        <v>427</v>
      </c>
      <c r="K131">
        <v>0</v>
      </c>
      <c r="L131">
        <v>1</v>
      </c>
      <c r="M131">
        <v>0.324367088607595</v>
      </c>
      <c r="N131">
        <v>0</v>
      </c>
    </row>
    <row r="132" spans="2:14" x14ac:dyDescent="0.25">
      <c r="B132" t="s">
        <v>60</v>
      </c>
      <c r="C132" t="s">
        <v>16</v>
      </c>
      <c r="D132" t="s">
        <v>20</v>
      </c>
      <c r="E132">
        <v>0.28995796430259202</v>
      </c>
      <c r="F132">
        <v>0.28995796430259202</v>
      </c>
      <c r="G132">
        <v>0.28995796430259202</v>
      </c>
      <c r="H132">
        <v>88</v>
      </c>
      <c r="I132">
        <v>10</v>
      </c>
      <c r="J132">
        <v>43</v>
      </c>
      <c r="K132">
        <v>2</v>
      </c>
      <c r="L132">
        <v>0.97777777777777797</v>
      </c>
      <c r="M132">
        <v>0.18867924528301899</v>
      </c>
      <c r="N132">
        <v>1</v>
      </c>
    </row>
    <row r="133" spans="2:14" x14ac:dyDescent="0.25">
      <c r="B133" t="s">
        <v>60</v>
      </c>
      <c r="C133" t="s">
        <v>17</v>
      </c>
      <c r="D133" t="s">
        <v>20</v>
      </c>
      <c r="E133">
        <v>0.32378533121868502</v>
      </c>
      <c r="F133">
        <v>0.32378533121868502</v>
      </c>
      <c r="G133">
        <v>0.32378533121868502</v>
      </c>
      <c r="H133">
        <v>255</v>
      </c>
      <c r="I133">
        <v>215</v>
      </c>
      <c r="J133">
        <v>470</v>
      </c>
      <c r="K133">
        <v>2</v>
      </c>
      <c r="L133">
        <v>0.99221789883268496</v>
      </c>
      <c r="M133">
        <v>0.31386861313868603</v>
      </c>
      <c r="N133">
        <v>1</v>
      </c>
    </row>
    <row r="134" spans="2:14" x14ac:dyDescent="0.25">
      <c r="B134" t="s">
        <v>60</v>
      </c>
      <c r="C134" t="s">
        <v>14</v>
      </c>
      <c r="D134" t="s">
        <v>21</v>
      </c>
      <c r="E134">
        <v>0.97423803546432097</v>
      </c>
      <c r="F134">
        <v>0.97423803546432097</v>
      </c>
      <c r="G134">
        <v>0.97423803546432097</v>
      </c>
      <c r="H134">
        <v>167</v>
      </c>
      <c r="I134">
        <v>625</v>
      </c>
      <c r="J134">
        <v>7</v>
      </c>
      <c r="K134">
        <v>0</v>
      </c>
      <c r="L134">
        <v>1</v>
      </c>
      <c r="M134">
        <v>0.988924050632911</v>
      </c>
      <c r="N134">
        <v>0</v>
      </c>
    </row>
    <row r="135" spans="2:14" x14ac:dyDescent="0.25">
      <c r="B135" t="s">
        <v>60</v>
      </c>
      <c r="C135" t="s">
        <v>16</v>
      </c>
      <c r="D135" t="s">
        <v>21</v>
      </c>
      <c r="E135">
        <v>0.95649409427393395</v>
      </c>
      <c r="F135">
        <v>0.95649409427393395</v>
      </c>
      <c r="G135">
        <v>0.95649409427393395</v>
      </c>
      <c r="H135">
        <v>87</v>
      </c>
      <c r="I135">
        <v>53</v>
      </c>
      <c r="J135">
        <v>0</v>
      </c>
      <c r="K135">
        <v>3</v>
      </c>
      <c r="L135">
        <v>0.96666666666666701</v>
      </c>
      <c r="M135">
        <v>1</v>
      </c>
      <c r="N135">
        <v>1</v>
      </c>
    </row>
    <row r="136" spans="2:14" x14ac:dyDescent="0.25">
      <c r="B136" t="s">
        <v>60</v>
      </c>
      <c r="C136" t="s">
        <v>17</v>
      </c>
      <c r="D136" t="s">
        <v>21</v>
      </c>
      <c r="E136">
        <v>0.97343014478562195</v>
      </c>
      <c r="F136">
        <v>0.97343014478562195</v>
      </c>
      <c r="G136">
        <v>0.97343014478562195</v>
      </c>
      <c r="H136">
        <v>254</v>
      </c>
      <c r="I136">
        <v>678</v>
      </c>
      <c r="J136">
        <v>7</v>
      </c>
      <c r="K136">
        <v>3</v>
      </c>
      <c r="L136">
        <v>0.98832684824902695</v>
      </c>
      <c r="M136">
        <v>0.98978102189781003</v>
      </c>
      <c r="N136">
        <v>1</v>
      </c>
    </row>
    <row r="137" spans="2:14" x14ac:dyDescent="0.25">
      <c r="B137" t="s">
        <v>60</v>
      </c>
      <c r="C137" t="s">
        <v>14</v>
      </c>
      <c r="D137" t="s">
        <v>22</v>
      </c>
      <c r="E137">
        <v>0.84990570175813596</v>
      </c>
      <c r="F137">
        <v>0.84990570175813596</v>
      </c>
      <c r="G137">
        <v>0.84990570175813596</v>
      </c>
      <c r="H137">
        <v>167</v>
      </c>
      <c r="I137">
        <v>585</v>
      </c>
      <c r="J137">
        <v>47</v>
      </c>
      <c r="K137">
        <v>0</v>
      </c>
      <c r="L137">
        <v>1</v>
      </c>
      <c r="M137">
        <v>0.925632911392405</v>
      </c>
      <c r="N137">
        <v>0</v>
      </c>
    </row>
    <row r="138" spans="2:14" x14ac:dyDescent="0.25">
      <c r="B138" t="s">
        <v>60</v>
      </c>
      <c r="C138" t="s">
        <v>16</v>
      </c>
      <c r="D138" t="s">
        <v>22</v>
      </c>
      <c r="E138">
        <v>0.95531167975976095</v>
      </c>
      <c r="F138">
        <v>0.95531167975976095</v>
      </c>
      <c r="G138">
        <v>0.95531167975976095</v>
      </c>
      <c r="H138">
        <v>88</v>
      </c>
      <c r="I138">
        <v>52</v>
      </c>
      <c r="J138">
        <v>1</v>
      </c>
      <c r="K138">
        <v>2</v>
      </c>
      <c r="L138">
        <v>0.97777777777777797</v>
      </c>
      <c r="M138">
        <v>0.98113207547169801</v>
      </c>
      <c r="N138">
        <v>1</v>
      </c>
    </row>
    <row r="139" spans="2:14" x14ac:dyDescent="0.25">
      <c r="B139" t="s">
        <v>60</v>
      </c>
      <c r="C139" t="s">
        <v>17</v>
      </c>
      <c r="D139" t="s">
        <v>22</v>
      </c>
      <c r="E139">
        <v>0.87930445934600099</v>
      </c>
      <c r="F139">
        <v>0.87930445934600099</v>
      </c>
      <c r="G139">
        <v>0.87930445934600099</v>
      </c>
      <c r="H139">
        <v>255</v>
      </c>
      <c r="I139">
        <v>637</v>
      </c>
      <c r="J139">
        <v>48</v>
      </c>
      <c r="K139">
        <v>2</v>
      </c>
      <c r="L139">
        <v>0.99221789883268496</v>
      </c>
      <c r="M139">
        <v>0.92992700729927003</v>
      </c>
      <c r="N139">
        <v>1</v>
      </c>
    </row>
    <row r="140" spans="2:14" x14ac:dyDescent="0.25">
      <c r="B140" t="s">
        <v>60</v>
      </c>
      <c r="C140" t="s">
        <v>14</v>
      </c>
      <c r="D140" t="s">
        <v>23</v>
      </c>
      <c r="E140">
        <v>0.158038468252342</v>
      </c>
      <c r="F140">
        <v>0.158038468252342</v>
      </c>
      <c r="G140">
        <v>0.158038468252342</v>
      </c>
      <c r="H140">
        <v>167</v>
      </c>
      <c r="I140">
        <v>69</v>
      </c>
      <c r="J140">
        <v>563</v>
      </c>
      <c r="K140">
        <v>0</v>
      </c>
      <c r="L140">
        <v>1</v>
      </c>
      <c r="M140">
        <v>0.109177215189873</v>
      </c>
      <c r="N140">
        <v>0</v>
      </c>
    </row>
    <row r="141" spans="2:14" x14ac:dyDescent="0.25">
      <c r="B141" t="s">
        <v>60</v>
      </c>
      <c r="C141" t="s">
        <v>16</v>
      </c>
      <c r="D141" t="s">
        <v>23</v>
      </c>
      <c r="E141">
        <v>0.16056498971802499</v>
      </c>
      <c r="F141">
        <v>0.16056498971802499</v>
      </c>
      <c r="G141">
        <v>0.16056498971802499</v>
      </c>
      <c r="H141">
        <v>87</v>
      </c>
      <c r="I141">
        <v>5</v>
      </c>
      <c r="J141">
        <v>48</v>
      </c>
      <c r="K141">
        <v>2</v>
      </c>
      <c r="L141">
        <v>0.97752808988763995</v>
      </c>
      <c r="M141">
        <v>9.4339622641509399E-2</v>
      </c>
      <c r="N141">
        <v>2</v>
      </c>
    </row>
    <row r="142" spans="2:14" x14ac:dyDescent="0.25">
      <c r="B142" t="s">
        <v>60</v>
      </c>
      <c r="C142" t="s">
        <v>17</v>
      </c>
      <c r="D142" t="s">
        <v>23</v>
      </c>
      <c r="E142">
        <v>0.163678073146584</v>
      </c>
      <c r="F142">
        <v>0.163678073146584</v>
      </c>
      <c r="G142">
        <v>0.163678073146584</v>
      </c>
      <c r="H142">
        <v>254</v>
      </c>
      <c r="I142">
        <v>74</v>
      </c>
      <c r="J142">
        <v>611</v>
      </c>
      <c r="K142">
        <v>2</v>
      </c>
      <c r="L142">
        <v>0.9921875</v>
      </c>
      <c r="M142">
        <v>0.108029197080292</v>
      </c>
      <c r="N142">
        <v>2</v>
      </c>
    </row>
    <row r="143" spans="2:14" x14ac:dyDescent="0.25">
      <c r="B143" t="s">
        <v>60</v>
      </c>
      <c r="C143" t="s">
        <v>14</v>
      </c>
      <c r="D143" t="s">
        <v>24</v>
      </c>
      <c r="E143">
        <v>0.89258335420753998</v>
      </c>
      <c r="F143">
        <v>0.89258335420753998</v>
      </c>
      <c r="G143">
        <v>0.89258335420753998</v>
      </c>
      <c r="H143">
        <v>167</v>
      </c>
      <c r="I143">
        <v>600</v>
      </c>
      <c r="J143">
        <v>32</v>
      </c>
      <c r="K143">
        <v>0</v>
      </c>
      <c r="L143">
        <v>1</v>
      </c>
      <c r="M143">
        <v>0.949367088607595</v>
      </c>
      <c r="N143">
        <v>0</v>
      </c>
    </row>
    <row r="144" spans="2:14" x14ac:dyDescent="0.25">
      <c r="B144" t="s">
        <v>60</v>
      </c>
      <c r="C144" t="s">
        <v>16</v>
      </c>
      <c r="D144" t="s">
        <v>24</v>
      </c>
      <c r="E144">
        <v>0.98511603360570699</v>
      </c>
      <c r="F144">
        <v>0.98511603360570699</v>
      </c>
      <c r="G144">
        <v>0.98511603360570699</v>
      </c>
      <c r="H144">
        <v>88</v>
      </c>
      <c r="I144">
        <v>53</v>
      </c>
      <c r="J144">
        <v>0</v>
      </c>
      <c r="K144">
        <v>1</v>
      </c>
      <c r="L144">
        <v>0.98876404494381998</v>
      </c>
      <c r="M144">
        <v>1</v>
      </c>
      <c r="N144">
        <v>2</v>
      </c>
    </row>
    <row r="145" spans="1:15" x14ac:dyDescent="0.25">
      <c r="B145" t="s">
        <v>60</v>
      </c>
      <c r="C145" t="s">
        <v>17</v>
      </c>
      <c r="D145" t="s">
        <v>24</v>
      </c>
      <c r="E145">
        <v>0.91764521060087301</v>
      </c>
      <c r="F145">
        <v>0.91764521060087301</v>
      </c>
      <c r="G145">
        <v>0.91764521060087301</v>
      </c>
      <c r="H145">
        <v>255</v>
      </c>
      <c r="I145">
        <v>653</v>
      </c>
      <c r="J145">
        <v>32</v>
      </c>
      <c r="K145">
        <v>1</v>
      </c>
      <c r="L145">
        <v>0.99609375</v>
      </c>
      <c r="M145">
        <v>0.95328467153284702</v>
      </c>
      <c r="N145">
        <v>2</v>
      </c>
    </row>
    <row r="146" spans="1:15" x14ac:dyDescent="0.25">
      <c r="B146" t="s">
        <v>60</v>
      </c>
      <c r="C146" t="s">
        <v>14</v>
      </c>
      <c r="D146" t="s">
        <v>25</v>
      </c>
      <c r="E146">
        <v>0.71952460603975998</v>
      </c>
      <c r="F146">
        <v>0.71952460603975998</v>
      </c>
      <c r="G146">
        <v>0.71952460603975998</v>
      </c>
      <c r="H146">
        <v>167</v>
      </c>
      <c r="I146">
        <v>529</v>
      </c>
      <c r="J146">
        <v>103</v>
      </c>
      <c r="K146">
        <v>0</v>
      </c>
      <c r="L146">
        <v>1</v>
      </c>
      <c r="M146">
        <v>0.837025316455696</v>
      </c>
      <c r="N146">
        <v>0</v>
      </c>
    </row>
    <row r="147" spans="1:15" x14ac:dyDescent="0.25">
      <c r="B147" t="s">
        <v>60</v>
      </c>
      <c r="C147" t="s">
        <v>16</v>
      </c>
      <c r="D147" t="s">
        <v>25</v>
      </c>
      <c r="E147">
        <v>0.92359708953675901</v>
      </c>
      <c r="F147">
        <v>0.92359708953675901</v>
      </c>
      <c r="G147">
        <v>0.92359708953675901</v>
      </c>
      <c r="H147">
        <v>87</v>
      </c>
      <c r="I147">
        <v>48</v>
      </c>
      <c r="J147">
        <v>4</v>
      </c>
      <c r="K147">
        <v>1</v>
      </c>
      <c r="L147">
        <v>0.98863636363636398</v>
      </c>
      <c r="M147">
        <v>0.92307692307692302</v>
      </c>
      <c r="N147">
        <v>4</v>
      </c>
    </row>
    <row r="148" spans="1:15" x14ac:dyDescent="0.25">
      <c r="B148" t="s">
        <v>60</v>
      </c>
      <c r="C148" t="s">
        <v>17</v>
      </c>
      <c r="D148" t="s">
        <v>25</v>
      </c>
      <c r="E148">
        <v>0.767673731871784</v>
      </c>
      <c r="F148">
        <v>0.767673731871784</v>
      </c>
      <c r="G148">
        <v>0.767673731871784</v>
      </c>
      <c r="H148">
        <v>254</v>
      </c>
      <c r="I148">
        <v>577</v>
      </c>
      <c r="J148">
        <v>107</v>
      </c>
      <c r="K148">
        <v>1</v>
      </c>
      <c r="L148">
        <v>0.99607843137254903</v>
      </c>
      <c r="M148">
        <v>0.84356725146198797</v>
      </c>
      <c r="N148">
        <v>4</v>
      </c>
    </row>
    <row r="149" spans="1:15" x14ac:dyDescent="0.25">
      <c r="B149" t="s">
        <v>60</v>
      </c>
      <c r="C149" t="s">
        <v>14</v>
      </c>
      <c r="D149" t="s">
        <v>26</v>
      </c>
      <c r="E149">
        <v>0.96362543692726899</v>
      </c>
      <c r="F149">
        <v>0.96362543692726899</v>
      </c>
      <c r="G149">
        <v>0.96362543692726899</v>
      </c>
      <c r="H149">
        <v>167</v>
      </c>
      <c r="I149">
        <v>622</v>
      </c>
      <c r="J149">
        <v>10</v>
      </c>
      <c r="K149">
        <v>0</v>
      </c>
      <c r="L149">
        <v>1</v>
      </c>
      <c r="M149">
        <v>0.984177215189873</v>
      </c>
      <c r="N149">
        <v>0</v>
      </c>
    </row>
    <row r="150" spans="1:15" x14ac:dyDescent="0.25">
      <c r="B150" t="s">
        <v>60</v>
      </c>
      <c r="C150" t="s">
        <v>16</v>
      </c>
      <c r="D150" t="s">
        <v>26</v>
      </c>
      <c r="E150">
        <v>0.91528421345070698</v>
      </c>
      <c r="F150">
        <v>0.91528421345070698</v>
      </c>
      <c r="G150">
        <v>0.91528421345070698</v>
      </c>
      <c r="H150">
        <v>83</v>
      </c>
      <c r="I150">
        <v>53</v>
      </c>
      <c r="J150">
        <v>0</v>
      </c>
      <c r="K150">
        <v>6</v>
      </c>
      <c r="L150">
        <v>0.93258426966292096</v>
      </c>
      <c r="M150">
        <v>1</v>
      </c>
      <c r="N150">
        <v>2</v>
      </c>
    </row>
    <row r="151" spans="1:15" x14ac:dyDescent="0.25">
      <c r="B151" t="s">
        <v>60</v>
      </c>
      <c r="C151" t="s">
        <v>17</v>
      </c>
      <c r="D151" t="s">
        <v>26</v>
      </c>
      <c r="E151">
        <v>0.95733478607156597</v>
      </c>
      <c r="F151">
        <v>0.95733478607156597</v>
      </c>
      <c r="G151">
        <v>0.95733478607156597</v>
      </c>
      <c r="H151">
        <v>250</v>
      </c>
      <c r="I151">
        <v>675</v>
      </c>
      <c r="J151">
        <v>10</v>
      </c>
      <c r="K151">
        <v>6</v>
      </c>
      <c r="L151">
        <v>0.9765625</v>
      </c>
      <c r="M151">
        <v>0.98540145985401495</v>
      </c>
      <c r="N151">
        <v>2</v>
      </c>
    </row>
    <row r="152" spans="1:15" x14ac:dyDescent="0.25">
      <c r="A152" t="str">
        <f t="shared" ref="A152:A181" si="4">B152&amp;C152&amp;D152</f>
        <v>percent_esea_sensitivetraining200482, 228502, 40003, 219064, 214348</v>
      </c>
      <c r="B152" t="s">
        <v>61</v>
      </c>
      <c r="C152" t="s">
        <v>14</v>
      </c>
      <c r="D152" t="s">
        <v>27</v>
      </c>
      <c r="E152">
        <v>0.94646941518148098</v>
      </c>
      <c r="F152">
        <v>0.94646941518148098</v>
      </c>
      <c r="G152">
        <v>0.94646941518148098</v>
      </c>
      <c r="H152">
        <v>167</v>
      </c>
      <c r="I152">
        <v>617</v>
      </c>
      <c r="J152">
        <v>15</v>
      </c>
      <c r="K152">
        <v>0</v>
      </c>
      <c r="L152">
        <v>1</v>
      </c>
      <c r="M152">
        <v>0.97626582278481</v>
      </c>
      <c r="N152">
        <v>0</v>
      </c>
      <c r="O152">
        <f t="shared" ref="O152:O181" si="5">(H152+I152)/SUM(H152:K152)</f>
        <v>0.98122653316645803</v>
      </c>
    </row>
    <row r="153" spans="1:15" x14ac:dyDescent="0.25">
      <c r="A153" t="str">
        <f t="shared" si="4"/>
        <v>percent_esea_sensitivevalidation200482, 228502, 40003, 219064, 214348</v>
      </c>
      <c r="B153" t="s">
        <v>61</v>
      </c>
      <c r="C153" t="s">
        <v>16</v>
      </c>
      <c r="D153" t="s">
        <v>27</v>
      </c>
      <c r="E153">
        <v>0.98500284667934501</v>
      </c>
      <c r="F153">
        <v>0.98500284667934501</v>
      </c>
      <c r="G153">
        <v>0.98500284667934501</v>
      </c>
      <c r="H153">
        <v>89</v>
      </c>
      <c r="I153">
        <v>52</v>
      </c>
      <c r="J153">
        <v>1</v>
      </c>
      <c r="K153">
        <v>0</v>
      </c>
      <c r="L153">
        <v>1</v>
      </c>
      <c r="M153">
        <v>0.98113207547169801</v>
      </c>
      <c r="N153">
        <v>2</v>
      </c>
      <c r="O153">
        <f t="shared" si="5"/>
        <v>0.99295774647887325</v>
      </c>
    </row>
    <row r="154" spans="1:15" x14ac:dyDescent="0.25">
      <c r="A154" t="str">
        <f t="shared" si="4"/>
        <v>percent_esea_sensitiveall200482, 228502, 40003, 219064, 214348</v>
      </c>
      <c r="B154" t="s">
        <v>61</v>
      </c>
      <c r="C154" t="s">
        <v>17</v>
      </c>
      <c r="D154" t="s">
        <v>27</v>
      </c>
      <c r="E154">
        <v>0.95874542325045398</v>
      </c>
      <c r="F154">
        <v>0.95874542325045398</v>
      </c>
      <c r="G154">
        <v>0.95874542325045398</v>
      </c>
      <c r="H154">
        <v>256</v>
      </c>
      <c r="I154">
        <v>669</v>
      </c>
      <c r="J154">
        <v>16</v>
      </c>
      <c r="K154">
        <v>0</v>
      </c>
      <c r="L154">
        <v>1</v>
      </c>
      <c r="M154">
        <v>0.97664233576642301</v>
      </c>
      <c r="N154">
        <v>2</v>
      </c>
      <c r="O154">
        <f t="shared" si="5"/>
        <v>0.98299681190223165</v>
      </c>
    </row>
    <row r="155" spans="1:15" x14ac:dyDescent="0.25">
      <c r="A155" t="str">
        <f t="shared" si="4"/>
        <v>percent_esea_sensitivetraining160633, 228502, 40028, 136971, 214348</v>
      </c>
      <c r="B155" t="s">
        <v>61</v>
      </c>
      <c r="C155" t="s">
        <v>14</v>
      </c>
      <c r="D155" t="s">
        <v>29</v>
      </c>
      <c r="E155">
        <v>0.91087200387185496</v>
      </c>
      <c r="F155">
        <v>0.91087200387185496</v>
      </c>
      <c r="G155">
        <v>0.91087200387185496</v>
      </c>
      <c r="H155">
        <v>167</v>
      </c>
      <c r="I155">
        <v>606</v>
      </c>
      <c r="J155">
        <v>26</v>
      </c>
      <c r="K155">
        <v>0</v>
      </c>
      <c r="L155">
        <v>1</v>
      </c>
      <c r="M155">
        <v>0.958860759493671</v>
      </c>
      <c r="N155">
        <v>0</v>
      </c>
      <c r="O155">
        <f t="shared" si="5"/>
        <v>0.96745932415519398</v>
      </c>
    </row>
    <row r="156" spans="1:15" x14ac:dyDescent="0.25">
      <c r="A156" t="str">
        <f t="shared" si="4"/>
        <v>percent_esea_sensitivevalidation160633, 228502, 40028, 136971, 214348</v>
      </c>
      <c r="B156" t="s">
        <v>61</v>
      </c>
      <c r="C156" t="s">
        <v>16</v>
      </c>
      <c r="D156" t="s">
        <v>29</v>
      </c>
      <c r="E156">
        <v>0.99999999999997902</v>
      </c>
      <c r="F156">
        <v>0.99999999999997902</v>
      </c>
      <c r="G156">
        <v>0.99999999999997902</v>
      </c>
      <c r="H156">
        <v>90</v>
      </c>
      <c r="I156">
        <v>54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f t="shared" si="5"/>
        <v>1</v>
      </c>
    </row>
    <row r="157" spans="1:15" x14ac:dyDescent="0.25">
      <c r="A157" t="str">
        <f t="shared" si="4"/>
        <v>percent_esea_sensitiveall160633, 228502, 40028, 136971, 214348</v>
      </c>
      <c r="B157" t="s">
        <v>61</v>
      </c>
      <c r="C157" t="s">
        <v>17</v>
      </c>
      <c r="D157" t="s">
        <v>29</v>
      </c>
      <c r="E157">
        <v>0.93472369874674399</v>
      </c>
      <c r="F157">
        <v>0.93472369874674399</v>
      </c>
      <c r="G157">
        <v>0.93472369874674399</v>
      </c>
      <c r="H157">
        <v>257</v>
      </c>
      <c r="I157">
        <v>660</v>
      </c>
      <c r="J157">
        <v>26</v>
      </c>
      <c r="K157">
        <v>0</v>
      </c>
      <c r="L157">
        <v>1</v>
      </c>
      <c r="M157">
        <v>0.96209912536443198</v>
      </c>
      <c r="N157">
        <v>0</v>
      </c>
      <c r="O157">
        <f t="shared" si="5"/>
        <v>0.9724284199363733</v>
      </c>
    </row>
    <row r="158" spans="1:15" x14ac:dyDescent="0.25">
      <c r="A158" t="str">
        <f t="shared" si="4"/>
        <v>percent_esea_sensitivetraining228502, 136971, 40003, 81211, 2648</v>
      </c>
      <c r="B158" t="s">
        <v>61</v>
      </c>
      <c r="C158" t="s">
        <v>14</v>
      </c>
      <c r="D158" t="s">
        <v>30</v>
      </c>
      <c r="E158">
        <v>0.93647894562580003</v>
      </c>
      <c r="F158">
        <v>0.93647894562580003</v>
      </c>
      <c r="G158">
        <v>0.93647894562580003</v>
      </c>
      <c r="H158">
        <v>167</v>
      </c>
      <c r="I158">
        <v>614</v>
      </c>
      <c r="J158">
        <v>18</v>
      </c>
      <c r="K158">
        <v>0</v>
      </c>
      <c r="L158">
        <v>1</v>
      </c>
      <c r="M158">
        <v>0.971518987341772</v>
      </c>
      <c r="N158">
        <v>0</v>
      </c>
      <c r="O158">
        <f t="shared" si="5"/>
        <v>0.97747183979974972</v>
      </c>
    </row>
    <row r="159" spans="1:15" x14ac:dyDescent="0.25">
      <c r="A159" t="str">
        <f t="shared" si="4"/>
        <v>percent_esea_sensitivevalidation228502, 136971, 40003, 81211, 2648</v>
      </c>
      <c r="B159" t="s">
        <v>61</v>
      </c>
      <c r="C159" t="s">
        <v>16</v>
      </c>
      <c r="D159" t="s">
        <v>30</v>
      </c>
      <c r="E159">
        <v>0.94061875578848797</v>
      </c>
      <c r="F159">
        <v>0.94061875578848797</v>
      </c>
      <c r="G159">
        <v>0.94061875578848797</v>
      </c>
      <c r="H159">
        <v>89</v>
      </c>
      <c r="I159">
        <v>49</v>
      </c>
      <c r="J159">
        <v>4</v>
      </c>
      <c r="K159">
        <v>0</v>
      </c>
      <c r="L159">
        <v>1</v>
      </c>
      <c r="M159">
        <v>0.92452830188679203</v>
      </c>
      <c r="N159">
        <v>2</v>
      </c>
      <c r="O159">
        <f t="shared" si="5"/>
        <v>0.971830985915493</v>
      </c>
    </row>
    <row r="160" spans="1:15" x14ac:dyDescent="0.25">
      <c r="A160" t="str">
        <f t="shared" si="4"/>
        <v>percent_esea_sensitiveall228502, 136971, 40003, 81211, 2648</v>
      </c>
      <c r="B160" t="s">
        <v>61</v>
      </c>
      <c r="C160" t="s">
        <v>17</v>
      </c>
      <c r="D160" t="s">
        <v>30</v>
      </c>
      <c r="E160">
        <v>0.94408057779689203</v>
      </c>
      <c r="F160">
        <v>0.94408057779689203</v>
      </c>
      <c r="G160">
        <v>0.94408057779689203</v>
      </c>
      <c r="H160">
        <v>256</v>
      </c>
      <c r="I160">
        <v>663</v>
      </c>
      <c r="J160">
        <v>22</v>
      </c>
      <c r="K160">
        <v>0</v>
      </c>
      <c r="L160">
        <v>1</v>
      </c>
      <c r="M160">
        <v>0.96788321167883196</v>
      </c>
      <c r="N160">
        <v>2</v>
      </c>
      <c r="O160">
        <f t="shared" si="5"/>
        <v>0.97662061636556852</v>
      </c>
    </row>
    <row r="161" spans="1:15" x14ac:dyDescent="0.25">
      <c r="A161" t="str">
        <f t="shared" si="4"/>
        <v>percent_esea_sensitivetraining136971, 228107, 40003, 33567, 226429</v>
      </c>
      <c r="B161" t="s">
        <v>61</v>
      </c>
      <c r="C161" t="s">
        <v>14</v>
      </c>
      <c r="D161" t="s">
        <v>31</v>
      </c>
      <c r="E161">
        <v>0.895579898763747</v>
      </c>
      <c r="F161">
        <v>0.895579898763747</v>
      </c>
      <c r="G161">
        <v>0.895579898763747</v>
      </c>
      <c r="H161">
        <v>167</v>
      </c>
      <c r="I161">
        <v>601</v>
      </c>
      <c r="J161">
        <v>31</v>
      </c>
      <c r="K161">
        <v>0</v>
      </c>
      <c r="L161">
        <v>1</v>
      </c>
      <c r="M161">
        <v>0.950949367088608</v>
      </c>
      <c r="N161">
        <v>0</v>
      </c>
      <c r="O161">
        <f t="shared" si="5"/>
        <v>0.96120150187734665</v>
      </c>
    </row>
    <row r="162" spans="1:15" x14ac:dyDescent="0.25">
      <c r="A162" t="str">
        <f t="shared" si="4"/>
        <v>percent_esea_sensitivevalidation136971, 228107, 40003, 33567, 226429</v>
      </c>
      <c r="B162" t="s">
        <v>61</v>
      </c>
      <c r="C162" t="s">
        <v>16</v>
      </c>
      <c r="D162" t="s">
        <v>31</v>
      </c>
      <c r="E162">
        <v>0.94061875578848797</v>
      </c>
      <c r="F162">
        <v>0.94061875578848797</v>
      </c>
      <c r="G162">
        <v>0.94061875578848797</v>
      </c>
      <c r="H162">
        <v>89</v>
      </c>
      <c r="I162">
        <v>49</v>
      </c>
      <c r="J162">
        <v>4</v>
      </c>
      <c r="K162">
        <v>0</v>
      </c>
      <c r="L162">
        <v>1</v>
      </c>
      <c r="M162">
        <v>0.92452830188679203</v>
      </c>
      <c r="N162">
        <v>2</v>
      </c>
      <c r="O162">
        <f t="shared" si="5"/>
        <v>0.971830985915493</v>
      </c>
    </row>
    <row r="163" spans="1:15" x14ac:dyDescent="0.25">
      <c r="A163" t="str">
        <f t="shared" si="4"/>
        <v>percent_esea_sensitiveall136971, 228107, 40003, 33567, 226429</v>
      </c>
      <c r="B163" t="s">
        <v>61</v>
      </c>
      <c r="C163" t="s">
        <v>17</v>
      </c>
      <c r="D163" t="s">
        <v>31</v>
      </c>
      <c r="E163">
        <v>0.91366056550904795</v>
      </c>
      <c r="F163">
        <v>0.91366056550904795</v>
      </c>
      <c r="G163">
        <v>0.91366056550904795</v>
      </c>
      <c r="H163">
        <v>256</v>
      </c>
      <c r="I163">
        <v>650</v>
      </c>
      <c r="J163">
        <v>35</v>
      </c>
      <c r="K163">
        <v>0</v>
      </c>
      <c r="L163">
        <v>1</v>
      </c>
      <c r="M163">
        <v>0.94890510948905105</v>
      </c>
      <c r="N163">
        <v>2</v>
      </c>
      <c r="O163">
        <f t="shared" si="5"/>
        <v>0.96280552603613179</v>
      </c>
    </row>
    <row r="164" spans="1:15" x14ac:dyDescent="0.25">
      <c r="A164" t="str">
        <f t="shared" si="4"/>
        <v>percent_esea_sensitivetraining84458, 151244, 40003, 78358, 171851</v>
      </c>
      <c r="B164" t="s">
        <v>61</v>
      </c>
      <c r="C164" t="s">
        <v>14</v>
      </c>
      <c r="D164" t="s">
        <v>32</v>
      </c>
      <c r="E164">
        <v>0.82614923799096196</v>
      </c>
      <c r="F164">
        <v>0.82614923799096196</v>
      </c>
      <c r="G164">
        <v>0.82614923799096196</v>
      </c>
      <c r="H164">
        <v>167</v>
      </c>
      <c r="I164">
        <v>576</v>
      </c>
      <c r="J164">
        <v>56</v>
      </c>
      <c r="K164">
        <v>0</v>
      </c>
      <c r="L164">
        <v>1</v>
      </c>
      <c r="M164">
        <v>0.911392405063291</v>
      </c>
      <c r="N164">
        <v>0</v>
      </c>
      <c r="O164">
        <f t="shared" si="5"/>
        <v>0.92991239048811014</v>
      </c>
    </row>
    <row r="165" spans="1:15" x14ac:dyDescent="0.25">
      <c r="A165" t="str">
        <f t="shared" si="4"/>
        <v>percent_esea_sensitivevalidation84458, 151244, 40003, 78358, 171851</v>
      </c>
      <c r="B165" t="s">
        <v>61</v>
      </c>
      <c r="C165" t="s">
        <v>16</v>
      </c>
      <c r="D165" t="s">
        <v>32</v>
      </c>
      <c r="E165">
        <v>0.89389555617049699</v>
      </c>
      <c r="F165">
        <v>0.89389555617049699</v>
      </c>
      <c r="G165">
        <v>0.89389555617049699</v>
      </c>
      <c r="H165">
        <v>88</v>
      </c>
      <c r="I165">
        <v>46</v>
      </c>
      <c r="J165">
        <v>6</v>
      </c>
      <c r="K165">
        <v>1</v>
      </c>
      <c r="L165">
        <v>0.98876404494381998</v>
      </c>
      <c r="M165">
        <v>0.88461538461538503</v>
      </c>
      <c r="N165">
        <v>3</v>
      </c>
      <c r="O165">
        <f t="shared" si="5"/>
        <v>0.95035460992907805</v>
      </c>
    </row>
    <row r="166" spans="1:15" x14ac:dyDescent="0.25">
      <c r="A166" t="str">
        <f t="shared" si="4"/>
        <v>percent_esea_sensitiveall84458, 151244, 40003, 78358, 171851</v>
      </c>
      <c r="B166" t="s">
        <v>61</v>
      </c>
      <c r="C166" t="s">
        <v>17</v>
      </c>
      <c r="D166" t="s">
        <v>32</v>
      </c>
      <c r="E166">
        <v>0.85258773359330997</v>
      </c>
      <c r="F166">
        <v>0.85258773359330997</v>
      </c>
      <c r="G166">
        <v>0.85258773359330997</v>
      </c>
      <c r="H166">
        <v>255</v>
      </c>
      <c r="I166">
        <v>622</v>
      </c>
      <c r="J166">
        <v>62</v>
      </c>
      <c r="K166">
        <v>1</v>
      </c>
      <c r="L166">
        <v>0.99609375</v>
      </c>
      <c r="M166">
        <v>0.90935672514619903</v>
      </c>
      <c r="N166">
        <v>3</v>
      </c>
      <c r="O166">
        <f t="shared" si="5"/>
        <v>0.93297872340425536</v>
      </c>
    </row>
    <row r="167" spans="1:15" x14ac:dyDescent="0.25">
      <c r="A167" t="str">
        <f t="shared" si="4"/>
        <v>percent_esea_sensitivetraining219064, 228107, 40003, 33567, 151244</v>
      </c>
      <c r="B167" t="s">
        <v>61</v>
      </c>
      <c r="C167" t="s">
        <v>14</v>
      </c>
      <c r="D167" t="s">
        <v>33</v>
      </c>
      <c r="E167">
        <v>0.88665008434203196</v>
      </c>
      <c r="F167">
        <v>0.88665008434203196</v>
      </c>
      <c r="G167">
        <v>0.88665008434203196</v>
      </c>
      <c r="H167">
        <v>167</v>
      </c>
      <c r="I167">
        <v>598</v>
      </c>
      <c r="J167">
        <v>34</v>
      </c>
      <c r="K167">
        <v>0</v>
      </c>
      <c r="L167">
        <v>1</v>
      </c>
      <c r="M167">
        <v>0.94620253164557</v>
      </c>
      <c r="N167">
        <v>0</v>
      </c>
      <c r="O167">
        <f t="shared" si="5"/>
        <v>0.95744680851063835</v>
      </c>
    </row>
    <row r="168" spans="1:15" x14ac:dyDescent="0.25">
      <c r="A168" t="str">
        <f t="shared" si="4"/>
        <v>percent_esea_sensitivevalidation219064, 228107, 40003, 33567, 151244</v>
      </c>
      <c r="B168" t="s">
        <v>61</v>
      </c>
      <c r="C168" t="s">
        <v>16</v>
      </c>
      <c r="D168" t="s">
        <v>33</v>
      </c>
      <c r="E168">
        <v>0.95531843172236197</v>
      </c>
      <c r="F168">
        <v>0.95531843172236197</v>
      </c>
      <c r="G168">
        <v>0.95531843172236197</v>
      </c>
      <c r="H168">
        <v>89</v>
      </c>
      <c r="I168">
        <v>50</v>
      </c>
      <c r="J168">
        <v>3</v>
      </c>
      <c r="K168">
        <v>0</v>
      </c>
      <c r="L168">
        <v>1</v>
      </c>
      <c r="M168">
        <v>0.94339622641509402</v>
      </c>
      <c r="N168">
        <v>2</v>
      </c>
      <c r="O168">
        <f t="shared" si="5"/>
        <v>0.97887323943661975</v>
      </c>
    </row>
    <row r="169" spans="1:15" x14ac:dyDescent="0.25">
      <c r="A169" t="str">
        <f t="shared" si="4"/>
        <v>percent_esea_sensitiveall219064, 228107, 40003, 33567, 151244</v>
      </c>
      <c r="B169" t="s">
        <v>61</v>
      </c>
      <c r="C169" t="s">
        <v>17</v>
      </c>
      <c r="D169" t="s">
        <v>33</v>
      </c>
      <c r="E169">
        <v>0.90913502523457301</v>
      </c>
      <c r="F169">
        <v>0.90913502523457301</v>
      </c>
      <c r="G169">
        <v>0.90913502523457301</v>
      </c>
      <c r="H169">
        <v>256</v>
      </c>
      <c r="I169">
        <v>648</v>
      </c>
      <c r="J169">
        <v>37</v>
      </c>
      <c r="K169">
        <v>0</v>
      </c>
      <c r="L169">
        <v>1</v>
      </c>
      <c r="M169">
        <v>0.94598540145985399</v>
      </c>
      <c r="N169">
        <v>2</v>
      </c>
      <c r="O169">
        <f t="shared" si="5"/>
        <v>0.96068012752391074</v>
      </c>
    </row>
    <row r="170" spans="1:15" x14ac:dyDescent="0.25">
      <c r="A170" t="str">
        <f t="shared" si="4"/>
        <v>percent_esea_sensitivetraining10684, 228107, 40003, 33567, 195481</v>
      </c>
      <c r="B170" t="s">
        <v>61</v>
      </c>
      <c r="C170" t="s">
        <v>14</v>
      </c>
      <c r="D170" t="s">
        <v>34</v>
      </c>
      <c r="E170">
        <v>0.87789605124596004</v>
      </c>
      <c r="F170">
        <v>0.87789605124596004</v>
      </c>
      <c r="G170">
        <v>0.87789605124596004</v>
      </c>
      <c r="H170">
        <v>167</v>
      </c>
      <c r="I170">
        <v>595</v>
      </c>
      <c r="J170">
        <v>37</v>
      </c>
      <c r="K170">
        <v>0</v>
      </c>
      <c r="L170">
        <v>1</v>
      </c>
      <c r="M170">
        <v>0.941455696202532</v>
      </c>
      <c r="N170">
        <v>0</v>
      </c>
      <c r="O170">
        <f t="shared" si="5"/>
        <v>0.95369211514392993</v>
      </c>
    </row>
    <row r="171" spans="1:15" x14ac:dyDescent="0.25">
      <c r="A171" t="str">
        <f t="shared" si="4"/>
        <v>percent_esea_sensitivevalidation10684, 228107, 40003, 33567, 195481</v>
      </c>
      <c r="B171" t="s">
        <v>61</v>
      </c>
      <c r="C171" t="s">
        <v>16</v>
      </c>
      <c r="D171" t="s">
        <v>34</v>
      </c>
      <c r="E171">
        <v>0.90968836124653496</v>
      </c>
      <c r="F171">
        <v>0.90968836124653496</v>
      </c>
      <c r="G171">
        <v>0.90968836124653496</v>
      </c>
      <c r="H171">
        <v>86</v>
      </c>
      <c r="I171">
        <v>50</v>
      </c>
      <c r="J171">
        <v>3</v>
      </c>
      <c r="K171">
        <v>3</v>
      </c>
      <c r="L171">
        <v>0.96629213483146104</v>
      </c>
      <c r="M171">
        <v>0.94339622641509402</v>
      </c>
      <c r="N171">
        <v>2</v>
      </c>
      <c r="O171">
        <f t="shared" si="5"/>
        <v>0.95774647887323938</v>
      </c>
    </row>
    <row r="172" spans="1:15" x14ac:dyDescent="0.25">
      <c r="A172" t="str">
        <f t="shared" si="4"/>
        <v>percent_esea_sensitiveall10684, 228107, 40003, 33567, 195481</v>
      </c>
      <c r="B172" t="s">
        <v>61</v>
      </c>
      <c r="C172" t="s">
        <v>17</v>
      </c>
      <c r="D172" t="s">
        <v>34</v>
      </c>
      <c r="E172">
        <v>0.89366381468144596</v>
      </c>
      <c r="F172">
        <v>0.89366381468144596</v>
      </c>
      <c r="G172">
        <v>0.89366381468144596</v>
      </c>
      <c r="H172">
        <v>253</v>
      </c>
      <c r="I172">
        <v>645</v>
      </c>
      <c r="J172">
        <v>40</v>
      </c>
      <c r="K172">
        <v>3</v>
      </c>
      <c r="L172">
        <v>0.98828125</v>
      </c>
      <c r="M172">
        <v>0.94160583941605802</v>
      </c>
      <c r="N172">
        <v>2</v>
      </c>
      <c r="O172">
        <f t="shared" si="5"/>
        <v>0.95430393198724761</v>
      </c>
    </row>
    <row r="173" spans="1:15" x14ac:dyDescent="0.25">
      <c r="A173" t="str">
        <f t="shared" si="4"/>
        <v>percent_esea_sensitivetraining151244, 228107, 40003, 142240, 33567</v>
      </c>
      <c r="B173" t="s">
        <v>61</v>
      </c>
      <c r="C173" t="s">
        <v>14</v>
      </c>
      <c r="D173" t="s">
        <v>35</v>
      </c>
      <c r="E173">
        <v>0.87501598803370595</v>
      </c>
      <c r="F173">
        <v>0.87501598803370595</v>
      </c>
      <c r="G173">
        <v>0.87501598803370595</v>
      </c>
      <c r="H173">
        <v>167</v>
      </c>
      <c r="I173">
        <v>594</v>
      </c>
      <c r="J173">
        <v>38</v>
      </c>
      <c r="K173">
        <v>0</v>
      </c>
      <c r="L173">
        <v>1</v>
      </c>
      <c r="M173">
        <v>0.939873417721519</v>
      </c>
      <c r="N173">
        <v>0</v>
      </c>
      <c r="O173">
        <f t="shared" si="5"/>
        <v>0.95244055068836042</v>
      </c>
    </row>
    <row r="174" spans="1:15" x14ac:dyDescent="0.25">
      <c r="A174" t="str">
        <f t="shared" si="4"/>
        <v>percent_esea_sensitivevalidation151244, 228107, 40003, 142240, 33567</v>
      </c>
      <c r="B174" t="s">
        <v>61</v>
      </c>
      <c r="C174" t="s">
        <v>16</v>
      </c>
      <c r="D174" t="s">
        <v>35</v>
      </c>
      <c r="E174">
        <v>0.90999094947755799</v>
      </c>
      <c r="F174">
        <v>0.90999094947755799</v>
      </c>
      <c r="G174">
        <v>0.90999094947755799</v>
      </c>
      <c r="H174">
        <v>88</v>
      </c>
      <c r="I174">
        <v>48</v>
      </c>
      <c r="J174">
        <v>5</v>
      </c>
      <c r="K174">
        <v>1</v>
      </c>
      <c r="L174">
        <v>0.98876404494381998</v>
      </c>
      <c r="M174">
        <v>0.90566037735849103</v>
      </c>
      <c r="N174">
        <v>2</v>
      </c>
      <c r="O174">
        <f t="shared" si="5"/>
        <v>0.95774647887323938</v>
      </c>
    </row>
    <row r="175" spans="1:15" x14ac:dyDescent="0.25">
      <c r="A175" t="str">
        <f t="shared" si="4"/>
        <v>percent_esea_sensitiveall151244, 228107, 40003, 142240, 33567</v>
      </c>
      <c r="B175" t="s">
        <v>61</v>
      </c>
      <c r="C175" t="s">
        <v>17</v>
      </c>
      <c r="D175" t="s">
        <v>35</v>
      </c>
      <c r="E175">
        <v>0.89285767261707605</v>
      </c>
      <c r="F175">
        <v>0.89285767261707605</v>
      </c>
      <c r="G175">
        <v>0.89285767261707605</v>
      </c>
      <c r="H175">
        <v>255</v>
      </c>
      <c r="I175">
        <v>642</v>
      </c>
      <c r="J175">
        <v>43</v>
      </c>
      <c r="K175">
        <v>1</v>
      </c>
      <c r="L175">
        <v>0.99609375</v>
      </c>
      <c r="M175">
        <v>0.93722627737226305</v>
      </c>
      <c r="N175">
        <v>2</v>
      </c>
      <c r="O175">
        <f t="shared" si="5"/>
        <v>0.95324123273113703</v>
      </c>
    </row>
    <row r="176" spans="1:15" x14ac:dyDescent="0.25">
      <c r="A176" t="str">
        <f t="shared" si="4"/>
        <v>percent_esea_sensitivetraining195481, 228107, 40003, 33567, 69765</v>
      </c>
      <c r="B176" t="s">
        <v>61</v>
      </c>
      <c r="C176" t="s">
        <v>14</v>
      </c>
      <c r="D176" t="s">
        <v>36</v>
      </c>
      <c r="E176">
        <v>0.87501598803370595</v>
      </c>
      <c r="F176">
        <v>0.87501598803370595</v>
      </c>
      <c r="G176">
        <v>0.87501598803370595</v>
      </c>
      <c r="H176">
        <v>167</v>
      </c>
      <c r="I176">
        <v>594</v>
      </c>
      <c r="J176">
        <v>38</v>
      </c>
      <c r="K176">
        <v>0</v>
      </c>
      <c r="L176">
        <v>1</v>
      </c>
      <c r="M176">
        <v>0.939873417721519</v>
      </c>
      <c r="N176">
        <v>0</v>
      </c>
      <c r="O176">
        <f t="shared" si="5"/>
        <v>0.95244055068836042</v>
      </c>
    </row>
    <row r="177" spans="1:15" x14ac:dyDescent="0.25">
      <c r="A177" t="str">
        <f t="shared" si="4"/>
        <v>percent_esea_sensitivevalidation195481, 228107, 40003, 33567, 69765</v>
      </c>
      <c r="B177" t="s">
        <v>61</v>
      </c>
      <c r="C177" t="s">
        <v>16</v>
      </c>
      <c r="D177" t="s">
        <v>36</v>
      </c>
      <c r="E177">
        <v>0.92455755531008499</v>
      </c>
      <c r="F177">
        <v>0.92455755531008499</v>
      </c>
      <c r="G177">
        <v>0.92455755531008499</v>
      </c>
      <c r="H177">
        <v>87</v>
      </c>
      <c r="I177">
        <v>50</v>
      </c>
      <c r="J177">
        <v>3</v>
      </c>
      <c r="K177">
        <v>2</v>
      </c>
      <c r="L177">
        <v>0.97752808988763995</v>
      </c>
      <c r="M177">
        <v>0.94339622641509402</v>
      </c>
      <c r="N177">
        <v>2</v>
      </c>
      <c r="O177">
        <f t="shared" si="5"/>
        <v>0.96478873239436624</v>
      </c>
    </row>
    <row r="178" spans="1:15" x14ac:dyDescent="0.25">
      <c r="A178" t="str">
        <f t="shared" si="4"/>
        <v>percent_esea_sensitiveall195481, 228107, 40003, 33567, 69765</v>
      </c>
      <c r="B178" t="s">
        <v>61</v>
      </c>
      <c r="C178" t="s">
        <v>17</v>
      </c>
      <c r="D178" t="s">
        <v>36</v>
      </c>
      <c r="E178">
        <v>0.89435365030516301</v>
      </c>
      <c r="F178">
        <v>0.89435365030516301</v>
      </c>
      <c r="G178">
        <v>0.89435365030516301</v>
      </c>
      <c r="H178">
        <v>254</v>
      </c>
      <c r="I178">
        <v>644</v>
      </c>
      <c r="J178">
        <v>41</v>
      </c>
      <c r="K178">
        <v>2</v>
      </c>
      <c r="L178">
        <v>0.9921875</v>
      </c>
      <c r="M178">
        <v>0.94014598540145999</v>
      </c>
      <c r="N178">
        <v>2</v>
      </c>
      <c r="O178">
        <f t="shared" si="5"/>
        <v>0.95430393198724761</v>
      </c>
    </row>
    <row r="179" spans="1:15" x14ac:dyDescent="0.25">
      <c r="A179" t="str">
        <f t="shared" si="4"/>
        <v>percent_esea_sensitivetraining224524, 228107, 40003, 33567, 135126</v>
      </c>
      <c r="B179" t="s">
        <v>61</v>
      </c>
      <c r="C179" t="s">
        <v>14</v>
      </c>
      <c r="D179" t="s">
        <v>37</v>
      </c>
      <c r="E179">
        <v>0.86089006606354501</v>
      </c>
      <c r="F179">
        <v>0.86089006606354501</v>
      </c>
      <c r="G179">
        <v>0.86089006606354501</v>
      </c>
      <c r="H179">
        <v>167</v>
      </c>
      <c r="I179">
        <v>589</v>
      </c>
      <c r="J179">
        <v>43</v>
      </c>
      <c r="K179">
        <v>0</v>
      </c>
      <c r="L179">
        <v>1</v>
      </c>
      <c r="M179">
        <v>0.931962025316456</v>
      </c>
      <c r="N179">
        <v>0</v>
      </c>
      <c r="O179">
        <f t="shared" si="5"/>
        <v>0.9461827284105131</v>
      </c>
    </row>
    <row r="180" spans="1:15" x14ac:dyDescent="0.25">
      <c r="A180" t="str">
        <f t="shared" si="4"/>
        <v>percent_esea_sensitivevalidation224524, 228107, 40003, 33567, 135126</v>
      </c>
      <c r="B180" t="s">
        <v>61</v>
      </c>
      <c r="C180" t="s">
        <v>16</v>
      </c>
      <c r="D180" t="s">
        <v>37</v>
      </c>
      <c r="E180">
        <v>0.87906297229020702</v>
      </c>
      <c r="F180">
        <v>0.87906297229020702</v>
      </c>
      <c r="G180">
        <v>0.87906297229020702</v>
      </c>
      <c r="H180">
        <v>86</v>
      </c>
      <c r="I180">
        <v>48</v>
      </c>
      <c r="J180">
        <v>5</v>
      </c>
      <c r="K180">
        <v>3</v>
      </c>
      <c r="L180">
        <v>0.96629213483146104</v>
      </c>
      <c r="M180">
        <v>0.90566037735849103</v>
      </c>
      <c r="N180">
        <v>2</v>
      </c>
      <c r="O180">
        <f t="shared" si="5"/>
        <v>0.94366197183098588</v>
      </c>
    </row>
    <row r="181" spans="1:15" x14ac:dyDescent="0.25">
      <c r="A181" t="str">
        <f t="shared" si="4"/>
        <v>percent_esea_sensitiveall224524, 228107, 40003, 33567, 135126</v>
      </c>
      <c r="B181" t="s">
        <v>61</v>
      </c>
      <c r="C181" t="s">
        <v>17</v>
      </c>
      <c r="D181" t="s">
        <v>37</v>
      </c>
      <c r="E181">
        <v>0.87605874177978404</v>
      </c>
      <c r="F181">
        <v>0.87605874177978404</v>
      </c>
      <c r="G181">
        <v>0.87605874177978404</v>
      </c>
      <c r="H181">
        <v>253</v>
      </c>
      <c r="I181">
        <v>637</v>
      </c>
      <c r="J181">
        <v>48</v>
      </c>
      <c r="K181">
        <v>3</v>
      </c>
      <c r="L181">
        <v>0.98828125</v>
      </c>
      <c r="M181">
        <v>0.92992700729927003</v>
      </c>
      <c r="N181">
        <v>2</v>
      </c>
      <c r="O181">
        <f t="shared" si="5"/>
        <v>0.94580233793836344</v>
      </c>
    </row>
    <row r="182" spans="1:15" x14ac:dyDescent="0.25">
      <c r="B182" t="s">
        <v>62</v>
      </c>
      <c r="C182" t="s">
        <v>14</v>
      </c>
      <c r="D182" t="s">
        <v>38</v>
      </c>
      <c r="E182">
        <v>1.38842144289431E-2</v>
      </c>
      <c r="F182">
        <v>1.38842144289431E-2</v>
      </c>
      <c r="G182">
        <v>1.38842144289431E-2</v>
      </c>
      <c r="H182">
        <v>57</v>
      </c>
      <c r="I182">
        <v>2</v>
      </c>
      <c r="J182">
        <v>740</v>
      </c>
      <c r="K182">
        <v>0</v>
      </c>
      <c r="L182">
        <v>1</v>
      </c>
      <c r="M182">
        <v>2.6954177897574099E-3</v>
      </c>
      <c r="N182">
        <v>0</v>
      </c>
    </row>
    <row r="183" spans="1:15" x14ac:dyDescent="0.25">
      <c r="B183" t="s">
        <v>62</v>
      </c>
      <c r="C183" t="s">
        <v>16</v>
      </c>
      <c r="D183" t="s">
        <v>38</v>
      </c>
      <c r="E183">
        <v>3.7312890748064098E-2</v>
      </c>
      <c r="F183">
        <v>3.7312890748064098E-2</v>
      </c>
      <c r="G183">
        <v>3.7312890748064098E-2</v>
      </c>
      <c r="H183">
        <v>23</v>
      </c>
      <c r="I183">
        <v>1</v>
      </c>
      <c r="J183">
        <v>117</v>
      </c>
      <c r="K183">
        <v>0</v>
      </c>
      <c r="L183">
        <v>1</v>
      </c>
      <c r="M183">
        <v>8.4745762711864406E-3</v>
      </c>
      <c r="N183">
        <v>3</v>
      </c>
    </row>
    <row r="184" spans="1:15" x14ac:dyDescent="0.25">
      <c r="B184" t="s">
        <v>62</v>
      </c>
      <c r="C184" t="s">
        <v>17</v>
      </c>
      <c r="D184" t="s">
        <v>38</v>
      </c>
      <c r="E184">
        <v>1.7257846418704401E-2</v>
      </c>
      <c r="F184">
        <v>1.7257846418704401E-2</v>
      </c>
      <c r="G184">
        <v>1.7257846418704401E-2</v>
      </c>
      <c r="H184">
        <v>80</v>
      </c>
      <c r="I184">
        <v>3</v>
      </c>
      <c r="J184">
        <v>857</v>
      </c>
      <c r="K184">
        <v>0</v>
      </c>
      <c r="L184">
        <v>1</v>
      </c>
      <c r="M184">
        <v>3.4883720930232601E-3</v>
      </c>
      <c r="N184">
        <v>3</v>
      </c>
    </row>
    <row r="185" spans="1:15" x14ac:dyDescent="0.25">
      <c r="B185" t="s">
        <v>62</v>
      </c>
      <c r="C185" t="s">
        <v>14</v>
      </c>
      <c r="D185" t="s">
        <v>40</v>
      </c>
      <c r="E185">
        <v>2.60568494905754E-2</v>
      </c>
      <c r="F185">
        <v>2.60568494905754E-2</v>
      </c>
      <c r="G185">
        <v>2.60568494905754E-2</v>
      </c>
      <c r="H185">
        <v>57</v>
      </c>
      <c r="I185">
        <v>7</v>
      </c>
      <c r="J185">
        <v>735</v>
      </c>
      <c r="K185">
        <v>0</v>
      </c>
      <c r="L185">
        <v>1</v>
      </c>
      <c r="M185">
        <v>9.4339622641509396E-3</v>
      </c>
      <c r="N185">
        <v>0</v>
      </c>
    </row>
    <row r="186" spans="1:15" x14ac:dyDescent="0.25">
      <c r="B186" t="s">
        <v>62</v>
      </c>
      <c r="C186" t="s">
        <v>16</v>
      </c>
      <c r="D186" t="s">
        <v>40</v>
      </c>
      <c r="E186">
        <v>-0.21382462908789501</v>
      </c>
      <c r="F186">
        <v>-0.21382462908789501</v>
      </c>
      <c r="G186">
        <v>-0.21382462908789501</v>
      </c>
      <c r="H186">
        <v>19</v>
      </c>
      <c r="I186">
        <v>1</v>
      </c>
      <c r="J186">
        <v>117</v>
      </c>
      <c r="K186">
        <v>2</v>
      </c>
      <c r="L186">
        <v>0.90476190476190499</v>
      </c>
      <c r="M186">
        <v>8.4745762711864406E-3</v>
      </c>
      <c r="N186">
        <v>5</v>
      </c>
    </row>
    <row r="187" spans="1:15" x14ac:dyDescent="0.25">
      <c r="B187" t="s">
        <v>62</v>
      </c>
      <c r="C187" t="s">
        <v>17</v>
      </c>
      <c r="D187" t="s">
        <v>40</v>
      </c>
      <c r="E187">
        <v>-4.3927859239750899E-2</v>
      </c>
      <c r="F187">
        <v>-4.3927859239750899E-2</v>
      </c>
      <c r="G187">
        <v>-4.3927859239750899E-2</v>
      </c>
      <c r="H187">
        <v>76</v>
      </c>
      <c r="I187">
        <v>8</v>
      </c>
      <c r="J187">
        <v>852</v>
      </c>
      <c r="K187">
        <v>2</v>
      </c>
      <c r="L187">
        <v>0.97435897435897401</v>
      </c>
      <c r="M187">
        <v>9.3023255813953504E-3</v>
      </c>
      <c r="N187">
        <v>5</v>
      </c>
    </row>
    <row r="188" spans="1:15" x14ac:dyDescent="0.25">
      <c r="B188" t="s">
        <v>62</v>
      </c>
      <c r="C188" t="s">
        <v>14</v>
      </c>
      <c r="D188" t="s">
        <v>41</v>
      </c>
      <c r="E188">
        <v>0.18812308082575699</v>
      </c>
      <c r="F188">
        <v>0.18812308082575699</v>
      </c>
      <c r="G188">
        <v>0.18812308082575699</v>
      </c>
      <c r="H188">
        <v>57</v>
      </c>
      <c r="I188">
        <v>252</v>
      </c>
      <c r="J188">
        <v>490</v>
      </c>
      <c r="K188">
        <v>0</v>
      </c>
      <c r="L188">
        <v>1</v>
      </c>
      <c r="M188">
        <v>0.339622641509434</v>
      </c>
      <c r="N188">
        <v>0</v>
      </c>
    </row>
    <row r="189" spans="1:15" x14ac:dyDescent="0.25">
      <c r="B189" t="s">
        <v>62</v>
      </c>
      <c r="C189" t="s">
        <v>16</v>
      </c>
      <c r="D189" t="s">
        <v>41</v>
      </c>
      <c r="E189">
        <v>0.14314141828108001</v>
      </c>
      <c r="F189">
        <v>0.14314141828108001</v>
      </c>
      <c r="G189">
        <v>0.14314141828108001</v>
      </c>
      <c r="H189">
        <v>20</v>
      </c>
      <c r="I189">
        <v>41</v>
      </c>
      <c r="J189">
        <v>78</v>
      </c>
      <c r="K189">
        <v>4</v>
      </c>
      <c r="L189">
        <v>0.83333333333333304</v>
      </c>
      <c r="M189">
        <v>0.34453781512604997</v>
      </c>
      <c r="N189">
        <v>1</v>
      </c>
    </row>
    <row r="190" spans="1:15" x14ac:dyDescent="0.25">
      <c r="B190" t="s">
        <v>62</v>
      </c>
      <c r="C190" t="s">
        <v>17</v>
      </c>
      <c r="D190" t="s">
        <v>41</v>
      </c>
      <c r="E190">
        <v>0.17553287861162201</v>
      </c>
      <c r="F190">
        <v>0.17553287861162201</v>
      </c>
      <c r="G190">
        <v>0.17553287861162201</v>
      </c>
      <c r="H190">
        <v>77</v>
      </c>
      <c r="I190">
        <v>293</v>
      </c>
      <c r="J190">
        <v>568</v>
      </c>
      <c r="K190">
        <v>4</v>
      </c>
      <c r="L190">
        <v>0.95061728395061695</v>
      </c>
      <c r="M190">
        <v>0.340301974448316</v>
      </c>
      <c r="N190">
        <v>1</v>
      </c>
    </row>
    <row r="191" spans="1:15" x14ac:dyDescent="0.25">
      <c r="B191" t="s">
        <v>62</v>
      </c>
      <c r="C191" t="s">
        <v>14</v>
      </c>
      <c r="D191" t="s">
        <v>42</v>
      </c>
      <c r="E191">
        <v>0</v>
      </c>
      <c r="F191">
        <v>0</v>
      </c>
      <c r="G191">
        <v>0</v>
      </c>
      <c r="H191">
        <v>57</v>
      </c>
      <c r="I191">
        <v>0</v>
      </c>
      <c r="J191">
        <v>742</v>
      </c>
      <c r="K191">
        <v>0</v>
      </c>
      <c r="L191">
        <v>1</v>
      </c>
      <c r="M191">
        <v>0</v>
      </c>
      <c r="N191">
        <v>0</v>
      </c>
    </row>
    <row r="192" spans="1:15" x14ac:dyDescent="0.25">
      <c r="B192" t="s">
        <v>62</v>
      </c>
      <c r="C192" t="s">
        <v>16</v>
      </c>
      <c r="D192" t="s">
        <v>42</v>
      </c>
      <c r="E192">
        <v>0</v>
      </c>
      <c r="F192">
        <v>0</v>
      </c>
      <c r="G192">
        <v>0</v>
      </c>
      <c r="H192">
        <v>23</v>
      </c>
      <c r="I192">
        <v>0</v>
      </c>
      <c r="J192">
        <v>118</v>
      </c>
      <c r="K192">
        <v>0</v>
      </c>
      <c r="L192">
        <v>1</v>
      </c>
      <c r="M192">
        <v>0</v>
      </c>
      <c r="N192">
        <v>3</v>
      </c>
    </row>
    <row r="193" spans="2:14" x14ac:dyDescent="0.25">
      <c r="B193" t="s">
        <v>62</v>
      </c>
      <c r="C193" t="s">
        <v>17</v>
      </c>
      <c r="D193" t="s">
        <v>42</v>
      </c>
      <c r="E193">
        <v>0</v>
      </c>
      <c r="F193">
        <v>0</v>
      </c>
      <c r="G193">
        <v>0</v>
      </c>
      <c r="H193">
        <v>80</v>
      </c>
      <c r="I193">
        <v>0</v>
      </c>
      <c r="J193">
        <v>860</v>
      </c>
      <c r="K193">
        <v>0</v>
      </c>
      <c r="L193">
        <v>1</v>
      </c>
      <c r="M193">
        <v>0</v>
      </c>
      <c r="N193">
        <v>3</v>
      </c>
    </row>
    <row r="194" spans="2:14" x14ac:dyDescent="0.25">
      <c r="B194" t="s">
        <v>62</v>
      </c>
      <c r="C194" t="s">
        <v>14</v>
      </c>
      <c r="D194" t="s">
        <v>43</v>
      </c>
      <c r="E194">
        <v>0</v>
      </c>
      <c r="F194">
        <v>0</v>
      </c>
      <c r="G194">
        <v>0</v>
      </c>
      <c r="H194">
        <v>57</v>
      </c>
      <c r="I194">
        <v>0</v>
      </c>
      <c r="J194">
        <v>742</v>
      </c>
      <c r="K194">
        <v>0</v>
      </c>
      <c r="L194">
        <v>1</v>
      </c>
      <c r="M194">
        <v>0</v>
      </c>
      <c r="N194">
        <v>0</v>
      </c>
    </row>
    <row r="195" spans="2:14" x14ac:dyDescent="0.25">
      <c r="B195" t="s">
        <v>62</v>
      </c>
      <c r="C195" t="s">
        <v>16</v>
      </c>
      <c r="D195" t="s">
        <v>43</v>
      </c>
      <c r="E195">
        <v>0</v>
      </c>
      <c r="F195">
        <v>0</v>
      </c>
      <c r="G195">
        <v>0</v>
      </c>
      <c r="H195">
        <v>25</v>
      </c>
      <c r="I195">
        <v>0</v>
      </c>
      <c r="J195">
        <v>117</v>
      </c>
      <c r="K195">
        <v>0</v>
      </c>
      <c r="L195">
        <v>1</v>
      </c>
      <c r="M195">
        <v>0</v>
      </c>
      <c r="N195">
        <v>2</v>
      </c>
    </row>
    <row r="196" spans="2:14" x14ac:dyDescent="0.25">
      <c r="B196" t="s">
        <v>62</v>
      </c>
      <c r="C196" t="s">
        <v>17</v>
      </c>
      <c r="D196" t="s">
        <v>43</v>
      </c>
      <c r="E196">
        <v>0</v>
      </c>
      <c r="F196">
        <v>0</v>
      </c>
      <c r="G196">
        <v>0</v>
      </c>
      <c r="H196">
        <v>82</v>
      </c>
      <c r="I196">
        <v>0</v>
      </c>
      <c r="J196">
        <v>859</v>
      </c>
      <c r="K196">
        <v>0</v>
      </c>
      <c r="L196">
        <v>1</v>
      </c>
      <c r="M196">
        <v>0</v>
      </c>
      <c r="N196">
        <v>2</v>
      </c>
    </row>
    <row r="197" spans="2:14" x14ac:dyDescent="0.25">
      <c r="B197" t="s">
        <v>62</v>
      </c>
      <c r="C197" t="s">
        <v>14</v>
      </c>
      <c r="D197" t="s">
        <v>44</v>
      </c>
      <c r="E197">
        <v>0</v>
      </c>
      <c r="F197">
        <v>0</v>
      </c>
      <c r="G197">
        <v>0</v>
      </c>
      <c r="H197">
        <v>57</v>
      </c>
      <c r="I197">
        <v>0</v>
      </c>
      <c r="J197">
        <v>742</v>
      </c>
      <c r="K197">
        <v>0</v>
      </c>
      <c r="L197">
        <v>1</v>
      </c>
      <c r="M197">
        <v>0</v>
      </c>
      <c r="N197">
        <v>0</v>
      </c>
    </row>
    <row r="198" spans="2:14" x14ac:dyDescent="0.25">
      <c r="B198" t="s">
        <v>62</v>
      </c>
      <c r="C198" t="s">
        <v>16</v>
      </c>
      <c r="D198" t="s">
        <v>44</v>
      </c>
      <c r="E198">
        <v>0</v>
      </c>
      <c r="F198">
        <v>0</v>
      </c>
      <c r="G198">
        <v>0</v>
      </c>
      <c r="H198">
        <v>23</v>
      </c>
      <c r="I198">
        <v>0</v>
      </c>
      <c r="J198">
        <v>118</v>
      </c>
      <c r="K198">
        <v>0</v>
      </c>
      <c r="L198">
        <v>1</v>
      </c>
      <c r="M198">
        <v>0</v>
      </c>
      <c r="N198">
        <v>3</v>
      </c>
    </row>
    <row r="199" spans="2:14" x14ac:dyDescent="0.25">
      <c r="B199" t="s">
        <v>62</v>
      </c>
      <c r="C199" t="s">
        <v>17</v>
      </c>
      <c r="D199" t="s">
        <v>44</v>
      </c>
      <c r="E199">
        <v>0</v>
      </c>
      <c r="F199">
        <v>0</v>
      </c>
      <c r="G199">
        <v>0</v>
      </c>
      <c r="H199">
        <v>80</v>
      </c>
      <c r="I199">
        <v>0</v>
      </c>
      <c r="J199">
        <v>860</v>
      </c>
      <c r="K199">
        <v>0</v>
      </c>
      <c r="L199">
        <v>1</v>
      </c>
      <c r="M199">
        <v>0</v>
      </c>
      <c r="N199">
        <v>3</v>
      </c>
    </row>
    <row r="200" spans="2:14" x14ac:dyDescent="0.25">
      <c r="B200" t="s">
        <v>62</v>
      </c>
      <c r="C200" t="s">
        <v>14</v>
      </c>
      <c r="D200" t="s">
        <v>45</v>
      </c>
      <c r="E200">
        <v>9.8114688534776395E-3</v>
      </c>
      <c r="F200">
        <v>9.8114688534776395E-3</v>
      </c>
      <c r="G200">
        <v>9.8114688534776395E-3</v>
      </c>
      <c r="H200">
        <v>57</v>
      </c>
      <c r="I200">
        <v>1</v>
      </c>
      <c r="J200">
        <v>741</v>
      </c>
      <c r="K200">
        <v>0</v>
      </c>
      <c r="L200">
        <v>1</v>
      </c>
      <c r="M200">
        <v>1.34770889487871E-3</v>
      </c>
      <c r="N200">
        <v>0</v>
      </c>
    </row>
    <row r="201" spans="2:14" x14ac:dyDescent="0.25">
      <c r="B201" t="s">
        <v>62</v>
      </c>
      <c r="C201" t="s">
        <v>16</v>
      </c>
      <c r="D201" t="s">
        <v>45</v>
      </c>
      <c r="E201">
        <v>0</v>
      </c>
      <c r="F201">
        <v>0</v>
      </c>
      <c r="G201">
        <v>0</v>
      </c>
      <c r="H201">
        <v>25</v>
      </c>
      <c r="I201">
        <v>0</v>
      </c>
      <c r="J201">
        <v>118</v>
      </c>
      <c r="K201">
        <v>0</v>
      </c>
      <c r="L201">
        <v>1</v>
      </c>
      <c r="M201">
        <v>0</v>
      </c>
      <c r="N201">
        <v>1</v>
      </c>
    </row>
    <row r="202" spans="2:14" x14ac:dyDescent="0.25">
      <c r="B202" t="s">
        <v>62</v>
      </c>
      <c r="C202" t="s">
        <v>17</v>
      </c>
      <c r="D202" t="s">
        <v>45</v>
      </c>
      <c r="E202">
        <v>1.0066138205554701E-2</v>
      </c>
      <c r="F202">
        <v>1.0066138205554701E-2</v>
      </c>
      <c r="G202">
        <v>1.0066138205554701E-2</v>
      </c>
      <c r="H202">
        <v>82</v>
      </c>
      <c r="I202">
        <v>1</v>
      </c>
      <c r="J202">
        <v>859</v>
      </c>
      <c r="K202">
        <v>0</v>
      </c>
      <c r="L202">
        <v>1</v>
      </c>
      <c r="M202">
        <v>1.1627906976744201E-3</v>
      </c>
      <c r="N202">
        <v>1</v>
      </c>
    </row>
    <row r="203" spans="2:14" x14ac:dyDescent="0.25">
      <c r="B203" t="s">
        <v>62</v>
      </c>
      <c r="C203" t="s">
        <v>14</v>
      </c>
      <c r="D203" t="s">
        <v>46</v>
      </c>
      <c r="E203">
        <v>0.15588048343597</v>
      </c>
      <c r="F203">
        <v>0.15588048343597</v>
      </c>
      <c r="G203">
        <v>0.15588048343597</v>
      </c>
      <c r="H203">
        <v>57</v>
      </c>
      <c r="I203">
        <v>192</v>
      </c>
      <c r="J203">
        <v>550</v>
      </c>
      <c r="K203">
        <v>0</v>
      </c>
      <c r="L203">
        <v>1</v>
      </c>
      <c r="M203">
        <v>0.25876010781671199</v>
      </c>
      <c r="N203">
        <v>0</v>
      </c>
    </row>
    <row r="204" spans="2:14" x14ac:dyDescent="0.25">
      <c r="B204" t="s">
        <v>62</v>
      </c>
      <c r="C204" t="s">
        <v>16</v>
      </c>
      <c r="D204" t="s">
        <v>46</v>
      </c>
      <c r="E204">
        <v>-1.6754820428079398E-2</v>
      </c>
      <c r="F204">
        <v>-1.6754820428079398E-2</v>
      </c>
      <c r="G204">
        <v>-1.6754820428079398E-2</v>
      </c>
      <c r="H204">
        <v>18</v>
      </c>
      <c r="I204">
        <v>31</v>
      </c>
      <c r="J204">
        <v>88</v>
      </c>
      <c r="K204">
        <v>7</v>
      </c>
      <c r="L204">
        <v>0.72</v>
      </c>
      <c r="M204">
        <v>0.26050420168067201</v>
      </c>
      <c r="N204">
        <v>0</v>
      </c>
    </row>
    <row r="205" spans="2:14" x14ac:dyDescent="0.25">
      <c r="B205" t="s">
        <v>62</v>
      </c>
      <c r="C205" t="s">
        <v>17</v>
      </c>
      <c r="D205" t="s">
        <v>46</v>
      </c>
      <c r="E205">
        <v>0.113929937777417</v>
      </c>
      <c r="F205">
        <v>0.113929937777417</v>
      </c>
      <c r="G205">
        <v>0.113929937777417</v>
      </c>
      <c r="H205">
        <v>75</v>
      </c>
      <c r="I205">
        <v>223</v>
      </c>
      <c r="J205">
        <v>638</v>
      </c>
      <c r="K205">
        <v>7</v>
      </c>
      <c r="L205">
        <v>0.91463414634146301</v>
      </c>
      <c r="M205">
        <v>0.25900116144018598</v>
      </c>
      <c r="N205">
        <v>0</v>
      </c>
    </row>
    <row r="206" spans="2:14" x14ac:dyDescent="0.25">
      <c r="B206" t="s">
        <v>62</v>
      </c>
      <c r="C206" t="s">
        <v>14</v>
      </c>
      <c r="D206" t="s">
        <v>47</v>
      </c>
      <c r="E206">
        <v>0.16389276967109501</v>
      </c>
      <c r="F206">
        <v>0.16389276967109501</v>
      </c>
      <c r="G206">
        <v>0.16389276967109501</v>
      </c>
      <c r="H206">
        <v>57</v>
      </c>
      <c r="I206">
        <v>207</v>
      </c>
      <c r="J206">
        <v>535</v>
      </c>
      <c r="K206">
        <v>0</v>
      </c>
      <c r="L206">
        <v>1</v>
      </c>
      <c r="M206">
        <v>0.27897574123989199</v>
      </c>
      <c r="N206">
        <v>0</v>
      </c>
    </row>
    <row r="207" spans="2:14" x14ac:dyDescent="0.25">
      <c r="B207" t="s">
        <v>62</v>
      </c>
      <c r="C207" t="s">
        <v>16</v>
      </c>
      <c r="D207" t="s">
        <v>47</v>
      </c>
      <c r="E207">
        <v>0.14057305642651899</v>
      </c>
      <c r="F207">
        <v>0.14057305642651899</v>
      </c>
      <c r="G207">
        <v>0.14057305642651899</v>
      </c>
      <c r="H207">
        <v>23</v>
      </c>
      <c r="I207">
        <v>27</v>
      </c>
      <c r="J207">
        <v>91</v>
      </c>
      <c r="K207">
        <v>2</v>
      </c>
      <c r="L207">
        <v>0.92</v>
      </c>
      <c r="M207">
        <v>0.22881355932203401</v>
      </c>
      <c r="N207">
        <v>1</v>
      </c>
    </row>
    <row r="208" spans="2:14" x14ac:dyDescent="0.25">
      <c r="B208" t="s">
        <v>62</v>
      </c>
      <c r="C208" t="s">
        <v>17</v>
      </c>
      <c r="D208" t="s">
        <v>47</v>
      </c>
      <c r="E208">
        <v>0.161149395013548</v>
      </c>
      <c r="F208">
        <v>0.161149395013548</v>
      </c>
      <c r="G208">
        <v>0.161149395013548</v>
      </c>
      <c r="H208">
        <v>80</v>
      </c>
      <c r="I208">
        <v>234</v>
      </c>
      <c r="J208">
        <v>626</v>
      </c>
      <c r="K208">
        <v>2</v>
      </c>
      <c r="L208">
        <v>0.97560975609756095</v>
      </c>
      <c r="M208">
        <v>0.27209302325581403</v>
      </c>
      <c r="N208">
        <v>1</v>
      </c>
    </row>
    <row r="209" spans="1:15" x14ac:dyDescent="0.25">
      <c r="B209" t="s">
        <v>62</v>
      </c>
      <c r="C209" t="s">
        <v>14</v>
      </c>
      <c r="D209" t="s">
        <v>48</v>
      </c>
      <c r="E209">
        <v>0.13977299343708799</v>
      </c>
      <c r="F209">
        <v>0.13977299343708799</v>
      </c>
      <c r="G209">
        <v>0.13977299343708799</v>
      </c>
      <c r="H209">
        <v>57</v>
      </c>
      <c r="I209">
        <v>162</v>
      </c>
      <c r="J209">
        <v>580</v>
      </c>
      <c r="K209">
        <v>0</v>
      </c>
      <c r="L209">
        <v>1</v>
      </c>
      <c r="M209">
        <v>0.21832884097034999</v>
      </c>
      <c r="N209">
        <v>0</v>
      </c>
    </row>
    <row r="210" spans="1:15" x14ac:dyDescent="0.25">
      <c r="B210" t="s">
        <v>62</v>
      </c>
      <c r="C210" t="s">
        <v>16</v>
      </c>
      <c r="D210" t="s">
        <v>48</v>
      </c>
      <c r="E210">
        <v>0.18017517750012499</v>
      </c>
      <c r="F210">
        <v>0.18017517750012499</v>
      </c>
      <c r="G210">
        <v>0.18017517750012499</v>
      </c>
      <c r="H210">
        <v>25</v>
      </c>
      <c r="I210">
        <v>19</v>
      </c>
      <c r="J210">
        <v>99</v>
      </c>
      <c r="K210">
        <v>0</v>
      </c>
      <c r="L210">
        <v>1</v>
      </c>
      <c r="M210">
        <v>0.161016949152542</v>
      </c>
      <c r="N210">
        <v>1</v>
      </c>
    </row>
    <row r="211" spans="1:15" x14ac:dyDescent="0.25">
      <c r="B211" t="s">
        <v>62</v>
      </c>
      <c r="C211" t="s">
        <v>17</v>
      </c>
      <c r="D211" t="s">
        <v>48</v>
      </c>
      <c r="E211">
        <v>0.15059295650132601</v>
      </c>
      <c r="F211">
        <v>0.15059295650132601</v>
      </c>
      <c r="G211">
        <v>0.15059295650132601</v>
      </c>
      <c r="H211">
        <v>82</v>
      </c>
      <c r="I211">
        <v>181</v>
      </c>
      <c r="J211">
        <v>679</v>
      </c>
      <c r="K211">
        <v>0</v>
      </c>
      <c r="L211">
        <v>1</v>
      </c>
      <c r="M211">
        <v>0.21046511627907</v>
      </c>
      <c r="N211">
        <v>1</v>
      </c>
    </row>
    <row r="212" spans="1:15" x14ac:dyDescent="0.25">
      <c r="A212" t="str">
        <f t="shared" ref="A212:A241" si="6">B212&amp;C212&amp;D212</f>
        <v>percent_vietnam_sensitivetraining137760, 6267, 39967, 194341, 110642</v>
      </c>
      <c r="B212" t="s">
        <v>63</v>
      </c>
      <c r="C212" t="s">
        <v>14</v>
      </c>
      <c r="D212" t="s">
        <v>49</v>
      </c>
      <c r="E212">
        <v>0.63755587378697098</v>
      </c>
      <c r="F212">
        <v>0.63755587378697098</v>
      </c>
      <c r="G212">
        <v>0.63755587378697098</v>
      </c>
      <c r="H212">
        <v>57</v>
      </c>
      <c r="I212">
        <v>672</v>
      </c>
      <c r="J212">
        <v>70</v>
      </c>
      <c r="K212">
        <v>0</v>
      </c>
      <c r="L212">
        <v>1</v>
      </c>
      <c r="M212">
        <v>0.90566037735849103</v>
      </c>
      <c r="N212">
        <v>0</v>
      </c>
      <c r="O212">
        <f t="shared" ref="O212:O241" si="7">(H212+I212)/SUM(H212:K212)</f>
        <v>0.91239048811013768</v>
      </c>
    </row>
    <row r="213" spans="1:15" x14ac:dyDescent="0.25">
      <c r="A213" t="str">
        <f t="shared" si="6"/>
        <v>percent_vietnam_sensitivevalidation137760, 6267, 39967, 194341, 110642</v>
      </c>
      <c r="B213" t="s">
        <v>63</v>
      </c>
      <c r="C213" t="s">
        <v>16</v>
      </c>
      <c r="D213" t="s">
        <v>49</v>
      </c>
      <c r="E213">
        <v>0.34023685833811801</v>
      </c>
      <c r="F213">
        <v>0.34023685833811801</v>
      </c>
      <c r="G213">
        <v>0.34023685833811801</v>
      </c>
      <c r="H213">
        <v>22</v>
      </c>
      <c r="I213">
        <v>67</v>
      </c>
      <c r="J213">
        <v>51</v>
      </c>
      <c r="K213">
        <v>3</v>
      </c>
      <c r="L213">
        <v>0.88</v>
      </c>
      <c r="M213">
        <v>0.56779661016949201</v>
      </c>
      <c r="N213">
        <v>1</v>
      </c>
      <c r="O213">
        <f t="shared" si="7"/>
        <v>0.6223776223776224</v>
      </c>
    </row>
    <row r="214" spans="1:15" x14ac:dyDescent="0.25">
      <c r="A214" t="str">
        <f t="shared" si="6"/>
        <v>percent_vietnam_sensitiveall137760, 6267, 39967, 194341, 110642</v>
      </c>
      <c r="B214" t="s">
        <v>63</v>
      </c>
      <c r="C214" t="s">
        <v>17</v>
      </c>
      <c r="D214" t="s">
        <v>49</v>
      </c>
      <c r="E214">
        <v>0.56713918062383795</v>
      </c>
      <c r="F214">
        <v>0.56713918062383795</v>
      </c>
      <c r="G214">
        <v>0.56713918062383795</v>
      </c>
      <c r="H214">
        <v>79</v>
      </c>
      <c r="I214">
        <v>739</v>
      </c>
      <c r="J214">
        <v>121</v>
      </c>
      <c r="K214">
        <v>3</v>
      </c>
      <c r="L214">
        <v>0.96341463414634099</v>
      </c>
      <c r="M214">
        <v>0.85930232558139497</v>
      </c>
      <c r="N214">
        <v>1</v>
      </c>
      <c r="O214">
        <f t="shared" si="7"/>
        <v>0.86836518046709132</v>
      </c>
    </row>
    <row r="215" spans="1:15" x14ac:dyDescent="0.25">
      <c r="A215" t="str">
        <f t="shared" si="6"/>
        <v>percent_vietnam_sensitivetraining48685, 6267, 228502, 39967, 103600</v>
      </c>
      <c r="B215" t="s">
        <v>63</v>
      </c>
      <c r="C215" t="s">
        <v>14</v>
      </c>
      <c r="D215" t="s">
        <v>51</v>
      </c>
      <c r="E215">
        <v>0.57182853253396304</v>
      </c>
      <c r="F215">
        <v>0.57182853253396304</v>
      </c>
      <c r="G215">
        <v>0.57182853253396304</v>
      </c>
      <c r="H215">
        <v>57</v>
      </c>
      <c r="I215">
        <v>647</v>
      </c>
      <c r="J215">
        <v>95</v>
      </c>
      <c r="K215">
        <v>0</v>
      </c>
      <c r="L215">
        <v>1</v>
      </c>
      <c r="M215">
        <v>0.87196765498652296</v>
      </c>
      <c r="N215">
        <v>0</v>
      </c>
      <c r="O215">
        <f t="shared" si="7"/>
        <v>0.88110137672090116</v>
      </c>
    </row>
    <row r="216" spans="1:15" x14ac:dyDescent="0.25">
      <c r="A216" t="str">
        <f t="shared" si="6"/>
        <v>percent_vietnam_sensitivevalidation48685, 6267, 228502, 39967, 103600</v>
      </c>
      <c r="B216" t="s">
        <v>63</v>
      </c>
      <c r="C216" t="s">
        <v>16</v>
      </c>
      <c r="D216" t="s">
        <v>51</v>
      </c>
      <c r="E216">
        <v>0.33616722529321202</v>
      </c>
      <c r="F216">
        <v>0.33616722529321202</v>
      </c>
      <c r="G216">
        <v>0.33616722529321202</v>
      </c>
      <c r="H216">
        <v>23</v>
      </c>
      <c r="I216">
        <v>62</v>
      </c>
      <c r="J216">
        <v>57</v>
      </c>
      <c r="K216">
        <v>2</v>
      </c>
      <c r="L216">
        <v>0.92</v>
      </c>
      <c r="M216">
        <v>0.52100840336134502</v>
      </c>
      <c r="N216">
        <v>0</v>
      </c>
      <c r="O216">
        <f t="shared" si="7"/>
        <v>0.59027777777777779</v>
      </c>
    </row>
    <row r="217" spans="1:15" x14ac:dyDescent="0.25">
      <c r="A217" t="str">
        <f t="shared" si="6"/>
        <v>percent_vietnam_sensitiveall48685, 6267, 228502, 39967, 103600</v>
      </c>
      <c r="B217" t="s">
        <v>63</v>
      </c>
      <c r="C217" t="s">
        <v>17</v>
      </c>
      <c r="D217" t="s">
        <v>51</v>
      </c>
      <c r="E217">
        <v>0.52277522292495404</v>
      </c>
      <c r="F217">
        <v>0.52277522292495404</v>
      </c>
      <c r="G217">
        <v>0.52277522292495404</v>
      </c>
      <c r="H217">
        <v>80</v>
      </c>
      <c r="I217">
        <v>709</v>
      </c>
      <c r="J217">
        <v>152</v>
      </c>
      <c r="K217">
        <v>2</v>
      </c>
      <c r="L217">
        <v>0.97560975609756095</v>
      </c>
      <c r="M217">
        <v>0.82346109175377502</v>
      </c>
      <c r="N217">
        <v>0</v>
      </c>
      <c r="O217">
        <f t="shared" si="7"/>
        <v>0.83669141039236483</v>
      </c>
    </row>
    <row r="218" spans="1:15" x14ac:dyDescent="0.25">
      <c r="A218" t="str">
        <f t="shared" si="6"/>
        <v>percent_vietnam_sensitivetraining200482, 228502, 39967, 41910, 103600</v>
      </c>
      <c r="B218" t="s">
        <v>63</v>
      </c>
      <c r="C218" t="s">
        <v>14</v>
      </c>
      <c r="D218" t="s">
        <v>52</v>
      </c>
      <c r="E218">
        <v>0.55389304629914304</v>
      </c>
      <c r="F218">
        <v>0.55389304629914304</v>
      </c>
      <c r="G218">
        <v>0.55389304629914304</v>
      </c>
      <c r="H218">
        <v>57</v>
      </c>
      <c r="I218">
        <v>639</v>
      </c>
      <c r="J218">
        <v>103</v>
      </c>
      <c r="K218">
        <v>0</v>
      </c>
      <c r="L218">
        <v>1</v>
      </c>
      <c r="M218">
        <v>0.86118598382749301</v>
      </c>
      <c r="N218">
        <v>0</v>
      </c>
      <c r="O218">
        <f t="shared" si="7"/>
        <v>0.87108886107634542</v>
      </c>
    </row>
    <row r="219" spans="1:15" x14ac:dyDescent="0.25">
      <c r="A219" t="str">
        <f t="shared" si="6"/>
        <v>percent_vietnam_sensitivevalidation200482, 228502, 39967, 41910, 103600</v>
      </c>
      <c r="B219" t="s">
        <v>63</v>
      </c>
      <c r="C219" t="s">
        <v>16</v>
      </c>
      <c r="D219" t="s">
        <v>52</v>
      </c>
      <c r="E219">
        <v>0.35227841363081303</v>
      </c>
      <c r="F219">
        <v>0.35227841363081303</v>
      </c>
      <c r="G219">
        <v>0.35227841363081303</v>
      </c>
      <c r="H219">
        <v>23</v>
      </c>
      <c r="I219">
        <v>64</v>
      </c>
      <c r="J219">
        <v>54</v>
      </c>
      <c r="K219">
        <v>2</v>
      </c>
      <c r="L219">
        <v>0.92</v>
      </c>
      <c r="M219">
        <v>0.54237288135593198</v>
      </c>
      <c r="N219">
        <v>1</v>
      </c>
      <c r="O219">
        <f t="shared" si="7"/>
        <v>0.60839160839160844</v>
      </c>
    </row>
    <row r="220" spans="1:15" x14ac:dyDescent="0.25">
      <c r="A220" t="str">
        <f t="shared" si="6"/>
        <v>percent_vietnam_sensitiveall200482, 228502, 39967, 41910, 103600</v>
      </c>
      <c r="B220" t="s">
        <v>63</v>
      </c>
      <c r="C220" t="s">
        <v>17</v>
      </c>
      <c r="D220" t="s">
        <v>52</v>
      </c>
      <c r="E220">
        <v>0.51521544657237806</v>
      </c>
      <c r="F220">
        <v>0.51521544657237806</v>
      </c>
      <c r="G220">
        <v>0.51521544657237806</v>
      </c>
      <c r="H220">
        <v>80</v>
      </c>
      <c r="I220">
        <v>703</v>
      </c>
      <c r="J220">
        <v>157</v>
      </c>
      <c r="K220">
        <v>2</v>
      </c>
      <c r="L220">
        <v>0.97560975609756095</v>
      </c>
      <c r="M220">
        <v>0.81744186046511602</v>
      </c>
      <c r="N220">
        <v>1</v>
      </c>
      <c r="O220">
        <f t="shared" si="7"/>
        <v>0.83121019108280259</v>
      </c>
    </row>
    <row r="221" spans="1:15" x14ac:dyDescent="0.25">
      <c r="A221" t="str">
        <f t="shared" si="6"/>
        <v>percent_vietnam_sensitivetraining160633, 6267, 39967, 228502, 103600</v>
      </c>
      <c r="B221" t="s">
        <v>63</v>
      </c>
      <c r="C221" t="s">
        <v>14</v>
      </c>
      <c r="D221" t="s">
        <v>53</v>
      </c>
      <c r="E221">
        <v>0.54748248624335705</v>
      </c>
      <c r="F221">
        <v>0.54748248624335705</v>
      </c>
      <c r="G221">
        <v>0.54748248624335705</v>
      </c>
      <c r="H221">
        <v>57</v>
      </c>
      <c r="I221">
        <v>636</v>
      </c>
      <c r="J221">
        <v>106</v>
      </c>
      <c r="K221">
        <v>0</v>
      </c>
      <c r="L221">
        <v>1</v>
      </c>
      <c r="M221">
        <v>0.85714285714285698</v>
      </c>
      <c r="N221">
        <v>0</v>
      </c>
      <c r="O221">
        <f t="shared" si="7"/>
        <v>0.86733416770963701</v>
      </c>
    </row>
    <row r="222" spans="1:15" x14ac:dyDescent="0.25">
      <c r="A222" t="str">
        <f t="shared" si="6"/>
        <v>percent_vietnam_sensitivevalidation160633, 6267, 39967, 228502, 103600</v>
      </c>
      <c r="B222" t="s">
        <v>63</v>
      </c>
      <c r="C222" t="s">
        <v>16</v>
      </c>
      <c r="D222" t="s">
        <v>53</v>
      </c>
      <c r="E222">
        <v>0.31872949226151598</v>
      </c>
      <c r="F222">
        <v>0.31872949226151598</v>
      </c>
      <c r="G222">
        <v>0.31872949226151598</v>
      </c>
      <c r="H222">
        <v>23</v>
      </c>
      <c r="I222">
        <v>59</v>
      </c>
      <c r="J222">
        <v>60</v>
      </c>
      <c r="K222">
        <v>2</v>
      </c>
      <c r="L222">
        <v>0.92</v>
      </c>
      <c r="M222">
        <v>0.495798319327731</v>
      </c>
      <c r="N222">
        <v>0</v>
      </c>
      <c r="O222">
        <f t="shared" si="7"/>
        <v>0.56944444444444442</v>
      </c>
    </row>
    <row r="223" spans="1:15" x14ac:dyDescent="0.25">
      <c r="A223" t="str">
        <f t="shared" si="6"/>
        <v>percent_vietnam_sensitiveall160633, 6267, 39967, 228502, 103600</v>
      </c>
      <c r="B223" t="s">
        <v>63</v>
      </c>
      <c r="C223" t="s">
        <v>17</v>
      </c>
      <c r="D223" t="s">
        <v>53</v>
      </c>
      <c r="E223">
        <v>0.50232096503822299</v>
      </c>
      <c r="F223">
        <v>0.50232096503822299</v>
      </c>
      <c r="G223">
        <v>0.50232096503822299</v>
      </c>
      <c r="H223">
        <v>80</v>
      </c>
      <c r="I223">
        <v>695</v>
      </c>
      <c r="J223">
        <v>166</v>
      </c>
      <c r="K223">
        <v>2</v>
      </c>
      <c r="L223">
        <v>0.97560975609756095</v>
      </c>
      <c r="M223">
        <v>0.80720092915214903</v>
      </c>
      <c r="N223">
        <v>0</v>
      </c>
      <c r="O223">
        <f t="shared" si="7"/>
        <v>0.82184517497348886</v>
      </c>
    </row>
    <row r="224" spans="1:15" x14ac:dyDescent="0.25">
      <c r="A224" t="str">
        <f t="shared" si="6"/>
        <v>percent_vietnam_sensitivetraining16358, 228502, 40003, 103600, 53541</v>
      </c>
      <c r="B224" t="s">
        <v>63</v>
      </c>
      <c r="C224" t="s">
        <v>14</v>
      </c>
      <c r="D224" t="s">
        <v>54</v>
      </c>
      <c r="E224">
        <v>0.57651710092154795</v>
      </c>
      <c r="F224">
        <v>0.57651710092154795</v>
      </c>
      <c r="G224">
        <v>0.57651710092154795</v>
      </c>
      <c r="H224">
        <v>57</v>
      </c>
      <c r="I224">
        <v>649</v>
      </c>
      <c r="J224">
        <v>93</v>
      </c>
      <c r="K224">
        <v>0</v>
      </c>
      <c r="L224">
        <v>1</v>
      </c>
      <c r="M224">
        <v>0.87466307277627997</v>
      </c>
      <c r="N224">
        <v>0</v>
      </c>
      <c r="O224">
        <f t="shared" si="7"/>
        <v>0.88360450563204007</v>
      </c>
    </row>
    <row r="225" spans="1:15" x14ac:dyDescent="0.25">
      <c r="A225" t="str">
        <f t="shared" si="6"/>
        <v>percent_vietnam_sensitivevalidation16358, 228502, 40003, 103600, 53541</v>
      </c>
      <c r="B225" t="s">
        <v>63</v>
      </c>
      <c r="C225" t="s">
        <v>16</v>
      </c>
      <c r="D225" t="s">
        <v>54</v>
      </c>
      <c r="E225">
        <v>0.27360219896632898</v>
      </c>
      <c r="F225">
        <v>0.27360219896632898</v>
      </c>
      <c r="G225">
        <v>0.27360219896632898</v>
      </c>
      <c r="H225">
        <v>19</v>
      </c>
      <c r="I225">
        <v>70</v>
      </c>
      <c r="J225">
        <v>47</v>
      </c>
      <c r="K225">
        <v>6</v>
      </c>
      <c r="L225">
        <v>0.76</v>
      </c>
      <c r="M225">
        <v>0.59829059829059805</v>
      </c>
      <c r="N225">
        <v>2</v>
      </c>
      <c r="O225">
        <f t="shared" si="7"/>
        <v>0.62676056338028174</v>
      </c>
    </row>
    <row r="226" spans="1:15" x14ac:dyDescent="0.25">
      <c r="A226" t="str">
        <f t="shared" si="6"/>
        <v>percent_vietnam_sensitiveall16358, 228502, 40003, 103600, 53541</v>
      </c>
      <c r="B226" t="s">
        <v>63</v>
      </c>
      <c r="C226" t="s">
        <v>17</v>
      </c>
      <c r="D226" t="s">
        <v>54</v>
      </c>
      <c r="E226">
        <v>0.51228917263946105</v>
      </c>
      <c r="F226">
        <v>0.51228917263946105</v>
      </c>
      <c r="G226">
        <v>0.51228917263946105</v>
      </c>
      <c r="H226">
        <v>76</v>
      </c>
      <c r="I226">
        <v>719</v>
      </c>
      <c r="J226">
        <v>140</v>
      </c>
      <c r="K226">
        <v>6</v>
      </c>
      <c r="L226">
        <v>0.92682926829268297</v>
      </c>
      <c r="M226">
        <v>0.83701979045401598</v>
      </c>
      <c r="N226">
        <v>2</v>
      </c>
      <c r="O226">
        <f t="shared" si="7"/>
        <v>0.84484590860786402</v>
      </c>
    </row>
    <row r="227" spans="1:15" x14ac:dyDescent="0.25">
      <c r="A227" t="str">
        <f t="shared" si="6"/>
        <v>percent_vietnam_sensitivetraining59509, 39967, 6267, 141859, 110642</v>
      </c>
      <c r="B227" t="s">
        <v>63</v>
      </c>
      <c r="C227" t="s">
        <v>14</v>
      </c>
      <c r="D227" t="s">
        <v>55</v>
      </c>
      <c r="E227">
        <v>0.56047102176373698</v>
      </c>
      <c r="F227">
        <v>0.56047102176373698</v>
      </c>
      <c r="G227">
        <v>0.56047102176373698</v>
      </c>
      <c r="H227">
        <v>57</v>
      </c>
      <c r="I227">
        <v>642</v>
      </c>
      <c r="J227">
        <v>100</v>
      </c>
      <c r="K227">
        <v>0</v>
      </c>
      <c r="L227">
        <v>1</v>
      </c>
      <c r="M227">
        <v>0.86522911051212903</v>
      </c>
      <c r="N227">
        <v>0</v>
      </c>
      <c r="O227">
        <f t="shared" si="7"/>
        <v>0.87484355444305384</v>
      </c>
    </row>
    <row r="228" spans="1:15" x14ac:dyDescent="0.25">
      <c r="A228" t="str">
        <f t="shared" si="6"/>
        <v>percent_vietnam_sensitivevalidation59509, 39967, 6267, 141859, 110642</v>
      </c>
      <c r="B228" t="s">
        <v>63</v>
      </c>
      <c r="C228" t="s">
        <v>16</v>
      </c>
      <c r="D228" t="s">
        <v>55</v>
      </c>
      <c r="E228">
        <v>0.35033828901708702</v>
      </c>
      <c r="F228">
        <v>0.35033828901708702</v>
      </c>
      <c r="G228">
        <v>0.35033828901708702</v>
      </c>
      <c r="H228">
        <v>24</v>
      </c>
      <c r="I228">
        <v>57</v>
      </c>
      <c r="J228">
        <v>59</v>
      </c>
      <c r="K228">
        <v>1</v>
      </c>
      <c r="L228">
        <v>0.96</v>
      </c>
      <c r="M228">
        <v>0.49137931034482801</v>
      </c>
      <c r="N228">
        <v>3</v>
      </c>
      <c r="O228">
        <f t="shared" si="7"/>
        <v>0.57446808510638303</v>
      </c>
    </row>
    <row r="229" spans="1:15" x14ac:dyDescent="0.25">
      <c r="A229" t="str">
        <f t="shared" si="6"/>
        <v>percent_vietnam_sensitiveall59509, 39967, 6267, 141859, 110642</v>
      </c>
      <c r="B229" t="s">
        <v>63</v>
      </c>
      <c r="C229" t="s">
        <v>17</v>
      </c>
      <c r="D229" t="s">
        <v>55</v>
      </c>
      <c r="E229">
        <v>0.51932073469745899</v>
      </c>
      <c r="F229">
        <v>0.51932073469745899</v>
      </c>
      <c r="G229">
        <v>0.51932073469745899</v>
      </c>
      <c r="H229">
        <v>81</v>
      </c>
      <c r="I229">
        <v>699</v>
      </c>
      <c r="J229">
        <v>159</v>
      </c>
      <c r="K229">
        <v>1</v>
      </c>
      <c r="L229">
        <v>0.98780487804878103</v>
      </c>
      <c r="M229">
        <v>0.81468531468531502</v>
      </c>
      <c r="N229">
        <v>3</v>
      </c>
      <c r="O229">
        <f t="shared" si="7"/>
        <v>0.82978723404255317</v>
      </c>
    </row>
    <row r="230" spans="1:15" x14ac:dyDescent="0.25">
      <c r="A230" t="str">
        <f t="shared" si="6"/>
        <v>percent_vietnam_sensitivetraining141859, 6267, 39967, 228502, 2091</v>
      </c>
      <c r="B230" t="s">
        <v>63</v>
      </c>
      <c r="C230" t="s">
        <v>14</v>
      </c>
      <c r="D230" t="s">
        <v>56</v>
      </c>
      <c r="E230">
        <v>0.57416207729315305</v>
      </c>
      <c r="F230">
        <v>0.57416207729315305</v>
      </c>
      <c r="G230">
        <v>0.57416207729315305</v>
      </c>
      <c r="H230">
        <v>57</v>
      </c>
      <c r="I230">
        <v>648</v>
      </c>
      <c r="J230">
        <v>94</v>
      </c>
      <c r="K230">
        <v>0</v>
      </c>
      <c r="L230">
        <v>1</v>
      </c>
      <c r="M230">
        <v>0.87331536388140196</v>
      </c>
      <c r="N230">
        <v>0</v>
      </c>
      <c r="O230">
        <f t="shared" si="7"/>
        <v>0.88235294117647056</v>
      </c>
    </row>
    <row r="231" spans="1:15" x14ac:dyDescent="0.25">
      <c r="A231" t="str">
        <f t="shared" si="6"/>
        <v>percent_vietnam_sensitivevalidation141859, 6267, 39967, 228502, 2091</v>
      </c>
      <c r="B231" t="s">
        <v>63</v>
      </c>
      <c r="C231" t="s">
        <v>16</v>
      </c>
      <c r="D231" t="s">
        <v>56</v>
      </c>
      <c r="E231">
        <v>0.36554827198762802</v>
      </c>
      <c r="F231">
        <v>0.36554827198762802</v>
      </c>
      <c r="G231">
        <v>0.36554827198762802</v>
      </c>
      <c r="H231">
        <v>24</v>
      </c>
      <c r="I231">
        <v>61</v>
      </c>
      <c r="J231">
        <v>57</v>
      </c>
      <c r="K231">
        <v>1</v>
      </c>
      <c r="L231">
        <v>0.96</v>
      </c>
      <c r="M231">
        <v>0.51694915254237295</v>
      </c>
      <c r="N231">
        <v>1</v>
      </c>
      <c r="O231">
        <f t="shared" si="7"/>
        <v>0.59440559440559437</v>
      </c>
    </row>
    <row r="232" spans="1:15" x14ac:dyDescent="0.25">
      <c r="A232" t="str">
        <f t="shared" si="6"/>
        <v>percent_vietnam_sensitiveall141859, 6267, 39967, 228502, 2091</v>
      </c>
      <c r="B232" t="s">
        <v>63</v>
      </c>
      <c r="C232" t="s">
        <v>17</v>
      </c>
      <c r="D232" t="s">
        <v>56</v>
      </c>
      <c r="E232">
        <v>0.53144524605201204</v>
      </c>
      <c r="F232">
        <v>0.53144524605201204</v>
      </c>
      <c r="G232">
        <v>0.53144524605201204</v>
      </c>
      <c r="H232">
        <v>81</v>
      </c>
      <c r="I232">
        <v>709</v>
      </c>
      <c r="J232">
        <v>151</v>
      </c>
      <c r="K232">
        <v>1</v>
      </c>
      <c r="L232">
        <v>0.98780487804878103</v>
      </c>
      <c r="M232">
        <v>0.82441860465116301</v>
      </c>
      <c r="N232">
        <v>1</v>
      </c>
      <c r="O232">
        <f t="shared" si="7"/>
        <v>0.83864118895966033</v>
      </c>
    </row>
    <row r="233" spans="1:15" x14ac:dyDescent="0.25">
      <c r="A233" t="str">
        <f t="shared" si="6"/>
        <v>percent_vietnam_sensitivetraining226497, 6267, 39967, 228502, 53541</v>
      </c>
      <c r="B233" t="s">
        <v>63</v>
      </c>
      <c r="C233" t="s">
        <v>14</v>
      </c>
      <c r="D233" t="s">
        <v>57</v>
      </c>
      <c r="E233">
        <v>0.56495331301945795</v>
      </c>
      <c r="F233">
        <v>0.56495331301945795</v>
      </c>
      <c r="G233">
        <v>0.56495331301945795</v>
      </c>
      <c r="H233">
        <v>57</v>
      </c>
      <c r="I233">
        <v>644</v>
      </c>
      <c r="J233">
        <v>98</v>
      </c>
      <c r="K233">
        <v>0</v>
      </c>
      <c r="L233">
        <v>1</v>
      </c>
      <c r="M233">
        <v>0.86792452830188704</v>
      </c>
      <c r="N233">
        <v>0</v>
      </c>
      <c r="O233">
        <f t="shared" si="7"/>
        <v>0.87734668335419275</v>
      </c>
    </row>
    <row r="234" spans="1:15" x14ac:dyDescent="0.25">
      <c r="A234" t="str">
        <f t="shared" si="6"/>
        <v>percent_vietnam_sensitivevalidation226497, 6267, 39967, 228502, 53541</v>
      </c>
      <c r="B234" t="s">
        <v>63</v>
      </c>
      <c r="C234" t="s">
        <v>16</v>
      </c>
      <c r="D234" t="s">
        <v>57</v>
      </c>
      <c r="E234">
        <v>0.274436282153667</v>
      </c>
      <c r="F234">
        <v>0.274436282153667</v>
      </c>
      <c r="G234">
        <v>0.274436282153667</v>
      </c>
      <c r="H234">
        <v>21</v>
      </c>
      <c r="I234">
        <v>62</v>
      </c>
      <c r="J234">
        <v>57</v>
      </c>
      <c r="K234">
        <v>4</v>
      </c>
      <c r="L234">
        <v>0.84</v>
      </c>
      <c r="M234">
        <v>0.52100840336134502</v>
      </c>
      <c r="N234">
        <v>0</v>
      </c>
      <c r="O234">
        <f t="shared" si="7"/>
        <v>0.57638888888888884</v>
      </c>
    </row>
    <row r="235" spans="1:15" x14ac:dyDescent="0.25">
      <c r="A235" t="str">
        <f t="shared" si="6"/>
        <v>percent_vietnam_sensitiveall226497, 6267, 39967, 228502, 53541</v>
      </c>
      <c r="B235" t="s">
        <v>63</v>
      </c>
      <c r="C235" t="s">
        <v>17</v>
      </c>
      <c r="D235" t="s">
        <v>57</v>
      </c>
      <c r="E235">
        <v>0.50380943331901096</v>
      </c>
      <c r="F235">
        <v>0.50380943331901096</v>
      </c>
      <c r="G235">
        <v>0.50380943331901096</v>
      </c>
      <c r="H235">
        <v>78</v>
      </c>
      <c r="I235">
        <v>706</v>
      </c>
      <c r="J235">
        <v>155</v>
      </c>
      <c r="K235">
        <v>4</v>
      </c>
      <c r="L235">
        <v>0.95121951219512202</v>
      </c>
      <c r="M235">
        <v>0.81997677119628398</v>
      </c>
      <c r="N235">
        <v>0</v>
      </c>
      <c r="O235">
        <f t="shared" si="7"/>
        <v>0.83138918345705193</v>
      </c>
    </row>
    <row r="236" spans="1:15" x14ac:dyDescent="0.25">
      <c r="A236" t="str">
        <f t="shared" si="6"/>
        <v>percent_vietnam_sensitivetraining6267, 84458, 39967, 228502, 103600</v>
      </c>
      <c r="B236" t="s">
        <v>63</v>
      </c>
      <c r="C236" t="s">
        <v>14</v>
      </c>
      <c r="D236" t="s">
        <v>58</v>
      </c>
      <c r="E236">
        <v>0.56047102176373698</v>
      </c>
      <c r="F236">
        <v>0.56047102176373698</v>
      </c>
      <c r="G236">
        <v>0.56047102176373698</v>
      </c>
      <c r="H236">
        <v>57</v>
      </c>
      <c r="I236">
        <v>642</v>
      </c>
      <c r="J236">
        <v>100</v>
      </c>
      <c r="K236">
        <v>0</v>
      </c>
      <c r="L236">
        <v>1</v>
      </c>
      <c r="M236">
        <v>0.86522911051212903</v>
      </c>
      <c r="N236">
        <v>0</v>
      </c>
      <c r="O236">
        <f t="shared" si="7"/>
        <v>0.87484355444305384</v>
      </c>
    </row>
    <row r="237" spans="1:15" x14ac:dyDescent="0.25">
      <c r="A237" t="str">
        <f t="shared" si="6"/>
        <v>percent_vietnam_sensitivevalidation6267, 84458, 39967, 228502, 103600</v>
      </c>
      <c r="B237" t="s">
        <v>63</v>
      </c>
      <c r="C237" t="s">
        <v>16</v>
      </c>
      <c r="D237" t="s">
        <v>58</v>
      </c>
      <c r="E237">
        <v>0.33031042266851901</v>
      </c>
      <c r="F237">
        <v>0.33031042266851901</v>
      </c>
      <c r="G237">
        <v>0.33031042266851901</v>
      </c>
      <c r="H237">
        <v>23</v>
      </c>
      <c r="I237">
        <v>61</v>
      </c>
      <c r="J237">
        <v>58</v>
      </c>
      <c r="K237">
        <v>2</v>
      </c>
      <c r="L237">
        <v>0.92</v>
      </c>
      <c r="M237">
        <v>0.51260504201680701</v>
      </c>
      <c r="N237">
        <v>0</v>
      </c>
      <c r="O237">
        <f t="shared" si="7"/>
        <v>0.58333333333333337</v>
      </c>
    </row>
    <row r="238" spans="1:15" x14ac:dyDescent="0.25">
      <c r="A238" t="str">
        <f t="shared" si="6"/>
        <v>percent_vietnam_sensitiveall6267, 84458, 39967, 228502, 103600</v>
      </c>
      <c r="B238" t="s">
        <v>63</v>
      </c>
      <c r="C238" t="s">
        <v>17</v>
      </c>
      <c r="D238" t="s">
        <v>58</v>
      </c>
      <c r="E238">
        <v>0.513814892876441</v>
      </c>
      <c r="F238">
        <v>0.513814892876441</v>
      </c>
      <c r="G238">
        <v>0.513814892876441</v>
      </c>
      <c r="H238">
        <v>80</v>
      </c>
      <c r="I238">
        <v>703</v>
      </c>
      <c r="J238">
        <v>158</v>
      </c>
      <c r="K238">
        <v>2</v>
      </c>
      <c r="L238">
        <v>0.97560975609756095</v>
      </c>
      <c r="M238">
        <v>0.81649245063879206</v>
      </c>
      <c r="N238">
        <v>0</v>
      </c>
      <c r="O238">
        <f t="shared" si="7"/>
        <v>0.83032873806998941</v>
      </c>
    </row>
    <row r="239" spans="1:15" x14ac:dyDescent="0.25">
      <c r="A239" t="str">
        <f t="shared" si="6"/>
        <v>percent_vietnam_sensitivetraining228502, 41910, 39967, 103600, 75768</v>
      </c>
      <c r="B239" t="s">
        <v>63</v>
      </c>
      <c r="C239" t="s">
        <v>14</v>
      </c>
      <c r="D239" t="s">
        <v>59</v>
      </c>
      <c r="E239">
        <v>0.57416207729315305</v>
      </c>
      <c r="F239">
        <v>0.57416207729315305</v>
      </c>
      <c r="G239">
        <v>0.57416207729315305</v>
      </c>
      <c r="H239">
        <v>57</v>
      </c>
      <c r="I239">
        <v>648</v>
      </c>
      <c r="J239">
        <v>94</v>
      </c>
      <c r="K239">
        <v>0</v>
      </c>
      <c r="L239">
        <v>1</v>
      </c>
      <c r="M239">
        <v>0.87331536388140196</v>
      </c>
      <c r="N239">
        <v>0</v>
      </c>
      <c r="O239">
        <f t="shared" si="7"/>
        <v>0.88235294117647056</v>
      </c>
    </row>
    <row r="240" spans="1:15" x14ac:dyDescent="0.25">
      <c r="A240" t="str">
        <f t="shared" si="6"/>
        <v>percent_vietnam_sensitivevalidation228502, 41910, 39967, 103600, 75768</v>
      </c>
      <c r="B240" t="s">
        <v>63</v>
      </c>
      <c r="C240" t="s">
        <v>16</v>
      </c>
      <c r="D240" t="s">
        <v>59</v>
      </c>
      <c r="E240">
        <v>0.35304577962543499</v>
      </c>
      <c r="F240">
        <v>0.35304577962543499</v>
      </c>
      <c r="G240">
        <v>0.35304577962543499</v>
      </c>
      <c r="H240">
        <v>22</v>
      </c>
      <c r="I240">
        <v>69</v>
      </c>
      <c r="J240">
        <v>49</v>
      </c>
      <c r="K240">
        <v>3</v>
      </c>
      <c r="L240">
        <v>0.88</v>
      </c>
      <c r="M240">
        <v>0.58474576271186396</v>
      </c>
      <c r="N240">
        <v>1</v>
      </c>
      <c r="O240">
        <f t="shared" si="7"/>
        <v>0.63636363636363635</v>
      </c>
    </row>
    <row r="241" spans="1:15" x14ac:dyDescent="0.25">
      <c r="A241" t="str">
        <f t="shared" si="6"/>
        <v>percent_vietnam_sensitiveall228502, 41910, 39967, 103600, 75768</v>
      </c>
      <c r="B241" t="s">
        <v>63</v>
      </c>
      <c r="C241" t="s">
        <v>17</v>
      </c>
      <c r="D241" t="s">
        <v>59</v>
      </c>
      <c r="E241">
        <v>0.52947517440412795</v>
      </c>
      <c r="F241">
        <v>0.52947517440412795</v>
      </c>
      <c r="G241">
        <v>0.52947517440412795</v>
      </c>
      <c r="H241">
        <v>79</v>
      </c>
      <c r="I241">
        <v>717</v>
      </c>
      <c r="J241">
        <v>143</v>
      </c>
      <c r="K241">
        <v>3</v>
      </c>
      <c r="L241">
        <v>0.96341463414634099</v>
      </c>
      <c r="M241">
        <v>0.833720930232558</v>
      </c>
      <c r="N241">
        <v>1</v>
      </c>
      <c r="O241">
        <f t="shared" si="7"/>
        <v>0.84501061571125269</v>
      </c>
    </row>
  </sheetData>
  <autoFilter ref="B1:N2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5"/>
  <sheetViews>
    <sheetView tabSelected="1" topLeftCell="C17" workbookViewId="0">
      <selection activeCell="O21" sqref="O21"/>
    </sheetView>
  </sheetViews>
  <sheetFormatPr defaultRowHeight="15" x14ac:dyDescent="0.25"/>
  <cols>
    <col min="4" max="5" width="9.5703125" bestFit="1" customWidth="1"/>
    <col min="8" max="8" width="12.85546875" customWidth="1"/>
  </cols>
  <sheetData>
    <row r="1" spans="1:29" x14ac:dyDescent="0.25">
      <c r="H1" s="3" t="s">
        <v>75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H2" s="3" t="s">
        <v>74</v>
      </c>
      <c r="I2" s="3"/>
      <c r="J2" s="3" t="s">
        <v>64</v>
      </c>
      <c r="K2" s="3"/>
      <c r="L2" s="3"/>
      <c r="M2" s="3"/>
      <c r="N2" s="3"/>
      <c r="O2" s="3"/>
      <c r="P2" s="3"/>
      <c r="Q2" s="3"/>
      <c r="R2" s="3"/>
      <c r="S2" s="3"/>
      <c r="T2" s="3" t="s">
        <v>65</v>
      </c>
      <c r="U2" s="3"/>
      <c r="V2" s="3"/>
      <c r="W2" s="3"/>
      <c r="X2" s="3"/>
      <c r="Y2" s="3"/>
      <c r="Z2" s="3"/>
      <c r="AA2" s="3"/>
      <c r="AB2" s="3"/>
      <c r="AC2" s="3"/>
    </row>
    <row r="3" spans="1:29" ht="81" customHeight="1" x14ac:dyDescent="0.25">
      <c r="H3" s="3" t="s">
        <v>73</v>
      </c>
      <c r="I3" s="3"/>
      <c r="J3" s="1" t="s">
        <v>13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</row>
    <row r="4" spans="1:29" x14ac:dyDescent="0.25">
      <c r="H4" s="3" t="s">
        <v>69</v>
      </c>
      <c r="I4" t="s">
        <v>66</v>
      </c>
      <c r="J4" s="2">
        <f>VLOOKUP("mcc_esea"&amp;LOWER($I4)&amp;J$3,mcc_v_percent_esea_vn_raw!$A:$N,12,FALSE)</f>
        <v>1</v>
      </c>
      <c r="K4" s="2">
        <f>VLOOKUP("mcc_esea"&amp;LOWER($I4)&amp;K$3,mcc_v_percent_esea_vn_raw!$A:$N,12,FALSE)</f>
        <v>0.97604790419161702</v>
      </c>
      <c r="L4" s="2">
        <f>VLOOKUP("mcc_esea"&amp;LOWER($I4)&amp;L$3,mcc_v_percent_esea_vn_raw!$A:$N,12,FALSE)</f>
        <v>0.98203592814371299</v>
      </c>
      <c r="M4" s="2">
        <f>VLOOKUP("mcc_esea"&amp;LOWER($I4)&amp;M$3,mcc_v_percent_esea_vn_raw!$A:$N,12,FALSE)</f>
        <v>0.96407185628742498</v>
      </c>
      <c r="N4" s="2">
        <f>VLOOKUP("mcc_esea"&amp;LOWER($I4)&amp;N$3,mcc_v_percent_esea_vn_raw!$A:$N,12,FALSE)</f>
        <v>0.98802395209580796</v>
      </c>
      <c r="O4" s="2">
        <f>VLOOKUP("mcc_esea"&amp;LOWER($I4)&amp;O$3,mcc_v_percent_esea_vn_raw!$A:$N,12,FALSE)</f>
        <v>0.99401197604790403</v>
      </c>
      <c r="P4" s="2">
        <f>VLOOKUP("mcc_esea"&amp;LOWER($I4)&amp;P$3,mcc_v_percent_esea_vn_raw!$A:$N,12,FALSE)</f>
        <v>0.98203592814371299</v>
      </c>
      <c r="Q4" s="2">
        <f>VLOOKUP("mcc_esea"&amp;LOWER($I4)&amp;Q$3,mcc_v_percent_esea_vn_raw!$A:$N,12,FALSE)</f>
        <v>0.98203592814371299</v>
      </c>
      <c r="R4" s="2">
        <f>VLOOKUP("mcc_esea"&amp;LOWER($I4)&amp;R$3,mcc_v_percent_esea_vn_raw!$A:$N,12,FALSE)</f>
        <v>0.97604790419161702</v>
      </c>
      <c r="S4" s="2">
        <f>VLOOKUP("mcc_esea"&amp;LOWER($I4)&amp;S$3,mcc_v_percent_esea_vn_raw!$A:$N,12,FALSE)</f>
        <v>1</v>
      </c>
      <c r="T4" s="2">
        <f>VLOOKUP("percent_esea_sensitive"&amp;LOWER($I4)&amp;T$3,mcc_v_percent_esea_vn_raw!$A:$N,12,FALSE)</f>
        <v>1</v>
      </c>
      <c r="U4" s="2">
        <f>VLOOKUP("percent_esea_sensitive"&amp;LOWER($I4)&amp;U$3,mcc_v_percent_esea_vn_raw!$A:$N,12,FALSE)</f>
        <v>1</v>
      </c>
      <c r="V4" s="2">
        <f>VLOOKUP("percent_esea_sensitive"&amp;LOWER($I4)&amp;V$3,mcc_v_percent_esea_vn_raw!$A:$N,12,FALSE)</f>
        <v>1</v>
      </c>
      <c r="W4" s="2">
        <f>VLOOKUP("percent_esea_sensitive"&amp;LOWER($I4)&amp;W$3,mcc_v_percent_esea_vn_raw!$A:$N,12,FALSE)</f>
        <v>1</v>
      </c>
      <c r="X4" s="2">
        <f>VLOOKUP("percent_esea_sensitive"&amp;LOWER($I4)&amp;X$3,mcc_v_percent_esea_vn_raw!$A:$N,12,FALSE)</f>
        <v>1</v>
      </c>
      <c r="Y4" s="2">
        <f>VLOOKUP("percent_esea_sensitive"&amp;LOWER($I4)&amp;Y$3,mcc_v_percent_esea_vn_raw!$A:$N,12,FALSE)</f>
        <v>1</v>
      </c>
      <c r="Z4" s="2">
        <f>VLOOKUP("percent_esea_sensitive"&amp;LOWER($I4)&amp;Z$3,mcc_v_percent_esea_vn_raw!$A:$N,12,FALSE)</f>
        <v>1</v>
      </c>
      <c r="AA4" s="2">
        <f>VLOOKUP("percent_esea_sensitive"&amp;LOWER($I4)&amp;AA$3,mcc_v_percent_esea_vn_raw!$A:$N,12,FALSE)</f>
        <v>1</v>
      </c>
      <c r="AB4" s="2">
        <f>VLOOKUP("percent_esea_sensitive"&amp;LOWER($I4)&amp;AB$3,mcc_v_percent_esea_vn_raw!$A:$N,12,FALSE)</f>
        <v>1</v>
      </c>
      <c r="AC4" s="2">
        <f>VLOOKUP("percent_esea_sensitive"&amp;LOWER($I4)&amp;AC$3,mcc_v_percent_esea_vn_raw!$A:$N,12,FALSE)</f>
        <v>1</v>
      </c>
    </row>
    <row r="5" spans="1:29" x14ac:dyDescent="0.25">
      <c r="D5" t="s">
        <v>64</v>
      </c>
      <c r="E5" t="s">
        <v>65</v>
      </c>
      <c r="H5" s="3"/>
      <c r="I5" t="s">
        <v>67</v>
      </c>
      <c r="J5" s="2">
        <f>VLOOKUP("mcc_esea"&amp;LOWER($I5)&amp;J$3,mcc_v_percent_esea_vn_raw!$A:$N,12,FALSE)</f>
        <v>0.93333333333333302</v>
      </c>
      <c r="K5" s="2">
        <f>VLOOKUP("mcc_esea"&amp;LOWER($I5)&amp;K$3,mcc_v_percent_esea_vn_raw!$A:$N,12,FALSE)</f>
        <v>0.94444444444444398</v>
      </c>
      <c r="L5" s="2">
        <f>VLOOKUP("mcc_esea"&amp;LOWER($I5)&amp;L$3,mcc_v_percent_esea_vn_raw!$A:$N,12,FALSE)</f>
        <v>0.96629213483146104</v>
      </c>
      <c r="M5" s="2">
        <f>VLOOKUP("mcc_esea"&amp;LOWER($I5)&amp;M$3,mcc_v_percent_esea_vn_raw!$A:$N,12,FALSE)</f>
        <v>0.95555555555555605</v>
      </c>
      <c r="N5" s="2">
        <f>VLOOKUP("mcc_esea"&amp;LOWER($I5)&amp;N$3,mcc_v_percent_esea_vn_raw!$A:$N,12,FALSE)</f>
        <v>0.95555555555555605</v>
      </c>
      <c r="O5" s="2">
        <f>VLOOKUP("mcc_esea"&amp;LOWER($I5)&amp;O$3,mcc_v_percent_esea_vn_raw!$A:$N,12,FALSE)</f>
        <v>0.95555555555555605</v>
      </c>
      <c r="P5" s="2">
        <f>VLOOKUP("mcc_esea"&amp;LOWER($I5)&amp;P$3,mcc_v_percent_esea_vn_raw!$A:$N,12,FALSE)</f>
        <v>0.88764044943820197</v>
      </c>
      <c r="Q5" s="2">
        <f>VLOOKUP("mcc_esea"&amp;LOWER($I5)&amp;Q$3,mcc_v_percent_esea_vn_raw!$A:$N,12,FALSE)</f>
        <v>0.97752808988763995</v>
      </c>
      <c r="R5" s="2">
        <f>VLOOKUP("mcc_esea"&amp;LOWER($I5)&amp;R$3,mcc_v_percent_esea_vn_raw!$A:$N,12,FALSE)</f>
        <v>0.94318181818181801</v>
      </c>
      <c r="S5" s="2">
        <f>VLOOKUP("mcc_esea"&amp;LOWER($I5)&amp;S$3,mcc_v_percent_esea_vn_raw!$A:$N,12,FALSE)</f>
        <v>0.93258426966292096</v>
      </c>
      <c r="T5" s="2">
        <f>VLOOKUP("percent_esea_sensitive"&amp;LOWER($I5)&amp;T$3,mcc_v_percent_esea_vn_raw!$A:$N,12,FALSE)</f>
        <v>1</v>
      </c>
      <c r="U5" s="2">
        <f>VLOOKUP("percent_esea_sensitive"&amp;LOWER($I5)&amp;U$3,mcc_v_percent_esea_vn_raw!$A:$N,12,FALSE)</f>
        <v>1</v>
      </c>
      <c r="V5" s="2">
        <f>VLOOKUP("percent_esea_sensitive"&amp;LOWER($I5)&amp;V$3,mcc_v_percent_esea_vn_raw!$A:$N,12,FALSE)</f>
        <v>1</v>
      </c>
      <c r="W5" s="2">
        <f>VLOOKUP("percent_esea_sensitive"&amp;LOWER($I5)&amp;W$3,mcc_v_percent_esea_vn_raw!$A:$N,12,FALSE)</f>
        <v>1</v>
      </c>
      <c r="X5" s="2">
        <f>VLOOKUP("percent_esea_sensitive"&amp;LOWER($I5)&amp;X$3,mcc_v_percent_esea_vn_raw!$A:$N,12,FALSE)</f>
        <v>0.98876404494381998</v>
      </c>
      <c r="Y5" s="2">
        <f>VLOOKUP("percent_esea_sensitive"&amp;LOWER($I5)&amp;Y$3,mcc_v_percent_esea_vn_raw!$A:$N,12,FALSE)</f>
        <v>1</v>
      </c>
      <c r="Z5" s="2">
        <f>VLOOKUP("percent_esea_sensitive"&amp;LOWER($I5)&amp;Z$3,mcc_v_percent_esea_vn_raw!$A:$N,12,FALSE)</f>
        <v>0.96629213483146104</v>
      </c>
      <c r="AA5" s="2">
        <f>VLOOKUP("percent_esea_sensitive"&amp;LOWER($I5)&amp;AA$3,mcc_v_percent_esea_vn_raw!$A:$N,12,FALSE)</f>
        <v>0.98876404494381998</v>
      </c>
      <c r="AB5" s="2">
        <f>VLOOKUP("percent_esea_sensitive"&amp;LOWER($I5)&amp;AB$3,mcc_v_percent_esea_vn_raw!$A:$N,12,FALSE)</f>
        <v>0.97752808988763995</v>
      </c>
      <c r="AC5" s="2">
        <f>VLOOKUP("percent_esea_sensitive"&amp;LOWER($I5)&amp;AC$3,mcc_v_percent_esea_vn_raw!$A:$N,12,FALSE)</f>
        <v>0.96629213483146104</v>
      </c>
    </row>
    <row r="6" spans="1:29" x14ac:dyDescent="0.25">
      <c r="A6" s="3" t="s">
        <v>77</v>
      </c>
      <c r="B6" s="3" t="s">
        <v>69</v>
      </c>
      <c r="C6" t="s">
        <v>66</v>
      </c>
      <c r="D6" s="2">
        <f>AVERAGE(J4:S4)</f>
        <v>0.98443113772455104</v>
      </c>
      <c r="E6" s="2">
        <f>AVERAGE(T4:AC4)</f>
        <v>1</v>
      </c>
      <c r="H6" s="3"/>
      <c r="I6" t="s">
        <v>68</v>
      </c>
      <c r="J6" s="2">
        <f>VLOOKUP("mcc_esea"&amp;LOWER($I6)&amp;J$3,mcc_v_percent_esea_vn_raw!$A:$N,12,FALSE)</f>
        <v>0.976653696498054</v>
      </c>
      <c r="K6" s="2">
        <f>VLOOKUP("mcc_esea"&amp;LOWER($I6)&amp;K$3,mcc_v_percent_esea_vn_raw!$A:$N,12,FALSE)</f>
        <v>0.96498054474708195</v>
      </c>
      <c r="L6" s="2">
        <f>VLOOKUP("mcc_esea"&amp;LOWER($I6)&amp;L$3,mcc_v_percent_esea_vn_raw!$A:$N,12,FALSE)</f>
        <v>0.9765625</v>
      </c>
      <c r="M6" s="2">
        <f>VLOOKUP("mcc_esea"&amp;LOWER($I6)&amp;M$3,mcc_v_percent_esea_vn_raw!$A:$N,12,FALSE)</f>
        <v>0.96108949416342404</v>
      </c>
      <c r="N6" s="2">
        <f>VLOOKUP("mcc_esea"&amp;LOWER($I6)&amp;N$3,mcc_v_percent_esea_vn_raw!$A:$N,12,FALSE)</f>
        <v>0.976653696498054</v>
      </c>
      <c r="O6" s="2">
        <f>VLOOKUP("mcc_esea"&amp;LOWER($I6)&amp;O$3,mcc_v_percent_esea_vn_raw!$A:$N,12,FALSE)</f>
        <v>0.98054474708171202</v>
      </c>
      <c r="P6" s="2">
        <f>VLOOKUP("mcc_esea"&amp;LOWER($I6)&amp;P$3,mcc_v_percent_esea_vn_raw!$A:$N,12,FALSE)</f>
        <v>0.94921875</v>
      </c>
      <c r="Q6" s="2">
        <f>VLOOKUP("mcc_esea"&amp;LOWER($I6)&amp;Q$3,mcc_v_percent_esea_vn_raw!$A:$N,12,FALSE)</f>
        <v>0.98046875</v>
      </c>
      <c r="R6" s="2">
        <f>VLOOKUP("mcc_esea"&amp;LOWER($I6)&amp;R$3,mcc_v_percent_esea_vn_raw!$A:$N,12,FALSE)</f>
        <v>0.96470588235294097</v>
      </c>
      <c r="S6" s="2">
        <f>VLOOKUP("mcc_esea"&amp;LOWER($I6)&amp;S$3,mcc_v_percent_esea_vn_raw!$A:$N,12,FALSE)</f>
        <v>0.9765625</v>
      </c>
      <c r="T6" s="2">
        <f>VLOOKUP("percent_esea_sensitive"&amp;LOWER($I6)&amp;T$3,mcc_v_percent_esea_vn_raw!$A:$N,12,FALSE)</f>
        <v>1</v>
      </c>
      <c r="U6" s="2">
        <f>VLOOKUP("percent_esea_sensitive"&amp;LOWER($I6)&amp;U$3,mcc_v_percent_esea_vn_raw!$A:$N,12,FALSE)</f>
        <v>1</v>
      </c>
      <c r="V6" s="2">
        <f>VLOOKUP("percent_esea_sensitive"&amp;LOWER($I6)&amp;V$3,mcc_v_percent_esea_vn_raw!$A:$N,12,FALSE)</f>
        <v>1</v>
      </c>
      <c r="W6" s="2">
        <f>VLOOKUP("percent_esea_sensitive"&amp;LOWER($I6)&amp;W$3,mcc_v_percent_esea_vn_raw!$A:$N,12,FALSE)</f>
        <v>1</v>
      </c>
      <c r="X6" s="2">
        <f>VLOOKUP("percent_esea_sensitive"&amp;LOWER($I6)&amp;X$3,mcc_v_percent_esea_vn_raw!$A:$N,12,FALSE)</f>
        <v>0.99609375</v>
      </c>
      <c r="Y6" s="2">
        <f>VLOOKUP("percent_esea_sensitive"&amp;LOWER($I6)&amp;Y$3,mcc_v_percent_esea_vn_raw!$A:$N,12,FALSE)</f>
        <v>1</v>
      </c>
      <c r="Z6" s="2">
        <f>VLOOKUP("percent_esea_sensitive"&amp;LOWER($I6)&amp;Z$3,mcc_v_percent_esea_vn_raw!$A:$N,12,FALSE)</f>
        <v>0.98828125</v>
      </c>
      <c r="AA6" s="2">
        <f>VLOOKUP("percent_esea_sensitive"&amp;LOWER($I6)&amp;AA$3,mcc_v_percent_esea_vn_raw!$A:$N,12,FALSE)</f>
        <v>0.99609375</v>
      </c>
      <c r="AB6" s="2">
        <f>VLOOKUP("percent_esea_sensitive"&amp;LOWER($I6)&amp;AB$3,mcc_v_percent_esea_vn_raw!$A:$N,12,FALSE)</f>
        <v>0.9921875</v>
      </c>
      <c r="AC6" s="2">
        <f>VLOOKUP("percent_esea_sensitive"&amp;LOWER($I6)&amp;AC$3,mcc_v_percent_esea_vn_raw!$A:$N,12,FALSE)</f>
        <v>0.98828125</v>
      </c>
    </row>
    <row r="7" spans="1:29" x14ac:dyDescent="0.25">
      <c r="A7" s="3"/>
      <c r="B7" s="3"/>
      <c r="C7" t="s">
        <v>67</v>
      </c>
      <c r="D7" s="2">
        <f t="shared" ref="D7:D16" si="0">AVERAGE(J5:S5)</f>
        <v>0.94516712064464881</v>
      </c>
      <c r="E7" s="2">
        <f t="shared" ref="E7:E16" si="1">AVERAGE(T5:AC5)</f>
        <v>0.9887640449438202</v>
      </c>
      <c r="H7" s="3" t="s">
        <v>70</v>
      </c>
      <c r="I7" t="s">
        <v>66</v>
      </c>
      <c r="J7" s="2">
        <f>VLOOKUP("mcc_esea"&amp;LOWER($I7)&amp;J$3,mcc_v_percent_esea_vn_raw!$A:$N,13,FALSE)</f>
        <v>0.998417721518987</v>
      </c>
      <c r="K7" s="2">
        <f>VLOOKUP("mcc_esea"&amp;LOWER($I7)&amp;K$3,mcc_v_percent_esea_vn_raw!$A:$N,13,FALSE)</f>
        <v>0.996835443037975</v>
      </c>
      <c r="L7" s="2">
        <f>VLOOKUP("mcc_esea"&amp;LOWER($I7)&amp;L$3,mcc_v_percent_esea_vn_raw!$A:$N,13,FALSE)</f>
        <v>0.993670886075949</v>
      </c>
      <c r="M7" s="2">
        <f>VLOOKUP("mcc_esea"&amp;LOWER($I7)&amp;M$3,mcc_v_percent_esea_vn_raw!$A:$N,13,FALSE)</f>
        <v>1</v>
      </c>
      <c r="N7" s="2">
        <f>VLOOKUP("mcc_esea"&amp;LOWER($I7)&amp;N$3,mcc_v_percent_esea_vn_raw!$A:$N,13,FALSE)</f>
        <v>0.998417721518987</v>
      </c>
      <c r="O7" s="2">
        <f>VLOOKUP("mcc_esea"&amp;LOWER($I7)&amp;O$3,mcc_v_percent_esea_vn_raw!$A:$N,13,FALSE)</f>
        <v>0.992088607594937</v>
      </c>
      <c r="P7" s="2">
        <f>VLOOKUP("mcc_esea"&amp;LOWER($I7)&amp;P$3,mcc_v_percent_esea_vn_raw!$A:$N,13,FALSE)</f>
        <v>0.996835443037975</v>
      </c>
      <c r="Q7" s="2">
        <f>VLOOKUP("mcc_esea"&amp;LOWER($I7)&amp;Q$3,mcc_v_percent_esea_vn_raw!$A:$N,13,FALSE)</f>
        <v>0.984177215189873</v>
      </c>
      <c r="R7" s="2">
        <f>VLOOKUP("mcc_esea"&amp;LOWER($I7)&amp;R$3,mcc_v_percent_esea_vn_raw!$A:$N,13,FALSE)</f>
        <v>0.993670886075949</v>
      </c>
      <c r="S7" s="2">
        <f>VLOOKUP("mcc_esea"&amp;LOWER($I7)&amp;S$3,mcc_v_percent_esea_vn_raw!$A:$N,13,FALSE)</f>
        <v>0.984177215189873</v>
      </c>
      <c r="T7" s="2">
        <f>VLOOKUP("percent_esea_sensitive"&amp;LOWER($I7)&amp;T$3,mcc_v_percent_esea_vn_raw!$A:$N,13,FALSE)</f>
        <v>0.97626582278481</v>
      </c>
      <c r="U7" s="2">
        <f>VLOOKUP("percent_esea_sensitive"&amp;LOWER($I7)&amp;U$3,mcc_v_percent_esea_vn_raw!$A:$N,13,FALSE)</f>
        <v>0.958860759493671</v>
      </c>
      <c r="V7" s="2">
        <f>VLOOKUP("percent_esea_sensitive"&amp;LOWER($I7)&amp;V$3,mcc_v_percent_esea_vn_raw!$A:$N,13,FALSE)</f>
        <v>0.971518987341772</v>
      </c>
      <c r="W7" s="2">
        <f>VLOOKUP("percent_esea_sensitive"&amp;LOWER($I7)&amp;W$3,mcc_v_percent_esea_vn_raw!$A:$N,13,FALSE)</f>
        <v>0.950949367088608</v>
      </c>
      <c r="X7" s="2">
        <f>VLOOKUP("percent_esea_sensitive"&amp;LOWER($I7)&amp;X$3,mcc_v_percent_esea_vn_raw!$A:$N,13,FALSE)</f>
        <v>0.911392405063291</v>
      </c>
      <c r="Y7" s="2">
        <f>VLOOKUP("percent_esea_sensitive"&amp;LOWER($I7)&amp;Y$3,mcc_v_percent_esea_vn_raw!$A:$N,13,FALSE)</f>
        <v>0.94620253164557</v>
      </c>
      <c r="Z7" s="2">
        <f>VLOOKUP("percent_esea_sensitive"&amp;LOWER($I7)&amp;Z$3,mcc_v_percent_esea_vn_raw!$A:$N,13,FALSE)</f>
        <v>0.941455696202532</v>
      </c>
      <c r="AA7" s="2">
        <f>VLOOKUP("percent_esea_sensitive"&amp;LOWER($I7)&amp;AA$3,mcc_v_percent_esea_vn_raw!$A:$N,13,FALSE)</f>
        <v>0.939873417721519</v>
      </c>
      <c r="AB7" s="2">
        <f>VLOOKUP("percent_esea_sensitive"&amp;LOWER($I7)&amp;AB$3,mcc_v_percent_esea_vn_raw!$A:$N,13,FALSE)</f>
        <v>0.939873417721519</v>
      </c>
      <c r="AC7" s="2">
        <f>VLOOKUP("percent_esea_sensitive"&amp;LOWER($I7)&amp;AC$3,mcc_v_percent_esea_vn_raw!$A:$N,13,FALSE)</f>
        <v>0.931962025316456</v>
      </c>
    </row>
    <row r="8" spans="1:29" x14ac:dyDescent="0.25">
      <c r="A8" s="3"/>
      <c r="B8" s="3"/>
      <c r="C8" t="s">
        <v>68</v>
      </c>
      <c r="D8" s="2">
        <f t="shared" si="0"/>
        <v>0.97074405613412673</v>
      </c>
      <c r="E8" s="2">
        <f t="shared" si="1"/>
        <v>0.99609375</v>
      </c>
      <c r="H8" s="3"/>
      <c r="I8" t="s">
        <v>67</v>
      </c>
      <c r="J8" s="2">
        <f>VLOOKUP("mcc_esea"&amp;LOWER($I8)&amp;J$3,mcc_v_percent_esea_vn_raw!$A:$N,13,FALSE)</f>
        <v>0.94444444444444398</v>
      </c>
      <c r="K8" s="2">
        <f>VLOOKUP("mcc_esea"&amp;LOWER($I8)&amp;K$3,mcc_v_percent_esea_vn_raw!$A:$N,13,FALSE)</f>
        <v>0.98148148148148096</v>
      </c>
      <c r="L8" s="2">
        <f>VLOOKUP("mcc_esea"&amp;LOWER($I8)&amp;L$3,mcc_v_percent_esea_vn_raw!$A:$N,13,FALSE)</f>
        <v>1</v>
      </c>
      <c r="M8" s="2">
        <f>VLOOKUP("mcc_esea"&amp;LOWER($I8)&amp;M$3,mcc_v_percent_esea_vn_raw!$A:$N,13,FALSE)</f>
        <v>1</v>
      </c>
      <c r="N8" s="2">
        <f>VLOOKUP("mcc_esea"&amp;LOWER($I8)&amp;N$3,mcc_v_percent_esea_vn_raw!$A:$N,13,FALSE)</f>
        <v>1</v>
      </c>
      <c r="O8" s="2">
        <f>VLOOKUP("mcc_esea"&amp;LOWER($I8)&amp;O$3,mcc_v_percent_esea_vn_raw!$A:$N,13,FALSE)</f>
        <v>0.98113207547169801</v>
      </c>
      <c r="P8" s="2">
        <f>VLOOKUP("mcc_esea"&amp;LOWER($I8)&amp;P$3,mcc_v_percent_esea_vn_raw!$A:$N,13,FALSE)</f>
        <v>0.98113207547169801</v>
      </c>
      <c r="Q8" s="2">
        <f>VLOOKUP("mcc_esea"&amp;LOWER($I8)&amp;Q$3,mcc_v_percent_esea_vn_raw!$A:$N,13,FALSE)</f>
        <v>1</v>
      </c>
      <c r="R8" s="2">
        <f>VLOOKUP("mcc_esea"&amp;LOWER($I8)&amp;R$3,mcc_v_percent_esea_vn_raw!$A:$N,13,FALSE)</f>
        <v>0.98076923076923095</v>
      </c>
      <c r="S8" s="2">
        <f>VLOOKUP("mcc_esea"&amp;LOWER($I8)&amp;S$3,mcc_v_percent_esea_vn_raw!$A:$N,13,FALSE)</f>
        <v>1</v>
      </c>
      <c r="T8" s="2">
        <f>VLOOKUP("percent_esea_sensitive"&amp;LOWER($I8)&amp;T$3,mcc_v_percent_esea_vn_raw!$A:$N,13,FALSE)</f>
        <v>0.98113207547169801</v>
      </c>
      <c r="U8" s="2">
        <f>VLOOKUP("percent_esea_sensitive"&amp;LOWER($I8)&amp;U$3,mcc_v_percent_esea_vn_raw!$A:$N,13,FALSE)</f>
        <v>1</v>
      </c>
      <c r="V8" s="2">
        <f>VLOOKUP("percent_esea_sensitive"&amp;LOWER($I8)&amp;V$3,mcc_v_percent_esea_vn_raw!$A:$N,13,FALSE)</f>
        <v>0.92452830188679203</v>
      </c>
      <c r="W8" s="2">
        <f>VLOOKUP("percent_esea_sensitive"&amp;LOWER($I8)&amp;W$3,mcc_v_percent_esea_vn_raw!$A:$N,13,FALSE)</f>
        <v>0.92452830188679203</v>
      </c>
      <c r="X8" s="2">
        <f>VLOOKUP("percent_esea_sensitive"&amp;LOWER($I8)&amp;X$3,mcc_v_percent_esea_vn_raw!$A:$N,13,FALSE)</f>
        <v>0.88461538461538503</v>
      </c>
      <c r="Y8" s="2">
        <f>VLOOKUP("percent_esea_sensitive"&amp;LOWER($I8)&amp;Y$3,mcc_v_percent_esea_vn_raw!$A:$N,13,FALSE)</f>
        <v>0.94339622641509402</v>
      </c>
      <c r="Z8" s="2">
        <f>VLOOKUP("percent_esea_sensitive"&amp;LOWER($I8)&amp;Z$3,mcc_v_percent_esea_vn_raw!$A:$N,13,FALSE)</f>
        <v>0.94339622641509402</v>
      </c>
      <c r="AA8" s="2">
        <f>VLOOKUP("percent_esea_sensitive"&amp;LOWER($I8)&amp;AA$3,mcc_v_percent_esea_vn_raw!$A:$N,13,FALSE)</f>
        <v>0.90566037735849103</v>
      </c>
      <c r="AB8" s="2">
        <f>VLOOKUP("percent_esea_sensitive"&amp;LOWER($I8)&amp;AB$3,mcc_v_percent_esea_vn_raw!$A:$N,13,FALSE)</f>
        <v>0.94339622641509402</v>
      </c>
      <c r="AC8" s="2">
        <f>VLOOKUP("percent_esea_sensitive"&amp;LOWER($I8)&amp;AC$3,mcc_v_percent_esea_vn_raw!$A:$N,13,FALSE)</f>
        <v>0.90566037735849103</v>
      </c>
    </row>
    <row r="9" spans="1:29" x14ac:dyDescent="0.25">
      <c r="A9" s="3"/>
      <c r="B9" s="3" t="s">
        <v>70</v>
      </c>
      <c r="C9" t="s">
        <v>66</v>
      </c>
      <c r="D9" s="2">
        <f t="shared" si="0"/>
        <v>0.99382911392405049</v>
      </c>
      <c r="E9" s="2">
        <f t="shared" si="1"/>
        <v>0.94683544303797473</v>
      </c>
      <c r="H9" s="3"/>
      <c r="I9" t="s">
        <v>68</v>
      </c>
      <c r="J9" s="2">
        <f>VLOOKUP("mcc_esea"&amp;LOWER($I9)&amp;J$3,mcc_v_percent_esea_vn_raw!$A:$N,13,FALSE)</f>
        <v>0.99416909620991301</v>
      </c>
      <c r="K9" s="2">
        <f>VLOOKUP("mcc_esea"&amp;LOWER($I9)&amp;K$3,mcc_v_percent_esea_vn_raw!$A:$N,13,FALSE)</f>
        <v>0.99562682215743403</v>
      </c>
      <c r="L9" s="2">
        <f>VLOOKUP("mcc_esea"&amp;LOWER($I9)&amp;L$3,mcc_v_percent_esea_vn_raw!$A:$N,13,FALSE)</f>
        <v>0.99415204678362601</v>
      </c>
      <c r="M9" s="2">
        <f>VLOOKUP("mcc_esea"&amp;LOWER($I9)&amp;M$3,mcc_v_percent_esea_vn_raw!$A:$N,13,FALSE)</f>
        <v>1</v>
      </c>
      <c r="N9" s="2">
        <f>VLOOKUP("mcc_esea"&amp;LOWER($I9)&amp;N$3,mcc_v_percent_esea_vn_raw!$A:$N,13,FALSE)</f>
        <v>0.99854014598540097</v>
      </c>
      <c r="O9" s="2">
        <f>VLOOKUP("mcc_esea"&amp;LOWER($I9)&amp;O$3,mcc_v_percent_esea_vn_raw!$A:$N,13,FALSE)</f>
        <v>0.99124087591240895</v>
      </c>
      <c r="P9" s="2">
        <f>VLOOKUP("mcc_esea"&amp;LOWER($I9)&amp;P$3,mcc_v_percent_esea_vn_raw!$A:$N,13,FALSE)</f>
        <v>0.99562043795620403</v>
      </c>
      <c r="Q9" s="2">
        <f>VLOOKUP("mcc_esea"&amp;LOWER($I9)&amp;Q$3,mcc_v_percent_esea_vn_raw!$A:$N,13,FALSE)</f>
        <v>0.98540145985401495</v>
      </c>
      <c r="R9" s="2">
        <f>VLOOKUP("mcc_esea"&amp;LOWER($I9)&amp;R$3,mcc_v_percent_esea_vn_raw!$A:$N,13,FALSE)</f>
        <v>0.99269005847953196</v>
      </c>
      <c r="S9" s="2">
        <f>VLOOKUP("mcc_esea"&amp;LOWER($I9)&amp;S$3,mcc_v_percent_esea_vn_raw!$A:$N,13,FALSE)</f>
        <v>0.98540145985401495</v>
      </c>
      <c r="T9" s="2">
        <f>VLOOKUP("percent_esea_sensitive"&amp;LOWER($I9)&amp;T$3,mcc_v_percent_esea_vn_raw!$A:$N,13,FALSE)</f>
        <v>0.97664233576642301</v>
      </c>
      <c r="U9" s="2">
        <f>VLOOKUP("percent_esea_sensitive"&amp;LOWER($I9)&amp;U$3,mcc_v_percent_esea_vn_raw!$A:$N,13,FALSE)</f>
        <v>0.96209912536443198</v>
      </c>
      <c r="V9" s="2">
        <f>VLOOKUP("percent_esea_sensitive"&amp;LOWER($I9)&amp;V$3,mcc_v_percent_esea_vn_raw!$A:$N,13,FALSE)</f>
        <v>0.96788321167883196</v>
      </c>
      <c r="W9" s="2">
        <f>VLOOKUP("percent_esea_sensitive"&amp;LOWER($I9)&amp;W$3,mcc_v_percent_esea_vn_raw!$A:$N,13,FALSE)</f>
        <v>0.94890510948905105</v>
      </c>
      <c r="X9" s="2">
        <f>VLOOKUP("percent_esea_sensitive"&amp;LOWER($I9)&amp;X$3,mcc_v_percent_esea_vn_raw!$A:$N,13,FALSE)</f>
        <v>0.90935672514619903</v>
      </c>
      <c r="Y9" s="2">
        <f>VLOOKUP("percent_esea_sensitive"&amp;LOWER($I9)&amp;Y$3,mcc_v_percent_esea_vn_raw!$A:$N,13,FALSE)</f>
        <v>0.94598540145985399</v>
      </c>
      <c r="Z9" s="2">
        <f>VLOOKUP("percent_esea_sensitive"&amp;LOWER($I9)&amp;Z$3,mcc_v_percent_esea_vn_raw!$A:$N,13,FALSE)</f>
        <v>0.94160583941605802</v>
      </c>
      <c r="AA9" s="2">
        <f>VLOOKUP("percent_esea_sensitive"&amp;LOWER($I9)&amp;AA$3,mcc_v_percent_esea_vn_raw!$A:$N,13,FALSE)</f>
        <v>0.93722627737226305</v>
      </c>
      <c r="AB9" s="2">
        <f>VLOOKUP("percent_esea_sensitive"&amp;LOWER($I9)&amp;AB$3,mcc_v_percent_esea_vn_raw!$A:$N,13,FALSE)</f>
        <v>0.94014598540145999</v>
      </c>
      <c r="AC9" s="2">
        <f>VLOOKUP("percent_esea_sensitive"&amp;LOWER($I9)&amp;AC$3,mcc_v_percent_esea_vn_raw!$A:$N,13,FALSE)</f>
        <v>0.92992700729927003</v>
      </c>
    </row>
    <row r="10" spans="1:29" x14ac:dyDescent="0.25">
      <c r="A10" s="3"/>
      <c r="B10" s="3"/>
      <c r="C10" t="s">
        <v>67</v>
      </c>
      <c r="D10" s="2">
        <f t="shared" si="0"/>
        <v>0.98689593076385518</v>
      </c>
      <c r="E10" s="2">
        <f t="shared" si="1"/>
        <v>0.93563134978229301</v>
      </c>
      <c r="H10" s="3" t="s">
        <v>71</v>
      </c>
      <c r="I10" t="s">
        <v>66</v>
      </c>
      <c r="J10" s="2">
        <f>VLOOKUP("mcc_esea"&amp;LOWER($I10)&amp;J$3,mcc_v_percent_esea_vn_raw!$A:$O,15,FALSE)</f>
        <v>0.99874843554443049</v>
      </c>
      <c r="K10" s="2">
        <f>VLOOKUP("mcc_esea"&amp;LOWER($I10)&amp;K$3,mcc_v_percent_esea_vn_raw!$A:$O,15,FALSE)</f>
        <v>0.99249061326658328</v>
      </c>
      <c r="L10" s="2">
        <f>VLOOKUP("mcc_esea"&amp;LOWER($I10)&amp;L$3,mcc_v_percent_esea_vn_raw!$A:$O,15,FALSE)</f>
        <v>0.99123904881101377</v>
      </c>
      <c r="M10" s="2">
        <f>VLOOKUP("mcc_esea"&amp;LOWER($I10)&amp;M$3,mcc_v_percent_esea_vn_raw!$A:$O,15,FALSE)</f>
        <v>0.99249061326658328</v>
      </c>
      <c r="N10" s="2">
        <f>VLOOKUP("mcc_esea"&amp;LOWER($I10)&amp;N$3,mcc_v_percent_esea_vn_raw!$A:$O,15,FALSE)</f>
        <v>0.99624530663329158</v>
      </c>
      <c r="O10" s="2">
        <f>VLOOKUP("mcc_esea"&amp;LOWER($I10)&amp;O$3,mcc_v_percent_esea_vn_raw!$A:$O,15,FALSE)</f>
        <v>0.99249061326658328</v>
      </c>
      <c r="P10" s="2">
        <f>VLOOKUP("mcc_esea"&amp;LOWER($I10)&amp;P$3,mcc_v_percent_esea_vn_raw!$A:$O,15,FALSE)</f>
        <v>0.99374217772215268</v>
      </c>
      <c r="Q10" s="2">
        <f>VLOOKUP("mcc_esea"&amp;LOWER($I10)&amp;Q$3,mcc_v_percent_esea_vn_raw!$A:$O,15,FALSE)</f>
        <v>0.98372966207759704</v>
      </c>
      <c r="R10" s="2">
        <f>VLOOKUP("mcc_esea"&amp;LOWER($I10)&amp;R$3,mcc_v_percent_esea_vn_raw!$A:$O,15,FALSE)</f>
        <v>0.98998748435544426</v>
      </c>
      <c r="S10" s="2">
        <f>VLOOKUP("mcc_esea"&amp;LOWER($I10)&amp;S$3,mcc_v_percent_esea_vn_raw!$A:$O,15,FALSE)</f>
        <v>0.98748435544430535</v>
      </c>
      <c r="T10" s="2">
        <f>VLOOKUP("percent_esea_sensitive"&amp;LOWER($I10)&amp;T$3,mcc_v_percent_esea_vn_raw!$A:$O,15,FALSE)</f>
        <v>0.98122653316645803</v>
      </c>
      <c r="U10" s="2">
        <f>VLOOKUP("percent_esea_sensitive"&amp;LOWER($I10)&amp;U$3,mcc_v_percent_esea_vn_raw!$A:$O,15,FALSE)</f>
        <v>0.96745932415519398</v>
      </c>
      <c r="V10" s="2">
        <f>VLOOKUP("percent_esea_sensitive"&amp;LOWER($I10)&amp;V$3,mcc_v_percent_esea_vn_raw!$A:$O,15,FALSE)</f>
        <v>0.97747183979974972</v>
      </c>
      <c r="W10" s="2">
        <f>VLOOKUP("percent_esea_sensitive"&amp;LOWER($I10)&amp;W$3,mcc_v_percent_esea_vn_raw!$A:$O,15,FALSE)</f>
        <v>0.96120150187734665</v>
      </c>
      <c r="X10" s="2">
        <f>VLOOKUP("percent_esea_sensitive"&amp;LOWER($I10)&amp;X$3,mcc_v_percent_esea_vn_raw!$A:$O,15,FALSE)</f>
        <v>0.92991239048811014</v>
      </c>
      <c r="Y10" s="2">
        <f>VLOOKUP("percent_esea_sensitive"&amp;LOWER($I10)&amp;Y$3,mcc_v_percent_esea_vn_raw!$A:$O,15,FALSE)</f>
        <v>0.95744680851063835</v>
      </c>
      <c r="Z10" s="2">
        <f>VLOOKUP("percent_esea_sensitive"&amp;LOWER($I10)&amp;Z$3,mcc_v_percent_esea_vn_raw!$A:$O,15,FALSE)</f>
        <v>0.95369211514392993</v>
      </c>
      <c r="AA10" s="2">
        <f>VLOOKUP("percent_esea_sensitive"&amp;LOWER($I10)&amp;AA$3,mcc_v_percent_esea_vn_raw!$A:$O,15,FALSE)</f>
        <v>0.95244055068836042</v>
      </c>
      <c r="AB10" s="2">
        <f>VLOOKUP("percent_esea_sensitive"&amp;LOWER($I10)&amp;AB$3,mcc_v_percent_esea_vn_raw!$A:$O,15,FALSE)</f>
        <v>0.95244055068836042</v>
      </c>
      <c r="AC10" s="2">
        <f>VLOOKUP("percent_esea_sensitive"&amp;LOWER($I10)&amp;AC$3,mcc_v_percent_esea_vn_raw!$A:$O,15,FALSE)</f>
        <v>0.9461827284105131</v>
      </c>
    </row>
    <row r="11" spans="1:29" x14ac:dyDescent="0.25">
      <c r="A11" s="3"/>
      <c r="B11" s="3"/>
      <c r="C11" t="s">
        <v>68</v>
      </c>
      <c r="D11" s="2">
        <f t="shared" si="0"/>
        <v>0.993284240319255</v>
      </c>
      <c r="E11" s="2">
        <f t="shared" si="1"/>
        <v>0.94597770183938423</v>
      </c>
      <c r="H11" s="3"/>
      <c r="I11" t="s">
        <v>67</v>
      </c>
      <c r="J11" s="2">
        <f>VLOOKUP("mcc_esea"&amp;LOWER($I11)&amp;J$3,mcc_v_percent_esea_vn_raw!$A:$O,15,FALSE)</f>
        <v>0.9375</v>
      </c>
      <c r="K11" s="2">
        <f>VLOOKUP("mcc_esea"&amp;LOWER($I11)&amp;K$3,mcc_v_percent_esea_vn_raw!$A:$O,15,FALSE)</f>
        <v>0.95833333333333337</v>
      </c>
      <c r="L11" s="2">
        <f>VLOOKUP("mcc_esea"&amp;LOWER($I11)&amp;L$3,mcc_v_percent_esea_vn_raw!$A:$O,15,FALSE)</f>
        <v>0.97872340425531912</v>
      </c>
      <c r="M11" s="2">
        <f>VLOOKUP("mcc_esea"&amp;LOWER($I11)&amp;M$3,mcc_v_percent_esea_vn_raw!$A:$O,15,FALSE)</f>
        <v>0.97202797202797198</v>
      </c>
      <c r="N11" s="2">
        <f>VLOOKUP("mcc_esea"&amp;LOWER($I11)&amp;N$3,mcc_v_percent_esea_vn_raw!$A:$O,15,FALSE)</f>
        <v>0.97202797202797198</v>
      </c>
      <c r="O11" s="2">
        <f>VLOOKUP("mcc_esea"&amp;LOWER($I11)&amp;O$3,mcc_v_percent_esea_vn_raw!$A:$O,15,FALSE)</f>
        <v>0.965034965034965</v>
      </c>
      <c r="P11" s="2">
        <f>VLOOKUP("mcc_esea"&amp;LOWER($I11)&amp;P$3,mcc_v_percent_esea_vn_raw!$A:$O,15,FALSE)</f>
        <v>0.92253521126760563</v>
      </c>
      <c r="Q11" s="2">
        <f>VLOOKUP("mcc_esea"&amp;LOWER($I11)&amp;Q$3,mcc_v_percent_esea_vn_raw!$A:$O,15,FALSE)</f>
        <v>0.9859154929577465</v>
      </c>
      <c r="R11" s="2">
        <f>VLOOKUP("mcc_esea"&amp;LOWER($I11)&amp;R$3,mcc_v_percent_esea_vn_raw!$A:$O,15,FALSE)</f>
        <v>0.95714285714285718</v>
      </c>
      <c r="S11" s="2">
        <f>VLOOKUP("mcc_esea"&amp;LOWER($I11)&amp;S$3,mcc_v_percent_esea_vn_raw!$A:$O,15,FALSE)</f>
        <v>0.95774647887323938</v>
      </c>
      <c r="T11" s="2">
        <f>VLOOKUP("percent_esea_sensitive"&amp;LOWER($I11)&amp;T$3,mcc_v_percent_esea_vn_raw!$A:$O,15,FALSE)</f>
        <v>0.99295774647887325</v>
      </c>
      <c r="U11" s="2">
        <f>VLOOKUP("percent_esea_sensitive"&amp;LOWER($I11)&amp;U$3,mcc_v_percent_esea_vn_raw!$A:$O,15,FALSE)</f>
        <v>1</v>
      </c>
      <c r="V11" s="2">
        <f>VLOOKUP("percent_esea_sensitive"&amp;LOWER($I11)&amp;V$3,mcc_v_percent_esea_vn_raw!$A:$O,15,FALSE)</f>
        <v>0.971830985915493</v>
      </c>
      <c r="W11" s="2">
        <f>VLOOKUP("percent_esea_sensitive"&amp;LOWER($I11)&amp;W$3,mcc_v_percent_esea_vn_raw!$A:$O,15,FALSE)</f>
        <v>0.971830985915493</v>
      </c>
      <c r="X11" s="2">
        <f>VLOOKUP("percent_esea_sensitive"&amp;LOWER($I11)&amp;X$3,mcc_v_percent_esea_vn_raw!$A:$O,15,FALSE)</f>
        <v>0.95035460992907805</v>
      </c>
      <c r="Y11" s="2">
        <f>VLOOKUP("percent_esea_sensitive"&amp;LOWER($I11)&amp;Y$3,mcc_v_percent_esea_vn_raw!$A:$O,15,FALSE)</f>
        <v>0.97887323943661975</v>
      </c>
      <c r="Z11" s="2">
        <f>VLOOKUP("percent_esea_sensitive"&amp;LOWER($I11)&amp;Z$3,mcc_v_percent_esea_vn_raw!$A:$O,15,FALSE)</f>
        <v>0.95774647887323938</v>
      </c>
      <c r="AA11" s="2">
        <f>VLOOKUP("percent_esea_sensitive"&amp;LOWER($I11)&amp;AA$3,mcc_v_percent_esea_vn_raw!$A:$O,15,FALSE)</f>
        <v>0.95774647887323938</v>
      </c>
      <c r="AB11" s="2">
        <f>VLOOKUP("percent_esea_sensitive"&amp;LOWER($I11)&amp;AB$3,mcc_v_percent_esea_vn_raw!$A:$O,15,FALSE)</f>
        <v>0.96478873239436624</v>
      </c>
      <c r="AC11" s="2">
        <f>VLOOKUP("percent_esea_sensitive"&amp;LOWER($I11)&amp;AC$3,mcc_v_percent_esea_vn_raw!$A:$O,15,FALSE)</f>
        <v>0.94366197183098588</v>
      </c>
    </row>
    <row r="12" spans="1:29" x14ac:dyDescent="0.25">
      <c r="A12" s="3"/>
      <c r="B12" s="3" t="s">
        <v>71</v>
      </c>
      <c r="C12" t="s">
        <v>66</v>
      </c>
      <c r="D12" s="2">
        <f t="shared" si="0"/>
        <v>0.99186483103879852</v>
      </c>
      <c r="E12" s="2">
        <f t="shared" si="1"/>
        <v>0.95794743429286611</v>
      </c>
      <c r="H12" s="3"/>
      <c r="I12" t="s">
        <v>68</v>
      </c>
      <c r="J12" s="2">
        <f>VLOOKUP("mcc_esea"&amp;LOWER($I12)&amp;J$3,mcc_v_percent_esea_vn_raw!$A:$O,15,FALSE)</f>
        <v>0.9893955461293743</v>
      </c>
      <c r="K12" s="2">
        <f>VLOOKUP("mcc_esea"&amp;LOWER($I12)&amp;K$3,mcc_v_percent_esea_vn_raw!$A:$O,15,FALSE)</f>
        <v>0.98727465535524916</v>
      </c>
      <c r="L12" s="2">
        <f>VLOOKUP("mcc_esea"&amp;LOWER($I12)&amp;L$3,mcc_v_percent_esea_vn_raw!$A:$O,15,FALSE)</f>
        <v>0.98936170212765961</v>
      </c>
      <c r="M12" s="2">
        <f>VLOOKUP("mcc_esea"&amp;LOWER($I12)&amp;M$3,mcc_v_percent_esea_vn_raw!$A:$O,15,FALSE)</f>
        <v>0.98938428874734607</v>
      </c>
      <c r="N12" s="2">
        <f>VLOOKUP("mcc_esea"&amp;LOWER($I12)&amp;N$3,mcc_v_percent_esea_vn_raw!$A:$O,15,FALSE)</f>
        <v>0.99256900212314225</v>
      </c>
      <c r="O12" s="2">
        <f>VLOOKUP("mcc_esea"&amp;LOWER($I12)&amp;O$3,mcc_v_percent_esea_vn_raw!$A:$O,15,FALSE)</f>
        <v>0.98832271762208068</v>
      </c>
      <c r="P12" s="2">
        <f>VLOOKUP("mcc_esea"&amp;LOWER($I12)&amp;P$3,mcc_v_percent_esea_vn_raw!$A:$O,15,FALSE)</f>
        <v>0.98299681190223165</v>
      </c>
      <c r="Q12" s="2">
        <f>VLOOKUP("mcc_esea"&amp;LOWER($I12)&amp;Q$3,mcc_v_percent_esea_vn_raw!$A:$O,15,FALSE)</f>
        <v>0.98405951115834223</v>
      </c>
      <c r="R12" s="2">
        <f>VLOOKUP("mcc_esea"&amp;LOWER($I12)&amp;R$3,mcc_v_percent_esea_vn_raw!$A:$O,15,FALSE)</f>
        <v>0.98509052183173584</v>
      </c>
      <c r="S12" s="2">
        <f>VLOOKUP("mcc_esea"&amp;LOWER($I12)&amp;S$3,mcc_v_percent_esea_vn_raw!$A:$O,15,FALSE)</f>
        <v>0.98299681190223165</v>
      </c>
      <c r="T12" s="2">
        <f>VLOOKUP("percent_esea_sensitive"&amp;LOWER($I12)&amp;T$3,mcc_v_percent_esea_vn_raw!$A:$O,15,FALSE)</f>
        <v>0.98299681190223165</v>
      </c>
      <c r="U12" s="2">
        <f>VLOOKUP("percent_esea_sensitive"&amp;LOWER($I12)&amp;U$3,mcc_v_percent_esea_vn_raw!$A:$O,15,FALSE)</f>
        <v>0.9724284199363733</v>
      </c>
      <c r="V12" s="2">
        <f>VLOOKUP("percent_esea_sensitive"&amp;LOWER($I12)&amp;V$3,mcc_v_percent_esea_vn_raw!$A:$O,15,FALSE)</f>
        <v>0.97662061636556852</v>
      </c>
      <c r="W12" s="2">
        <f>VLOOKUP("percent_esea_sensitive"&amp;LOWER($I12)&amp;W$3,mcc_v_percent_esea_vn_raw!$A:$O,15,FALSE)</f>
        <v>0.96280552603613179</v>
      </c>
      <c r="X12" s="2">
        <f>VLOOKUP("percent_esea_sensitive"&amp;LOWER($I12)&amp;X$3,mcc_v_percent_esea_vn_raw!$A:$O,15,FALSE)</f>
        <v>0.93297872340425536</v>
      </c>
      <c r="Y12" s="2">
        <f>VLOOKUP("percent_esea_sensitive"&amp;LOWER($I12)&amp;Y$3,mcc_v_percent_esea_vn_raw!$A:$O,15,FALSE)</f>
        <v>0.96068012752391074</v>
      </c>
      <c r="Z12" s="2">
        <f>VLOOKUP("percent_esea_sensitive"&amp;LOWER($I12)&amp;Z$3,mcc_v_percent_esea_vn_raw!$A:$O,15,FALSE)</f>
        <v>0.95430393198724761</v>
      </c>
      <c r="AA12" s="2">
        <f>VLOOKUP("percent_esea_sensitive"&amp;LOWER($I12)&amp;AA$3,mcc_v_percent_esea_vn_raw!$A:$O,15,FALSE)</f>
        <v>0.95324123273113703</v>
      </c>
      <c r="AB12" s="2">
        <f>VLOOKUP("percent_esea_sensitive"&amp;LOWER($I12)&amp;AB$3,mcc_v_percent_esea_vn_raw!$A:$O,15,FALSE)</f>
        <v>0.95430393198724761</v>
      </c>
      <c r="AC12" s="2">
        <f>VLOOKUP("percent_esea_sensitive"&amp;LOWER($I12)&amp;AC$3,mcc_v_percent_esea_vn_raw!$A:$O,15,FALSE)</f>
        <v>0.94580233793836344</v>
      </c>
    </row>
    <row r="13" spans="1:29" x14ac:dyDescent="0.25">
      <c r="A13" s="3"/>
      <c r="B13" s="3"/>
      <c r="C13" t="s">
        <v>67</v>
      </c>
      <c r="D13" s="2">
        <f t="shared" si="0"/>
        <v>0.96069876869210113</v>
      </c>
      <c r="E13" s="2">
        <f t="shared" si="1"/>
        <v>0.96897912296473865</v>
      </c>
      <c r="H13" s="3" t="s">
        <v>72</v>
      </c>
      <c r="I13" t="s">
        <v>66</v>
      </c>
      <c r="J13">
        <f>VLOOKUP("mcc_esea"&amp;LOWER($I13)&amp;J$3,mcc_v_percent_esea_vn_raw!$A:$N,14,FALSE)</f>
        <v>0</v>
      </c>
      <c r="K13">
        <f>VLOOKUP("mcc_esea"&amp;LOWER($I13)&amp;K$3,mcc_v_percent_esea_vn_raw!$A:$N,14,FALSE)</f>
        <v>0</v>
      </c>
      <c r="L13">
        <f>VLOOKUP("mcc_esea"&amp;LOWER($I13)&amp;L$3,mcc_v_percent_esea_vn_raw!$A:$N,14,FALSE)</f>
        <v>0</v>
      </c>
      <c r="M13">
        <f>VLOOKUP("mcc_esea"&amp;LOWER($I13)&amp;M$3,mcc_v_percent_esea_vn_raw!$A:$N,14,FALSE)</f>
        <v>0</v>
      </c>
      <c r="N13">
        <f>VLOOKUP("mcc_esea"&amp;LOWER($I13)&amp;N$3,mcc_v_percent_esea_vn_raw!$A:$N,14,FALSE)</f>
        <v>0</v>
      </c>
      <c r="O13">
        <f>VLOOKUP("mcc_esea"&amp;LOWER($I13)&amp;O$3,mcc_v_percent_esea_vn_raw!$A:$N,14,FALSE)</f>
        <v>0</v>
      </c>
      <c r="P13">
        <f>VLOOKUP("mcc_esea"&amp;LOWER($I13)&amp;P$3,mcc_v_percent_esea_vn_raw!$A:$N,14,FALSE)</f>
        <v>0</v>
      </c>
      <c r="Q13">
        <f>VLOOKUP("mcc_esea"&amp;LOWER($I13)&amp;Q$3,mcc_v_percent_esea_vn_raw!$A:$N,14,FALSE)</f>
        <v>0</v>
      </c>
      <c r="R13">
        <f>VLOOKUP("mcc_esea"&amp;LOWER($I13)&amp;R$3,mcc_v_percent_esea_vn_raw!$A:$N,14,FALSE)</f>
        <v>0</v>
      </c>
      <c r="S13">
        <f>VLOOKUP("mcc_esea"&amp;LOWER($I13)&amp;S$3,mcc_v_percent_esea_vn_raw!$A:$N,14,FALSE)</f>
        <v>0</v>
      </c>
      <c r="T13">
        <f>VLOOKUP("percent_esea_sensitive"&amp;LOWER($I13)&amp;T$3,mcc_v_percent_esea_vn_raw!$A:$N,14,FALSE)</f>
        <v>0</v>
      </c>
      <c r="U13">
        <f>VLOOKUP("percent_esea_sensitive"&amp;LOWER($I13)&amp;U$3,mcc_v_percent_esea_vn_raw!$A:$N,14,FALSE)</f>
        <v>0</v>
      </c>
      <c r="V13">
        <f>VLOOKUP("percent_esea_sensitive"&amp;LOWER($I13)&amp;V$3,mcc_v_percent_esea_vn_raw!$A:$N,14,FALSE)</f>
        <v>0</v>
      </c>
      <c r="W13">
        <f>VLOOKUP("percent_esea_sensitive"&amp;LOWER($I13)&amp;W$3,mcc_v_percent_esea_vn_raw!$A:$N,14,FALSE)</f>
        <v>0</v>
      </c>
      <c r="X13">
        <f>VLOOKUP("percent_esea_sensitive"&amp;LOWER($I13)&amp;X$3,mcc_v_percent_esea_vn_raw!$A:$N,14,FALSE)</f>
        <v>0</v>
      </c>
      <c r="Y13">
        <f>VLOOKUP("percent_esea_sensitive"&amp;LOWER($I13)&amp;Y$3,mcc_v_percent_esea_vn_raw!$A:$N,14,FALSE)</f>
        <v>0</v>
      </c>
      <c r="Z13">
        <f>VLOOKUP("percent_esea_sensitive"&amp;LOWER($I13)&amp;Z$3,mcc_v_percent_esea_vn_raw!$A:$N,14,FALSE)</f>
        <v>0</v>
      </c>
      <c r="AA13">
        <f>VLOOKUP("percent_esea_sensitive"&amp;LOWER($I13)&amp;AA$3,mcc_v_percent_esea_vn_raw!$A:$N,14,FALSE)</f>
        <v>0</v>
      </c>
      <c r="AB13">
        <f>VLOOKUP("percent_esea_sensitive"&amp;LOWER($I13)&amp;AB$3,mcc_v_percent_esea_vn_raw!$A:$N,14,FALSE)</f>
        <v>0</v>
      </c>
      <c r="AC13">
        <f>VLOOKUP("percent_esea_sensitive"&amp;LOWER($I13)&amp;AC$3,mcc_v_percent_esea_vn_raw!$A:$N,14,FALSE)</f>
        <v>0</v>
      </c>
    </row>
    <row r="14" spans="1:29" x14ac:dyDescent="0.25">
      <c r="A14" s="3"/>
      <c r="B14" s="3"/>
      <c r="C14" t="s">
        <v>68</v>
      </c>
      <c r="D14" s="2">
        <f t="shared" si="0"/>
        <v>0.98714515688993953</v>
      </c>
      <c r="E14" s="2">
        <f t="shared" si="1"/>
        <v>0.95961616598124666</v>
      </c>
      <c r="H14" s="3"/>
      <c r="I14" t="s">
        <v>67</v>
      </c>
      <c r="J14">
        <f>VLOOKUP("mcc_esea"&amp;LOWER($I14)&amp;J$3,mcc_v_percent_esea_vn_raw!$A:$N,14,FALSE)</f>
        <v>0</v>
      </c>
      <c r="K14">
        <f>VLOOKUP("mcc_esea"&amp;LOWER($I14)&amp;K$3,mcc_v_percent_esea_vn_raw!$A:$N,14,FALSE)</f>
        <v>0</v>
      </c>
      <c r="L14">
        <f>VLOOKUP("mcc_esea"&amp;LOWER($I14)&amp;L$3,mcc_v_percent_esea_vn_raw!$A:$N,14,FALSE)</f>
        <v>3</v>
      </c>
      <c r="M14">
        <f>VLOOKUP("mcc_esea"&amp;LOWER($I14)&amp;M$3,mcc_v_percent_esea_vn_raw!$A:$N,14,FALSE)</f>
        <v>1</v>
      </c>
      <c r="N14">
        <f>VLOOKUP("mcc_esea"&amp;LOWER($I14)&amp;N$3,mcc_v_percent_esea_vn_raw!$A:$N,14,FALSE)</f>
        <v>1</v>
      </c>
      <c r="O14">
        <f>VLOOKUP("mcc_esea"&amp;LOWER($I14)&amp;O$3,mcc_v_percent_esea_vn_raw!$A:$N,14,FALSE)</f>
        <v>1</v>
      </c>
      <c r="P14">
        <f>VLOOKUP("mcc_esea"&amp;LOWER($I14)&amp;P$3,mcc_v_percent_esea_vn_raw!$A:$N,14,FALSE)</f>
        <v>2</v>
      </c>
      <c r="Q14">
        <f>VLOOKUP("mcc_esea"&amp;LOWER($I14)&amp;Q$3,mcc_v_percent_esea_vn_raw!$A:$N,14,FALSE)</f>
        <v>2</v>
      </c>
      <c r="R14">
        <f>VLOOKUP("mcc_esea"&amp;LOWER($I14)&amp;R$3,mcc_v_percent_esea_vn_raw!$A:$N,14,FALSE)</f>
        <v>4</v>
      </c>
      <c r="S14">
        <f>VLOOKUP("mcc_esea"&amp;LOWER($I14)&amp;S$3,mcc_v_percent_esea_vn_raw!$A:$N,14,FALSE)</f>
        <v>2</v>
      </c>
      <c r="T14">
        <f>VLOOKUP("percent_esea_sensitive"&amp;LOWER($I14)&amp;T$3,mcc_v_percent_esea_vn_raw!$A:$N,14,FALSE)</f>
        <v>2</v>
      </c>
      <c r="U14">
        <f>VLOOKUP("percent_esea_sensitive"&amp;LOWER($I14)&amp;U$3,mcc_v_percent_esea_vn_raw!$A:$N,14,FALSE)</f>
        <v>0</v>
      </c>
      <c r="V14">
        <f>VLOOKUP("percent_esea_sensitive"&amp;LOWER($I14)&amp;V$3,mcc_v_percent_esea_vn_raw!$A:$N,14,FALSE)</f>
        <v>2</v>
      </c>
      <c r="W14">
        <f>VLOOKUP("percent_esea_sensitive"&amp;LOWER($I14)&amp;W$3,mcc_v_percent_esea_vn_raw!$A:$N,14,FALSE)</f>
        <v>2</v>
      </c>
      <c r="X14">
        <f>VLOOKUP("percent_esea_sensitive"&amp;LOWER($I14)&amp;X$3,mcc_v_percent_esea_vn_raw!$A:$N,14,FALSE)</f>
        <v>3</v>
      </c>
      <c r="Y14">
        <f>VLOOKUP("percent_esea_sensitive"&amp;LOWER($I14)&amp;Y$3,mcc_v_percent_esea_vn_raw!$A:$N,14,FALSE)</f>
        <v>2</v>
      </c>
      <c r="Z14">
        <f>VLOOKUP("percent_esea_sensitive"&amp;LOWER($I14)&amp;Z$3,mcc_v_percent_esea_vn_raw!$A:$N,14,FALSE)</f>
        <v>2</v>
      </c>
      <c r="AA14">
        <f>VLOOKUP("percent_esea_sensitive"&amp;LOWER($I14)&amp;AA$3,mcc_v_percent_esea_vn_raw!$A:$N,14,FALSE)</f>
        <v>2</v>
      </c>
      <c r="AB14">
        <f>VLOOKUP("percent_esea_sensitive"&amp;LOWER($I14)&amp;AB$3,mcc_v_percent_esea_vn_raw!$A:$N,14,FALSE)</f>
        <v>2</v>
      </c>
      <c r="AC14">
        <f>VLOOKUP("percent_esea_sensitive"&amp;LOWER($I14)&amp;AC$3,mcc_v_percent_esea_vn_raw!$A:$N,14,FALSE)</f>
        <v>2</v>
      </c>
    </row>
    <row r="15" spans="1:29" x14ac:dyDescent="0.25">
      <c r="A15" s="3"/>
      <c r="B15" s="3" t="s">
        <v>72</v>
      </c>
      <c r="C15" t="s">
        <v>66</v>
      </c>
      <c r="D15" s="2">
        <f t="shared" si="0"/>
        <v>0</v>
      </c>
      <c r="E15" s="2">
        <f t="shared" si="1"/>
        <v>0</v>
      </c>
      <c r="H15" s="3"/>
      <c r="I15" t="s">
        <v>68</v>
      </c>
      <c r="J15">
        <f>VLOOKUP("mcc_esea"&amp;LOWER($I15)&amp;J$3,mcc_v_percent_esea_vn_raw!$A:$N,14,FALSE)</f>
        <v>0</v>
      </c>
      <c r="K15">
        <f>VLOOKUP("mcc_esea"&amp;LOWER($I15)&amp;K$3,mcc_v_percent_esea_vn_raw!$A:$N,14,FALSE)</f>
        <v>0</v>
      </c>
      <c r="L15">
        <f>VLOOKUP("mcc_esea"&amp;LOWER($I15)&amp;L$3,mcc_v_percent_esea_vn_raw!$A:$N,14,FALSE)</f>
        <v>3</v>
      </c>
      <c r="M15">
        <f>VLOOKUP("mcc_esea"&amp;LOWER($I15)&amp;M$3,mcc_v_percent_esea_vn_raw!$A:$N,14,FALSE)</f>
        <v>1</v>
      </c>
      <c r="N15">
        <f>VLOOKUP("mcc_esea"&amp;LOWER($I15)&amp;N$3,mcc_v_percent_esea_vn_raw!$A:$N,14,FALSE)</f>
        <v>1</v>
      </c>
      <c r="O15">
        <f>VLOOKUP("mcc_esea"&amp;LOWER($I15)&amp;O$3,mcc_v_percent_esea_vn_raw!$A:$N,14,FALSE)</f>
        <v>1</v>
      </c>
      <c r="P15">
        <f>VLOOKUP("mcc_esea"&amp;LOWER($I15)&amp;P$3,mcc_v_percent_esea_vn_raw!$A:$N,14,FALSE)</f>
        <v>2</v>
      </c>
      <c r="Q15">
        <f>VLOOKUP("mcc_esea"&amp;LOWER($I15)&amp;Q$3,mcc_v_percent_esea_vn_raw!$A:$N,14,FALSE)</f>
        <v>2</v>
      </c>
      <c r="R15">
        <f>VLOOKUP("mcc_esea"&amp;LOWER($I15)&amp;R$3,mcc_v_percent_esea_vn_raw!$A:$N,14,FALSE)</f>
        <v>4</v>
      </c>
      <c r="S15">
        <f>VLOOKUP("mcc_esea"&amp;LOWER($I15)&amp;S$3,mcc_v_percent_esea_vn_raw!$A:$N,14,FALSE)</f>
        <v>2</v>
      </c>
      <c r="T15">
        <f>VLOOKUP("percent_esea_sensitive"&amp;LOWER($I15)&amp;T$3,mcc_v_percent_esea_vn_raw!$A:$N,14,FALSE)</f>
        <v>2</v>
      </c>
      <c r="U15">
        <f>VLOOKUP("percent_esea_sensitive"&amp;LOWER($I15)&amp;U$3,mcc_v_percent_esea_vn_raw!$A:$N,14,FALSE)</f>
        <v>0</v>
      </c>
      <c r="V15">
        <f>VLOOKUP("percent_esea_sensitive"&amp;LOWER($I15)&amp;V$3,mcc_v_percent_esea_vn_raw!$A:$N,14,FALSE)</f>
        <v>2</v>
      </c>
      <c r="W15">
        <f>VLOOKUP("percent_esea_sensitive"&amp;LOWER($I15)&amp;W$3,mcc_v_percent_esea_vn_raw!$A:$N,14,FALSE)</f>
        <v>2</v>
      </c>
      <c r="X15">
        <f>VLOOKUP("percent_esea_sensitive"&amp;LOWER($I15)&amp;X$3,mcc_v_percent_esea_vn_raw!$A:$N,14,FALSE)</f>
        <v>3</v>
      </c>
      <c r="Y15">
        <f>VLOOKUP("percent_esea_sensitive"&amp;LOWER($I15)&amp;Y$3,mcc_v_percent_esea_vn_raw!$A:$N,14,FALSE)</f>
        <v>2</v>
      </c>
      <c r="Z15">
        <f>VLOOKUP("percent_esea_sensitive"&amp;LOWER($I15)&amp;Z$3,mcc_v_percent_esea_vn_raw!$A:$N,14,FALSE)</f>
        <v>2</v>
      </c>
      <c r="AA15">
        <f>VLOOKUP("percent_esea_sensitive"&amp;LOWER($I15)&amp;AA$3,mcc_v_percent_esea_vn_raw!$A:$N,14,FALSE)</f>
        <v>2</v>
      </c>
      <c r="AB15">
        <f>VLOOKUP("percent_esea_sensitive"&amp;LOWER($I15)&amp;AB$3,mcc_v_percent_esea_vn_raw!$A:$N,14,FALSE)</f>
        <v>2</v>
      </c>
      <c r="AC15">
        <f>VLOOKUP("percent_esea_sensitive"&amp;LOWER($I15)&amp;AC$3,mcc_v_percent_esea_vn_raw!$A:$N,14,FALSE)</f>
        <v>2</v>
      </c>
    </row>
    <row r="16" spans="1:29" x14ac:dyDescent="0.25">
      <c r="A16" s="3"/>
      <c r="B16" s="3"/>
      <c r="C16" t="s">
        <v>67</v>
      </c>
      <c r="D16" s="2">
        <f t="shared" si="0"/>
        <v>1.6</v>
      </c>
      <c r="E16" s="2">
        <f t="shared" si="1"/>
        <v>1.9</v>
      </c>
    </row>
    <row r="17" spans="1:29" x14ac:dyDescent="0.25">
      <c r="A17" s="3"/>
      <c r="B17" s="3"/>
      <c r="C17" t="s">
        <v>68</v>
      </c>
      <c r="D17" s="2">
        <f t="shared" ref="D17" si="2">AVERAGE(J15:S15)</f>
        <v>1.6</v>
      </c>
      <c r="E17" s="2">
        <f t="shared" ref="E17" si="3">AVERAGE(T15:AC15)</f>
        <v>1.9</v>
      </c>
    </row>
    <row r="19" spans="1:29" x14ac:dyDescent="0.25">
      <c r="H19" s="3" t="s">
        <v>76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H20" s="3" t="s">
        <v>74</v>
      </c>
      <c r="I20" s="3"/>
      <c r="J20" s="3" t="s">
        <v>64</v>
      </c>
      <c r="K20" s="3"/>
      <c r="L20" s="3"/>
      <c r="M20" s="3"/>
      <c r="N20" s="3"/>
      <c r="O20" s="3"/>
      <c r="P20" s="3"/>
      <c r="Q20" s="3"/>
      <c r="R20" s="3"/>
      <c r="S20" s="3"/>
      <c r="T20" s="3" t="s">
        <v>65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75.75" customHeight="1" x14ac:dyDescent="0.25">
      <c r="H21" s="3" t="s">
        <v>73</v>
      </c>
      <c r="I21" s="3"/>
      <c r="J21" s="1" t="s">
        <v>38</v>
      </c>
      <c r="K21" s="1" t="s">
        <v>40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45</v>
      </c>
      <c r="Q21" s="1" t="s">
        <v>46</v>
      </c>
      <c r="R21" s="1" t="s">
        <v>47</v>
      </c>
      <c r="S21" s="1" t="s">
        <v>48</v>
      </c>
      <c r="T21" s="1" t="s">
        <v>49</v>
      </c>
      <c r="U21" s="1" t="s">
        <v>51</v>
      </c>
      <c r="V21" s="1" t="s">
        <v>52</v>
      </c>
      <c r="W21" s="1" t="s">
        <v>53</v>
      </c>
      <c r="X21" s="1" t="s">
        <v>54</v>
      </c>
      <c r="Y21" s="1" t="s">
        <v>55</v>
      </c>
      <c r="Z21" s="1" t="s">
        <v>56</v>
      </c>
      <c r="AA21" s="1" t="s">
        <v>57</v>
      </c>
      <c r="AB21" s="1" t="s">
        <v>58</v>
      </c>
      <c r="AC21" s="1" t="s">
        <v>59</v>
      </c>
    </row>
    <row r="22" spans="1:29" x14ac:dyDescent="0.25">
      <c r="H22" s="3" t="s">
        <v>69</v>
      </c>
      <c r="I22" t="s">
        <v>66</v>
      </c>
      <c r="J22" s="2">
        <f>VLOOKUP("mcc_vietnam"&amp;LOWER($I22)&amp;J$21,mcc_v_percent_esea_vn_raw!$A:$N,12,FALSE)</f>
        <v>0.73684210526315796</v>
      </c>
      <c r="K22" s="2">
        <f>VLOOKUP("mcc_vietnam"&amp;LOWER($I22)&amp;K$21,mcc_v_percent_esea_vn_raw!$A:$N,12,FALSE)</f>
        <v>0.70175438596491202</v>
      </c>
      <c r="L22" s="2">
        <f>VLOOKUP("mcc_vietnam"&amp;LOWER($I22)&amp;L$21,mcc_v_percent_esea_vn_raw!$A:$N,12,FALSE)</f>
        <v>0.78947368421052599</v>
      </c>
      <c r="M22" s="2">
        <f>VLOOKUP("mcc_vietnam"&amp;LOWER($I22)&amp;M$21,mcc_v_percent_esea_vn_raw!$A:$N,12,FALSE)</f>
        <v>0.75438596491228105</v>
      </c>
      <c r="N22" s="2">
        <f>VLOOKUP("mcc_vietnam"&amp;LOWER($I22)&amp;N$21,mcc_v_percent_esea_vn_raw!$A:$N,12,FALSE)</f>
        <v>0.77192982456140302</v>
      </c>
      <c r="O22" s="2">
        <f>VLOOKUP("mcc_vietnam"&amp;LOWER($I22)&amp;O$21,mcc_v_percent_esea_vn_raw!$A:$N,12,FALSE)</f>
        <v>0.68421052631579005</v>
      </c>
      <c r="P22" s="2">
        <f>VLOOKUP("mcc_vietnam"&amp;LOWER($I22)&amp;P$21,mcc_v_percent_esea_vn_raw!$A:$N,12,FALSE)</f>
        <v>0.77192982456140302</v>
      </c>
      <c r="Q22" s="2">
        <f>VLOOKUP("mcc_vietnam"&amp;LOWER($I22)&amp;Q$21,mcc_v_percent_esea_vn_raw!$A:$N,12,FALSE)</f>
        <v>0.87719298245613997</v>
      </c>
      <c r="R22" s="2">
        <f>VLOOKUP("mcc_vietnam"&amp;LOWER($I22)&amp;R$21,mcc_v_percent_esea_vn_raw!$A:$N,12,FALSE)</f>
        <v>0.78947368421052599</v>
      </c>
      <c r="S22" s="2">
        <f>VLOOKUP("mcc_vietnam"&amp;LOWER($I22)&amp;S$21,mcc_v_percent_esea_vn_raw!$A:$N,12,FALSE)</f>
        <v>0.82456140350877205</v>
      </c>
      <c r="T22" s="2">
        <f>VLOOKUP("percent_vietnam_sensitive"&amp;LOWER($I22)&amp;T$21,mcc_v_percent_esea_vn_raw!$A:$N,12,FALSE)</f>
        <v>1</v>
      </c>
      <c r="U22" s="2">
        <f>VLOOKUP("percent_vietnam_sensitive"&amp;LOWER($I22)&amp;U$21,mcc_v_percent_esea_vn_raw!$A:$N,12,FALSE)</f>
        <v>1</v>
      </c>
      <c r="V22" s="2">
        <f>VLOOKUP("percent_vietnam_sensitive"&amp;LOWER($I22)&amp;V$21,mcc_v_percent_esea_vn_raw!$A:$N,12,FALSE)</f>
        <v>1</v>
      </c>
      <c r="W22" s="2">
        <f>VLOOKUP("percent_vietnam_sensitive"&amp;LOWER($I22)&amp;W$21,mcc_v_percent_esea_vn_raw!$A:$N,12,FALSE)</f>
        <v>1</v>
      </c>
      <c r="X22" s="2">
        <f>VLOOKUP("percent_vietnam_sensitive"&amp;LOWER($I22)&amp;X$21,mcc_v_percent_esea_vn_raw!$A:$N,12,FALSE)</f>
        <v>1</v>
      </c>
      <c r="Y22" s="2">
        <f>VLOOKUP("percent_vietnam_sensitive"&amp;LOWER($I22)&amp;Y$21,mcc_v_percent_esea_vn_raw!$A:$N,12,FALSE)</f>
        <v>1</v>
      </c>
      <c r="Z22" s="2">
        <f>VLOOKUP("percent_vietnam_sensitive"&amp;LOWER($I22)&amp;Z$21,mcc_v_percent_esea_vn_raw!$A:$N,12,FALSE)</f>
        <v>1</v>
      </c>
      <c r="AA22" s="2">
        <f>VLOOKUP("percent_vietnam_sensitive"&amp;LOWER($I22)&amp;AA$21,mcc_v_percent_esea_vn_raw!$A:$N,12,FALSE)</f>
        <v>1</v>
      </c>
      <c r="AB22" s="2">
        <f>VLOOKUP("percent_vietnam_sensitive"&amp;LOWER($I22)&amp;AB$21,mcc_v_percent_esea_vn_raw!$A:$N,12,FALSE)</f>
        <v>1</v>
      </c>
      <c r="AC22" s="2">
        <f>VLOOKUP("percent_vietnam_sensitive"&amp;LOWER($I22)&amp;AC$21,mcc_v_percent_esea_vn_raw!$A:$N,12,FALSE)</f>
        <v>1</v>
      </c>
    </row>
    <row r="23" spans="1:29" x14ac:dyDescent="0.25">
      <c r="D23" t="s">
        <v>64</v>
      </c>
      <c r="E23" t="s">
        <v>65</v>
      </c>
      <c r="H23" s="3"/>
      <c r="I23" t="s">
        <v>67</v>
      </c>
      <c r="J23" s="2">
        <f>VLOOKUP("mcc_vietnam"&amp;LOWER($I23)&amp;J$21,mcc_v_percent_esea_vn_raw!$A:$N,12,FALSE)</f>
        <v>0.217391304347826</v>
      </c>
      <c r="K23" s="2">
        <f>VLOOKUP("mcc_vietnam"&amp;LOWER($I23)&amp;K$21,mcc_v_percent_esea_vn_raw!$A:$N,12,FALSE)</f>
        <v>0.19047619047618999</v>
      </c>
      <c r="L23" s="2">
        <f>VLOOKUP("mcc_vietnam"&amp;LOWER($I23)&amp;L$21,mcc_v_percent_esea_vn_raw!$A:$N,12,FALSE)</f>
        <v>0.29166666666666702</v>
      </c>
      <c r="M23" s="2">
        <f>VLOOKUP("mcc_vietnam"&amp;LOWER($I23)&amp;M$21,mcc_v_percent_esea_vn_raw!$A:$N,12,FALSE)</f>
        <v>0.34782608695652201</v>
      </c>
      <c r="N23" s="2">
        <f>VLOOKUP("mcc_vietnam"&amp;LOWER($I23)&amp;N$21,mcc_v_percent_esea_vn_raw!$A:$N,12,FALSE)</f>
        <v>0.44</v>
      </c>
      <c r="O23" s="2">
        <f>VLOOKUP("mcc_vietnam"&amp;LOWER($I23)&amp;O$21,mcc_v_percent_esea_vn_raw!$A:$N,12,FALSE)</f>
        <v>0.30434782608695699</v>
      </c>
      <c r="P23" s="2">
        <f>VLOOKUP("mcc_vietnam"&amp;LOWER($I23)&amp;P$21,mcc_v_percent_esea_vn_raw!$A:$N,12,FALSE)</f>
        <v>0.48</v>
      </c>
      <c r="Q23" s="2">
        <f>VLOOKUP("mcc_vietnam"&amp;LOWER($I23)&amp;Q$21,mcc_v_percent_esea_vn_raw!$A:$N,12,FALSE)</f>
        <v>0.6</v>
      </c>
      <c r="R23" s="2">
        <f>VLOOKUP("mcc_vietnam"&amp;LOWER($I23)&amp;R$21,mcc_v_percent_esea_vn_raw!$A:$N,12,FALSE)</f>
        <v>0.4</v>
      </c>
      <c r="S23" s="2">
        <f>VLOOKUP("mcc_vietnam"&amp;LOWER($I23)&amp;S$21,mcc_v_percent_esea_vn_raw!$A:$N,12,FALSE)</f>
        <v>0.44</v>
      </c>
      <c r="T23" s="2">
        <f>VLOOKUP("percent_vietnam_sensitive"&amp;LOWER($I23)&amp;T$21,mcc_v_percent_esea_vn_raw!$A:$N,12,FALSE)</f>
        <v>0.88</v>
      </c>
      <c r="U23" s="2">
        <f>VLOOKUP("percent_vietnam_sensitive"&amp;LOWER($I23)&amp;U$21,mcc_v_percent_esea_vn_raw!$A:$N,12,FALSE)</f>
        <v>0.92</v>
      </c>
      <c r="V23" s="2">
        <f>VLOOKUP("percent_vietnam_sensitive"&amp;LOWER($I23)&amp;V$21,mcc_v_percent_esea_vn_raw!$A:$N,12,FALSE)</f>
        <v>0.92</v>
      </c>
      <c r="W23" s="2">
        <f>VLOOKUP("percent_vietnam_sensitive"&amp;LOWER($I23)&amp;W$21,mcc_v_percent_esea_vn_raw!$A:$N,12,FALSE)</f>
        <v>0.92</v>
      </c>
      <c r="X23" s="2">
        <f>VLOOKUP("percent_vietnam_sensitive"&amp;LOWER($I23)&amp;X$21,mcc_v_percent_esea_vn_raw!$A:$N,12,FALSE)</f>
        <v>0.76</v>
      </c>
      <c r="Y23" s="2">
        <f>VLOOKUP("percent_vietnam_sensitive"&amp;LOWER($I23)&amp;Y$21,mcc_v_percent_esea_vn_raw!$A:$N,12,FALSE)</f>
        <v>0.96</v>
      </c>
      <c r="Z23" s="2">
        <f>VLOOKUP("percent_vietnam_sensitive"&amp;LOWER($I23)&amp;Z$21,mcc_v_percent_esea_vn_raw!$A:$N,12,FALSE)</f>
        <v>0.96</v>
      </c>
      <c r="AA23" s="2">
        <f>VLOOKUP("percent_vietnam_sensitive"&amp;LOWER($I23)&amp;AA$21,mcc_v_percent_esea_vn_raw!$A:$N,12,FALSE)</f>
        <v>0.84</v>
      </c>
      <c r="AB23" s="2">
        <f>VLOOKUP("percent_vietnam_sensitive"&amp;LOWER($I23)&amp;AB$21,mcc_v_percent_esea_vn_raw!$A:$N,12,FALSE)</f>
        <v>0.92</v>
      </c>
      <c r="AC23" s="2">
        <f>VLOOKUP("percent_vietnam_sensitive"&amp;LOWER($I23)&amp;AC$21,mcc_v_percent_esea_vn_raw!$A:$N,12,FALSE)</f>
        <v>0.88</v>
      </c>
    </row>
    <row r="24" spans="1:29" x14ac:dyDescent="0.25">
      <c r="A24" s="3" t="s">
        <v>77</v>
      </c>
      <c r="B24" s="3" t="s">
        <v>69</v>
      </c>
      <c r="C24" t="s">
        <v>66</v>
      </c>
      <c r="D24" s="2">
        <f>AVERAGE(J22:S22)</f>
        <v>0.77017543859649107</v>
      </c>
      <c r="E24" s="2">
        <f>AVERAGE(T22:AC22)</f>
        <v>1</v>
      </c>
      <c r="H24" s="3"/>
      <c r="I24" t="s">
        <v>68</v>
      </c>
      <c r="J24" s="2">
        <f>VLOOKUP("mcc_vietnam"&amp;LOWER($I24)&amp;J$21,mcc_v_percent_esea_vn_raw!$A:$N,12,FALSE)</f>
        <v>0.58750000000000002</v>
      </c>
      <c r="K24" s="2">
        <f>VLOOKUP("mcc_vietnam"&amp;LOWER($I24)&amp;K$21,mcc_v_percent_esea_vn_raw!$A:$N,12,FALSE)</f>
        <v>0.56410256410256399</v>
      </c>
      <c r="L24" s="2">
        <f>VLOOKUP("mcc_vietnam"&amp;LOWER($I24)&amp;L$21,mcc_v_percent_esea_vn_raw!$A:$N,12,FALSE)</f>
        <v>0.64197530864197505</v>
      </c>
      <c r="M24" s="2">
        <f>VLOOKUP("mcc_vietnam"&amp;LOWER($I24)&amp;M$21,mcc_v_percent_esea_vn_raw!$A:$N,12,FALSE)</f>
        <v>0.63749999999999996</v>
      </c>
      <c r="N24" s="2">
        <f>VLOOKUP("mcc_vietnam"&amp;LOWER($I24)&amp;N$21,mcc_v_percent_esea_vn_raw!$A:$N,12,FALSE)</f>
        <v>0.67073170731707299</v>
      </c>
      <c r="O24" s="2">
        <f>VLOOKUP("mcc_vietnam"&amp;LOWER($I24)&amp;O$21,mcc_v_percent_esea_vn_raw!$A:$N,12,FALSE)</f>
        <v>0.57499999999999996</v>
      </c>
      <c r="P24" s="2">
        <f>VLOOKUP("mcc_vietnam"&amp;LOWER($I24)&amp;P$21,mcc_v_percent_esea_vn_raw!$A:$N,12,FALSE)</f>
        <v>0.68292682926829296</v>
      </c>
      <c r="Q24" s="2">
        <f>VLOOKUP("mcc_vietnam"&amp;LOWER($I24)&amp;Q$21,mcc_v_percent_esea_vn_raw!$A:$N,12,FALSE)</f>
        <v>0.792682926829268</v>
      </c>
      <c r="R24" s="2">
        <f>VLOOKUP("mcc_vietnam"&amp;LOWER($I24)&amp;R$21,mcc_v_percent_esea_vn_raw!$A:$N,12,FALSE)</f>
        <v>0.67073170731707299</v>
      </c>
      <c r="S24" s="2">
        <f>VLOOKUP("mcc_vietnam"&amp;LOWER($I24)&amp;S$21,mcc_v_percent_esea_vn_raw!$A:$N,12,FALSE)</f>
        <v>0.707317073170732</v>
      </c>
      <c r="T24" s="2">
        <f>VLOOKUP("percent_vietnam_sensitive"&amp;LOWER($I24)&amp;T$21,mcc_v_percent_esea_vn_raw!$A:$N,12,FALSE)</f>
        <v>0.96341463414634099</v>
      </c>
      <c r="U24" s="2">
        <f>VLOOKUP("percent_vietnam_sensitive"&amp;LOWER($I24)&amp;U$21,mcc_v_percent_esea_vn_raw!$A:$N,12,FALSE)</f>
        <v>0.97560975609756095</v>
      </c>
      <c r="V24" s="2">
        <f>VLOOKUP("percent_vietnam_sensitive"&amp;LOWER($I24)&amp;V$21,mcc_v_percent_esea_vn_raw!$A:$N,12,FALSE)</f>
        <v>0.97560975609756095</v>
      </c>
      <c r="W24" s="2">
        <f>VLOOKUP("percent_vietnam_sensitive"&amp;LOWER($I24)&amp;W$21,mcc_v_percent_esea_vn_raw!$A:$N,12,FALSE)</f>
        <v>0.97560975609756095</v>
      </c>
      <c r="X24" s="2">
        <f>VLOOKUP("percent_vietnam_sensitive"&amp;LOWER($I24)&amp;X$21,mcc_v_percent_esea_vn_raw!$A:$N,12,FALSE)</f>
        <v>0.92682926829268297</v>
      </c>
      <c r="Y24" s="2">
        <f>VLOOKUP("percent_vietnam_sensitive"&amp;LOWER($I24)&amp;Y$21,mcc_v_percent_esea_vn_raw!$A:$N,12,FALSE)</f>
        <v>0.98780487804878103</v>
      </c>
      <c r="Z24" s="2">
        <f>VLOOKUP("percent_vietnam_sensitive"&amp;LOWER($I24)&amp;Z$21,mcc_v_percent_esea_vn_raw!$A:$N,12,FALSE)</f>
        <v>0.98780487804878103</v>
      </c>
      <c r="AA24" s="2">
        <f>VLOOKUP("percent_vietnam_sensitive"&amp;LOWER($I24)&amp;AA$21,mcc_v_percent_esea_vn_raw!$A:$N,12,FALSE)</f>
        <v>0.95121951219512202</v>
      </c>
      <c r="AB24" s="2">
        <f>VLOOKUP("percent_vietnam_sensitive"&amp;LOWER($I24)&amp;AB$21,mcc_v_percent_esea_vn_raw!$A:$N,12,FALSE)</f>
        <v>0.97560975609756095</v>
      </c>
      <c r="AC24" s="2">
        <f>VLOOKUP("percent_vietnam_sensitive"&amp;LOWER($I24)&amp;AC$21,mcc_v_percent_esea_vn_raw!$A:$N,12,FALSE)</f>
        <v>0.96341463414634099</v>
      </c>
    </row>
    <row r="25" spans="1:29" x14ac:dyDescent="0.25">
      <c r="A25" s="3"/>
      <c r="B25" s="3"/>
      <c r="C25" t="s">
        <v>67</v>
      </c>
      <c r="D25" s="2">
        <f t="shared" ref="D25:D35" si="4">AVERAGE(J23:S23)</f>
        <v>0.37117080745341618</v>
      </c>
      <c r="E25" s="2">
        <f t="shared" ref="E25:E35" si="5">AVERAGE(T23:AC23)</f>
        <v>0.89600000000000013</v>
      </c>
      <c r="H25" s="3" t="s">
        <v>70</v>
      </c>
      <c r="I25" t="s">
        <v>66</v>
      </c>
      <c r="J25" s="2">
        <f>VLOOKUP("mcc_vietnam"&amp;LOWER($I25)&amp;J$21,mcc_v_percent_esea_vn_raw!$A:$N,13,FALSE)</f>
        <v>0.99460916442048497</v>
      </c>
      <c r="K25" s="2">
        <f>VLOOKUP("mcc_vietnam"&amp;LOWER($I25)&amp;K$21,mcc_v_percent_esea_vn_raw!$A:$N,13,FALSE)</f>
        <v>1</v>
      </c>
      <c r="L25" s="2">
        <f>VLOOKUP("mcc_vietnam"&amp;LOWER($I25)&amp;L$21,mcc_v_percent_esea_vn_raw!$A:$N,13,FALSE)</f>
        <v>0.97574123989218298</v>
      </c>
      <c r="M25" s="2">
        <f>VLOOKUP("mcc_vietnam"&amp;LOWER($I25)&amp;M$21,mcc_v_percent_esea_vn_raw!$A:$N,13,FALSE)</f>
        <v>0.99460916442048497</v>
      </c>
      <c r="N25" s="2">
        <f>VLOOKUP("mcc_vietnam"&amp;LOWER($I25)&amp;N$21,mcc_v_percent_esea_vn_raw!$A:$N,13,FALSE)</f>
        <v>0.99326145552560696</v>
      </c>
      <c r="O25" s="2">
        <f>VLOOKUP("mcc_vietnam"&amp;LOWER($I25)&amp;O$21,mcc_v_percent_esea_vn_raw!$A:$N,13,FALSE)</f>
        <v>0.99730458221024298</v>
      </c>
      <c r="P25" s="2">
        <f>VLOOKUP("mcc_vietnam"&amp;LOWER($I25)&amp;P$21,mcc_v_percent_esea_vn_raw!$A:$N,13,FALSE)</f>
        <v>0.98652291105121304</v>
      </c>
      <c r="Q25" s="2">
        <f>VLOOKUP("mcc_vietnam"&amp;LOWER($I25)&amp;Q$21,mcc_v_percent_esea_vn_raw!$A:$N,13,FALSE)</f>
        <v>0.959568733153639</v>
      </c>
      <c r="R25" s="2">
        <f>VLOOKUP("mcc_vietnam"&amp;LOWER($I25)&amp;R$21,mcc_v_percent_esea_vn_raw!$A:$N,13,FALSE)</f>
        <v>0.97708894878706198</v>
      </c>
      <c r="S25" s="2">
        <f>VLOOKUP("mcc_vietnam"&amp;LOWER($I25)&amp;S$21,mcc_v_percent_esea_vn_raw!$A:$N,13,FALSE)</f>
        <v>0.979784366576819</v>
      </c>
      <c r="T25" s="2">
        <f>VLOOKUP("percent_vietnam_sensitive"&amp;LOWER($I25)&amp;T$21,mcc_v_percent_esea_vn_raw!$A:$N,13,FALSE)</f>
        <v>0.90566037735849103</v>
      </c>
      <c r="U25" s="2">
        <f>VLOOKUP("percent_vietnam_sensitive"&amp;LOWER($I25)&amp;U$21,mcc_v_percent_esea_vn_raw!$A:$N,13,FALSE)</f>
        <v>0.87196765498652296</v>
      </c>
      <c r="V25" s="2">
        <f>VLOOKUP("percent_vietnam_sensitive"&amp;LOWER($I25)&amp;V$21,mcc_v_percent_esea_vn_raw!$A:$N,13,FALSE)</f>
        <v>0.86118598382749301</v>
      </c>
      <c r="W25" s="2">
        <f>VLOOKUP("percent_vietnam_sensitive"&amp;LOWER($I25)&amp;W$21,mcc_v_percent_esea_vn_raw!$A:$N,13,FALSE)</f>
        <v>0.85714285714285698</v>
      </c>
      <c r="X25" s="2">
        <f>VLOOKUP("percent_vietnam_sensitive"&amp;LOWER($I25)&amp;X$21,mcc_v_percent_esea_vn_raw!$A:$N,13,FALSE)</f>
        <v>0.87466307277627997</v>
      </c>
      <c r="Y25" s="2">
        <f>VLOOKUP("percent_vietnam_sensitive"&amp;LOWER($I25)&amp;Y$21,mcc_v_percent_esea_vn_raw!$A:$N,13,FALSE)</f>
        <v>0.86522911051212903</v>
      </c>
      <c r="Z25" s="2">
        <f>VLOOKUP("percent_vietnam_sensitive"&amp;LOWER($I25)&amp;Z$21,mcc_v_percent_esea_vn_raw!$A:$N,13,FALSE)</f>
        <v>0.87331536388140196</v>
      </c>
      <c r="AA25" s="2">
        <f>VLOOKUP("percent_vietnam_sensitive"&amp;LOWER($I25)&amp;AA$21,mcc_v_percent_esea_vn_raw!$A:$N,13,FALSE)</f>
        <v>0.86792452830188704</v>
      </c>
      <c r="AB25" s="2">
        <f>VLOOKUP("percent_vietnam_sensitive"&amp;LOWER($I25)&amp;AB$21,mcc_v_percent_esea_vn_raw!$A:$N,13,FALSE)</f>
        <v>0.86522911051212903</v>
      </c>
      <c r="AC25" s="2">
        <f>VLOOKUP("percent_vietnam_sensitive"&amp;LOWER($I25)&amp;AC$21,mcc_v_percent_esea_vn_raw!$A:$N,13,FALSE)</f>
        <v>0.87331536388140196</v>
      </c>
    </row>
    <row r="26" spans="1:29" x14ac:dyDescent="0.25">
      <c r="A26" s="3"/>
      <c r="B26" s="3"/>
      <c r="C26" t="s">
        <v>68</v>
      </c>
      <c r="D26" s="2">
        <f t="shared" si="4"/>
        <v>0.6530468116646978</v>
      </c>
      <c r="E26" s="2">
        <f t="shared" si="5"/>
        <v>0.96829268292682913</v>
      </c>
      <c r="H26" s="3"/>
      <c r="I26" t="s">
        <v>67</v>
      </c>
      <c r="J26" s="2">
        <f>VLOOKUP("mcc_vietnam"&amp;LOWER($I26)&amp;J$21,mcc_v_percent_esea_vn_raw!$A:$N,13,FALSE)</f>
        <v>0.93220338983050799</v>
      </c>
      <c r="K26" s="2">
        <f>VLOOKUP("mcc_vietnam"&amp;LOWER($I26)&amp;K$21,mcc_v_percent_esea_vn_raw!$A:$N,13,FALSE)</f>
        <v>0.96610169491525399</v>
      </c>
      <c r="L26" s="2">
        <f>VLOOKUP("mcc_vietnam"&amp;LOWER($I26)&amp;L$21,mcc_v_percent_esea_vn_raw!$A:$N,13,FALSE)</f>
        <v>0.83193277310924396</v>
      </c>
      <c r="M26" s="2">
        <f>VLOOKUP("mcc_vietnam"&amp;LOWER($I26)&amp;M$21,mcc_v_percent_esea_vn_raw!$A:$N,13,FALSE)</f>
        <v>0.96610169491525399</v>
      </c>
      <c r="N26" s="2">
        <f>VLOOKUP("mcc_vietnam"&amp;LOWER($I26)&amp;N$21,mcc_v_percent_esea_vn_raw!$A:$N,13,FALSE)</f>
        <v>0.96581196581196604</v>
      </c>
      <c r="O26" s="2">
        <f>VLOOKUP("mcc_vietnam"&amp;LOWER($I26)&amp;O$21,mcc_v_percent_esea_vn_raw!$A:$N,13,FALSE)</f>
        <v>0.94067796610169496</v>
      </c>
      <c r="P26" s="2">
        <f>VLOOKUP("mcc_vietnam"&amp;LOWER($I26)&amp;P$21,mcc_v_percent_esea_vn_raw!$A:$N,13,FALSE)</f>
        <v>0.95762711864406802</v>
      </c>
      <c r="Q26" s="2">
        <f>VLOOKUP("mcc_vietnam"&amp;LOWER($I26)&amp;Q$21,mcc_v_percent_esea_vn_raw!$A:$N,13,FALSE)</f>
        <v>0.69747899159663895</v>
      </c>
      <c r="R26" s="2">
        <f>VLOOKUP("mcc_vietnam"&amp;LOWER($I26)&amp;R$21,mcc_v_percent_esea_vn_raw!$A:$N,13,FALSE)</f>
        <v>0.89830508474576298</v>
      </c>
      <c r="S26" s="2">
        <f>VLOOKUP("mcc_vietnam"&amp;LOWER($I26)&amp;S$21,mcc_v_percent_esea_vn_raw!$A:$N,13,FALSE)</f>
        <v>0.84745762711864403</v>
      </c>
      <c r="T26" s="2">
        <f>VLOOKUP("percent_vietnam_sensitive"&amp;LOWER($I26)&amp;T$21,mcc_v_percent_esea_vn_raw!$A:$N,13,FALSE)</f>
        <v>0.56779661016949201</v>
      </c>
      <c r="U26" s="2">
        <f>VLOOKUP("percent_vietnam_sensitive"&amp;LOWER($I26)&amp;U$21,mcc_v_percent_esea_vn_raw!$A:$N,13,FALSE)</f>
        <v>0.52100840336134502</v>
      </c>
      <c r="V26" s="2">
        <f>VLOOKUP("percent_vietnam_sensitive"&amp;LOWER($I26)&amp;V$21,mcc_v_percent_esea_vn_raw!$A:$N,13,FALSE)</f>
        <v>0.54237288135593198</v>
      </c>
      <c r="W26" s="2">
        <f>VLOOKUP("percent_vietnam_sensitive"&amp;LOWER($I26)&amp;W$21,mcc_v_percent_esea_vn_raw!$A:$N,13,FALSE)</f>
        <v>0.495798319327731</v>
      </c>
      <c r="X26" s="2">
        <f>VLOOKUP("percent_vietnam_sensitive"&amp;LOWER($I26)&amp;X$21,mcc_v_percent_esea_vn_raw!$A:$N,13,FALSE)</f>
        <v>0.59829059829059805</v>
      </c>
      <c r="Y26" s="2">
        <f>VLOOKUP("percent_vietnam_sensitive"&amp;LOWER($I26)&amp;Y$21,mcc_v_percent_esea_vn_raw!$A:$N,13,FALSE)</f>
        <v>0.49137931034482801</v>
      </c>
      <c r="Z26" s="2">
        <f>VLOOKUP("percent_vietnam_sensitive"&amp;LOWER($I26)&amp;Z$21,mcc_v_percent_esea_vn_raw!$A:$N,13,FALSE)</f>
        <v>0.51694915254237295</v>
      </c>
      <c r="AA26" s="2">
        <f>VLOOKUP("percent_vietnam_sensitive"&amp;LOWER($I26)&amp;AA$21,mcc_v_percent_esea_vn_raw!$A:$N,13,FALSE)</f>
        <v>0.52100840336134502</v>
      </c>
      <c r="AB26" s="2">
        <f>VLOOKUP("percent_vietnam_sensitive"&amp;LOWER($I26)&amp;AB$21,mcc_v_percent_esea_vn_raw!$A:$N,13,FALSE)</f>
        <v>0.51260504201680701</v>
      </c>
      <c r="AC26" s="2">
        <f>VLOOKUP("percent_vietnam_sensitive"&amp;LOWER($I26)&amp;AC$21,mcc_v_percent_esea_vn_raw!$A:$N,13,FALSE)</f>
        <v>0.58474576271186396</v>
      </c>
    </row>
    <row r="27" spans="1:29" x14ac:dyDescent="0.25">
      <c r="A27" s="3"/>
      <c r="B27" s="3" t="s">
        <v>70</v>
      </c>
      <c r="C27" t="s">
        <v>66</v>
      </c>
      <c r="D27" s="2">
        <f t="shared" si="4"/>
        <v>0.98584905660377353</v>
      </c>
      <c r="E27" s="2">
        <f t="shared" si="5"/>
        <v>0.8715633423180591</v>
      </c>
      <c r="H27" s="3"/>
      <c r="I27" t="s">
        <v>68</v>
      </c>
      <c r="J27" s="2">
        <f>VLOOKUP("mcc_vietnam"&amp;LOWER($I27)&amp;J$21,mcc_v_percent_esea_vn_raw!$A:$N,13,FALSE)</f>
        <v>0.98604651162790702</v>
      </c>
      <c r="K27" s="2">
        <f>VLOOKUP("mcc_vietnam"&amp;LOWER($I27)&amp;K$21,mcc_v_percent_esea_vn_raw!$A:$N,13,FALSE)</f>
        <v>0.99534883720930201</v>
      </c>
      <c r="L27" s="2">
        <f>VLOOKUP("mcc_vietnam"&amp;LOWER($I27)&amp;L$21,mcc_v_percent_esea_vn_raw!$A:$N,13,FALSE)</f>
        <v>0.95586527293844403</v>
      </c>
      <c r="M27" s="2">
        <f>VLOOKUP("mcc_vietnam"&amp;LOWER($I27)&amp;M$21,mcc_v_percent_esea_vn_raw!$A:$N,13,FALSE)</f>
        <v>0.99069767441860501</v>
      </c>
      <c r="N27" s="2">
        <f>VLOOKUP("mcc_vietnam"&amp;LOWER($I27)&amp;N$21,mcc_v_percent_esea_vn_raw!$A:$N,13,FALSE)</f>
        <v>0.98952270081490101</v>
      </c>
      <c r="O27" s="2">
        <f>VLOOKUP("mcc_vietnam"&amp;LOWER($I27)&amp;O$21,mcc_v_percent_esea_vn_raw!$A:$N,13,FALSE)</f>
        <v>0.98953488372093001</v>
      </c>
      <c r="P27" s="2">
        <f>VLOOKUP("mcc_vietnam"&amp;LOWER($I27)&amp;P$21,mcc_v_percent_esea_vn_raw!$A:$N,13,FALSE)</f>
        <v>0.98255813953488402</v>
      </c>
      <c r="Q27" s="2">
        <f>VLOOKUP("mcc_vietnam"&amp;LOWER($I27)&amp;Q$21,mcc_v_percent_esea_vn_raw!$A:$N,13,FALSE)</f>
        <v>0.92334494773519205</v>
      </c>
      <c r="R27" s="2">
        <f>VLOOKUP("mcc_vietnam"&amp;LOWER($I27)&amp;R$21,mcc_v_percent_esea_vn_raw!$A:$N,13,FALSE)</f>
        <v>0.96627906976744204</v>
      </c>
      <c r="S27" s="2">
        <f>VLOOKUP("mcc_vietnam"&amp;LOWER($I27)&amp;S$21,mcc_v_percent_esea_vn_raw!$A:$N,13,FALSE)</f>
        <v>0.96162790697674405</v>
      </c>
      <c r="T27" s="2">
        <f>VLOOKUP("percent_vietnam_sensitive"&amp;LOWER($I27)&amp;T$21,mcc_v_percent_esea_vn_raw!$A:$N,13,FALSE)</f>
        <v>0.85930232558139497</v>
      </c>
      <c r="U27" s="2">
        <f>VLOOKUP("percent_vietnam_sensitive"&amp;LOWER($I27)&amp;U$21,mcc_v_percent_esea_vn_raw!$A:$N,13,FALSE)</f>
        <v>0.82346109175377502</v>
      </c>
      <c r="V27" s="2">
        <f>VLOOKUP("percent_vietnam_sensitive"&amp;LOWER($I27)&amp;V$21,mcc_v_percent_esea_vn_raw!$A:$N,13,FALSE)</f>
        <v>0.81744186046511602</v>
      </c>
      <c r="W27" s="2">
        <f>VLOOKUP("percent_vietnam_sensitive"&amp;LOWER($I27)&amp;W$21,mcc_v_percent_esea_vn_raw!$A:$N,13,FALSE)</f>
        <v>0.80720092915214903</v>
      </c>
      <c r="X27" s="2">
        <f>VLOOKUP("percent_vietnam_sensitive"&amp;LOWER($I27)&amp;X$21,mcc_v_percent_esea_vn_raw!$A:$N,13,FALSE)</f>
        <v>0.83701979045401598</v>
      </c>
      <c r="Y27" s="2">
        <f>VLOOKUP("percent_vietnam_sensitive"&amp;LOWER($I27)&amp;Y$21,mcc_v_percent_esea_vn_raw!$A:$N,13,FALSE)</f>
        <v>0.81468531468531502</v>
      </c>
      <c r="Z27" s="2">
        <f>VLOOKUP("percent_vietnam_sensitive"&amp;LOWER($I27)&amp;Z$21,mcc_v_percent_esea_vn_raw!$A:$N,13,FALSE)</f>
        <v>0.82441860465116301</v>
      </c>
      <c r="AA27" s="2">
        <f>VLOOKUP("percent_vietnam_sensitive"&amp;LOWER($I27)&amp;AA$21,mcc_v_percent_esea_vn_raw!$A:$N,13,FALSE)</f>
        <v>0.81997677119628398</v>
      </c>
      <c r="AB27" s="2">
        <f>VLOOKUP("percent_vietnam_sensitive"&amp;LOWER($I27)&amp;AB$21,mcc_v_percent_esea_vn_raw!$A:$N,13,FALSE)</f>
        <v>0.81649245063879206</v>
      </c>
      <c r="AC27" s="2">
        <f>VLOOKUP("percent_vietnam_sensitive"&amp;LOWER($I27)&amp;AC$21,mcc_v_percent_esea_vn_raw!$A:$N,13,FALSE)</f>
        <v>0.833720930232558</v>
      </c>
    </row>
    <row r="28" spans="1:29" x14ac:dyDescent="0.25">
      <c r="A28" s="3"/>
      <c r="B28" s="3"/>
      <c r="C28" t="s">
        <v>67</v>
      </c>
      <c r="D28" s="2">
        <f t="shared" si="4"/>
        <v>0.9003698306789033</v>
      </c>
      <c r="E28" s="2">
        <f t="shared" si="5"/>
        <v>0.53519544834823152</v>
      </c>
      <c r="H28" s="3" t="s">
        <v>71</v>
      </c>
      <c r="I28" t="s">
        <v>66</v>
      </c>
      <c r="J28" s="2">
        <f>VLOOKUP("mcc_vietnam"&amp;LOWER($I28)&amp;J$21,mcc_v_percent_esea_vn_raw!$A:$O,15,FALSE)</f>
        <v>0.97622027534418021</v>
      </c>
      <c r="K28" s="2">
        <f>VLOOKUP("mcc_vietnam"&amp;LOWER($I28)&amp;K$21,mcc_v_percent_esea_vn_raw!$A:$O,15,FALSE)</f>
        <v>0.97872340425531912</v>
      </c>
      <c r="L28" s="2">
        <f>VLOOKUP("mcc_vietnam"&amp;LOWER($I28)&amp;L$21,mcc_v_percent_esea_vn_raw!$A:$O,15,FALSE)</f>
        <v>0.96245306633291616</v>
      </c>
      <c r="M28" s="2">
        <f>VLOOKUP("mcc_vietnam"&amp;LOWER($I28)&amp;M$21,mcc_v_percent_esea_vn_raw!$A:$O,15,FALSE)</f>
        <v>0.97747183979974972</v>
      </c>
      <c r="N28" s="2">
        <f>VLOOKUP("mcc_vietnam"&amp;LOWER($I28)&amp;N$21,mcc_v_percent_esea_vn_raw!$A:$O,15,FALSE)</f>
        <v>0.97747183979974972</v>
      </c>
      <c r="O28" s="2">
        <f>VLOOKUP("mcc_vietnam"&amp;LOWER($I28)&amp;O$21,mcc_v_percent_esea_vn_raw!$A:$O,15,FALSE)</f>
        <v>0.97496871088861081</v>
      </c>
      <c r="P28" s="2">
        <f>VLOOKUP("mcc_vietnam"&amp;LOWER($I28)&amp;P$21,mcc_v_percent_esea_vn_raw!$A:$O,15,FALSE)</f>
        <v>0.9712140175219024</v>
      </c>
      <c r="Q28" s="2">
        <f>VLOOKUP("mcc_vietnam"&amp;LOWER($I28)&amp;Q$21,mcc_v_percent_esea_vn_raw!$A:$O,15,FALSE)</f>
        <v>0.95369211514392993</v>
      </c>
      <c r="R28" s="2">
        <f>VLOOKUP("mcc_vietnam"&amp;LOWER($I28)&amp;R$21,mcc_v_percent_esea_vn_raw!$A:$O,15,FALSE)</f>
        <v>0.96370463078848556</v>
      </c>
      <c r="S28" s="2">
        <f>VLOOKUP("mcc_vietnam"&amp;LOWER($I28)&amp;S$21,mcc_v_percent_esea_vn_raw!$A:$O,15,FALSE)</f>
        <v>0.96871088861076349</v>
      </c>
      <c r="T28" s="2">
        <f>VLOOKUP("percent_vietnam_sensitive"&amp;LOWER($I28)&amp;T$21,mcc_v_percent_esea_vn_raw!$A:$O,15,FALSE)</f>
        <v>0.91239048811013768</v>
      </c>
      <c r="U28" s="2">
        <f>VLOOKUP("percent_vietnam_sensitive"&amp;LOWER($I28)&amp;U$21,mcc_v_percent_esea_vn_raw!$A:$O,15,FALSE)</f>
        <v>0.88110137672090116</v>
      </c>
      <c r="V28" s="2">
        <f>VLOOKUP("percent_vietnam_sensitive"&amp;LOWER($I28)&amp;V$21,mcc_v_percent_esea_vn_raw!$A:$O,15,FALSE)</f>
        <v>0.87108886107634542</v>
      </c>
      <c r="W28" s="2">
        <f>VLOOKUP("percent_vietnam_sensitive"&amp;LOWER($I28)&amp;W$21,mcc_v_percent_esea_vn_raw!$A:$O,15,FALSE)</f>
        <v>0.86733416770963701</v>
      </c>
      <c r="X28" s="2">
        <f>VLOOKUP("percent_vietnam_sensitive"&amp;LOWER($I28)&amp;X$21,mcc_v_percent_esea_vn_raw!$A:$O,15,FALSE)</f>
        <v>0.88360450563204007</v>
      </c>
      <c r="Y28" s="2">
        <f>VLOOKUP("percent_vietnam_sensitive"&amp;LOWER($I28)&amp;Y$21,mcc_v_percent_esea_vn_raw!$A:$O,15,FALSE)</f>
        <v>0.87484355444305384</v>
      </c>
      <c r="Z28" s="2">
        <f>VLOOKUP("percent_vietnam_sensitive"&amp;LOWER($I28)&amp;Z$21,mcc_v_percent_esea_vn_raw!$A:$O,15,FALSE)</f>
        <v>0.88235294117647056</v>
      </c>
      <c r="AA28" s="2">
        <f>VLOOKUP("percent_vietnam_sensitive"&amp;LOWER($I28)&amp;AA$21,mcc_v_percent_esea_vn_raw!$A:$O,15,FALSE)</f>
        <v>0.87734668335419275</v>
      </c>
      <c r="AB28" s="2">
        <f>VLOOKUP("percent_vietnam_sensitive"&amp;LOWER($I28)&amp;AB$21,mcc_v_percent_esea_vn_raw!$A:$O,15,FALSE)</f>
        <v>0.87484355444305384</v>
      </c>
      <c r="AC28" s="2">
        <f>VLOOKUP("percent_vietnam_sensitive"&amp;LOWER($I28)&amp;AC$21,mcc_v_percent_esea_vn_raw!$A:$O,15,FALSE)</f>
        <v>0.88235294117647056</v>
      </c>
    </row>
    <row r="29" spans="1:29" x14ac:dyDescent="0.25">
      <c r="A29" s="3"/>
      <c r="B29" s="3"/>
      <c r="C29" t="s">
        <v>68</v>
      </c>
      <c r="D29" s="2">
        <f t="shared" si="4"/>
        <v>0.97408259447443513</v>
      </c>
      <c r="E29" s="2">
        <f t="shared" si="5"/>
        <v>0.82537200688105616</v>
      </c>
      <c r="H29" s="3"/>
      <c r="I29" t="s">
        <v>67</v>
      </c>
      <c r="J29" s="2">
        <f>VLOOKUP("mcc_vietnam"&amp;LOWER($I29)&amp;J$21,mcc_v_percent_esea_vn_raw!$A:$O,15,FALSE)</f>
        <v>0.81560283687943258</v>
      </c>
      <c r="K29" s="2">
        <f>VLOOKUP("mcc_vietnam"&amp;LOWER($I29)&amp;K$21,mcc_v_percent_esea_vn_raw!$A:$O,15,FALSE)</f>
        <v>0.84892086330935257</v>
      </c>
      <c r="L29" s="2">
        <f>VLOOKUP("mcc_vietnam"&amp;LOWER($I29)&amp;L$21,mcc_v_percent_esea_vn_raw!$A:$O,15,FALSE)</f>
        <v>0.74125874125874125</v>
      </c>
      <c r="M29" s="2">
        <f>VLOOKUP("mcc_vietnam"&amp;LOWER($I29)&amp;M$21,mcc_v_percent_esea_vn_raw!$A:$O,15,FALSE)</f>
        <v>0.86524822695035464</v>
      </c>
      <c r="N29" s="2">
        <f>VLOOKUP("mcc_vietnam"&amp;LOWER($I29)&amp;N$21,mcc_v_percent_esea_vn_raw!$A:$O,15,FALSE)</f>
        <v>0.87323943661971826</v>
      </c>
      <c r="O29" s="2">
        <f>VLOOKUP("mcc_vietnam"&amp;LOWER($I29)&amp;O$21,mcc_v_percent_esea_vn_raw!$A:$O,15,FALSE)</f>
        <v>0.83687943262411346</v>
      </c>
      <c r="P29" s="2">
        <f>VLOOKUP("mcc_vietnam"&amp;LOWER($I29)&amp;P$21,mcc_v_percent_esea_vn_raw!$A:$O,15,FALSE)</f>
        <v>0.87412587412587417</v>
      </c>
      <c r="Q29" s="2">
        <f>VLOOKUP("mcc_vietnam"&amp;LOWER($I29)&amp;Q$21,mcc_v_percent_esea_vn_raw!$A:$O,15,FALSE)</f>
        <v>0.68055555555555558</v>
      </c>
      <c r="R29" s="2">
        <f>VLOOKUP("mcc_vietnam"&amp;LOWER($I29)&amp;R$21,mcc_v_percent_esea_vn_raw!$A:$O,15,FALSE)</f>
        <v>0.81118881118881114</v>
      </c>
      <c r="S29" s="2">
        <f>VLOOKUP("mcc_vietnam"&amp;LOWER($I29)&amp;S$21,mcc_v_percent_esea_vn_raw!$A:$O,15,FALSE)</f>
        <v>0.77622377622377625</v>
      </c>
      <c r="T29" s="2">
        <f>VLOOKUP("percent_vietnam_sensitive"&amp;LOWER($I29)&amp;T$21,mcc_v_percent_esea_vn_raw!$A:$O,15,FALSE)</f>
        <v>0.6223776223776224</v>
      </c>
      <c r="U29" s="2">
        <f>VLOOKUP("percent_vietnam_sensitive"&amp;LOWER($I29)&amp;U$21,mcc_v_percent_esea_vn_raw!$A:$O,15,FALSE)</f>
        <v>0.59027777777777779</v>
      </c>
      <c r="V29" s="2">
        <f>VLOOKUP("percent_vietnam_sensitive"&amp;LOWER($I29)&amp;V$21,mcc_v_percent_esea_vn_raw!$A:$O,15,FALSE)</f>
        <v>0.60839160839160844</v>
      </c>
      <c r="W29" s="2">
        <f>VLOOKUP("percent_vietnam_sensitive"&amp;LOWER($I29)&amp;W$21,mcc_v_percent_esea_vn_raw!$A:$O,15,FALSE)</f>
        <v>0.56944444444444442</v>
      </c>
      <c r="X29" s="2">
        <f>VLOOKUP("percent_vietnam_sensitive"&amp;LOWER($I29)&amp;X$21,mcc_v_percent_esea_vn_raw!$A:$O,15,FALSE)</f>
        <v>0.62676056338028174</v>
      </c>
      <c r="Y29" s="2">
        <f>VLOOKUP("percent_vietnam_sensitive"&amp;LOWER($I29)&amp;Y$21,mcc_v_percent_esea_vn_raw!$A:$O,15,FALSE)</f>
        <v>0.57446808510638303</v>
      </c>
      <c r="Z29" s="2">
        <f>VLOOKUP("percent_vietnam_sensitive"&amp;LOWER($I29)&amp;Z$21,mcc_v_percent_esea_vn_raw!$A:$O,15,FALSE)</f>
        <v>0.59440559440559437</v>
      </c>
      <c r="AA29" s="2">
        <f>VLOOKUP("percent_vietnam_sensitive"&amp;LOWER($I29)&amp;AA$21,mcc_v_percent_esea_vn_raw!$A:$O,15,FALSE)</f>
        <v>0.57638888888888884</v>
      </c>
      <c r="AB29" s="2">
        <f>VLOOKUP("percent_vietnam_sensitive"&amp;LOWER($I29)&amp;AB$21,mcc_v_percent_esea_vn_raw!$A:$O,15,FALSE)</f>
        <v>0.58333333333333337</v>
      </c>
      <c r="AC29" s="2">
        <f>VLOOKUP("percent_vietnam_sensitive"&amp;LOWER($I29)&amp;AC$21,mcc_v_percent_esea_vn_raw!$A:$O,15,FALSE)</f>
        <v>0.63636363636363635</v>
      </c>
    </row>
    <row r="30" spans="1:29" x14ac:dyDescent="0.25">
      <c r="A30" s="3"/>
      <c r="B30" s="3" t="s">
        <v>71</v>
      </c>
      <c r="C30" t="s">
        <v>66</v>
      </c>
      <c r="D30" s="2">
        <f t="shared" si="4"/>
        <v>0.97046307884856076</v>
      </c>
      <c r="E30" s="2">
        <f t="shared" si="5"/>
        <v>0.88072590738423018</v>
      </c>
      <c r="H30" s="3"/>
      <c r="I30" t="s">
        <v>68</v>
      </c>
      <c r="J30" s="2">
        <f>VLOOKUP("mcc_vietnam"&amp;LOWER($I30)&amp;J$21,mcc_v_percent_esea_vn_raw!$A:$O,15,FALSE)</f>
        <v>0.9521276595744681</v>
      </c>
      <c r="K30" s="2">
        <f>VLOOKUP("mcc_vietnam"&amp;LOWER($I30)&amp;K$21,mcc_v_percent_esea_vn_raw!$A:$O,15,FALSE)</f>
        <v>0.95948827292110872</v>
      </c>
      <c r="L30" s="2">
        <f>VLOOKUP("mcc_vietnam"&amp;LOWER($I30)&amp;L$21,mcc_v_percent_esea_vn_raw!$A:$O,15,FALSE)</f>
        <v>0.9288747346072187</v>
      </c>
      <c r="M30" s="2">
        <f>VLOOKUP("mcc_vietnam"&amp;LOWER($I30)&amp;M$21,mcc_v_percent_esea_vn_raw!$A:$O,15,FALSE)</f>
        <v>0.96063829787234045</v>
      </c>
      <c r="N30" s="2">
        <f>VLOOKUP("mcc_vietnam"&amp;LOWER($I30)&amp;N$21,mcc_v_percent_esea_vn_raw!$A:$O,15,FALSE)</f>
        <v>0.96174282678002121</v>
      </c>
      <c r="O30" s="2">
        <f>VLOOKUP("mcc_vietnam"&amp;LOWER($I30)&amp;O$21,mcc_v_percent_esea_vn_raw!$A:$O,15,FALSE)</f>
        <v>0.95425531914893613</v>
      </c>
      <c r="P30" s="2">
        <f>VLOOKUP("mcc_vietnam"&amp;LOWER($I30)&amp;P$21,mcc_v_percent_esea_vn_raw!$A:$O,15,FALSE)</f>
        <v>0.95647558386411891</v>
      </c>
      <c r="Q30" s="2">
        <f>VLOOKUP("mcc_vietnam"&amp;LOWER($I30)&amp;Q$21,mcc_v_percent_esea_vn_raw!$A:$O,15,FALSE)</f>
        <v>0.911983032873807</v>
      </c>
      <c r="R30" s="2">
        <f>VLOOKUP("mcc_vietnam"&amp;LOWER($I30)&amp;R$21,mcc_v_percent_esea_vn_raw!$A:$O,15,FALSE)</f>
        <v>0.94055201698513802</v>
      </c>
      <c r="S30" s="2">
        <f>VLOOKUP("mcc_vietnam"&amp;LOWER($I30)&amp;S$21,mcc_v_percent_esea_vn_raw!$A:$O,15,FALSE)</f>
        <v>0.93949044585987262</v>
      </c>
      <c r="T30" s="2">
        <f>VLOOKUP("percent_vietnam_sensitive"&amp;LOWER($I30)&amp;T$21,mcc_v_percent_esea_vn_raw!$A:$O,15,FALSE)</f>
        <v>0.86836518046709132</v>
      </c>
      <c r="U30" s="2">
        <f>VLOOKUP("percent_vietnam_sensitive"&amp;LOWER($I30)&amp;U$21,mcc_v_percent_esea_vn_raw!$A:$O,15,FALSE)</f>
        <v>0.83669141039236483</v>
      </c>
      <c r="V30" s="2">
        <f>VLOOKUP("percent_vietnam_sensitive"&amp;LOWER($I30)&amp;V$21,mcc_v_percent_esea_vn_raw!$A:$O,15,FALSE)</f>
        <v>0.83121019108280259</v>
      </c>
      <c r="W30" s="2">
        <f>VLOOKUP("percent_vietnam_sensitive"&amp;LOWER($I30)&amp;W$21,mcc_v_percent_esea_vn_raw!$A:$O,15,FALSE)</f>
        <v>0.82184517497348886</v>
      </c>
      <c r="X30" s="2">
        <f>VLOOKUP("percent_vietnam_sensitive"&amp;LOWER($I30)&amp;X$21,mcc_v_percent_esea_vn_raw!$A:$O,15,FALSE)</f>
        <v>0.84484590860786402</v>
      </c>
      <c r="Y30" s="2">
        <f>VLOOKUP("percent_vietnam_sensitive"&amp;LOWER($I30)&amp;Y$21,mcc_v_percent_esea_vn_raw!$A:$O,15,FALSE)</f>
        <v>0.82978723404255317</v>
      </c>
      <c r="Z30" s="2">
        <f>VLOOKUP("percent_vietnam_sensitive"&amp;LOWER($I30)&amp;Z$21,mcc_v_percent_esea_vn_raw!$A:$O,15,FALSE)</f>
        <v>0.83864118895966033</v>
      </c>
      <c r="AA30" s="2">
        <f>VLOOKUP("percent_vietnam_sensitive"&amp;LOWER($I30)&amp;AA$21,mcc_v_percent_esea_vn_raw!$A:$O,15,FALSE)</f>
        <v>0.83138918345705193</v>
      </c>
      <c r="AB30" s="2">
        <f>VLOOKUP("percent_vietnam_sensitive"&amp;LOWER($I30)&amp;AB$21,mcc_v_percent_esea_vn_raw!$A:$O,15,FALSE)</f>
        <v>0.83032873806998941</v>
      </c>
      <c r="AC30" s="2">
        <f>VLOOKUP("percent_vietnam_sensitive"&amp;LOWER($I30)&amp;AC$21,mcc_v_percent_esea_vn_raw!$A:$O,15,FALSE)</f>
        <v>0.84501061571125269</v>
      </c>
    </row>
    <row r="31" spans="1:29" x14ac:dyDescent="0.25">
      <c r="A31" s="3"/>
      <c r="B31" s="3"/>
      <c r="C31" t="s">
        <v>67</v>
      </c>
      <c r="D31" s="2">
        <f t="shared" si="4"/>
        <v>0.81232435547357296</v>
      </c>
      <c r="E31" s="2">
        <f t="shared" si="5"/>
        <v>0.59822115544695709</v>
      </c>
      <c r="H31" s="3" t="s">
        <v>72</v>
      </c>
      <c r="I31" t="s">
        <v>66</v>
      </c>
      <c r="J31">
        <f>VLOOKUP("mcc_vietnam"&amp;LOWER($I31)&amp;J$21,mcc_v_percent_esea_vn_raw!$A:$N,14,FALSE)</f>
        <v>0</v>
      </c>
      <c r="K31">
        <f>VLOOKUP("mcc_vietnam"&amp;LOWER($I31)&amp;K$21,mcc_v_percent_esea_vn_raw!$A:$N,14,FALSE)</f>
        <v>0</v>
      </c>
      <c r="L31">
        <f>VLOOKUP("mcc_vietnam"&amp;LOWER($I31)&amp;L$21,mcc_v_percent_esea_vn_raw!$A:$N,14,FALSE)</f>
        <v>0</v>
      </c>
      <c r="M31">
        <f>VLOOKUP("mcc_vietnam"&amp;LOWER($I31)&amp;M$21,mcc_v_percent_esea_vn_raw!$A:$N,14,FALSE)</f>
        <v>0</v>
      </c>
      <c r="N31">
        <f>VLOOKUP("mcc_vietnam"&amp;LOWER($I31)&amp;N$21,mcc_v_percent_esea_vn_raw!$A:$N,14,FALSE)</f>
        <v>0</v>
      </c>
      <c r="O31">
        <f>VLOOKUP("mcc_vietnam"&amp;LOWER($I31)&amp;O$21,mcc_v_percent_esea_vn_raw!$A:$N,14,FALSE)</f>
        <v>0</v>
      </c>
      <c r="P31">
        <f>VLOOKUP("mcc_vietnam"&amp;LOWER($I31)&amp;P$21,mcc_v_percent_esea_vn_raw!$A:$N,14,FALSE)</f>
        <v>0</v>
      </c>
      <c r="Q31">
        <f>VLOOKUP("mcc_vietnam"&amp;LOWER($I31)&amp;Q$21,mcc_v_percent_esea_vn_raw!$A:$N,14,FALSE)</f>
        <v>0</v>
      </c>
      <c r="R31">
        <f>VLOOKUP("mcc_vietnam"&amp;LOWER($I31)&amp;R$21,mcc_v_percent_esea_vn_raw!$A:$N,14,FALSE)</f>
        <v>0</v>
      </c>
      <c r="S31">
        <f>VLOOKUP("mcc_vietnam"&amp;LOWER($I31)&amp;S$21,mcc_v_percent_esea_vn_raw!$A:$N,14,FALSE)</f>
        <v>0</v>
      </c>
      <c r="T31">
        <f>VLOOKUP("percent_vietnam_sensitive"&amp;LOWER($I31)&amp;T$21,mcc_v_percent_esea_vn_raw!$A:$N,14,FALSE)</f>
        <v>0</v>
      </c>
      <c r="U31">
        <f>VLOOKUP("percent_vietnam_sensitive"&amp;LOWER($I31)&amp;U$21,mcc_v_percent_esea_vn_raw!$A:$N,14,FALSE)</f>
        <v>0</v>
      </c>
      <c r="V31">
        <f>VLOOKUP("percent_vietnam_sensitive"&amp;LOWER($I31)&amp;V$21,mcc_v_percent_esea_vn_raw!$A:$N,14,FALSE)</f>
        <v>0</v>
      </c>
      <c r="W31">
        <f>VLOOKUP("percent_vietnam_sensitive"&amp;LOWER($I31)&amp;W$21,mcc_v_percent_esea_vn_raw!$A:$N,14,FALSE)</f>
        <v>0</v>
      </c>
      <c r="X31">
        <f>VLOOKUP("percent_vietnam_sensitive"&amp;LOWER($I31)&amp;X$21,mcc_v_percent_esea_vn_raw!$A:$N,14,FALSE)</f>
        <v>0</v>
      </c>
      <c r="Y31">
        <f>VLOOKUP("percent_vietnam_sensitive"&amp;LOWER($I31)&amp;Y$21,mcc_v_percent_esea_vn_raw!$A:$N,14,FALSE)</f>
        <v>0</v>
      </c>
      <c r="Z31">
        <f>VLOOKUP("percent_vietnam_sensitive"&amp;LOWER($I31)&amp;Z$21,mcc_v_percent_esea_vn_raw!$A:$N,14,FALSE)</f>
        <v>0</v>
      </c>
      <c r="AA31">
        <f>VLOOKUP("percent_vietnam_sensitive"&amp;LOWER($I31)&amp;AA$21,mcc_v_percent_esea_vn_raw!$A:$N,14,FALSE)</f>
        <v>0</v>
      </c>
      <c r="AB31">
        <f>VLOOKUP("percent_vietnam_sensitive"&amp;LOWER($I31)&amp;AB$21,mcc_v_percent_esea_vn_raw!$A:$N,14,FALSE)</f>
        <v>0</v>
      </c>
      <c r="AC31">
        <f>VLOOKUP("percent_vietnam_sensitive"&amp;LOWER($I31)&amp;AC$21,mcc_v_percent_esea_vn_raw!$A:$N,14,FALSE)</f>
        <v>0</v>
      </c>
    </row>
    <row r="32" spans="1:29" x14ac:dyDescent="0.25">
      <c r="A32" s="3"/>
      <c r="B32" s="3"/>
      <c r="C32" t="s">
        <v>68</v>
      </c>
      <c r="D32" s="2">
        <f t="shared" si="4"/>
        <v>0.94656281904870299</v>
      </c>
      <c r="E32" s="2">
        <f t="shared" si="5"/>
        <v>0.8378114825764118</v>
      </c>
      <c r="H32" s="3"/>
      <c r="I32" t="s">
        <v>67</v>
      </c>
      <c r="J32">
        <f>VLOOKUP("mcc_vietnam"&amp;LOWER($I32)&amp;J$21,mcc_v_percent_esea_vn_raw!$A:$N,14,FALSE)</f>
        <v>3</v>
      </c>
      <c r="K32">
        <f>VLOOKUP("mcc_vietnam"&amp;LOWER($I32)&amp;K$21,mcc_v_percent_esea_vn_raw!$A:$N,14,FALSE)</f>
        <v>5</v>
      </c>
      <c r="L32">
        <f>VLOOKUP("mcc_vietnam"&amp;LOWER($I32)&amp;L$21,mcc_v_percent_esea_vn_raw!$A:$N,14,FALSE)</f>
        <v>1</v>
      </c>
      <c r="M32">
        <f>VLOOKUP("mcc_vietnam"&amp;LOWER($I32)&amp;M$21,mcc_v_percent_esea_vn_raw!$A:$N,14,FALSE)</f>
        <v>3</v>
      </c>
      <c r="N32">
        <f>VLOOKUP("mcc_vietnam"&amp;LOWER($I32)&amp;N$21,mcc_v_percent_esea_vn_raw!$A:$N,14,FALSE)</f>
        <v>2</v>
      </c>
      <c r="O32">
        <f>VLOOKUP("mcc_vietnam"&amp;LOWER($I32)&amp;O$21,mcc_v_percent_esea_vn_raw!$A:$N,14,FALSE)</f>
        <v>3</v>
      </c>
      <c r="P32">
        <f>VLOOKUP("mcc_vietnam"&amp;LOWER($I32)&amp;P$21,mcc_v_percent_esea_vn_raw!$A:$N,14,FALSE)</f>
        <v>1</v>
      </c>
      <c r="Q32">
        <f>VLOOKUP("mcc_vietnam"&amp;LOWER($I32)&amp;Q$21,mcc_v_percent_esea_vn_raw!$A:$N,14,FALSE)</f>
        <v>0</v>
      </c>
      <c r="R32">
        <f>VLOOKUP("mcc_vietnam"&amp;LOWER($I32)&amp;R$21,mcc_v_percent_esea_vn_raw!$A:$N,14,FALSE)</f>
        <v>1</v>
      </c>
      <c r="S32">
        <f>VLOOKUP("mcc_vietnam"&amp;LOWER($I32)&amp;S$21,mcc_v_percent_esea_vn_raw!$A:$N,14,FALSE)</f>
        <v>1</v>
      </c>
      <c r="T32">
        <f>VLOOKUP("percent_vietnam_sensitive"&amp;LOWER($I32)&amp;T$21,mcc_v_percent_esea_vn_raw!$A:$N,14,FALSE)</f>
        <v>1</v>
      </c>
      <c r="U32">
        <f>VLOOKUP("percent_vietnam_sensitive"&amp;LOWER($I32)&amp;U$21,mcc_v_percent_esea_vn_raw!$A:$N,14,FALSE)</f>
        <v>0</v>
      </c>
      <c r="V32">
        <f>VLOOKUP("percent_vietnam_sensitive"&amp;LOWER($I32)&amp;V$21,mcc_v_percent_esea_vn_raw!$A:$N,14,FALSE)</f>
        <v>1</v>
      </c>
      <c r="W32">
        <f>VLOOKUP("percent_vietnam_sensitive"&amp;LOWER($I32)&amp;W$21,mcc_v_percent_esea_vn_raw!$A:$N,14,FALSE)</f>
        <v>0</v>
      </c>
      <c r="X32">
        <f>VLOOKUP("percent_vietnam_sensitive"&amp;LOWER($I32)&amp;X$21,mcc_v_percent_esea_vn_raw!$A:$N,14,FALSE)</f>
        <v>2</v>
      </c>
      <c r="Y32">
        <f>VLOOKUP("percent_vietnam_sensitive"&amp;LOWER($I32)&amp;Y$21,mcc_v_percent_esea_vn_raw!$A:$N,14,FALSE)</f>
        <v>3</v>
      </c>
      <c r="Z32">
        <f>VLOOKUP("percent_vietnam_sensitive"&amp;LOWER($I32)&amp;Z$21,mcc_v_percent_esea_vn_raw!$A:$N,14,FALSE)</f>
        <v>1</v>
      </c>
      <c r="AA32">
        <f>VLOOKUP("percent_vietnam_sensitive"&amp;LOWER($I32)&amp;AA$21,mcc_v_percent_esea_vn_raw!$A:$N,14,FALSE)</f>
        <v>0</v>
      </c>
      <c r="AB32">
        <f>VLOOKUP("percent_vietnam_sensitive"&amp;LOWER($I32)&amp;AB$21,mcc_v_percent_esea_vn_raw!$A:$N,14,FALSE)</f>
        <v>0</v>
      </c>
      <c r="AC32">
        <f>VLOOKUP("percent_vietnam_sensitive"&amp;LOWER($I32)&amp;AC$21,mcc_v_percent_esea_vn_raw!$A:$N,14,FALSE)</f>
        <v>1</v>
      </c>
    </row>
    <row r="33" spans="1:29" x14ac:dyDescent="0.25">
      <c r="A33" s="3"/>
      <c r="B33" s="3" t="s">
        <v>72</v>
      </c>
      <c r="C33" t="s">
        <v>66</v>
      </c>
      <c r="D33" s="2">
        <f t="shared" si="4"/>
        <v>0</v>
      </c>
      <c r="E33" s="2">
        <f t="shared" si="5"/>
        <v>0</v>
      </c>
      <c r="H33" s="3"/>
      <c r="I33" t="s">
        <v>68</v>
      </c>
      <c r="J33">
        <f>VLOOKUP("mcc_vietnam"&amp;LOWER($I33)&amp;J$21,mcc_v_percent_esea_vn_raw!$A:$N,14,FALSE)</f>
        <v>3</v>
      </c>
      <c r="K33">
        <f>VLOOKUP("mcc_vietnam"&amp;LOWER($I33)&amp;K$21,mcc_v_percent_esea_vn_raw!$A:$N,14,FALSE)</f>
        <v>5</v>
      </c>
      <c r="L33">
        <f>VLOOKUP("mcc_vietnam"&amp;LOWER($I33)&amp;L$21,mcc_v_percent_esea_vn_raw!$A:$N,14,FALSE)</f>
        <v>1</v>
      </c>
      <c r="M33">
        <f>VLOOKUP("mcc_vietnam"&amp;LOWER($I33)&amp;M$21,mcc_v_percent_esea_vn_raw!$A:$N,14,FALSE)</f>
        <v>3</v>
      </c>
      <c r="N33">
        <f>VLOOKUP("mcc_vietnam"&amp;LOWER($I33)&amp;N$21,mcc_v_percent_esea_vn_raw!$A:$N,14,FALSE)</f>
        <v>2</v>
      </c>
      <c r="O33">
        <f>VLOOKUP("mcc_vietnam"&amp;LOWER($I33)&amp;O$21,mcc_v_percent_esea_vn_raw!$A:$N,14,FALSE)</f>
        <v>3</v>
      </c>
      <c r="P33">
        <f>VLOOKUP("mcc_vietnam"&amp;LOWER($I33)&amp;P$21,mcc_v_percent_esea_vn_raw!$A:$N,14,FALSE)</f>
        <v>1</v>
      </c>
      <c r="Q33">
        <f>VLOOKUP("mcc_vietnam"&amp;LOWER($I33)&amp;Q$21,mcc_v_percent_esea_vn_raw!$A:$N,14,FALSE)</f>
        <v>0</v>
      </c>
      <c r="R33">
        <f>VLOOKUP("mcc_vietnam"&amp;LOWER($I33)&amp;R$21,mcc_v_percent_esea_vn_raw!$A:$N,14,FALSE)</f>
        <v>1</v>
      </c>
      <c r="S33">
        <f>VLOOKUP("mcc_vietnam"&amp;LOWER($I33)&amp;S$21,mcc_v_percent_esea_vn_raw!$A:$N,14,FALSE)</f>
        <v>1</v>
      </c>
      <c r="T33">
        <f>VLOOKUP("percent_vietnam_sensitive"&amp;LOWER($I33)&amp;T$21,mcc_v_percent_esea_vn_raw!$A:$N,14,FALSE)</f>
        <v>1</v>
      </c>
      <c r="U33">
        <f>VLOOKUP("percent_vietnam_sensitive"&amp;LOWER($I33)&amp;U$21,mcc_v_percent_esea_vn_raw!$A:$N,14,FALSE)</f>
        <v>0</v>
      </c>
      <c r="V33">
        <f>VLOOKUP("percent_vietnam_sensitive"&amp;LOWER($I33)&amp;V$21,mcc_v_percent_esea_vn_raw!$A:$N,14,FALSE)</f>
        <v>1</v>
      </c>
      <c r="W33">
        <f>VLOOKUP("percent_vietnam_sensitive"&amp;LOWER($I33)&amp;W$21,mcc_v_percent_esea_vn_raw!$A:$N,14,FALSE)</f>
        <v>0</v>
      </c>
      <c r="X33">
        <f>VLOOKUP("percent_vietnam_sensitive"&amp;LOWER($I33)&amp;X$21,mcc_v_percent_esea_vn_raw!$A:$N,14,FALSE)</f>
        <v>2</v>
      </c>
      <c r="Y33">
        <f>VLOOKUP("percent_vietnam_sensitive"&amp;LOWER($I33)&amp;Y$21,mcc_v_percent_esea_vn_raw!$A:$N,14,FALSE)</f>
        <v>3</v>
      </c>
      <c r="Z33">
        <f>VLOOKUP("percent_vietnam_sensitive"&amp;LOWER($I33)&amp;Z$21,mcc_v_percent_esea_vn_raw!$A:$N,14,FALSE)</f>
        <v>1</v>
      </c>
      <c r="AA33">
        <f>VLOOKUP("percent_vietnam_sensitive"&amp;LOWER($I33)&amp;AA$21,mcc_v_percent_esea_vn_raw!$A:$N,14,FALSE)</f>
        <v>0</v>
      </c>
      <c r="AB33">
        <f>VLOOKUP("percent_vietnam_sensitive"&amp;LOWER($I33)&amp;AB$21,mcc_v_percent_esea_vn_raw!$A:$N,14,FALSE)</f>
        <v>0</v>
      </c>
      <c r="AC33">
        <f>VLOOKUP("percent_vietnam_sensitive"&amp;LOWER($I33)&amp;AC$21,mcc_v_percent_esea_vn_raw!$A:$N,14,FALSE)</f>
        <v>1</v>
      </c>
    </row>
    <row r="34" spans="1:29" x14ac:dyDescent="0.25">
      <c r="A34" s="3"/>
      <c r="B34" s="3"/>
      <c r="C34" t="s">
        <v>67</v>
      </c>
      <c r="D34" s="2">
        <f t="shared" si="4"/>
        <v>2</v>
      </c>
      <c r="E34" s="2">
        <f t="shared" si="5"/>
        <v>0.9</v>
      </c>
    </row>
    <row r="35" spans="1:29" x14ac:dyDescent="0.25">
      <c r="A35" s="3"/>
      <c r="B35" s="3"/>
      <c r="C35" t="s">
        <v>68</v>
      </c>
      <c r="D35" s="2">
        <f t="shared" si="4"/>
        <v>2</v>
      </c>
      <c r="E35" s="2">
        <f t="shared" si="5"/>
        <v>0.9</v>
      </c>
    </row>
  </sheetData>
  <mergeCells count="28">
    <mergeCell ref="A6:A17"/>
    <mergeCell ref="A24:A35"/>
    <mergeCell ref="B24:B26"/>
    <mergeCell ref="B27:B29"/>
    <mergeCell ref="B30:B32"/>
    <mergeCell ref="B33:B35"/>
    <mergeCell ref="H25:H27"/>
    <mergeCell ref="H28:H30"/>
    <mergeCell ref="H31:H33"/>
    <mergeCell ref="H19:AC19"/>
    <mergeCell ref="B6:B8"/>
    <mergeCell ref="B9:B11"/>
    <mergeCell ref="B12:B14"/>
    <mergeCell ref="B15:B17"/>
    <mergeCell ref="H22:H24"/>
    <mergeCell ref="H1:AC1"/>
    <mergeCell ref="J20:S20"/>
    <mergeCell ref="T20:AC20"/>
    <mergeCell ref="H20:I20"/>
    <mergeCell ref="H21:I21"/>
    <mergeCell ref="J2:S2"/>
    <mergeCell ref="T2:AC2"/>
    <mergeCell ref="H4:H6"/>
    <mergeCell ref="H7:H9"/>
    <mergeCell ref="H10:H12"/>
    <mergeCell ref="H13:H15"/>
    <mergeCell ref="H3:I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mcc_v_percent_esea_vn_raw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 Hoon</cp:lastModifiedBy>
  <dcterms:created xsi:type="dcterms:W3CDTF">2024-02-29T17:39:36Z</dcterms:created>
  <dcterms:modified xsi:type="dcterms:W3CDTF">2024-03-04T22:22:38Z</dcterms:modified>
</cp:coreProperties>
</file>