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<sst xmlns="http://schemas.openxmlformats.org/spreadsheetml/2006/main" count="202" uniqueCount="80">
  <si>
    <t>Messergebnisse, zur Runtime/Laufzeit</t>
  </si>
  <si>
    <t>Faktoren:</t>
  </si>
  <si>
    <t>Umrechnungsfaktor [kWh/GB]</t>
  </si>
  <si>
    <t>CO2 Faktor (DE, 2024) [gCO2/kWh]</t>
  </si>
  <si>
    <t>niedriger CO2 Faktor [gCO2/kWh]</t>
  </si>
  <si>
    <t>Anzahl der Zyklen</t>
  </si>
  <si>
    <t>1 Zyklus</t>
  </si>
  <si>
    <t>10 Zyklen</t>
  </si>
  <si>
    <t>20 Zyklen</t>
  </si>
  <si>
    <t>30 Zyklen</t>
  </si>
  <si>
    <t>1 Zyklus größere Bilddateien</t>
  </si>
  <si>
    <t>Metrik</t>
  </si>
  <si>
    <t>Einheit</t>
  </si>
  <si>
    <t>Scope/Bereich</t>
  </si>
  <si>
    <t>Klassik</t>
  </si>
  <si>
    <t>Konzept</t>
  </si>
  <si>
    <t>Dauer der Laufzeit</t>
  </si>
  <si>
    <t>Sekunden</t>
  </si>
  <si>
    <t>Leistung aller Hardware Komponenten</t>
  </si>
  <si>
    <t>Watt</t>
  </si>
  <si>
    <t>Maschine</t>
  </si>
  <si>
    <t>Leistung des Backend Container</t>
  </si>
  <si>
    <t>container</t>
  </si>
  <si>
    <t>Leistung des Datenbank Container</t>
  </si>
  <si>
    <t>Leistung des Frontend Container</t>
  </si>
  <si>
    <t>Leistung des Testrunner Container</t>
  </si>
  <si>
    <t>Leistung - Overhead Messtool</t>
  </si>
  <si>
    <t>Energie aller Hardware Komponenten</t>
  </si>
  <si>
    <t>Milliwattstunde</t>
  </si>
  <si>
    <t>Energie des Backend Container</t>
  </si>
  <si>
    <t>Energie des Datenbank Container</t>
  </si>
  <si>
    <t>Energie des Frontend Container</t>
  </si>
  <si>
    <t>Energie des Testrunner Container</t>
  </si>
  <si>
    <t>Energie - Overhead Messtool</t>
  </si>
  <si>
    <t>Energie der Netzwerkübertragung</t>
  </si>
  <si>
    <t>global</t>
  </si>
  <si>
    <t>Gesamter addierter Netzwerkverkehr</t>
  </si>
  <si>
    <t>Megabyte</t>
  </si>
  <si>
    <t>Netzwerkverkehr des Backend Container</t>
  </si>
  <si>
    <t>Netzwerkverkehr des Datenbank Container</t>
  </si>
  <si>
    <t>Netzwerkverkehr des Frontend Container</t>
  </si>
  <si>
    <t>Netzwerkverkehr des Testrunner Container</t>
  </si>
  <si>
    <t>Memory Nutzung des Backend Container</t>
  </si>
  <si>
    <t>Memory Nutzung des Datenbank Container</t>
  </si>
  <si>
    <t>Memory Nutzung des Frontend Container</t>
  </si>
  <si>
    <t>Memory Nutzung des Testrunner Container</t>
  </si>
  <si>
    <t>Memory Nutzung - Overhead Messtool</t>
  </si>
  <si>
    <t>Backend: Verarbeitete Anfragen</t>
  </si>
  <si>
    <t>Anfragen</t>
  </si>
  <si>
    <t>Backend Antworten: Status 200</t>
  </si>
  <si>
    <t>Backend Antworten: Status 304</t>
  </si>
  <si>
    <t>Backend Antworten: Status 4xx</t>
  </si>
  <si>
    <t>Backend Antworten: Status 5xx</t>
  </si>
  <si>
    <t>Backend: Anfragen durch Service Worker</t>
  </si>
  <si>
    <t>N/A</t>
  </si>
  <si>
    <t>Service Worker: Bearbeitete Anfragen</t>
  </si>
  <si>
    <t>Service Worker</t>
  </si>
  <si>
    <t>Service Worker: Cache Treffer (Hits)</t>
  </si>
  <si>
    <t>Service Worker: Cache Fehlschläge (Misses)</t>
  </si>
  <si>
    <t>Service Worker: Cache Hit Rate</t>
  </si>
  <si>
    <t>Prozent</t>
  </si>
  <si>
    <t>Berechnung CO2 Emissionen</t>
  </si>
  <si>
    <t>Netzwerkverkehr während des CO2 armen Zeitfensters</t>
  </si>
  <si>
    <t>Gigabyte</t>
  </si>
  <si>
    <t>Energieverbrauch Netzwerk während des CO2 armen Zeitfensters</t>
  </si>
  <si>
    <t>Kilowattstunde</t>
  </si>
  <si>
    <t>CO2 Emissionen Netzwerk während des CO2 armen Zeitfensters</t>
  </si>
  <si>
    <t>gCO2</t>
  </si>
  <si>
    <t>restlicher Netzwerkverkehr</t>
  </si>
  <si>
    <t>restlicher Energieverbrauch</t>
  </si>
  <si>
    <t>restliche CO2 Emissionen</t>
  </si>
  <si>
    <t>Gesamter Netzwerkverkehr</t>
  </si>
  <si>
    <t>Energieverbrauch Netzwerk</t>
  </si>
  <si>
    <t>CO2 Emissionen Netzwerk</t>
  </si>
  <si>
    <t>Energieverbrauch Hardware Komponenten während des CO2 armen Zeitfensters</t>
  </si>
  <si>
    <t>CO2 Emissionen Hardware Komponenten während des CO2 armen Zeitfensters</t>
  </si>
  <si>
    <t>restlicher Energieverbrauch Hardware Komponenten</t>
  </si>
  <si>
    <t>restliche CO2 Emissionen Hardware Komponenten</t>
  </si>
  <si>
    <t>CO2 Emissionen Maschine</t>
  </si>
  <si>
    <t>Gesamte CO2 Emissionen (Maschine + Netzwerk)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</si>
</sst>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75"/>
  <cols>
    <col customWidth="1" min="1" max="1" width="60.88"/>
    <col customWidth="1" min="2" max="2" width="13.63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>
        <v>0.04106063</v>
      </c>
      <c r="D3" s="2"/>
      <c r="E3" s="3"/>
    </row>
    <row r="4">
      <c r="A4" s="1" t="s">
        <v>3</v>
      </c>
      <c r="B4" s="1">
        <v>300.0</v>
      </c>
    </row>
    <row r="5">
      <c r="A5" s="1" t="s">
        <v>4</v>
      </c>
      <c r="B5" s="1">
        <v>200.0</v>
      </c>
    </row>
    <row r="6">
      <c r="A6" s="4" t="s">
        <v>5</v>
      </c>
      <c r="B6" s="5"/>
      <c r="C6" s="5"/>
      <c r="D6" s="5" t="s">
        <v>6</v>
      </c>
      <c r="F6" s="5" t="s">
        <v>7</v>
      </c>
      <c r="H6" s="5" t="s">
        <v>8</v>
      </c>
      <c r="J6" s="5" t="s">
        <v>9</v>
      </c>
      <c r="L6" s="5" t="s">
        <v>10</v>
      </c>
    </row>
    <row r="7">
      <c r="A7" s="6" t="s">
        <v>11</v>
      </c>
      <c r="B7" s="4" t="s">
        <v>12</v>
      </c>
      <c r="C7" s="4" t="s">
        <v>13</v>
      </c>
      <c r="D7" s="4" t="s">
        <v>14</v>
      </c>
      <c r="E7" s="4" t="s">
        <v>15</v>
      </c>
      <c r="F7" s="4" t="s">
        <v>14</v>
      </c>
      <c r="G7" s="4" t="s">
        <v>15</v>
      </c>
      <c r="H7" s="4" t="s">
        <v>14</v>
      </c>
      <c r="I7" s="4" t="s">
        <v>15</v>
      </c>
      <c r="J7" s="4" t="s">
        <v>14</v>
      </c>
      <c r="K7" s="4" t="s">
        <v>15</v>
      </c>
      <c r="L7" s="4" t="s">
        <v>14</v>
      </c>
      <c r="M7" s="4" t="s">
        <v>15</v>
      </c>
    </row>
    <row r="8">
      <c r="A8" s="1" t="s">
        <v>16</v>
      </c>
      <c r="B8" s="1" t="s">
        <v>17</v>
      </c>
      <c r="C8" s="1"/>
      <c r="D8" s="1">
        <v>210.44</v>
      </c>
      <c r="E8" s="1">
        <v>210.62</v>
      </c>
      <c r="F8" s="1">
        <v>244.64</v>
      </c>
      <c r="G8" s="1">
        <v>245.19</v>
      </c>
      <c r="H8" s="1">
        <v>436.4</v>
      </c>
      <c r="I8" s="1">
        <v>436.58</v>
      </c>
      <c r="J8" s="1">
        <v>626.1</v>
      </c>
      <c r="K8" s="1">
        <v>628.27</v>
      </c>
      <c r="L8" s="1">
        <v>218.96</v>
      </c>
      <c r="M8" s="1">
        <v>218.77</v>
      </c>
    </row>
    <row r="9">
      <c r="A9" s="1" t="s">
        <v>18</v>
      </c>
      <c r="B9" s="1" t="s">
        <v>19</v>
      </c>
      <c r="C9" s="1" t="s">
        <v>20</v>
      </c>
      <c r="D9" s="1">
        <v>18.99</v>
      </c>
      <c r="E9" s="1">
        <v>18.98</v>
      </c>
      <c r="F9" s="1">
        <v>20.16</v>
      </c>
      <c r="G9" s="1">
        <v>20.2</v>
      </c>
      <c r="H9" s="1">
        <v>20.23</v>
      </c>
      <c r="I9" s="1">
        <v>20.25</v>
      </c>
      <c r="J9" s="1">
        <v>20.31</v>
      </c>
      <c r="K9" s="1">
        <v>20.34</v>
      </c>
      <c r="L9" s="1">
        <v>19.5</v>
      </c>
      <c r="M9" s="1">
        <v>19.48</v>
      </c>
    </row>
    <row r="10">
      <c r="A10" s="1" t="s">
        <v>21</v>
      </c>
      <c r="B10" s="1" t="s">
        <v>19</v>
      </c>
      <c r="C10" s="1" t="s">
        <v>22</v>
      </c>
      <c r="D10" s="1">
        <v>0.91</v>
      </c>
      <c r="E10" s="1">
        <v>0.77</v>
      </c>
      <c r="F10" s="1">
        <v>1.16</v>
      </c>
      <c r="G10" s="1">
        <v>0.3</v>
      </c>
      <c r="H10" s="1">
        <v>1.1</v>
      </c>
      <c r="I10" s="1">
        <v>0.23</v>
      </c>
      <c r="J10" s="1">
        <v>1.03</v>
      </c>
      <c r="K10" s="1">
        <v>0.2</v>
      </c>
      <c r="L10" s="1">
        <v>1.69</v>
      </c>
      <c r="M10" s="1">
        <v>1.3</v>
      </c>
    </row>
    <row r="11">
      <c r="A11" s="1" t="s">
        <v>23</v>
      </c>
      <c r="B11" s="1" t="s">
        <v>19</v>
      </c>
      <c r="C11" s="1" t="s">
        <v>22</v>
      </c>
      <c r="D11" s="1">
        <v>1.0</v>
      </c>
      <c r="E11" s="1">
        <v>0.89</v>
      </c>
      <c r="F11" s="1">
        <v>0.31</v>
      </c>
      <c r="G11" s="1">
        <v>0.29</v>
      </c>
      <c r="H11" s="1">
        <v>0.29</v>
      </c>
      <c r="I11" s="1">
        <v>0.28</v>
      </c>
      <c r="J11" s="1">
        <v>0.29</v>
      </c>
      <c r="K11" s="1">
        <v>0.27</v>
      </c>
      <c r="L11" s="1">
        <v>0.52</v>
      </c>
      <c r="M11" s="1">
        <v>0.48</v>
      </c>
    </row>
    <row r="12">
      <c r="A12" s="1" t="s">
        <v>24</v>
      </c>
      <c r="B12" s="1" t="s">
        <v>19</v>
      </c>
      <c r="C12" s="1" t="s">
        <v>22</v>
      </c>
      <c r="D12" s="1">
        <v>0.17</v>
      </c>
      <c r="E12" s="1">
        <v>0.19</v>
      </c>
      <c r="F12" s="1">
        <v>0.22</v>
      </c>
      <c r="G12" s="1">
        <v>0.07</v>
      </c>
      <c r="H12" s="1">
        <v>0.22</v>
      </c>
      <c r="I12" s="1">
        <v>0.05</v>
      </c>
      <c r="J12" s="1">
        <v>0.22</v>
      </c>
      <c r="K12" s="1">
        <v>0.04</v>
      </c>
      <c r="L12" s="1">
        <v>0.58</v>
      </c>
      <c r="M12" s="1">
        <v>0.41</v>
      </c>
    </row>
    <row r="13">
      <c r="A13" s="1" t="s">
        <v>25</v>
      </c>
      <c r="B13" s="1" t="s">
        <v>19</v>
      </c>
      <c r="C13" s="1" t="s">
        <v>22</v>
      </c>
      <c r="D13" s="1">
        <v>12.87</v>
      </c>
      <c r="E13" s="1">
        <v>13.28</v>
      </c>
      <c r="F13" s="1">
        <v>17.26</v>
      </c>
      <c r="G13" s="1">
        <v>18.32</v>
      </c>
      <c r="H13" s="1">
        <v>17.48</v>
      </c>
      <c r="I13" s="1">
        <v>18.57</v>
      </c>
      <c r="J13" s="1">
        <v>17.61</v>
      </c>
      <c r="K13" s="1">
        <v>18.72</v>
      </c>
      <c r="L13" s="1">
        <v>14.68</v>
      </c>
      <c r="M13" s="1">
        <v>15.24</v>
      </c>
    </row>
    <row r="14">
      <c r="A14" s="1" t="s">
        <v>26</v>
      </c>
      <c r="B14" s="1" t="s">
        <v>19</v>
      </c>
      <c r="D14" s="1">
        <v>4.03</v>
      </c>
      <c r="E14" s="1">
        <v>3.85</v>
      </c>
      <c r="F14" s="1">
        <v>1.21</v>
      </c>
      <c r="G14" s="1">
        <v>1.22</v>
      </c>
      <c r="H14" s="1">
        <v>1.14</v>
      </c>
      <c r="I14" s="1">
        <v>1.13</v>
      </c>
      <c r="J14" s="1">
        <v>1.17</v>
      </c>
      <c r="K14" s="1">
        <v>1.11</v>
      </c>
      <c r="L14" s="1">
        <v>2.03</v>
      </c>
      <c r="M14" s="1">
        <v>2.05</v>
      </c>
    </row>
    <row r="15">
      <c r="A15" s="1" t="s">
        <v>27</v>
      </c>
      <c r="B15" s="1" t="s">
        <v>28</v>
      </c>
      <c r="C15" s="1" t="s">
        <v>20</v>
      </c>
      <c r="D15" s="1">
        <v>1109.84</v>
      </c>
      <c r="E15" s="1">
        <v>1110.23</v>
      </c>
      <c r="F15" s="1">
        <v>1370.11</v>
      </c>
      <c r="G15" s="1">
        <v>1375.52</v>
      </c>
      <c r="H15" s="1">
        <v>2452.69</v>
      </c>
      <c r="I15" s="1">
        <v>2455.99</v>
      </c>
      <c r="J15" s="1">
        <v>3532.79</v>
      </c>
      <c r="K15" s="1">
        <v>3549.98</v>
      </c>
      <c r="L15" s="1">
        <v>1185.97</v>
      </c>
      <c r="M15" s="1">
        <v>1183.97</v>
      </c>
    </row>
    <row r="16">
      <c r="A16" s="1" t="s">
        <v>29</v>
      </c>
      <c r="B16" s="1" t="s">
        <v>28</v>
      </c>
      <c r="C16" s="1" t="s">
        <v>22</v>
      </c>
      <c r="D16" s="1">
        <v>53.18</v>
      </c>
      <c r="E16" s="1">
        <v>45.1</v>
      </c>
      <c r="F16" s="1">
        <v>78.59</v>
      </c>
      <c r="G16" s="1">
        <v>20.36</v>
      </c>
      <c r="H16" s="1">
        <v>133.1</v>
      </c>
      <c r="I16" s="1">
        <v>27.7</v>
      </c>
      <c r="J16" s="1">
        <v>178.38</v>
      </c>
      <c r="K16" s="1">
        <v>34.95</v>
      </c>
      <c r="L16" s="1">
        <v>102.7</v>
      </c>
      <c r="M16" s="1">
        <v>78.83</v>
      </c>
    </row>
    <row r="17">
      <c r="A17" s="1" t="s">
        <v>30</v>
      </c>
      <c r="B17" s="1" t="s">
        <v>28</v>
      </c>
      <c r="C17" s="1" t="s">
        <v>22</v>
      </c>
      <c r="D17" s="1">
        <v>58.63</v>
      </c>
      <c r="E17" s="1">
        <v>51.8</v>
      </c>
      <c r="F17" s="1">
        <v>21.29</v>
      </c>
      <c r="G17" s="1">
        <v>19.77</v>
      </c>
      <c r="H17" s="1">
        <v>35.39</v>
      </c>
      <c r="I17" s="1">
        <v>33.58</v>
      </c>
      <c r="J17" s="1">
        <v>50.04</v>
      </c>
      <c r="K17" s="1">
        <v>47.71</v>
      </c>
      <c r="L17" s="1">
        <v>31.67</v>
      </c>
      <c r="M17" s="1">
        <v>29.48</v>
      </c>
    </row>
    <row r="18">
      <c r="A18" s="1" t="s">
        <v>31</v>
      </c>
      <c r="B18" s="1" t="s">
        <v>28</v>
      </c>
      <c r="C18" s="1" t="s">
        <v>22</v>
      </c>
      <c r="D18" s="1">
        <v>9.96</v>
      </c>
      <c r="E18" s="1">
        <v>11.04</v>
      </c>
      <c r="F18" s="1">
        <v>15.11</v>
      </c>
      <c r="G18" s="1">
        <v>4.64</v>
      </c>
      <c r="H18" s="1">
        <v>26.84</v>
      </c>
      <c r="I18" s="1">
        <v>5.82</v>
      </c>
      <c r="J18" s="1">
        <v>38.71</v>
      </c>
      <c r="K18" s="1">
        <v>7.02</v>
      </c>
      <c r="L18" s="1">
        <v>35.54</v>
      </c>
      <c r="M18" s="1">
        <v>24.89</v>
      </c>
    </row>
    <row r="19">
      <c r="A19" s="1" t="s">
        <v>32</v>
      </c>
      <c r="B19" s="1" t="s">
        <v>28</v>
      </c>
      <c r="C19" s="1" t="s">
        <v>22</v>
      </c>
      <c r="D19" s="1">
        <v>752.28</v>
      </c>
      <c r="E19" s="1">
        <v>777.0</v>
      </c>
      <c r="F19" s="1">
        <v>1173.2</v>
      </c>
      <c r="G19" s="1">
        <v>1247.52</v>
      </c>
      <c r="H19" s="1">
        <v>2118.72</v>
      </c>
      <c r="I19" s="1">
        <v>2251.52</v>
      </c>
      <c r="J19" s="1">
        <v>3063.0</v>
      </c>
      <c r="K19" s="1">
        <v>3266.4</v>
      </c>
      <c r="L19" s="1">
        <v>892.61</v>
      </c>
      <c r="M19" s="1">
        <v>926.34</v>
      </c>
    </row>
    <row r="20">
      <c r="A20" s="1" t="s">
        <v>33</v>
      </c>
      <c r="B20" s="1" t="s">
        <v>28</v>
      </c>
      <c r="D20" s="1">
        <v>235.79</v>
      </c>
      <c r="E20" s="1">
        <v>225.3</v>
      </c>
      <c r="F20" s="1">
        <v>81.92</v>
      </c>
      <c r="G20" s="1">
        <v>83.24</v>
      </c>
      <c r="H20" s="1">
        <v>138.64</v>
      </c>
      <c r="I20" s="1">
        <v>137.37</v>
      </c>
      <c r="J20" s="1">
        <v>202.66</v>
      </c>
      <c r="K20" s="1">
        <v>193.91</v>
      </c>
      <c r="L20" s="1">
        <v>123.46</v>
      </c>
      <c r="M20" s="1">
        <v>124.44</v>
      </c>
    </row>
    <row r="21">
      <c r="A21" s="1" t="s">
        <v>34</v>
      </c>
      <c r="B21" s="1" t="s">
        <v>28</v>
      </c>
      <c r="C21" s="1" t="s">
        <v>35</v>
      </c>
      <c r="D21" s="1">
        <v>7569.29</v>
      </c>
      <c r="E21" s="1">
        <v>12609.0</v>
      </c>
      <c r="F21" s="1">
        <v>8267.92</v>
      </c>
      <c r="G21" s="1">
        <v>12691.73</v>
      </c>
      <c r="H21" s="1">
        <v>9034.93</v>
      </c>
      <c r="I21" s="1">
        <v>12788.14</v>
      </c>
      <c r="J21" s="1">
        <v>10402.44</v>
      </c>
      <c r="K21" s="1">
        <v>12881.69</v>
      </c>
      <c r="L21" s="1">
        <v>101903.0</v>
      </c>
      <c r="M21" s="1">
        <v>72022.46</v>
      </c>
    </row>
    <row r="22">
      <c r="A22" s="1" t="s">
        <v>36</v>
      </c>
      <c r="B22" s="1" t="s">
        <v>37</v>
      </c>
      <c r="C22" s="1" t="s">
        <v>35</v>
      </c>
      <c r="D22" s="7">
        <f t="shared" ref="D22:M22" si="1">SUM(D23:D26)</f>
        <v>184.35</v>
      </c>
      <c r="E22" s="7">
        <f t="shared" si="1"/>
        <v>307.08</v>
      </c>
      <c r="F22" s="7">
        <f t="shared" si="1"/>
        <v>201.36</v>
      </c>
      <c r="G22" s="7">
        <f t="shared" si="1"/>
        <v>309.1</v>
      </c>
      <c r="H22" s="7">
        <f t="shared" si="1"/>
        <v>220.04</v>
      </c>
      <c r="I22" s="7">
        <f t="shared" si="1"/>
        <v>311.45</v>
      </c>
      <c r="J22" s="7">
        <f t="shared" si="1"/>
        <v>253.34</v>
      </c>
      <c r="K22" s="7">
        <f t="shared" si="1"/>
        <v>313.73</v>
      </c>
      <c r="L22" s="7">
        <f t="shared" si="1"/>
        <v>2481.76</v>
      </c>
      <c r="M22" s="7">
        <f t="shared" si="1"/>
        <v>1754.05</v>
      </c>
    </row>
    <row r="23">
      <c r="A23" s="1" t="s">
        <v>38</v>
      </c>
      <c r="B23" s="1" t="s">
        <v>37</v>
      </c>
      <c r="C23" s="1" t="s">
        <v>22</v>
      </c>
      <c r="D23" s="1">
        <v>45.78</v>
      </c>
      <c r="E23" s="1">
        <v>76.22</v>
      </c>
      <c r="F23" s="1">
        <v>51.46</v>
      </c>
      <c r="G23" s="1">
        <v>76.73</v>
      </c>
      <c r="H23" s="1">
        <v>57.72</v>
      </c>
      <c r="I23" s="1">
        <v>77.31</v>
      </c>
      <c r="J23" s="1">
        <v>67.66</v>
      </c>
      <c r="K23" s="1">
        <v>77.89</v>
      </c>
      <c r="L23" s="1">
        <v>618.87</v>
      </c>
      <c r="M23" s="1">
        <v>436.29</v>
      </c>
    </row>
    <row r="24">
      <c r="A24" s="1" t="s">
        <v>39</v>
      </c>
      <c r="B24" s="1" t="s">
        <v>37</v>
      </c>
      <c r="C24" s="1" t="s">
        <v>22</v>
      </c>
      <c r="D24" s="1">
        <v>0.25</v>
      </c>
      <c r="E24" s="1">
        <v>0.14</v>
      </c>
      <c r="F24" s="1">
        <v>2.06</v>
      </c>
      <c r="G24" s="1">
        <v>0.29</v>
      </c>
      <c r="H24" s="1">
        <v>4.08</v>
      </c>
      <c r="I24" s="1">
        <v>0.47</v>
      </c>
      <c r="J24" s="1">
        <v>6.13</v>
      </c>
      <c r="K24" s="1">
        <v>0.66</v>
      </c>
      <c r="L24" s="1">
        <v>0.25</v>
      </c>
      <c r="M24" s="1">
        <v>0.14</v>
      </c>
    </row>
    <row r="25">
      <c r="A25" s="1" t="s">
        <v>40</v>
      </c>
      <c r="B25" s="1" t="s">
        <v>37</v>
      </c>
      <c r="C25" s="1" t="s">
        <v>22</v>
      </c>
      <c r="D25" s="1">
        <v>91.64</v>
      </c>
      <c r="E25" s="1">
        <v>153.12</v>
      </c>
      <c r="F25" s="1">
        <v>98.29</v>
      </c>
      <c r="G25" s="1">
        <v>153.93</v>
      </c>
      <c r="H25" s="1">
        <v>105.56</v>
      </c>
      <c r="I25" s="1">
        <v>154.87</v>
      </c>
      <c r="J25" s="1">
        <v>120.11</v>
      </c>
      <c r="K25" s="1">
        <v>155.77</v>
      </c>
      <c r="L25" s="1">
        <v>1240.34</v>
      </c>
      <c r="M25" s="1">
        <v>876.6</v>
      </c>
    </row>
    <row r="26">
      <c r="A26" s="1" t="s">
        <v>41</v>
      </c>
      <c r="B26" s="1" t="s">
        <v>37</v>
      </c>
      <c r="C26" s="1" t="s">
        <v>22</v>
      </c>
      <c r="D26" s="1">
        <v>46.68</v>
      </c>
      <c r="E26" s="1">
        <v>77.6</v>
      </c>
      <c r="F26" s="1">
        <v>49.55</v>
      </c>
      <c r="G26" s="1">
        <v>78.15</v>
      </c>
      <c r="H26" s="1">
        <v>52.68</v>
      </c>
      <c r="I26" s="1">
        <v>78.8</v>
      </c>
      <c r="J26" s="1">
        <v>59.44</v>
      </c>
      <c r="K26" s="1">
        <v>79.41</v>
      </c>
      <c r="L26" s="1">
        <v>622.3</v>
      </c>
      <c r="M26" s="1">
        <v>441.02</v>
      </c>
    </row>
    <row r="27">
      <c r="A27" s="1" t="s">
        <v>42</v>
      </c>
      <c r="B27" s="1" t="s">
        <v>37</v>
      </c>
      <c r="C27" s="1" t="s">
        <v>22</v>
      </c>
      <c r="D27" s="1">
        <v>19.98</v>
      </c>
      <c r="E27" s="1">
        <v>19.1</v>
      </c>
      <c r="F27" s="1">
        <v>23.13</v>
      </c>
      <c r="G27" s="1">
        <v>19.27</v>
      </c>
      <c r="H27" s="1">
        <v>23.64</v>
      </c>
      <c r="I27" s="1">
        <v>21.56</v>
      </c>
      <c r="J27" s="1">
        <v>24.79</v>
      </c>
      <c r="K27" s="1">
        <v>21.36</v>
      </c>
      <c r="L27" s="1">
        <v>19.17</v>
      </c>
      <c r="M27" s="1">
        <v>23.19</v>
      </c>
    </row>
    <row r="28">
      <c r="A28" s="1" t="s">
        <v>43</v>
      </c>
      <c r="B28" s="1" t="s">
        <v>37</v>
      </c>
      <c r="C28" s="1" t="s">
        <v>22</v>
      </c>
      <c r="D28" s="1">
        <v>53.28</v>
      </c>
      <c r="E28" s="1">
        <v>52.88</v>
      </c>
      <c r="F28" s="1">
        <v>54.91</v>
      </c>
      <c r="G28" s="1">
        <v>54.75</v>
      </c>
      <c r="H28" s="1">
        <v>55.17</v>
      </c>
      <c r="I28" s="1">
        <v>54.99</v>
      </c>
      <c r="J28" s="1">
        <v>55.28</v>
      </c>
      <c r="K28" s="1">
        <v>55.11</v>
      </c>
      <c r="L28" s="1">
        <v>53.43</v>
      </c>
      <c r="M28" s="1">
        <v>52.87</v>
      </c>
    </row>
    <row r="29">
      <c r="A29" s="1" t="s">
        <v>44</v>
      </c>
      <c r="B29" s="1" t="s">
        <v>37</v>
      </c>
      <c r="C29" s="1" t="s">
        <v>22</v>
      </c>
      <c r="D29" s="1">
        <v>4.45</v>
      </c>
      <c r="E29" s="1">
        <v>4.43</v>
      </c>
      <c r="F29" s="1">
        <v>4.51</v>
      </c>
      <c r="G29" s="1">
        <v>4.42</v>
      </c>
      <c r="H29" s="1">
        <v>4.6</v>
      </c>
      <c r="I29" s="1">
        <v>4.45</v>
      </c>
      <c r="J29" s="1">
        <v>4.59</v>
      </c>
      <c r="K29" s="1">
        <v>4.45</v>
      </c>
      <c r="L29" s="1">
        <v>4.45</v>
      </c>
      <c r="M29" s="1">
        <v>4.44</v>
      </c>
    </row>
    <row r="30">
      <c r="A30" s="1" t="s">
        <v>45</v>
      </c>
      <c r="B30" s="1" t="s">
        <v>37</v>
      </c>
      <c r="C30" s="1" t="s">
        <v>22</v>
      </c>
      <c r="D30" s="1">
        <v>426.27</v>
      </c>
      <c r="E30" s="1">
        <v>519.76</v>
      </c>
      <c r="F30" s="1">
        <v>537.99</v>
      </c>
      <c r="G30" s="1">
        <v>628.85</v>
      </c>
      <c r="H30" s="1">
        <v>592.7</v>
      </c>
      <c r="I30" s="1">
        <v>670.28</v>
      </c>
      <c r="J30" s="1">
        <v>654.4</v>
      </c>
      <c r="K30" s="1">
        <v>679.88</v>
      </c>
      <c r="L30" s="1">
        <v>903.35</v>
      </c>
      <c r="M30" s="1">
        <v>1139.85</v>
      </c>
    </row>
    <row r="31">
      <c r="A31" s="1" t="s">
        <v>46</v>
      </c>
      <c r="B31" s="1" t="s">
        <v>37</v>
      </c>
      <c r="D31" s="1">
        <v>467.8</v>
      </c>
      <c r="E31" s="1">
        <v>528.84</v>
      </c>
      <c r="F31" s="1">
        <v>602.18</v>
      </c>
      <c r="G31" s="1">
        <v>601.58</v>
      </c>
      <c r="H31" s="1">
        <v>727.08</v>
      </c>
      <c r="I31" s="1">
        <v>604.24</v>
      </c>
      <c r="J31" s="1">
        <v>728.14</v>
      </c>
      <c r="K31" s="1">
        <v>644.54</v>
      </c>
      <c r="L31" s="1">
        <v>724.38</v>
      </c>
      <c r="M31" s="1">
        <v>787.16</v>
      </c>
    </row>
    <row r="32">
      <c r="A32" s="1" t="s">
        <v>47</v>
      </c>
      <c r="B32" s="1" t="s">
        <v>48</v>
      </c>
      <c r="C32" s="1" t="s">
        <v>22</v>
      </c>
      <c r="D32" s="1">
        <v>271.0</v>
      </c>
      <c r="E32" s="1">
        <v>157.0</v>
      </c>
      <c r="F32" s="1">
        <v>2686.0</v>
      </c>
      <c r="G32" s="1">
        <v>382.0</v>
      </c>
      <c r="H32" s="1">
        <v>5333.0</v>
      </c>
      <c r="I32" s="1">
        <v>632.0</v>
      </c>
      <c r="J32" s="1">
        <v>8010.0</v>
      </c>
      <c r="K32" s="1">
        <v>882.0</v>
      </c>
      <c r="L32" s="1">
        <v>271.0</v>
      </c>
      <c r="M32" s="1">
        <v>157.0</v>
      </c>
    </row>
    <row r="33">
      <c r="A33" s="1" t="s">
        <v>49</v>
      </c>
      <c r="B33" s="1" t="s">
        <v>48</v>
      </c>
      <c r="C33" s="1" t="s">
        <v>22</v>
      </c>
      <c r="D33" s="1">
        <v>99.0</v>
      </c>
      <c r="E33" s="1">
        <v>144.0</v>
      </c>
      <c r="F33" s="1">
        <v>126.0</v>
      </c>
      <c r="G33" s="1">
        <v>171.0</v>
      </c>
      <c r="H33" s="1">
        <v>156.0</v>
      </c>
      <c r="I33" s="1">
        <v>201.0</v>
      </c>
      <c r="J33" s="1">
        <v>191.0</v>
      </c>
      <c r="K33" s="1">
        <v>231.0</v>
      </c>
      <c r="L33" s="1">
        <v>201.0</v>
      </c>
      <c r="M33" s="1">
        <v>150.0</v>
      </c>
    </row>
    <row r="34">
      <c r="A34" s="1" t="s">
        <v>50</v>
      </c>
      <c r="B34" s="1" t="s">
        <v>48</v>
      </c>
      <c r="C34" s="1" t="s">
        <v>22</v>
      </c>
      <c r="D34" s="1">
        <v>172.0</v>
      </c>
      <c r="E34" s="1">
        <v>13.0</v>
      </c>
      <c r="F34" s="1">
        <v>2560.0</v>
      </c>
      <c r="G34" s="1">
        <v>211.0</v>
      </c>
      <c r="H34" s="1">
        <v>5177.0</v>
      </c>
      <c r="I34" s="1">
        <v>431.0</v>
      </c>
      <c r="J34" s="1">
        <v>7819.0</v>
      </c>
      <c r="K34" s="1">
        <v>651.0</v>
      </c>
      <c r="L34" s="1">
        <v>70.0</v>
      </c>
      <c r="M34" s="1">
        <v>7.0</v>
      </c>
    </row>
    <row r="35">
      <c r="A35" s="1" t="s">
        <v>51</v>
      </c>
      <c r="B35" s="1" t="s">
        <v>48</v>
      </c>
      <c r="C35" s="1" t="s">
        <v>22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</row>
    <row r="36">
      <c r="A36" s="1" t="s">
        <v>52</v>
      </c>
      <c r="B36" s="1" t="s">
        <v>48</v>
      </c>
      <c r="C36" s="1" t="s">
        <v>22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</row>
    <row r="37">
      <c r="A37" s="1" t="s">
        <v>53</v>
      </c>
      <c r="B37" s="1" t="s">
        <v>48</v>
      </c>
      <c r="C37" s="1" t="s">
        <v>22</v>
      </c>
      <c r="D37" s="1" t="s">
        <v>54</v>
      </c>
      <c r="E37" s="1">
        <v>95.0</v>
      </c>
      <c r="F37" s="1" t="s">
        <v>54</v>
      </c>
      <c r="G37" s="1">
        <v>95.0</v>
      </c>
      <c r="H37" s="1" t="s">
        <v>54</v>
      </c>
      <c r="I37" s="1">
        <v>95.0</v>
      </c>
      <c r="J37" s="1" t="s">
        <v>54</v>
      </c>
      <c r="K37" s="1">
        <v>95.0</v>
      </c>
      <c r="L37" s="1" t="s">
        <v>54</v>
      </c>
      <c r="M37" s="1">
        <v>95.0</v>
      </c>
    </row>
    <row r="38">
      <c r="A38" s="1" t="s">
        <v>55</v>
      </c>
      <c r="B38" s="1" t="s">
        <v>48</v>
      </c>
      <c r="C38" s="1" t="s">
        <v>56</v>
      </c>
      <c r="D38" s="1" t="s">
        <v>54</v>
      </c>
      <c r="E38" s="1">
        <v>329.0</v>
      </c>
      <c r="F38" s="1" t="s">
        <v>54</v>
      </c>
      <c r="G38" s="1">
        <v>3199.0</v>
      </c>
      <c r="H38" s="1" t="s">
        <v>54</v>
      </c>
      <c r="I38" s="1">
        <v>6363.0</v>
      </c>
      <c r="J38" s="1" t="s">
        <v>54</v>
      </c>
      <c r="K38" s="1">
        <v>9560.0</v>
      </c>
      <c r="L38" s="1" t="s">
        <v>54</v>
      </c>
      <c r="M38" s="1">
        <v>337.0</v>
      </c>
    </row>
    <row r="39">
      <c r="A39" s="1" t="s">
        <v>57</v>
      </c>
      <c r="B39" s="1" t="s">
        <v>48</v>
      </c>
      <c r="C39" s="1" t="s">
        <v>56</v>
      </c>
      <c r="D39" s="1" t="s">
        <v>54</v>
      </c>
      <c r="E39" s="1">
        <v>209.0</v>
      </c>
      <c r="F39" s="1" t="s">
        <v>54</v>
      </c>
      <c r="G39" s="1">
        <v>2396.0</v>
      </c>
      <c r="H39" s="1" t="s">
        <v>54</v>
      </c>
      <c r="I39" s="1">
        <v>4802.0</v>
      </c>
      <c r="J39" s="1" t="s">
        <v>54</v>
      </c>
      <c r="K39" s="1">
        <v>7238.0</v>
      </c>
      <c r="L39" s="1" t="s">
        <v>54</v>
      </c>
      <c r="M39" s="1">
        <v>216.0</v>
      </c>
    </row>
    <row r="40">
      <c r="A40" s="1" t="s">
        <v>58</v>
      </c>
      <c r="B40" s="1" t="s">
        <v>48</v>
      </c>
      <c r="C40" s="1" t="s">
        <v>56</v>
      </c>
      <c r="D40" s="1" t="s">
        <v>54</v>
      </c>
      <c r="E40" s="1">
        <v>120.0</v>
      </c>
      <c r="F40" s="1" t="s">
        <v>54</v>
      </c>
      <c r="G40" s="1">
        <v>803.0</v>
      </c>
      <c r="H40" s="1" t="s">
        <v>54</v>
      </c>
      <c r="I40" s="1">
        <v>1561.0</v>
      </c>
      <c r="J40" s="1" t="s">
        <v>54</v>
      </c>
      <c r="K40" s="1">
        <v>2322.0</v>
      </c>
      <c r="L40" s="1" t="s">
        <v>54</v>
      </c>
      <c r="M40" s="1">
        <v>121.0</v>
      </c>
    </row>
    <row r="41">
      <c r="A41" s="1" t="s">
        <v>59</v>
      </c>
      <c r="B41" s="1" t="s">
        <v>60</v>
      </c>
      <c r="C41" s="1" t="s">
        <v>56</v>
      </c>
      <c r="D41" s="1" t="s">
        <v>54</v>
      </c>
      <c r="E41" s="3">
        <f>E39/E38</f>
        <v>0.6352583587</v>
      </c>
      <c r="F41" s="1" t="s">
        <v>54</v>
      </c>
      <c r="G41" s="3">
        <f>G39/G38</f>
        <v>0.7489840575</v>
      </c>
      <c r="H41" s="1" t="s">
        <v>54</v>
      </c>
      <c r="I41" s="3">
        <f>I39/I38</f>
        <v>0.7546754675</v>
      </c>
      <c r="J41" s="1" t="s">
        <v>54</v>
      </c>
      <c r="K41" s="3">
        <f>K39/K38</f>
        <v>0.7571129707</v>
      </c>
      <c r="L41" s="1" t="s">
        <v>54</v>
      </c>
      <c r="M41" s="3">
        <f>M39/M38</f>
        <v>0.6409495549</v>
      </c>
    </row>
    <row r="43">
      <c r="A43" s="8" t="s">
        <v>61</v>
      </c>
    </row>
    <row r="44">
      <c r="A44" s="1" t="s">
        <v>62</v>
      </c>
      <c r="B44" s="1" t="s">
        <v>37</v>
      </c>
      <c r="C44" s="1" t="s">
        <v>35</v>
      </c>
      <c r="D44" s="1">
        <v>0.0</v>
      </c>
      <c r="E44" s="9">
        <v>200.288688659667</v>
      </c>
      <c r="F44" s="1">
        <v>0.0</v>
      </c>
      <c r="G44" s="9">
        <v>200.283845901489</v>
      </c>
      <c r="H44" s="1">
        <v>0.0</v>
      </c>
      <c r="I44" s="9">
        <v>200.282520294189</v>
      </c>
      <c r="J44" s="1">
        <v>0.0</v>
      </c>
      <c r="K44" s="9">
        <v>200.299766540527</v>
      </c>
      <c r="L44" s="1">
        <v>0.0</v>
      </c>
      <c r="M44" s="9">
        <v>1083.9074230194</v>
      </c>
    </row>
    <row r="45">
      <c r="A45" s="1" t="s">
        <v>62</v>
      </c>
      <c r="B45" s="1" t="s">
        <v>63</v>
      </c>
      <c r="C45" s="1" t="s">
        <v>35</v>
      </c>
      <c r="D45" s="1">
        <v>0.0</v>
      </c>
      <c r="E45" s="10">
        <f>E44*1.048576/1000</f>
        <v>0.210017912</v>
      </c>
      <c r="F45" s="1">
        <v>0.0</v>
      </c>
      <c r="G45" s="10">
        <f>G44*1.048576/1000</f>
        <v>0.210012834</v>
      </c>
      <c r="H45" s="1">
        <v>0.0</v>
      </c>
      <c r="I45" s="10">
        <f>I44*1.048576/1000</f>
        <v>0.210011444</v>
      </c>
      <c r="J45" s="1">
        <v>0.0</v>
      </c>
      <c r="K45" s="10">
        <f>K44*1.048576/1000</f>
        <v>0.210029528</v>
      </c>
      <c r="L45" s="1">
        <v>0.0</v>
      </c>
      <c r="M45" s="10">
        <f>M44*1.048576/1000</f>
        <v>1.13655931</v>
      </c>
    </row>
    <row r="46">
      <c r="A46" s="1" t="s">
        <v>64</v>
      </c>
      <c r="B46" s="1" t="s">
        <v>65</v>
      </c>
      <c r="C46" s="1" t="s">
        <v>35</v>
      </c>
      <c r="D46" s="1">
        <v>0.0</v>
      </c>
      <c r="E46" s="10">
        <f>E45*$B$3</f>
        <v>0.008623467778</v>
      </c>
      <c r="F46" s="1">
        <v>0.0</v>
      </c>
      <c r="G46" s="10">
        <f>G45*$B$3</f>
        <v>0.008623259272</v>
      </c>
      <c r="H46" s="1">
        <v>0.0</v>
      </c>
      <c r="I46" s="10">
        <f>I45*$B$3</f>
        <v>0.008623202198</v>
      </c>
      <c r="J46" s="1">
        <v>0.0</v>
      </c>
      <c r="K46" s="10">
        <f>K45*$B$3</f>
        <v>0.008623944738</v>
      </c>
      <c r="L46" s="1">
        <v>0.0</v>
      </c>
      <c r="M46" s="10">
        <f>M45*$B$3</f>
        <v>0.0466678413</v>
      </c>
    </row>
    <row r="47">
      <c r="A47" s="1" t="s">
        <v>66</v>
      </c>
      <c r="B47" s="1" t="s">
        <v>67</v>
      </c>
      <c r="C47" s="1" t="s">
        <v>35</v>
      </c>
      <c r="D47" s="1">
        <v>0.0</v>
      </c>
      <c r="E47" s="10">
        <f>E46*$B$5</f>
        <v>1.724693556</v>
      </c>
      <c r="F47" s="1">
        <v>0.0</v>
      </c>
      <c r="G47" s="10">
        <f>G46*$B$5</f>
        <v>1.724651854</v>
      </c>
      <c r="H47" s="1">
        <v>0.0</v>
      </c>
      <c r="I47" s="10">
        <f>I46*$B$5</f>
        <v>1.72464044</v>
      </c>
      <c r="J47" s="1">
        <v>0.0</v>
      </c>
      <c r="K47" s="10">
        <f>K46*$B$5</f>
        <v>1.724788948</v>
      </c>
      <c r="L47" s="1">
        <v>0.0</v>
      </c>
      <c r="M47" s="10">
        <f>M46*$B$5</f>
        <v>9.33356826</v>
      </c>
    </row>
    <row r="48">
      <c r="A48" s="1" t="s">
        <v>68</v>
      </c>
      <c r="B48" s="1" t="s">
        <v>63</v>
      </c>
      <c r="C48" s="1" t="s">
        <v>35</v>
      </c>
      <c r="D48" s="10">
        <f>D22/1000</f>
        <v>0.18435</v>
      </c>
      <c r="E48" s="10">
        <f>(E22/1000)-E45</f>
        <v>0.097062088</v>
      </c>
      <c r="F48" s="10">
        <f>F22/1000</f>
        <v>0.20136</v>
      </c>
      <c r="G48" s="10">
        <f>(G22/1000)-G45</f>
        <v>0.099087166</v>
      </c>
      <c r="H48" s="10">
        <f>H22/1000</f>
        <v>0.22004</v>
      </c>
      <c r="I48" s="10">
        <f>(I22/1000)-I45</f>
        <v>0.101438556</v>
      </c>
      <c r="J48" s="10">
        <f>J22/1000</f>
        <v>0.25334</v>
      </c>
      <c r="K48" s="10">
        <f>(K22/1000)-K45</f>
        <v>0.103700472</v>
      </c>
      <c r="L48" s="10">
        <f>L22/1000</f>
        <v>2.48176</v>
      </c>
      <c r="M48" s="10">
        <f>(M22/1000)-M45</f>
        <v>0.61749069</v>
      </c>
    </row>
    <row r="49">
      <c r="A49" s="1" t="s">
        <v>69</v>
      </c>
      <c r="B49" s="1" t="s">
        <v>65</v>
      </c>
      <c r="C49" s="1" t="s">
        <v>35</v>
      </c>
      <c r="D49" s="10">
        <f t="shared" ref="D49:M49" si="2">D48*$B$3</f>
        <v>0.007569527141</v>
      </c>
      <c r="E49" s="10">
        <f t="shared" si="2"/>
        <v>0.003985430482</v>
      </c>
      <c r="F49" s="10">
        <f t="shared" si="2"/>
        <v>0.008267968457</v>
      </c>
      <c r="G49" s="10">
        <f t="shared" si="2"/>
        <v>0.004068581461</v>
      </c>
      <c r="H49" s="10">
        <f t="shared" si="2"/>
        <v>0.009034981025</v>
      </c>
      <c r="I49" s="10">
        <f t="shared" si="2"/>
        <v>0.004165131016</v>
      </c>
      <c r="J49" s="10">
        <f t="shared" si="2"/>
        <v>0.0104023</v>
      </c>
      <c r="K49" s="10">
        <f t="shared" si="2"/>
        <v>0.004258006712</v>
      </c>
      <c r="L49" s="10">
        <f t="shared" si="2"/>
        <v>0.1019026291</v>
      </c>
      <c r="M49" s="10">
        <f t="shared" si="2"/>
        <v>0.02535455675</v>
      </c>
    </row>
    <row r="50">
      <c r="A50" s="1" t="s">
        <v>70</v>
      </c>
      <c r="B50" s="1" t="s">
        <v>67</v>
      </c>
      <c r="C50" s="1" t="s">
        <v>35</v>
      </c>
      <c r="D50" s="10">
        <f t="shared" ref="D50:M50" si="3">D49*$B$4</f>
        <v>2.270858142</v>
      </c>
      <c r="E50" s="10">
        <f t="shared" si="3"/>
        <v>1.195629145</v>
      </c>
      <c r="F50" s="10">
        <f t="shared" si="3"/>
        <v>2.480390537</v>
      </c>
      <c r="G50" s="10">
        <f t="shared" si="3"/>
        <v>1.220574438</v>
      </c>
      <c r="H50" s="10">
        <f t="shared" si="3"/>
        <v>2.710494308</v>
      </c>
      <c r="I50" s="10">
        <f t="shared" si="3"/>
        <v>1.249539305</v>
      </c>
      <c r="J50" s="10">
        <f t="shared" si="3"/>
        <v>3.120690001</v>
      </c>
      <c r="K50" s="10">
        <f t="shared" si="3"/>
        <v>1.277402013</v>
      </c>
      <c r="L50" s="10">
        <f t="shared" si="3"/>
        <v>30.57078873</v>
      </c>
      <c r="M50" s="10">
        <f t="shared" si="3"/>
        <v>7.606367025</v>
      </c>
    </row>
    <row r="51">
      <c r="A51" s="1" t="s">
        <v>71</v>
      </c>
      <c r="B51" s="1" t="s">
        <v>63</v>
      </c>
      <c r="C51" s="1" t="s">
        <v>35</v>
      </c>
      <c r="D51" s="10">
        <f t="shared" ref="D51:M51" si="4">D48+D45</f>
        <v>0.18435</v>
      </c>
      <c r="E51" s="10">
        <f t="shared" si="4"/>
        <v>0.30708</v>
      </c>
      <c r="F51" s="10">
        <f t="shared" si="4"/>
        <v>0.20136</v>
      </c>
      <c r="G51" s="10">
        <f t="shared" si="4"/>
        <v>0.3091</v>
      </c>
      <c r="H51" s="10">
        <f t="shared" si="4"/>
        <v>0.22004</v>
      </c>
      <c r="I51" s="10">
        <f t="shared" si="4"/>
        <v>0.31145</v>
      </c>
      <c r="J51" s="10">
        <f t="shared" si="4"/>
        <v>0.25334</v>
      </c>
      <c r="K51" s="10">
        <f t="shared" si="4"/>
        <v>0.31373</v>
      </c>
      <c r="L51" s="10">
        <f t="shared" si="4"/>
        <v>2.48176</v>
      </c>
      <c r="M51" s="10">
        <f t="shared" si="4"/>
        <v>1.75405</v>
      </c>
    </row>
    <row r="52">
      <c r="A52" s="1" t="s">
        <v>72</v>
      </c>
      <c r="B52" s="1" t="s">
        <v>65</v>
      </c>
      <c r="C52" s="1" t="s">
        <v>35</v>
      </c>
      <c r="D52" s="10">
        <f t="shared" ref="D52:M52" si="5">D49+D46</f>
        <v>0.007569527141</v>
      </c>
      <c r="E52" s="10">
        <f t="shared" si="5"/>
        <v>0.01260889826</v>
      </c>
      <c r="F52" s="10">
        <f t="shared" si="5"/>
        <v>0.008267968457</v>
      </c>
      <c r="G52" s="10">
        <f t="shared" si="5"/>
        <v>0.01269184073</v>
      </c>
      <c r="H52" s="10">
        <f t="shared" si="5"/>
        <v>0.009034981025</v>
      </c>
      <c r="I52" s="10">
        <f t="shared" si="5"/>
        <v>0.01278833321</v>
      </c>
      <c r="J52" s="10">
        <f t="shared" si="5"/>
        <v>0.0104023</v>
      </c>
      <c r="K52" s="10">
        <f t="shared" si="5"/>
        <v>0.01288195145</v>
      </c>
      <c r="L52" s="10">
        <f t="shared" si="5"/>
        <v>0.1019026291</v>
      </c>
      <c r="M52" s="10">
        <f t="shared" si="5"/>
        <v>0.07202239805</v>
      </c>
    </row>
    <row r="53">
      <c r="A53" s="1" t="s">
        <v>73</v>
      </c>
      <c r="B53" s="1" t="s">
        <v>67</v>
      </c>
      <c r="C53" s="1" t="s">
        <v>35</v>
      </c>
      <c r="D53" s="10">
        <f t="shared" ref="D53:M53" si="6">D50+D47</f>
        <v>2.270858142</v>
      </c>
      <c r="E53" s="10">
        <f t="shared" si="6"/>
        <v>2.9203227</v>
      </c>
      <c r="F53" s="10">
        <f t="shared" si="6"/>
        <v>2.480390537</v>
      </c>
      <c r="G53" s="10">
        <f t="shared" si="6"/>
        <v>2.945226293</v>
      </c>
      <c r="H53" s="10">
        <f t="shared" si="6"/>
        <v>2.710494308</v>
      </c>
      <c r="I53" s="10">
        <f t="shared" si="6"/>
        <v>2.974179744</v>
      </c>
      <c r="J53" s="10">
        <f t="shared" si="6"/>
        <v>3.120690001</v>
      </c>
      <c r="K53" s="10">
        <f t="shared" si="6"/>
        <v>3.002190961</v>
      </c>
      <c r="L53" s="10">
        <f t="shared" si="6"/>
        <v>30.57078873</v>
      </c>
      <c r="M53" s="10">
        <f t="shared" si="6"/>
        <v>16.93993529</v>
      </c>
    </row>
    <row r="55">
      <c r="A55" s="1" t="s">
        <v>74</v>
      </c>
      <c r="B55" s="1" t="s">
        <v>28</v>
      </c>
      <c r="C55" s="1" t="s">
        <v>20</v>
      </c>
      <c r="D55" s="1">
        <v>0.0</v>
      </c>
      <c r="E55" s="9">
        <v>54.7515461111111</v>
      </c>
      <c r="F55" s="1">
        <v>0.0</v>
      </c>
      <c r="G55" s="9">
        <v>54.5526094444444</v>
      </c>
      <c r="H55" s="1">
        <v>0.0</v>
      </c>
      <c r="I55" s="9">
        <v>54.2889136111111</v>
      </c>
      <c r="J55" s="1">
        <v>0.0</v>
      </c>
      <c r="K55" s="9">
        <v>54.9949711111111</v>
      </c>
      <c r="L55" s="1">
        <v>0.0</v>
      </c>
      <c r="M55" s="9">
        <v>59.8716133333333</v>
      </c>
    </row>
    <row r="56">
      <c r="A56" s="1" t="s">
        <v>74</v>
      </c>
      <c r="B56" s="1" t="s">
        <v>65</v>
      </c>
      <c r="C56" s="1" t="s">
        <v>20</v>
      </c>
      <c r="D56" s="1">
        <v>0.0</v>
      </c>
      <c r="E56" s="9">
        <f>E55/1000000</f>
        <v>0.00005475154611</v>
      </c>
      <c r="F56" s="1">
        <v>0.0</v>
      </c>
      <c r="G56" s="9">
        <f>G55/1000000</f>
        <v>0.00005455260944</v>
      </c>
      <c r="H56" s="1">
        <v>0.0</v>
      </c>
      <c r="I56" s="9">
        <f>I55/1000000</f>
        <v>0.00005428891361</v>
      </c>
      <c r="J56" s="1">
        <v>0.0</v>
      </c>
      <c r="K56" s="9">
        <f>K55/1000000</f>
        <v>0.00005499497111</v>
      </c>
      <c r="L56" s="1">
        <v>0.0</v>
      </c>
      <c r="M56" s="9">
        <f>M55/1000000</f>
        <v>0.00005987161333</v>
      </c>
    </row>
    <row r="57">
      <c r="A57" s="1" t="s">
        <v>75</v>
      </c>
      <c r="B57" s="1" t="s">
        <v>67</v>
      </c>
      <c r="C57" s="1" t="s">
        <v>20</v>
      </c>
      <c r="D57" s="1">
        <v>0.0</v>
      </c>
      <c r="E57" s="10">
        <f>E56*$B$5</f>
        <v>0.01095030922</v>
      </c>
      <c r="F57" s="1">
        <v>0.0</v>
      </c>
      <c r="G57" s="10">
        <f>G56*$B$5</f>
        <v>0.01091052189</v>
      </c>
      <c r="H57" s="1">
        <v>0.0</v>
      </c>
      <c r="I57" s="10">
        <f>I56*$B$5</f>
        <v>0.01085778272</v>
      </c>
      <c r="J57" s="1">
        <v>0.0</v>
      </c>
      <c r="K57" s="10">
        <f>K56*$B$5</f>
        <v>0.01099899422</v>
      </c>
      <c r="L57" s="1">
        <v>0.0</v>
      </c>
      <c r="M57" s="10">
        <f>M56*$B$5</f>
        <v>0.01197432267</v>
      </c>
    </row>
    <row r="58">
      <c r="A58" s="1" t="s">
        <v>76</v>
      </c>
      <c r="B58" s="1" t="s">
        <v>65</v>
      </c>
      <c r="C58" s="1" t="s">
        <v>20</v>
      </c>
      <c r="D58" s="10">
        <f>D15/1000000</f>
        <v>0.00110984</v>
      </c>
      <c r="E58" s="10">
        <f>(E15/1000000)-E56</f>
        <v>0.001055478454</v>
      </c>
      <c r="F58" s="10">
        <f>F15/1000000</f>
        <v>0.00137011</v>
      </c>
      <c r="G58" s="10">
        <f>(G15/1000000)-G56</f>
        <v>0.001320967391</v>
      </c>
      <c r="H58" s="10">
        <f>H15/1000000</f>
        <v>0.00245269</v>
      </c>
      <c r="I58" s="10">
        <f>(I15/1000000)-I56</f>
        <v>0.002401701086</v>
      </c>
      <c r="J58" s="10">
        <f>J15/1000000</f>
        <v>0.00353279</v>
      </c>
      <c r="K58" s="10">
        <f>(K15/1000000)-K56</f>
        <v>0.003494985029</v>
      </c>
      <c r="L58" s="10">
        <f>L15/1000000</f>
        <v>0.00118597</v>
      </c>
      <c r="M58" s="10">
        <f>(M15/1000000)-M56</f>
        <v>0.001124098387</v>
      </c>
    </row>
    <row r="59">
      <c r="A59" s="1" t="s">
        <v>77</v>
      </c>
      <c r="B59" s="1" t="s">
        <v>67</v>
      </c>
      <c r="C59" s="1" t="s">
        <v>20</v>
      </c>
      <c r="D59" s="10">
        <f t="shared" ref="D59:M59" si="7">D58*$B$4</f>
        <v>0.332952</v>
      </c>
      <c r="E59" s="10">
        <f t="shared" si="7"/>
        <v>0.3166435362</v>
      </c>
      <c r="F59" s="10">
        <f t="shared" si="7"/>
        <v>0.411033</v>
      </c>
      <c r="G59" s="10">
        <f t="shared" si="7"/>
        <v>0.3962902172</v>
      </c>
      <c r="H59" s="10">
        <f t="shared" si="7"/>
        <v>0.735807</v>
      </c>
      <c r="I59" s="10">
        <f t="shared" si="7"/>
        <v>0.7205103259</v>
      </c>
      <c r="J59" s="10">
        <f t="shared" si="7"/>
        <v>1.059837</v>
      </c>
      <c r="K59" s="10">
        <f t="shared" si="7"/>
        <v>1.048495509</v>
      </c>
      <c r="L59" s="10">
        <f t="shared" si="7"/>
        <v>0.355791</v>
      </c>
      <c r="M59" s="10">
        <f t="shared" si="7"/>
        <v>0.337229516</v>
      </c>
    </row>
    <row r="60">
      <c r="A60" s="1" t="s">
        <v>27</v>
      </c>
      <c r="B60" s="1" t="s">
        <v>65</v>
      </c>
      <c r="C60" s="1" t="s">
        <v>20</v>
      </c>
      <c r="D60" s="10">
        <f t="shared" ref="D60:M60" si="8">D56+D58</f>
        <v>0.00110984</v>
      </c>
      <c r="E60" s="10">
        <f t="shared" si="8"/>
        <v>0.00111023</v>
      </c>
      <c r="F60" s="10">
        <f t="shared" si="8"/>
        <v>0.00137011</v>
      </c>
      <c r="G60" s="10">
        <f t="shared" si="8"/>
        <v>0.00137552</v>
      </c>
      <c r="H60" s="10">
        <f t="shared" si="8"/>
        <v>0.00245269</v>
      </c>
      <c r="I60" s="10">
        <f t="shared" si="8"/>
        <v>0.00245599</v>
      </c>
      <c r="J60" s="10">
        <f t="shared" si="8"/>
        <v>0.00353279</v>
      </c>
      <c r="K60" s="10">
        <f t="shared" si="8"/>
        <v>0.00354998</v>
      </c>
      <c r="L60" s="10">
        <f t="shared" si="8"/>
        <v>0.00118597</v>
      </c>
      <c r="M60" s="10">
        <f t="shared" si="8"/>
        <v>0.00118397</v>
      </c>
    </row>
    <row r="61">
      <c r="A61" s="1" t="s">
        <v>78</v>
      </c>
      <c r="B61" s="1" t="s">
        <v>67</v>
      </c>
      <c r="C61" s="1" t="s">
        <v>20</v>
      </c>
      <c r="D61" s="10">
        <f t="shared" ref="D61:M61" si="9">D57+D59</f>
        <v>0.332952</v>
      </c>
      <c r="E61" s="10">
        <f t="shared" si="9"/>
        <v>0.3275938454</v>
      </c>
      <c r="F61" s="10">
        <f t="shared" si="9"/>
        <v>0.411033</v>
      </c>
      <c r="G61" s="10">
        <f t="shared" si="9"/>
        <v>0.4072007391</v>
      </c>
      <c r="H61" s="10">
        <f t="shared" si="9"/>
        <v>0.735807</v>
      </c>
      <c r="I61" s="10">
        <f t="shared" si="9"/>
        <v>0.7313681086</v>
      </c>
      <c r="J61" s="10">
        <f t="shared" si="9"/>
        <v>1.059837</v>
      </c>
      <c r="K61" s="10">
        <f t="shared" si="9"/>
        <v>1.059494503</v>
      </c>
      <c r="L61" s="10">
        <f t="shared" si="9"/>
        <v>0.355791</v>
      </c>
      <c r="M61" s="10">
        <f t="shared" si="9"/>
        <v>0.3492038387</v>
      </c>
    </row>
    <row r="63">
      <c r="A63" s="1" t="s">
        <v>79</v>
      </c>
      <c r="B63" s="1" t="s">
        <v>67</v>
      </c>
      <c r="C63" s="1" t="s">
        <v>35</v>
      </c>
      <c r="D63" s="10">
        <f t="shared" ref="D63:M63" si="10">D59+D53</f>
        <v>2.603810142</v>
      </c>
      <c r="E63" s="10">
        <f t="shared" si="10"/>
        <v>3.236966236</v>
      </c>
      <c r="F63" s="10">
        <f t="shared" si="10"/>
        <v>2.891423537</v>
      </c>
      <c r="G63" s="10">
        <f t="shared" si="10"/>
        <v>3.34151651</v>
      </c>
      <c r="H63" s="10">
        <f t="shared" si="10"/>
        <v>3.446301308</v>
      </c>
      <c r="I63" s="10">
        <f t="shared" si="10"/>
        <v>3.69469007</v>
      </c>
      <c r="J63" s="10">
        <f t="shared" si="10"/>
        <v>4.180527001</v>
      </c>
      <c r="K63" s="10">
        <f t="shared" si="10"/>
        <v>4.05068647</v>
      </c>
      <c r="L63" s="10">
        <f t="shared" si="10"/>
        <v>30.92657973</v>
      </c>
      <c r="M63" s="10">
        <f t="shared" si="10"/>
        <v>17.2771648</v>
      </c>
    </row>
    <row r="65">
      <c r="E65" s="3"/>
      <c r="F65" s="3"/>
      <c r="G65" s="3"/>
      <c r="H65" s="3"/>
      <c r="I65" s="3"/>
      <c r="J65" s="3"/>
      <c r="K65" s="3"/>
      <c r="L65" s="3"/>
      <c r="M65" s="3"/>
    </row>
  </sheetData>
  <mergeCells count="5">
    <mergeCell ref="D6:E6"/>
    <mergeCell ref="F6:G6"/>
    <mergeCell ref="H6:I6"/>
    <mergeCell ref="J6:K6"/>
    <mergeCell ref="L6:M6"/>
  </mergeCells>
  <drawing r:id="rId1"/>
</worksheet>
</file>