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C80" i="1"/>
  <c r="C79" i="1" l="1"/>
  <c r="C78" i="1"/>
  <c r="C77" i="1"/>
  <c r="C76" i="1"/>
  <c r="C75" i="1"/>
  <c r="C55" i="1"/>
  <c r="C56" i="1" s="1"/>
  <c r="C54" i="1"/>
  <c r="C53" i="1"/>
  <c r="C52" i="1"/>
  <c r="C51" i="1"/>
  <c r="C98" i="1"/>
  <c r="C99" i="1" s="1"/>
  <c r="C97" i="1"/>
  <c r="C96" i="1"/>
  <c r="C95" i="1"/>
  <c r="C94" i="1"/>
  <c r="C71" i="1"/>
  <c r="C70" i="1"/>
  <c r="C69" i="1"/>
  <c r="C68" i="1"/>
  <c r="C67" i="1"/>
  <c r="C45" i="1"/>
  <c r="C46" i="1"/>
  <c r="C47" i="1"/>
  <c r="C48" i="1" s="1"/>
  <c r="C44" i="1"/>
  <c r="C43" i="1"/>
  <c r="E39" i="1"/>
  <c r="E13" i="1"/>
  <c r="J16" i="1"/>
  <c r="J33" i="1"/>
  <c r="J34" i="1"/>
  <c r="I14" i="1"/>
  <c r="J14" i="1" s="1"/>
  <c r="I15" i="1"/>
  <c r="J15" i="1" s="1"/>
  <c r="I16" i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I12" i="1"/>
  <c r="J12" i="1" s="1"/>
  <c r="I13" i="1"/>
  <c r="J13" i="1" s="1"/>
  <c r="I11" i="1"/>
  <c r="C11" i="1"/>
  <c r="E11" i="1" s="1"/>
  <c r="C12" i="1"/>
  <c r="F12" i="1" s="1"/>
  <c r="C14" i="1"/>
  <c r="F14" i="1" s="1"/>
  <c r="C15" i="1"/>
  <c r="E15" i="1" s="1"/>
  <c r="C13" i="1"/>
  <c r="F13" i="1" s="1"/>
  <c r="E14" i="1" l="1"/>
  <c r="F11" i="1"/>
  <c r="F15" i="1"/>
  <c r="E12" i="1"/>
  <c r="E90" i="1" l="1"/>
  <c r="E63" i="1"/>
</calcChain>
</file>

<file path=xl/sharedStrings.xml><?xml version="1.0" encoding="utf-8"?>
<sst xmlns="http://schemas.openxmlformats.org/spreadsheetml/2006/main" count="68" uniqueCount="27">
  <si>
    <t>首改</t>
  </si>
  <si>
    <t>再改</t>
  </si>
  <si>
    <t>高改</t>
  </si>
  <si>
    <t>base</t>
  </si>
  <si>
    <t>standard</t>
  </si>
  <si>
    <t>income</t>
  </si>
  <si>
    <t>car ownership</t>
  </si>
  <si>
    <t>面积</t>
  </si>
  <si>
    <t>延米</t>
  </si>
  <si>
    <t>多轮</t>
  </si>
  <si>
    <t>出售率</t>
  </si>
  <si>
    <t>客户总收入</t>
  </si>
  <si>
    <t>客有需求户数</t>
  </si>
  <si>
    <t>总销售额</t>
  </si>
  <si>
    <t>平均车位价格</t>
  </si>
  <si>
    <t>V3</t>
  </si>
  <si>
    <t>全首改</t>
  </si>
  <si>
    <t>全18户</t>
  </si>
  <si>
    <t>多方案比较</t>
  </si>
  <si>
    <t>平均</t>
  </si>
  <si>
    <t>成本</t>
  </si>
  <si>
    <t>万元</t>
  </si>
  <si>
    <t>总货值</t>
  </si>
  <si>
    <t>方案1</t>
  </si>
  <si>
    <t>首置场景</t>
  </si>
  <si>
    <t>改善场景</t>
  </si>
  <si>
    <t>方案2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</si>
</sst>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9" fontId="0" fillId="0" borderId="0" xfId="0" applyNumberFormat="1"/>
    <xf numFmtId="9" fontId="0" fillId="0" borderId="0" xfId="1" applyFont="1"/>
    <xf numFmtId="2" fontId="0" fillId="0" borderId="0" xfId="1" applyNumberFormat="1" applyFont="1"/>
    <xf numFmtId="0" fontId="3" fillId="0" borderId="0" xfId="0" applyFont="1" applyAlignment="1">
      <alignment horizontal="left"/>
    </xf>
    <xf numFmtId="0" fontId="2" fillId="3" borderId="0" xfId="0" applyFont="1" applyFill="1"/>
    <xf numFmtId="0" fontId="4" fillId="3" borderId="0" xfId="0" applyFont="1" applyFill="1"/>
    <xf numFmtId="0" fontId="4" fillId="4" borderId="0" xfId="0" applyFont="1" applyFill="1"/>
    <xf numFmtId="43" fontId="3" fillId="0" borderId="0" xfId="2" applyFont="1"/>
  </cellXfs>
  <cellStyles count="3">
    <cellStyle name="千位分隔" xfId="2" builtinId="3"/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99"/>
  <sheetViews>
    <sheetView tabSelected="1" topLeftCell="A34" workbookViewId="0">
      <selection activeCell="L71" sqref="L71"/>
    </sheetView>
  </sheetViews>
  <sheetFormatPr defaultRowHeight="15" x14ac:dyDescent="0.25"/>
  <cols>
    <col min="1" max="1" width="17.5703125" customWidth="1"/>
    <col min="3" max="3" width="9.5703125" bestFit="1" customWidth="1"/>
    <col min="9" max="9" width="9.5703125" bestFit="1" customWidth="1"/>
  </cols>
  <sheetData>
    <row r="3" spans="1:10" x14ac:dyDescent="0.25">
      <c r="C3" t="s">
        <v>5</v>
      </c>
      <c r="E3" t="s">
        <v>6</v>
      </c>
    </row>
    <row r="5" spans="1:10" x14ac:dyDescent="0.25">
      <c r="A5" t="s">
        <v>3</v>
      </c>
      <c r="B5">
        <v>1.4</v>
      </c>
      <c r="E5">
        <v>7.4999999999999997E-2</v>
      </c>
      <c r="F5">
        <v>0.12</v>
      </c>
    </row>
    <row r="6" spans="1:10" x14ac:dyDescent="0.25">
      <c r="E6">
        <v>1.35</v>
      </c>
      <c r="F6">
        <v>1.5</v>
      </c>
    </row>
    <row r="7" spans="1:10" x14ac:dyDescent="0.25">
      <c r="A7" t="s">
        <v>4</v>
      </c>
      <c r="C7">
        <v>130000</v>
      </c>
    </row>
    <row r="11" spans="1:10" x14ac:dyDescent="0.25">
      <c r="B11">
        <v>0</v>
      </c>
      <c r="C11">
        <f>$B$5^B11*C$7</f>
        <v>130000</v>
      </c>
      <c r="E11" s="1">
        <f>$E$5/(($E$6^(LOG(C11/$C$7)/LOG(2))*12000)/C11)</f>
        <v>0.81249999999999989</v>
      </c>
      <c r="F11" s="1">
        <f>$F$5/(($F$6^(LOG($C11/$C$7)/LOG(2))*12000)/$C11)</f>
        <v>1.2999999999999998</v>
      </c>
      <c r="H11">
        <v>1</v>
      </c>
      <c r="I11" s="2">
        <f>LOG(H11)/LOG(2)</f>
        <v>0</v>
      </c>
    </row>
    <row r="12" spans="1:10" x14ac:dyDescent="0.25">
      <c r="B12">
        <v>1</v>
      </c>
      <c r="C12">
        <f>$B$5^B12*C$7</f>
        <v>182000</v>
      </c>
      <c r="E12" s="1">
        <f t="shared" ref="E12:E15" si="0">$E$5/(($E$6^(LOG(C12/$C$7)/LOG(2))*12000)/C12)</f>
        <v>0.98329515126782319</v>
      </c>
      <c r="F12" s="1">
        <f t="shared" ref="F12:F15" si="1">$F$5/(($F$6^(LOG($C12/$C$7)/LOG(2))*12000)/$C12)</f>
        <v>1.4948305562699853</v>
      </c>
      <c r="H12">
        <v>2</v>
      </c>
      <c r="I12" s="2">
        <f t="shared" ref="I12:I34" si="2">LOG(H12)/LOG(2)</f>
        <v>1</v>
      </c>
      <c r="J12" s="2">
        <f>H12/I12</f>
        <v>2</v>
      </c>
    </row>
    <row r="13" spans="1:10" x14ac:dyDescent="0.25">
      <c r="A13" t="s">
        <v>0</v>
      </c>
      <c r="B13">
        <v>2</v>
      </c>
      <c r="C13">
        <f>$B$5^B13*C$7</f>
        <v>254799.99999999997</v>
      </c>
      <c r="E13" s="1">
        <f t="shared" si="0"/>
        <v>1.1899930517006907</v>
      </c>
      <c r="F13" s="1">
        <f t="shared" si="1"/>
        <v>1.7188603015064869</v>
      </c>
      <c r="H13">
        <v>3</v>
      </c>
      <c r="I13" s="2">
        <f t="shared" si="2"/>
        <v>1.5849625007211561</v>
      </c>
      <c r="J13" s="2">
        <f t="shared" ref="J13:J34" si="3">H13/I13</f>
        <v>1.8927892607143724</v>
      </c>
    </row>
    <row r="14" spans="1:10" x14ac:dyDescent="0.25">
      <c r="A14" t="s">
        <v>1</v>
      </c>
      <c r="B14">
        <v>3</v>
      </c>
      <c r="C14">
        <f>$B$5^B14*C$7</f>
        <v>356719.99999999994</v>
      </c>
      <c r="E14" s="1">
        <f t="shared" si="0"/>
        <v>1.4401407972673097</v>
      </c>
      <c r="F14" s="1">
        <f t="shared" si="1"/>
        <v>1.9764653081933359</v>
      </c>
      <c r="H14">
        <v>4</v>
      </c>
      <c r="I14" s="2">
        <f t="shared" si="2"/>
        <v>2</v>
      </c>
      <c r="J14" s="2">
        <f t="shared" si="3"/>
        <v>2</v>
      </c>
    </row>
    <row r="15" spans="1:10" x14ac:dyDescent="0.25">
      <c r="A15" t="s">
        <v>2</v>
      </c>
      <c r="B15">
        <v>4</v>
      </c>
      <c r="C15">
        <f>$B$5^B15*C$7</f>
        <v>499407.99999999983</v>
      </c>
      <c r="E15" s="1">
        <f t="shared" si="0"/>
        <v>1.7428719545795974</v>
      </c>
      <c r="F15" s="1">
        <f t="shared" si="1"/>
        <v>2.2726774893038244</v>
      </c>
      <c r="H15">
        <v>5</v>
      </c>
      <c r="I15" s="2">
        <f t="shared" si="2"/>
        <v>2.3219280948873626</v>
      </c>
      <c r="J15" s="2">
        <f t="shared" si="3"/>
        <v>2.1533827903669649</v>
      </c>
    </row>
    <row r="16" spans="1:10" x14ac:dyDescent="0.25">
      <c r="H16">
        <v>6</v>
      </c>
      <c r="I16" s="2">
        <f t="shared" si="2"/>
        <v>2.5849625007211561</v>
      </c>
      <c r="J16" s="2">
        <f t="shared" si="3"/>
        <v>2.3211168434072498</v>
      </c>
    </row>
    <row r="17" spans="8:10" x14ac:dyDescent="0.25">
      <c r="H17">
        <v>7</v>
      </c>
      <c r="I17" s="2">
        <f t="shared" si="2"/>
        <v>2.8073549220576042</v>
      </c>
      <c r="J17" s="2">
        <f t="shared" si="3"/>
        <v>2.4934503097561551</v>
      </c>
    </row>
    <row r="18" spans="8:10" x14ac:dyDescent="0.25">
      <c r="H18">
        <v>8</v>
      </c>
      <c r="I18" s="2">
        <f t="shared" si="2"/>
        <v>3</v>
      </c>
      <c r="J18" s="2">
        <f t="shared" si="3"/>
        <v>2.6666666666666665</v>
      </c>
    </row>
    <row r="19" spans="8:10" x14ac:dyDescent="0.25">
      <c r="H19">
        <v>9</v>
      </c>
      <c r="I19" s="2">
        <f t="shared" si="2"/>
        <v>3.1699250014423122</v>
      </c>
      <c r="J19" s="2">
        <f t="shared" si="3"/>
        <v>2.8391838910715586</v>
      </c>
    </row>
    <row r="20" spans="8:10" x14ac:dyDescent="0.25">
      <c r="H20">
        <v>10</v>
      </c>
      <c r="I20" s="2">
        <f t="shared" si="2"/>
        <v>3.3219280948873622</v>
      </c>
      <c r="J20" s="2">
        <f t="shared" si="3"/>
        <v>3.0102999566398121</v>
      </c>
    </row>
    <row r="21" spans="8:10" x14ac:dyDescent="0.25">
      <c r="H21">
        <v>11</v>
      </c>
      <c r="I21" s="2">
        <f t="shared" si="2"/>
        <v>3.4594316186372978</v>
      </c>
      <c r="J21" s="2">
        <f t="shared" si="3"/>
        <v>3.179713089496766</v>
      </c>
    </row>
    <row r="22" spans="8:10" x14ac:dyDescent="0.25">
      <c r="H22">
        <v>12</v>
      </c>
      <c r="I22" s="2">
        <f t="shared" si="2"/>
        <v>3.5849625007211565</v>
      </c>
      <c r="J22" s="2">
        <f t="shared" si="3"/>
        <v>3.347315347813558</v>
      </c>
    </row>
    <row r="23" spans="8:10" x14ac:dyDescent="0.25">
      <c r="H23">
        <v>13</v>
      </c>
      <c r="I23" s="2">
        <f t="shared" si="2"/>
        <v>3.7004397181410922</v>
      </c>
      <c r="J23" s="2">
        <f t="shared" si="3"/>
        <v>3.5130960075551565</v>
      </c>
    </row>
    <row r="24" spans="8:10" x14ac:dyDescent="0.25">
      <c r="H24">
        <v>14</v>
      </c>
      <c r="I24" s="2">
        <f t="shared" si="2"/>
        <v>3.8073549220576037</v>
      </c>
      <c r="J24" s="2">
        <f t="shared" si="3"/>
        <v>3.67709349052071</v>
      </c>
    </row>
    <row r="25" spans="8:10" x14ac:dyDescent="0.25">
      <c r="H25">
        <v>15</v>
      </c>
      <c r="I25" s="2">
        <f t="shared" si="2"/>
        <v>3.9068905956085187</v>
      </c>
      <c r="J25" s="2">
        <f t="shared" si="3"/>
        <v>3.8393703721472323</v>
      </c>
    </row>
    <row r="26" spans="8:10" x14ac:dyDescent="0.25">
      <c r="H26">
        <v>16</v>
      </c>
      <c r="I26" s="2">
        <f t="shared" si="2"/>
        <v>4</v>
      </c>
      <c r="J26" s="2">
        <f t="shared" si="3"/>
        <v>4</v>
      </c>
    </row>
    <row r="27" spans="8:10" x14ac:dyDescent="0.25">
      <c r="H27">
        <v>17</v>
      </c>
      <c r="I27" s="2">
        <f t="shared" si="2"/>
        <v>4.0874628412503391</v>
      </c>
      <c r="J27" s="2">
        <f t="shared" si="3"/>
        <v>4.159059216009843</v>
      </c>
    </row>
    <row r="28" spans="8:10" x14ac:dyDescent="0.25">
      <c r="H28">
        <v>18</v>
      </c>
      <c r="I28" s="2">
        <f t="shared" si="2"/>
        <v>4.1699250014423122</v>
      </c>
      <c r="J28" s="2">
        <f t="shared" si="3"/>
        <v>4.3166243982263666</v>
      </c>
    </row>
    <row r="29" spans="8:10" x14ac:dyDescent="0.25">
      <c r="H29">
        <v>19</v>
      </c>
      <c r="I29" s="2">
        <f t="shared" si="2"/>
        <v>4.2479275134435852</v>
      </c>
      <c r="J29" s="2">
        <f t="shared" si="3"/>
        <v>4.4727693539661271</v>
      </c>
    </row>
    <row r="30" spans="8:10" x14ac:dyDescent="0.25">
      <c r="H30">
        <v>20</v>
      </c>
      <c r="I30" s="2">
        <f t="shared" si="2"/>
        <v>4.3219280948873626</v>
      </c>
      <c r="J30" s="2">
        <f t="shared" si="3"/>
        <v>4.6275642631951834</v>
      </c>
    </row>
    <row r="31" spans="8:10" x14ac:dyDescent="0.25">
      <c r="H31">
        <v>21</v>
      </c>
      <c r="I31" s="2">
        <f t="shared" si="2"/>
        <v>4.3923174227787607</v>
      </c>
      <c r="J31" s="2">
        <f t="shared" si="3"/>
        <v>4.7810752226360123</v>
      </c>
    </row>
    <row r="32" spans="8:10" x14ac:dyDescent="0.25">
      <c r="H32">
        <v>22</v>
      </c>
      <c r="I32" s="2">
        <f t="shared" si="2"/>
        <v>4.4594316186372973</v>
      </c>
      <c r="J32" s="2">
        <f t="shared" si="3"/>
        <v>4.93336413278666</v>
      </c>
    </row>
    <row r="33" spans="1:18" x14ac:dyDescent="0.25">
      <c r="H33">
        <v>23</v>
      </c>
      <c r="I33" s="2">
        <f t="shared" si="2"/>
        <v>4.5235619560570131</v>
      </c>
      <c r="J33" s="2">
        <f t="shared" si="3"/>
        <v>5.0844887775225862</v>
      </c>
    </row>
    <row r="34" spans="1:18" x14ac:dyDescent="0.25">
      <c r="A34" s="3" t="s">
        <v>18</v>
      </c>
      <c r="H34">
        <v>24</v>
      </c>
      <c r="I34" s="2">
        <f t="shared" si="2"/>
        <v>4.5849625007211561</v>
      </c>
      <c r="J34" s="2">
        <f t="shared" si="3"/>
        <v>5.2345030076527577</v>
      </c>
    </row>
    <row r="35" spans="1:18" x14ac:dyDescent="0.25">
      <c r="A35" t="s">
        <v>16</v>
      </c>
    </row>
    <row r="36" spans="1:18" x14ac:dyDescent="0.25">
      <c r="A36" t="s">
        <v>17</v>
      </c>
    </row>
    <row r="38" spans="1:18" x14ac:dyDescent="0.25">
      <c r="A38" s="8" t="s">
        <v>23</v>
      </c>
      <c r="B38" s="9"/>
      <c r="C38" s="9"/>
      <c r="D38" s="9"/>
      <c r="E38" s="9"/>
      <c r="F38" s="9"/>
      <c r="G38" s="9"/>
      <c r="H38" s="9"/>
    </row>
    <row r="39" spans="1:18" x14ac:dyDescent="0.25">
      <c r="B39" s="7" t="s">
        <v>7</v>
      </c>
      <c r="C39" s="7">
        <v>4559</v>
      </c>
      <c r="D39" s="7" t="s">
        <v>20</v>
      </c>
      <c r="E39" s="7">
        <f>C39*3100/10000 +( C40-402) *6000/10000</f>
        <v>1413.29</v>
      </c>
      <c r="F39" s="7" t="s">
        <v>21</v>
      </c>
    </row>
    <row r="40" spans="1:18" x14ac:dyDescent="0.25">
      <c r="B40" s="7" t="s">
        <v>8</v>
      </c>
      <c r="C40" s="7">
        <v>402</v>
      </c>
      <c r="D40" s="7"/>
      <c r="E40" s="7"/>
      <c r="F40" s="7"/>
    </row>
    <row r="41" spans="1:18" x14ac:dyDescent="0.25">
      <c r="A41" s="10" t="s">
        <v>24</v>
      </c>
      <c r="B41" s="10"/>
      <c r="C41" s="10"/>
      <c r="D41" s="10"/>
      <c r="E41" s="10"/>
      <c r="F41" s="10"/>
      <c r="G41" s="10"/>
      <c r="H41" s="10"/>
    </row>
    <row r="42" spans="1:18" x14ac:dyDescent="0.25">
      <c r="A42" t="s">
        <v>9</v>
      </c>
      <c r="C42" t="s">
        <v>19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</row>
    <row r="43" spans="1:18" x14ac:dyDescent="0.25">
      <c r="A43" t="s">
        <v>10</v>
      </c>
      <c r="C43" s="5">
        <f>AVERAGE(D43:R43)</f>
        <v>0.94800000000000006</v>
      </c>
      <c r="D43" s="4">
        <v>0.96</v>
      </c>
      <c r="E43" s="4">
        <v>0.95</v>
      </c>
      <c r="F43" s="4">
        <v>0.91</v>
      </c>
      <c r="G43" s="4">
        <v>0.92</v>
      </c>
      <c r="H43" s="4">
        <v>1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t="s">
        <v>11</v>
      </c>
      <c r="C44" s="6">
        <f>AVERAGE(D44:R44)</f>
        <v>2075.8000000000002</v>
      </c>
      <c r="D44">
        <v>2032</v>
      </c>
      <c r="E44">
        <v>2106</v>
      </c>
      <c r="F44">
        <v>2022</v>
      </c>
      <c r="G44">
        <v>2030</v>
      </c>
      <c r="H44">
        <v>2189</v>
      </c>
    </row>
    <row r="45" spans="1:18" x14ac:dyDescent="0.25">
      <c r="A45" t="s">
        <v>12</v>
      </c>
      <c r="C45" s="6">
        <f t="shared" ref="C45:C47" si="4">AVERAGE(D45:R45)</f>
        <v>90.6</v>
      </c>
      <c r="D45">
        <v>86</v>
      </c>
      <c r="E45">
        <v>91</v>
      </c>
      <c r="F45">
        <v>88</v>
      </c>
      <c r="G45">
        <v>93</v>
      </c>
      <c r="H45">
        <v>95</v>
      </c>
    </row>
    <row r="46" spans="1:18" x14ac:dyDescent="0.25">
      <c r="A46" t="s">
        <v>13</v>
      </c>
      <c r="C46" s="11">
        <f t="shared" si="4"/>
        <v>933.6</v>
      </c>
      <c r="D46">
        <v>958</v>
      </c>
      <c r="E46">
        <v>922</v>
      </c>
      <c r="F46">
        <v>976</v>
      </c>
      <c r="G46">
        <v>853</v>
      </c>
      <c r="H46">
        <v>959</v>
      </c>
    </row>
    <row r="47" spans="1:18" x14ac:dyDescent="0.25">
      <c r="A47" t="s">
        <v>14</v>
      </c>
      <c r="C47" s="6">
        <f t="shared" si="4"/>
        <v>9.5400000000000009</v>
      </c>
      <c r="D47">
        <v>9.9</v>
      </c>
      <c r="E47">
        <v>9.6</v>
      </c>
      <c r="F47">
        <v>9.5</v>
      </c>
      <c r="G47">
        <v>9.1999999999999993</v>
      </c>
      <c r="H47">
        <v>9.5</v>
      </c>
    </row>
    <row r="48" spans="1:18" x14ac:dyDescent="0.25">
      <c r="A48" t="s">
        <v>22</v>
      </c>
      <c r="C48" s="11">
        <f>C47*101</f>
        <v>963.54000000000008</v>
      </c>
    </row>
    <row r="49" spans="1:18" x14ac:dyDescent="0.25">
      <c r="A49" s="10" t="s">
        <v>25</v>
      </c>
      <c r="B49" s="10"/>
      <c r="C49" s="10"/>
      <c r="D49" s="10"/>
      <c r="E49" s="10"/>
      <c r="F49" s="10"/>
      <c r="G49" s="10"/>
      <c r="H49" s="10"/>
    </row>
    <row r="50" spans="1:18" x14ac:dyDescent="0.25">
      <c r="A50" t="s">
        <v>9</v>
      </c>
      <c r="C50" t="s">
        <v>19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7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15</v>
      </c>
    </row>
    <row r="51" spans="1:18" x14ac:dyDescent="0.25">
      <c r="A51" t="s">
        <v>10</v>
      </c>
      <c r="C51" s="5">
        <f>AVERAGE(D51:R51)</f>
        <v>0.98399999999999999</v>
      </c>
      <c r="D51" s="4">
        <v>1</v>
      </c>
      <c r="E51" s="4">
        <v>1</v>
      </c>
      <c r="F51" s="4">
        <v>0.97</v>
      </c>
      <c r="G51" s="4">
        <v>0.97</v>
      </c>
      <c r="H51" s="4">
        <v>0.98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t="s">
        <v>11</v>
      </c>
      <c r="C52" s="6">
        <f>AVERAGE(D52:R52)</f>
        <v>2909</v>
      </c>
      <c r="D52">
        <v>2955</v>
      </c>
      <c r="E52">
        <v>2981</v>
      </c>
      <c r="F52">
        <v>2890</v>
      </c>
      <c r="G52">
        <v>2824</v>
      </c>
      <c r="H52">
        <v>2895</v>
      </c>
    </row>
    <row r="53" spans="1:18" x14ac:dyDescent="0.25">
      <c r="A53" t="s">
        <v>12</v>
      </c>
      <c r="C53" s="6">
        <f t="shared" ref="C53:C55" si="5">AVERAGE(D53:R53)</f>
        <v>91.8</v>
      </c>
      <c r="D53">
        <v>93</v>
      </c>
      <c r="E53">
        <v>93</v>
      </c>
      <c r="F53">
        <v>90</v>
      </c>
      <c r="G53">
        <v>91</v>
      </c>
      <c r="H53">
        <v>92</v>
      </c>
    </row>
    <row r="54" spans="1:18" x14ac:dyDescent="0.25">
      <c r="A54" t="s">
        <v>13</v>
      </c>
      <c r="C54" s="11">
        <f t="shared" si="5"/>
        <v>1409</v>
      </c>
      <c r="D54">
        <v>1471</v>
      </c>
      <c r="E54">
        <v>1410</v>
      </c>
      <c r="F54">
        <v>1447</v>
      </c>
      <c r="G54">
        <v>1323</v>
      </c>
      <c r="H54">
        <v>1394</v>
      </c>
    </row>
    <row r="55" spans="1:18" x14ac:dyDescent="0.25">
      <c r="A55" t="s">
        <v>14</v>
      </c>
      <c r="C55" s="6">
        <f t="shared" si="5"/>
        <v>14.2</v>
      </c>
      <c r="D55">
        <v>14.6</v>
      </c>
      <c r="E55">
        <v>14</v>
      </c>
      <c r="F55">
        <v>14.8</v>
      </c>
      <c r="G55">
        <v>13.5</v>
      </c>
      <c r="H55">
        <v>14.1</v>
      </c>
    </row>
    <row r="56" spans="1:18" x14ac:dyDescent="0.25">
      <c r="A56" t="s">
        <v>22</v>
      </c>
      <c r="C56" s="11">
        <f>C55*101</f>
        <v>1434.1999999999998</v>
      </c>
    </row>
    <row r="62" spans="1:18" x14ac:dyDescent="0.25">
      <c r="A62" s="8" t="s">
        <v>26</v>
      </c>
      <c r="B62" s="9"/>
      <c r="C62" s="9"/>
      <c r="D62" s="9"/>
      <c r="E62" s="9"/>
      <c r="F62" s="9"/>
      <c r="G62" s="9"/>
      <c r="H62" s="9"/>
    </row>
    <row r="63" spans="1:18" x14ac:dyDescent="0.25">
      <c r="B63" s="7" t="s">
        <v>7</v>
      </c>
      <c r="C63" s="7">
        <v>4537</v>
      </c>
      <c r="D63" s="7" t="s">
        <v>20</v>
      </c>
      <c r="E63" s="7">
        <f>C63*3100/10000 +( C64-402) *6000/10000</f>
        <v>1497.67</v>
      </c>
      <c r="F63" s="7" t="s">
        <v>21</v>
      </c>
    </row>
    <row r="64" spans="1:18" x14ac:dyDescent="0.25">
      <c r="B64" s="7" t="s">
        <v>8</v>
      </c>
      <c r="C64" s="7">
        <v>554</v>
      </c>
      <c r="D64" s="7"/>
      <c r="E64" s="7"/>
      <c r="F64" s="7"/>
    </row>
    <row r="65" spans="1:18" x14ac:dyDescent="0.25">
      <c r="A65" s="10" t="s">
        <v>24</v>
      </c>
      <c r="B65" s="10"/>
      <c r="C65" s="10"/>
      <c r="D65" s="10"/>
      <c r="E65" s="10"/>
      <c r="F65" s="10"/>
      <c r="G65" s="10"/>
      <c r="H65" s="10"/>
    </row>
    <row r="66" spans="1:18" x14ac:dyDescent="0.25">
      <c r="A66" t="s">
        <v>9</v>
      </c>
      <c r="C66" t="s">
        <v>19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11</v>
      </c>
      <c r="O66">
        <v>12</v>
      </c>
      <c r="P66">
        <v>13</v>
      </c>
      <c r="Q66">
        <v>14</v>
      </c>
      <c r="R66">
        <v>15</v>
      </c>
    </row>
    <row r="67" spans="1:18" x14ac:dyDescent="0.25">
      <c r="A67" t="s">
        <v>10</v>
      </c>
      <c r="C67" s="5">
        <f>AVERAGE(D67:R67)</f>
        <v>0.92000000000000015</v>
      </c>
      <c r="D67" s="4">
        <v>0.96</v>
      </c>
      <c r="E67" s="4">
        <v>0.93</v>
      </c>
      <c r="F67" s="4">
        <v>0.91</v>
      </c>
      <c r="G67" s="4">
        <v>0.92</v>
      </c>
      <c r="H67" s="4">
        <v>0.88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t="s">
        <v>11</v>
      </c>
      <c r="C68" s="6">
        <f>AVERAGE(D68:R68)</f>
        <v>2064.1999999999998</v>
      </c>
      <c r="D68">
        <v>2090</v>
      </c>
      <c r="E68">
        <v>1961</v>
      </c>
      <c r="F68">
        <v>2124</v>
      </c>
      <c r="G68">
        <v>2085</v>
      </c>
      <c r="H68">
        <v>2061</v>
      </c>
    </row>
    <row r="69" spans="1:18" x14ac:dyDescent="0.25">
      <c r="A69" t="s">
        <v>12</v>
      </c>
      <c r="C69" s="6">
        <f t="shared" ref="C69:C71" si="6">AVERAGE(D69:R69)</f>
        <v>90.8</v>
      </c>
      <c r="D69">
        <v>88</v>
      </c>
      <c r="E69">
        <v>86</v>
      </c>
      <c r="F69">
        <v>95</v>
      </c>
      <c r="G69">
        <v>94</v>
      </c>
      <c r="H69">
        <v>91</v>
      </c>
    </row>
    <row r="70" spans="1:18" x14ac:dyDescent="0.25">
      <c r="A70" t="s">
        <v>13</v>
      </c>
      <c r="C70" s="11">
        <f t="shared" si="6"/>
        <v>971.2</v>
      </c>
      <c r="D70">
        <v>990</v>
      </c>
      <c r="E70">
        <v>964</v>
      </c>
      <c r="F70">
        <v>1010</v>
      </c>
      <c r="G70">
        <v>964</v>
      </c>
      <c r="H70">
        <v>928</v>
      </c>
    </row>
    <row r="71" spans="1:18" x14ac:dyDescent="0.25">
      <c r="A71" t="s">
        <v>14</v>
      </c>
      <c r="C71" s="6">
        <f t="shared" si="6"/>
        <v>10.199999999999999</v>
      </c>
      <c r="D71">
        <v>10</v>
      </c>
      <c r="E71">
        <v>10</v>
      </c>
      <c r="F71">
        <v>10.7</v>
      </c>
      <c r="G71">
        <v>10.1</v>
      </c>
      <c r="H71">
        <v>10.199999999999999</v>
      </c>
    </row>
    <row r="72" spans="1:18" x14ac:dyDescent="0.25">
      <c r="A72" t="s">
        <v>22</v>
      </c>
      <c r="C72" s="11">
        <f>C71*101</f>
        <v>1030.1999999999998</v>
      </c>
    </row>
    <row r="73" spans="1:18" x14ac:dyDescent="0.25">
      <c r="A73" s="10" t="s">
        <v>25</v>
      </c>
      <c r="B73" s="10"/>
      <c r="C73" s="10"/>
      <c r="D73" s="10"/>
      <c r="E73" s="10"/>
      <c r="F73" s="10"/>
      <c r="G73" s="10"/>
      <c r="H73" s="10"/>
    </row>
    <row r="74" spans="1:18" x14ac:dyDescent="0.25">
      <c r="A74" t="s">
        <v>9</v>
      </c>
      <c r="C74" t="s">
        <v>19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  <c r="K74">
        <v>8</v>
      </c>
      <c r="L74">
        <v>9</v>
      </c>
      <c r="M74">
        <v>10</v>
      </c>
      <c r="N74">
        <v>11</v>
      </c>
      <c r="O74">
        <v>12</v>
      </c>
      <c r="P74">
        <v>13</v>
      </c>
      <c r="Q74">
        <v>14</v>
      </c>
      <c r="R74">
        <v>15</v>
      </c>
    </row>
    <row r="75" spans="1:18" x14ac:dyDescent="0.25">
      <c r="A75" t="s">
        <v>10</v>
      </c>
      <c r="C75" s="5">
        <f>AVERAGE(D75:R75)</f>
        <v>0.99199999999999999</v>
      </c>
      <c r="D75" s="4">
        <v>0.99</v>
      </c>
      <c r="E75" s="4">
        <v>0.99</v>
      </c>
      <c r="F75" s="4">
        <v>1</v>
      </c>
      <c r="G75" s="4">
        <v>1</v>
      </c>
      <c r="H75" s="4">
        <v>0.98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t="s">
        <v>11</v>
      </c>
      <c r="C76" s="6">
        <f>AVERAGE(D76:R76)</f>
        <v>2922.8</v>
      </c>
      <c r="D76">
        <v>2947</v>
      </c>
      <c r="E76">
        <v>2744</v>
      </c>
      <c r="F76">
        <v>2943</v>
      </c>
      <c r="G76">
        <v>3153</v>
      </c>
      <c r="H76">
        <v>2827</v>
      </c>
    </row>
    <row r="77" spans="1:18" x14ac:dyDescent="0.25">
      <c r="A77" t="s">
        <v>12</v>
      </c>
      <c r="C77" s="6">
        <f t="shared" ref="C77:C79" si="7">AVERAGE(D77:R77)</f>
        <v>93.6</v>
      </c>
      <c r="D77">
        <v>93</v>
      </c>
      <c r="E77">
        <v>89</v>
      </c>
      <c r="F77">
        <v>94</v>
      </c>
      <c r="G77">
        <v>101</v>
      </c>
      <c r="H77">
        <v>91</v>
      </c>
    </row>
    <row r="78" spans="1:18" x14ac:dyDescent="0.25">
      <c r="A78" t="s">
        <v>13</v>
      </c>
      <c r="C78" s="11">
        <f t="shared" si="7"/>
        <v>1538.6</v>
      </c>
      <c r="D78">
        <v>1589</v>
      </c>
      <c r="E78">
        <v>1572</v>
      </c>
      <c r="F78">
        <v>1520</v>
      </c>
      <c r="G78">
        <v>1572</v>
      </c>
      <c r="H78">
        <v>1440</v>
      </c>
    </row>
    <row r="79" spans="1:18" x14ac:dyDescent="0.25">
      <c r="A79" t="s">
        <v>14</v>
      </c>
      <c r="C79" s="6">
        <f t="shared" si="7"/>
        <v>15.1</v>
      </c>
      <c r="D79">
        <v>15.7</v>
      </c>
      <c r="E79">
        <v>15.4</v>
      </c>
      <c r="F79">
        <v>14.8</v>
      </c>
      <c r="G79">
        <v>15.3</v>
      </c>
      <c r="H79">
        <v>14.3</v>
      </c>
    </row>
    <row r="80" spans="1:18" x14ac:dyDescent="0.25">
      <c r="A80" t="s">
        <v>22</v>
      </c>
      <c r="C80" s="11">
        <f>C79*101</f>
        <v>1525.1</v>
      </c>
    </row>
    <row r="89" spans="1:18" x14ac:dyDescent="0.25">
      <c r="A89" t="s">
        <v>15</v>
      </c>
    </row>
    <row r="90" spans="1:18" x14ac:dyDescent="0.25">
      <c r="A90" t="s">
        <v>7</v>
      </c>
      <c r="C90">
        <v>4706</v>
      </c>
      <c r="D90" t="s">
        <v>20</v>
      </c>
      <c r="E90">
        <f>C90*3100/10000 +( C91-402) *6000/10000</f>
        <v>1506.26</v>
      </c>
    </row>
    <row r="91" spans="1:18" x14ac:dyDescent="0.25">
      <c r="A91" t="s">
        <v>8</v>
      </c>
      <c r="C91">
        <v>481</v>
      </c>
    </row>
    <row r="93" spans="1:18" x14ac:dyDescent="0.25">
      <c r="A93" t="s">
        <v>9</v>
      </c>
      <c r="C93" t="s">
        <v>19</v>
      </c>
      <c r="D93">
        <v>1</v>
      </c>
      <c r="E93">
        <v>2</v>
      </c>
      <c r="F93">
        <v>3</v>
      </c>
      <c r="G93">
        <v>4</v>
      </c>
      <c r="H93">
        <v>5</v>
      </c>
      <c r="I93">
        <v>6</v>
      </c>
      <c r="J93">
        <v>7</v>
      </c>
      <c r="K93">
        <v>8</v>
      </c>
      <c r="L93">
        <v>9</v>
      </c>
      <c r="M93">
        <v>10</v>
      </c>
      <c r="N93">
        <v>11</v>
      </c>
      <c r="O93">
        <v>12</v>
      </c>
      <c r="P93">
        <v>13</v>
      </c>
      <c r="Q93">
        <v>14</v>
      </c>
      <c r="R93">
        <v>15</v>
      </c>
    </row>
    <row r="94" spans="1:18" x14ac:dyDescent="0.25">
      <c r="A94" t="s">
        <v>10</v>
      </c>
      <c r="C94" s="5">
        <f>AVERAGE(D94:R94)</f>
        <v>0.81800000000000006</v>
      </c>
      <c r="D94" s="4">
        <v>0.73</v>
      </c>
      <c r="E94" s="4">
        <v>0.9</v>
      </c>
      <c r="F94" s="4">
        <v>0.81</v>
      </c>
      <c r="G94" s="4">
        <v>0.87</v>
      </c>
      <c r="H94" s="4">
        <v>0.76</v>
      </c>
      <c r="I94" s="4">
        <v>0.8</v>
      </c>
      <c r="J94" s="4">
        <v>0.8</v>
      </c>
      <c r="K94" s="4">
        <v>0.95</v>
      </c>
      <c r="L94" s="4">
        <v>0.91</v>
      </c>
      <c r="M94" s="4">
        <v>0.84</v>
      </c>
      <c r="N94" s="4">
        <v>0.75</v>
      </c>
      <c r="O94" s="4">
        <v>0.91</v>
      </c>
      <c r="P94" s="4">
        <v>0.74</v>
      </c>
      <c r="Q94" s="4">
        <v>0.76</v>
      </c>
      <c r="R94" s="4">
        <v>0.74</v>
      </c>
    </row>
    <row r="95" spans="1:18" x14ac:dyDescent="0.25">
      <c r="A95" t="s">
        <v>11</v>
      </c>
      <c r="C95" s="6">
        <f>AVERAGE(D95:R95)</f>
        <v>1730.8</v>
      </c>
      <c r="D95">
        <v>1603</v>
      </c>
      <c r="E95">
        <v>1777</v>
      </c>
      <c r="F95">
        <v>1823</v>
      </c>
      <c r="G95">
        <v>1818</v>
      </c>
      <c r="H95">
        <v>1628</v>
      </c>
      <c r="I95">
        <v>1703</v>
      </c>
      <c r="J95">
        <v>1677</v>
      </c>
      <c r="K95">
        <v>2000</v>
      </c>
      <c r="L95">
        <v>1792</v>
      </c>
      <c r="M95">
        <v>1751</v>
      </c>
      <c r="N95">
        <v>1717</v>
      </c>
      <c r="O95">
        <v>1865</v>
      </c>
      <c r="P95">
        <v>1477</v>
      </c>
      <c r="Q95">
        <v>1659</v>
      </c>
      <c r="R95">
        <v>1672</v>
      </c>
    </row>
    <row r="96" spans="1:18" x14ac:dyDescent="0.25">
      <c r="A96" t="s">
        <v>12</v>
      </c>
      <c r="C96" s="6">
        <f t="shared" ref="C96:C98" si="8">AVERAGE(D96:R96)</f>
        <v>76.13333333333334</v>
      </c>
      <c r="D96">
        <v>72</v>
      </c>
      <c r="E96">
        <v>78</v>
      </c>
      <c r="F96">
        <v>81</v>
      </c>
      <c r="G96">
        <v>80</v>
      </c>
      <c r="H96">
        <v>72</v>
      </c>
      <c r="I96">
        <v>76</v>
      </c>
      <c r="J96">
        <v>75</v>
      </c>
      <c r="K96">
        <v>88</v>
      </c>
      <c r="L96">
        <v>77</v>
      </c>
      <c r="M96">
        <v>77</v>
      </c>
      <c r="N96">
        <v>74</v>
      </c>
      <c r="O96">
        <v>83</v>
      </c>
      <c r="P96">
        <v>65</v>
      </c>
      <c r="Q96">
        <v>73</v>
      </c>
      <c r="R96">
        <v>71</v>
      </c>
    </row>
    <row r="97" spans="1:18" x14ac:dyDescent="0.25">
      <c r="A97" t="s">
        <v>13</v>
      </c>
      <c r="C97" s="6">
        <f t="shared" si="8"/>
        <v>819.93333333333328</v>
      </c>
      <c r="D97">
        <v>736</v>
      </c>
      <c r="E97">
        <v>877</v>
      </c>
      <c r="F97">
        <v>838</v>
      </c>
      <c r="G97">
        <v>876</v>
      </c>
      <c r="H97">
        <v>767</v>
      </c>
      <c r="I97">
        <v>818</v>
      </c>
      <c r="J97">
        <v>807</v>
      </c>
      <c r="K97">
        <v>913</v>
      </c>
      <c r="L97">
        <v>950</v>
      </c>
      <c r="M97">
        <v>790</v>
      </c>
      <c r="N97">
        <v>792</v>
      </c>
      <c r="O97">
        <v>899</v>
      </c>
      <c r="P97">
        <v>708</v>
      </c>
      <c r="Q97">
        <v>732</v>
      </c>
      <c r="R97">
        <v>796</v>
      </c>
    </row>
    <row r="98" spans="1:18" x14ac:dyDescent="0.25">
      <c r="A98" t="s">
        <v>14</v>
      </c>
      <c r="C98" s="6">
        <f t="shared" si="8"/>
        <v>9.9066666666666663</v>
      </c>
      <c r="D98">
        <v>9.9</v>
      </c>
      <c r="E98">
        <v>9.6</v>
      </c>
      <c r="F98">
        <v>10.199999999999999</v>
      </c>
      <c r="G98">
        <v>10</v>
      </c>
      <c r="H98">
        <v>10</v>
      </c>
      <c r="I98">
        <v>10.1</v>
      </c>
      <c r="J98">
        <v>10</v>
      </c>
      <c r="K98">
        <v>9.5</v>
      </c>
      <c r="L98">
        <v>10.3</v>
      </c>
      <c r="M98">
        <v>9.3000000000000007</v>
      </c>
      <c r="N98">
        <v>10.4</v>
      </c>
      <c r="O98">
        <v>9.8000000000000007</v>
      </c>
      <c r="P98">
        <v>9.4</v>
      </c>
      <c r="Q98">
        <v>9.5</v>
      </c>
      <c r="R98">
        <v>10.6</v>
      </c>
    </row>
    <row r="99" spans="1:18" x14ac:dyDescent="0.25">
      <c r="A99" t="s">
        <v>22</v>
      </c>
      <c r="C99" s="6">
        <f>C98*101</f>
        <v>1000.5733333333333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2024-04-28T10:33:49Z</dcterms:modified>
</cp:coreProperties>
</file>