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A51E8879-C1B4-45E7-9DC7-ECB65989C342}" xr6:coauthVersionLast="47" xr6:coauthVersionMax="47" xr10:uidLastSave="{00000000-0000-0000-0000-000000000000}"/>
  <bookViews>
    <workbookView xWindow="-108" yWindow="-108" windowWidth="23256" windowHeight="12456" xr2:uid="{B9E66FD3-0401-4439-A1DA-B266335334AD}"/>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6" i="1" l="1"/>
  <c r="J25" i="1"/>
  <c r="J24" i="1"/>
  <c r="J23" i="1"/>
  <c r="J22" i="1"/>
  <c r="J21" i="1"/>
  <c r="J20" i="1"/>
  <c r="J19" i="1"/>
  <c r="J18" i="1"/>
  <c r="J17" i="1"/>
  <c r="J16" i="1"/>
  <c r="J15" i="1"/>
  <c r="J14" i="1"/>
  <c r="D2" i="1"/>
  <c r="C2" i="1"/>
  <c r="B2" i="1"/>
  <c r="B3" i="1" l="1"/>
  <c r="D3" i="1" l="1"/>
  <c r="C3" i="1"/>
  <c r="B4" i="1"/>
  <c r="B6" i="1" l="1"/>
  <c r="D4" i="1"/>
  <c r="C4" i="1"/>
  <c r="F6" i="1" l="1"/>
  <c r="E6" i="1"/>
  <c r="D6" i="1"/>
  <c r="C6" i="1"/>
  <c r="B12" i="1"/>
  <c r="L14" i="1" s="1"/>
  <c r="I7" i="1"/>
  <c r="I6" i="1"/>
  <c r="I10" i="1"/>
  <c r="L6" i="1"/>
  <c r="I8" i="1"/>
  <c r="K6" i="1"/>
  <c r="J6" i="1"/>
  <c r="K9" i="1" l="1"/>
  <c r="L9" i="1" s="1"/>
  <c r="K7" i="1"/>
  <c r="L7" i="1" s="1"/>
  <c r="K8" i="1" a="1"/>
  <c r="K8" i="1" s="1"/>
  <c r="L8" i="1" s="1"/>
  <c r="I9" i="1"/>
  <c r="J9" i="1" s="1"/>
  <c r="C9" i="1" s="1"/>
  <c r="B9" i="1" s="1"/>
  <c r="K10" i="1" a="1"/>
  <c r="K10" i="1" s="1"/>
  <c r="L10" i="1" s="1"/>
  <c r="K14" i="1"/>
  <c r="K15" i="1" s="1"/>
  <c r="C14" i="1"/>
  <c r="B14" i="1" s="1"/>
  <c r="E14" i="1" s="1"/>
  <c r="F14" i="1" s="1"/>
  <c r="J7" i="1"/>
  <c r="J10" i="1"/>
  <c r="C10" i="1" l="1"/>
  <c r="B10" i="1" s="1"/>
  <c r="C7" i="1"/>
  <c r="B7" i="1" s="1"/>
  <c r="J8" i="1"/>
  <c r="C8" i="1" s="1"/>
  <c r="B8" i="1" s="1"/>
  <c r="G14" i="1"/>
  <c r="H14" i="1"/>
  <c r="L15" i="1"/>
  <c r="C15" i="1" s="1"/>
  <c r="B15" i="1" s="1"/>
  <c r="E15" i="1" s="1"/>
  <c r="F15" i="1" s="1"/>
  <c r="K16" i="1"/>
  <c r="F9" i="1"/>
  <c r="E9" i="1"/>
  <c r="D9" i="1"/>
  <c r="K17" i="1" l="1"/>
  <c r="L16" i="1"/>
  <c r="C16" i="1" s="1"/>
  <c r="B16" i="1" s="1"/>
  <c r="E16" i="1" s="1"/>
  <c r="F16" i="1" s="1"/>
  <c r="H15" i="1"/>
  <c r="G15" i="1"/>
  <c r="D8" i="1"/>
  <c r="E8" i="1"/>
  <c r="F8" i="1"/>
  <c r="F7" i="1"/>
  <c r="E7" i="1"/>
  <c r="D7" i="1"/>
  <c r="F10" i="1"/>
  <c r="E10" i="1"/>
  <c r="D10" i="1"/>
  <c r="H16" i="1" l="1"/>
  <c r="G16" i="1"/>
  <c r="L17" i="1"/>
  <c r="C17" i="1" s="1"/>
  <c r="B17" i="1" s="1"/>
  <c r="E17" i="1" s="1"/>
  <c r="F17" i="1" s="1"/>
  <c r="K18" i="1"/>
  <c r="K19" i="1" l="1"/>
  <c r="L18" i="1"/>
  <c r="C18" i="1" s="1"/>
  <c r="B18" i="1" s="1"/>
  <c r="E18" i="1" s="1"/>
  <c r="F18" i="1" s="1"/>
  <c r="H17" i="1"/>
  <c r="G17" i="1"/>
  <c r="H18" i="1" l="1"/>
  <c r="G18" i="1"/>
  <c r="K20" i="1"/>
  <c r="L19" i="1"/>
  <c r="C19" i="1" s="1"/>
  <c r="B19" i="1" s="1"/>
  <c r="E19" i="1" s="1"/>
  <c r="F19" i="1" s="1"/>
  <c r="H19" i="1" l="1"/>
  <c r="G19" i="1"/>
  <c r="L20" i="1"/>
  <c r="C20" i="1" s="1"/>
  <c r="B20" i="1" s="1"/>
  <c r="E20" i="1" s="1"/>
  <c r="F20" i="1" s="1"/>
  <c r="K21" i="1"/>
  <c r="K22" i="1" l="1"/>
  <c r="L21" i="1"/>
  <c r="C21" i="1" s="1"/>
  <c r="B21" i="1" s="1"/>
  <c r="E21" i="1" s="1"/>
  <c r="F21" i="1" s="1"/>
  <c r="H20" i="1"/>
  <c r="G20" i="1"/>
  <c r="H21" i="1" l="1"/>
  <c r="G21" i="1"/>
  <c r="L22" i="1"/>
  <c r="C22" i="1" s="1"/>
  <c r="B22" i="1" s="1"/>
  <c r="E22" i="1" s="1"/>
  <c r="F22" i="1" s="1"/>
  <c r="K23" i="1"/>
  <c r="K24" i="1" l="1"/>
  <c r="L23" i="1"/>
  <c r="C23" i="1" s="1"/>
  <c r="B23" i="1" s="1"/>
  <c r="E23" i="1" s="1"/>
  <c r="F23" i="1" s="1"/>
  <c r="H22" i="1"/>
  <c r="G22" i="1"/>
  <c r="G23" i="1" l="1"/>
  <c r="H23" i="1"/>
  <c r="L24" i="1"/>
  <c r="C24" i="1" s="1"/>
  <c r="B24" i="1" s="1"/>
  <c r="E24" i="1" s="1"/>
  <c r="F24" i="1" s="1"/>
  <c r="K25" i="1"/>
  <c r="K26" i="1" l="1"/>
  <c r="L26" i="1" s="1"/>
  <c r="C26" i="1" s="1"/>
  <c r="B26" i="1" s="1"/>
  <c r="E26" i="1" s="1"/>
  <c r="F26" i="1" s="1"/>
  <c r="L25" i="1"/>
  <c r="C25" i="1" s="1"/>
  <c r="B25" i="1" s="1"/>
  <c r="E25" i="1" s="1"/>
  <c r="F25" i="1" s="1"/>
  <c r="H24" i="1"/>
  <c r="G24" i="1"/>
  <c r="H25" i="1" l="1"/>
  <c r="G25" i="1"/>
  <c r="H26" i="1"/>
  <c r="G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<sst xmlns="http://schemas.openxmlformats.org/spreadsheetml/2006/main" count="47" uniqueCount="36">
  <si>
    <t>個人流日印記</t>
    <phoneticPr fontId="2" type="noConversion"/>
  </si>
  <si>
    <t>KIN</t>
    <phoneticPr fontId="2" type="noConversion"/>
  </si>
  <si>
    <t>主印記</t>
    <phoneticPr fontId="2" type="noConversion"/>
  </si>
  <si>
    <t>主印記(含波符)</t>
    <phoneticPr fontId="2" type="noConversion"/>
  </si>
  <si>
    <t>生日</t>
    <phoneticPr fontId="2" type="noConversion"/>
  </si>
  <si>
    <t>今天</t>
    <phoneticPr fontId="2" type="noConversion"/>
  </si>
  <si>
    <t>五大神諭</t>
    <phoneticPr fontId="2" type="noConversion"/>
  </si>
  <si>
    <t>波符加印記城堡</t>
    <phoneticPr fontId="2" type="noConversion"/>
  </si>
  <si>
    <t>波符加印記城堡銀河季節</t>
    <phoneticPr fontId="2" type="noConversion"/>
  </si>
  <si>
    <t>調性數字</t>
    <phoneticPr fontId="2" type="noConversion"/>
  </si>
  <si>
    <t>調性</t>
    <phoneticPr fontId="2" type="noConversion"/>
  </si>
  <si>
    <t>圖騰數字</t>
    <phoneticPr fontId="2" type="noConversion"/>
  </si>
  <si>
    <t>圖騰</t>
    <phoneticPr fontId="2" type="noConversion"/>
  </si>
  <si>
    <t>支持印記</t>
    <phoneticPr fontId="2" type="noConversion"/>
  </si>
  <si>
    <t>擴展印記</t>
    <phoneticPr fontId="2" type="noConversion"/>
  </si>
  <si>
    <t>隱藏印記</t>
    <phoneticPr fontId="2" type="noConversion"/>
  </si>
  <si>
    <t>引導印記</t>
    <phoneticPr fontId="2" type="noConversion"/>
  </si>
  <si>
    <t>個人流日波符</t>
    <phoneticPr fontId="2" type="noConversion"/>
  </si>
  <si>
    <t>關鍵字</t>
    <phoneticPr fontId="2" type="noConversion"/>
  </si>
  <si>
    <t>諧波</t>
    <phoneticPr fontId="2" type="noConversion"/>
  </si>
  <si>
    <t>對應卦象</t>
    <phoneticPr fontId="2" type="noConversion"/>
  </si>
  <si>
    <t>主題</t>
    <phoneticPr fontId="2" type="noConversion"/>
  </si>
  <si>
    <t>說明</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</si>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</sst>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b/>
      <sz val="16"/>
      <color theme="1"/>
      <name val="微軟正黑體"/>
      <family val="2"/>
      <charset val="136"/>
    </font>
    <font>
      <sz val="9"/>
      <name val="新細明體"/>
      <family val="2"/>
      <charset val="136"/>
      <scheme val="minor"/>
    </font>
    <font>
      <sz val="16"/>
      <color theme="1"/>
      <name val="微軟正黑體"/>
      <family val="2"/>
      <charset val="136"/>
    </font>
    <font>
      <sz val="16"/>
      <color theme="1"/>
      <name val="新細明體"/>
      <family val="2"/>
      <charset val="136"/>
      <scheme val="minor"/>
    </font>
    <font>
      <b/>
      <sz val="18"/>
      <color theme="1"/>
      <name val="微軟正黑體"/>
      <family val="2"/>
      <charset val="136"/>
    </font>
    <font>
      <sz val="18"/>
      <color theme="1"/>
      <name val="新細明體"/>
      <family val="2"/>
      <charset val="136"/>
      <scheme val="minor"/>
    </font>
    <font>
      <sz val="18"/>
      <color theme="1"/>
      <name val="微軟正黑體"/>
      <family val="2"/>
      <charset val="136"/>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alignment vertical="center"/>
    </xf>
    <xf numFmtId="0" fontId="1" fillId="2"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0" xfId="0" applyFont="1">
      <alignment vertical="center"/>
    </xf>
    <xf numFmtId="0" fontId="3" fillId="2" borderId="6" xfId="0" applyFont="1" applyFill="1" applyBorder="1" applyAlignment="1">
      <alignment horizontal="center" vertical="center"/>
    </xf>
    <xf numFmtId="0" fontId="5" fillId="2" borderId="6" xfId="0" applyFont="1" applyFill="1" applyBorder="1" applyAlignment="1">
      <alignment horizontal="center" vertical="center"/>
    </xf>
    <xf numFmtId="0" fontId="7" fillId="5"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5" fillId="3" borderId="1"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sheetData sheetId="1"/>
      <sheetData sheetId="2">
        <row r="2">
          <cell r="B2" t="str">
            <v>乾為天</v>
          </cell>
          <cell r="J2" t="str">
            <v>創世起源</v>
          </cell>
          <cell r="K2" t="str">
            <v>宇宙之樹內，有創造的門戶
時間掌握了空間的氣息
從失落的時間間隔中，創世湧現</v>
          </cell>
          <cell r="AA2" t="str">
            <v>諧波1 
自我存在的輸入，賦予形式的盛開</v>
          </cell>
        </row>
        <row r="3">
          <cell r="B3" t="str">
            <v>坤為地</v>
          </cell>
          <cell r="J3" t="str">
            <v>初始母體</v>
          </cell>
          <cell r="K3" t="str">
            <v>月亮教導樹，如同地球呼吸
紅星球擁有雙月—是記憶的符號
透由極性藝術，一分為二</v>
          </cell>
          <cell r="AA3" t="str">
            <v>諧波65
宇宙的母體矩陣，自我調整當下的宇宙之火</v>
          </cell>
        </row>
        <row r="4">
          <cell r="B4" t="str">
            <v>水雷屯</v>
          </cell>
          <cell r="J4" t="str">
            <v>新生萌芽</v>
          </cell>
          <cell r="K4" t="str">
            <v>在樹梢上閃耀，月亮永新
來自中心平靜心智之花
自然之美是動人的祈禱</v>
          </cell>
          <cell r="AA4" t="str">
            <v>諧波59
月亮的輸出，表現挑戰的智能</v>
          </cell>
        </row>
        <row r="5">
          <cell r="B5" t="str">
            <v>山水蒙</v>
          </cell>
          <cell r="J5" t="str">
            <v>再次聆聽</v>
          </cell>
          <cell r="K5" t="str">
            <v>聆聽創造的多維度真言
樹用內在年輪保留了時間
刺穿感官的窄門</v>
          </cell>
          <cell r="AA5" t="str">
            <v>諧波31 
共鳴的輸入，賦予協調的盛開</v>
          </cell>
        </row>
        <row r="6">
          <cell r="B6" t="str">
            <v>水天需</v>
          </cell>
          <cell r="J6" t="str">
            <v>眾人匯聚</v>
          </cell>
          <cell r="K6" t="str">
            <v>終於相聚了，他們相互瞭解而照亮彼此
隨著一個接一個的月亮，他們跟隨著時間
在他們心智中，人們預見一個聚會時機</v>
          </cell>
          <cell r="AA6" t="str">
            <v>諧波10
磁性的母體矩陣，自我調整目的的宇宙之火</v>
          </cell>
        </row>
        <row r="7">
          <cell r="B7" t="str">
            <v>天水訟</v>
          </cell>
          <cell r="J7" t="str">
            <v>眾人分開</v>
          </cell>
          <cell r="K7" t="str">
            <v>所有星星皆有其獨特本性
煉金術士將靈性從黃金中分離
在六天中搜尋瑪納，天賜食糧</v>
          </cell>
          <cell r="AA7" t="str">
            <v>諧波19
光譜的輸出，表現解脫的智能</v>
          </cell>
        </row>
        <row r="8">
          <cell r="B8" t="str">
            <v>地水師</v>
          </cell>
          <cell r="J8" t="str">
            <v>眾人之力</v>
          </cell>
          <cell r="K8" t="str">
            <v>愛，是他們從地球收到的禮物
如同單一的宗族，他們升起了時間之樹
從他們自己的心智中，眾人出現</v>
          </cell>
          <cell r="AA8" t="str">
            <v>諧波34
韻律的輸出，表現均衡的智能</v>
          </cell>
        </row>
        <row r="9">
          <cell r="B9" t="str">
            <v>水地比</v>
          </cell>
          <cell r="J9" t="str">
            <v>眾人團結</v>
          </cell>
          <cell r="K9" t="str">
            <v>微觀世界承載天堂，新的破曉時分
時間之樹在時空重新加入時出現
合一寫在樹的年輪上</v>
          </cell>
          <cell r="AA9" t="str">
            <v>諧波62
磁性的儲存，記得目的的優雅</v>
          </cell>
        </row>
        <row r="10">
          <cell r="B10" t="str">
            <v>風天小畜</v>
          </cell>
          <cell r="J10" t="str">
            <v>自律</v>
          </cell>
          <cell r="K10" t="str">
            <v>在時間之流鍾臣服你的心智
專注的聖杯裝滿太陽之光
將你的心智固定在不變之源上</v>
          </cell>
          <cell r="AA10" t="str">
            <v>諧波8
韻律的作用，構建均衡的自由意志</v>
          </cell>
        </row>
        <row r="11">
          <cell r="B11" t="str">
            <v>天澤履</v>
          </cell>
          <cell r="J11" t="str">
            <v>履行實踐</v>
          </cell>
          <cell r="K11" t="str">
            <v>記憶之書被深深掩埋
沒有藉口的冥想
離開因果而意識到自我</v>
          </cell>
          <cell r="AA11" t="str">
            <v>諧波16
水晶的輸入，賦予合作的盛開</v>
          </cell>
        </row>
        <row r="12">
          <cell r="B12" t="str">
            <v>地天泰</v>
          </cell>
          <cell r="J12" t="str">
            <v>動力生機</v>
          </cell>
          <cell r="K12" t="str">
            <v>空間根據意識轉換形式
障礙消融於輻射光芒的海洋中
劃分時間，給予空間形式</v>
          </cell>
          <cell r="AA12" t="str">
            <v>諧波14
自我存在的輸出，表現形式的智能</v>
          </cell>
        </row>
        <row r="13">
          <cell r="B13" t="str">
            <v>天地否</v>
          </cell>
          <cell r="J13" t="str">
            <v>穩定</v>
          </cell>
          <cell r="K13" t="str">
            <v>時間真理發展出其結晶形式
培養內在太陽
靜謐的心智穩定空間</v>
          </cell>
          <cell r="AA13" t="str">
            <v>諧波52
宇宙的儲存，記得當下的優雅</v>
          </cell>
        </row>
        <row r="14">
          <cell r="B14" t="str">
            <v>天火同人</v>
          </cell>
          <cell r="J14" t="str">
            <v>同心協力之眾人</v>
          </cell>
          <cell r="K14" t="str">
            <v>一個太陽水晶升起—眾人跟隨的標誌
一顆遠古星星之美由其思想而生
眾人聚集在村莊廣場</v>
          </cell>
          <cell r="AA14" t="str">
            <v>諧波32
光譜的儲存，記得解脫的優雅</v>
          </cell>
        </row>
        <row r="15">
          <cell r="B15" t="str">
            <v>火天大有</v>
          </cell>
          <cell r="J15" t="str">
            <v>眾人的智慧</v>
          </cell>
          <cell r="K15" t="str">
            <v>專注帶來更高維度的接觸
宇宙的對齊，增加了時間的知識
與地球一起呼吸，解開了結</v>
          </cell>
          <cell r="AA15" t="str">
            <v>諧波4 
電力的輸出，表現服務的智能</v>
          </cell>
        </row>
        <row r="16">
          <cell r="B16" t="str">
            <v>地山謙</v>
          </cell>
          <cell r="J16" t="str">
            <v>眾人之道</v>
          </cell>
          <cell r="K16" t="str">
            <v>空間就是一個可以無限定位的光點
連結思想銀河中的光點
冥想所有存有的光與熱</v>
          </cell>
          <cell r="AA16" t="str">
            <v>諧波50
超頻的母體矩陣，自我調整光芒四射的宇宙之火</v>
          </cell>
        </row>
        <row r="17">
          <cell r="B17" t="str">
            <v>雷地豫</v>
          </cell>
          <cell r="J17" t="str">
            <v>眾人得勝</v>
          </cell>
          <cell r="K17" t="str">
            <v>藉由慈悲合一，心智擴展無邊際的空間
聚集圍繞著內在心智之火
清晰的空間打開心智</v>
          </cell>
          <cell r="AA17" t="str">
            <v>諧波58
光譜的作用，構建解脫的自由意志</v>
          </cell>
        </row>
        <row r="18">
          <cell r="B18" t="str">
            <v>澤雷隨</v>
          </cell>
          <cell r="J18" t="str">
            <v>喚起喜悅</v>
          </cell>
          <cell r="K18" t="str">
            <v>輻射光芒的電流照亮宇宙之路
穩定的心智是輕鬆自在的
電荷敲擊內在感知迴路</v>
          </cell>
          <cell r="AA18" t="str">
            <v>諧波51
太陽的輸入，
賦予意圖的盛開</v>
          </cell>
        </row>
        <row r="19">
          <cell r="B19" t="str">
            <v>山風蠱</v>
          </cell>
          <cell r="J19" t="str">
            <v>降伏心智</v>
          </cell>
          <cell r="K19" t="str">
            <v>在取之不盡的源頭中消融心智
在意識之海打磨石頭
只追隨內在之光</v>
          </cell>
          <cell r="AA19" t="str">
            <v>諧波15
銀河星系的母體矩陣，自我調整完整的宇宙之火</v>
          </cell>
        </row>
        <row r="20">
          <cell r="B20" t="str">
            <v>地澤臨</v>
          </cell>
          <cell r="J20" t="str">
            <v>巫師之志</v>
          </cell>
          <cell r="K20" t="str">
            <v>穿越天際的旅程，教導降臨到地球
鏡像維度反映了內部空間
如同看見湖水中倒映的雲</v>
          </cell>
          <cell r="AA20" t="str">
            <v>諧波30
電力的母體矩陣，自我調整服務的宇宙之火</v>
          </cell>
        </row>
        <row r="21">
          <cell r="B21" t="str">
            <v>風地觀</v>
          </cell>
          <cell r="J21" t="str">
            <v>巫師之沉思</v>
          </cell>
          <cell r="K21" t="str">
            <v>時間因空間品質而變
空間對安靜心智敞開
神聖唯一在空間中安放其心智</v>
          </cell>
          <cell r="AA21" t="str">
            <v>諧波60
韻律的母體矩陣，自我調整均衡的宇宙之火</v>
          </cell>
        </row>
        <row r="22">
          <cell r="B22" t="str">
            <v>火雷噬嗑</v>
          </cell>
          <cell r="J22" t="str">
            <v>喚起視野</v>
          </cell>
          <cell r="K22" t="str">
            <v>藍天綠野，心智照亮萬物
從眼睛中心映照出初升的旭日
將內在之眼轉換成靈性天賜的食糧</v>
          </cell>
          <cell r="AA22" t="str">
            <v>諧波53
自我存在的作用，構建形式的自由意志</v>
          </cell>
        </row>
        <row r="23">
          <cell r="B23" t="str">
            <v>山火賁</v>
          </cell>
          <cell r="J23" t="str">
            <v>視野之聖殿</v>
          </cell>
          <cell r="K23" t="str">
            <v>冥想擴展其金色萌芽
火中的美麗海洋
在山中感受火之洞穴</v>
          </cell>
          <cell r="AA23" t="str">
            <v>諧波45
光譜的母體矩陣，自我調整解脫的宇宙之火</v>
          </cell>
        </row>
        <row r="24">
          <cell r="B24" t="str">
            <v>山地剝</v>
          </cell>
          <cell r="J24" t="str">
            <v>心智之釋放</v>
          </cell>
          <cell r="K24" t="str">
            <v>抵達頂峰，開始新循環
靜靜地登上藍山
當未能確定時，撤退</v>
          </cell>
          <cell r="AA24" t="str">
            <v>諧波64
太陽的輸出，表現意圖的智能</v>
          </cell>
        </row>
        <row r="25">
          <cell r="B25" t="str">
            <v>地雷復</v>
          </cell>
          <cell r="J25" t="str">
            <v>榮歸</v>
          </cell>
          <cell r="K25" t="str">
            <v>什麼樣的力量等同於月亮空間？
心智不費力地將月光上升到天堂般的地球上
什麼？月亮剛剛回歸了！</v>
          </cell>
          <cell r="AA25" t="str">
            <v>諧波63
超頻的作用，構建光芒四射的自由意志</v>
          </cell>
        </row>
        <row r="26">
          <cell r="B26" t="str">
            <v>天雷無妄</v>
          </cell>
          <cell r="J26" t="str">
            <v>共時性</v>
          </cell>
          <cell r="K26" t="str">
            <v>內外融合，展現所有時間的橋
集體心智喚醒紫色之光
太陽之子活化網格</v>
          </cell>
          <cell r="AA26" t="str">
            <v>諧波49
磁性的輸出，表現目的的智能</v>
          </cell>
        </row>
        <row r="27">
          <cell r="B27" t="str">
            <v>山天大畜</v>
          </cell>
          <cell r="J27" t="str">
            <v>時間之聖殿</v>
          </cell>
          <cell r="K27" t="str">
            <v>磨亮石頭，直至寂靜中有了聲響
閃耀著！閃耀著！還是抓不住
在大海深處，是時間的度量</v>
          </cell>
          <cell r="AA27" t="str">
            <v>諧波12
太陽的儲存，記得意圖的優雅</v>
          </cell>
        </row>
        <row r="28">
          <cell r="B28" t="str">
            <v>山雷頤</v>
          </cell>
          <cell r="J28" t="str">
            <v>存在之聖殿</v>
          </cell>
          <cell r="K28" t="str">
            <v>旋轉之光穿透地球廣闊維度
從空間內部點燃彩虹橋
自我生成光之聖殿</v>
          </cell>
          <cell r="AA28" t="str">
            <v>諧波61
行星的輸入，賦予顯化的盛開</v>
          </cell>
        </row>
        <row r="29">
          <cell r="B29" t="str">
            <v>澤風大過</v>
          </cell>
          <cell r="J29" t="str">
            <v>爆發的時間</v>
          </cell>
          <cell r="K29" t="str">
            <v>日月在時間的輻射光芒中合一
13月亮同步了空間與時間
日月的覺知是心智的本質</v>
          </cell>
          <cell r="AA29" t="str">
            <v>諧波5 
共鳴的母體矩陣，自我調整協調的宇宙之火</v>
          </cell>
        </row>
        <row r="30">
          <cell r="B30" t="str">
            <v>坎為水</v>
          </cell>
          <cell r="J30" t="str">
            <v>心水晶/月水晶</v>
          </cell>
          <cell r="K30" t="str">
            <v>用光的幻象填滿月亮
太陽未出現時，出現空間的幻覺
不在心智陰影中尋求認同</v>
          </cell>
          <cell r="AA30" t="str">
            <v>諧波29
水晶的輸出，表現合作的智能</v>
          </cell>
        </row>
        <row r="31">
          <cell r="B31" t="str">
            <v>離為火</v>
          </cell>
          <cell r="J31" t="str">
            <v>視野水晶/太陽水晶</v>
          </cell>
          <cell r="K31" t="str">
            <v>想像到達超越視野所及之處
藉由水晶尋找時間的空間
透過地球之眼觀望並等待</v>
          </cell>
          <cell r="AA31" t="str">
            <v>諧波37 
超頻的儲存，記得光芒四射的優雅</v>
          </cell>
        </row>
        <row r="32">
          <cell r="B32" t="str">
            <v>澤山咸</v>
          </cell>
          <cell r="J32" t="str">
            <v>心智吸引力</v>
          </cell>
          <cell r="K32" t="str">
            <v>磁性的媒介，吸引太陽
知道影響時間的力量
集中注意力，無須思考</v>
          </cell>
          <cell r="AA32" t="str">
            <v>諧波38
太陽的作用，構建意圖的自由意志</v>
          </cell>
        </row>
        <row r="33">
          <cell r="B33" t="str">
            <v>雷風恆</v>
          </cell>
          <cell r="J33" t="str">
            <v>心智安忍</v>
          </cell>
          <cell r="K33" t="str">
            <v>在時間之流中臣服你的心智
專注的聖杯裝滿太陽之光
將你的心智固定在不變之源上</v>
          </cell>
          <cell r="AA33" t="str">
            <v>諧波9
行星的輸出，表現顯化的智能</v>
          </cell>
        </row>
        <row r="34">
          <cell r="B34" t="str">
            <v>天山遯</v>
          </cell>
          <cell r="J34" t="str">
            <v>奉獻</v>
          </cell>
          <cell r="K34" t="str">
            <v>在高山之上，老鷹消失在月中
空間的力量是它對時間的吸收
聆聽空間的原始聲音</v>
          </cell>
          <cell r="AA34" t="str">
            <v>諧波36
磁性的輸入，賦予目的的盛開</v>
          </cell>
        </row>
        <row r="35">
          <cell r="B35" t="str">
            <v>雷天大壯</v>
          </cell>
          <cell r="J35" t="str">
            <v>祈禱</v>
          </cell>
          <cell r="K35" t="str">
            <v>沒有阻礙的思想流動，隨著風知道而旅行
呼氣：保持你內在之光
吸氣：心智穿透時間</v>
          </cell>
          <cell r="AA35" t="str">
            <v>諧波6 
光譜的輸入，賦予解脫的盛開</v>
          </cell>
        </row>
        <row r="36">
          <cell r="B36" t="str">
            <v>火地晉</v>
          </cell>
          <cell r="J36" t="str">
            <v>心智擴展</v>
          </cell>
          <cell r="K36" t="str">
            <v>新太陽誕生，過去消逝
引領你的注意力來到心智之源
來自太陽的閃光帶來瞬然的清晰</v>
          </cell>
          <cell r="AA36" t="str">
            <v>諧波56
電力的輸入，賦予服務的盛開</v>
          </cell>
        </row>
        <row r="37">
          <cell r="B37" t="str">
            <v>地火明夷</v>
          </cell>
          <cell r="J37" t="str">
            <v>內在的光熱</v>
          </cell>
          <cell r="K37" t="str">
            <v>簡單性揭示主題
光熱充滿內在空間
掩蓋你的光，它會增加你的光彩</v>
          </cell>
          <cell r="AA37" t="str">
            <v>諧波47
韻律的儲存，記得均衡的優雅</v>
          </cell>
        </row>
        <row r="38">
          <cell r="B38" t="str">
            <v>風火家人</v>
          </cell>
          <cell r="J38" t="str">
            <v>家的力量</v>
          </cell>
          <cell r="K38" t="str">
            <v>獨處的時間將決定誰去誰回
勿讓火源處於無人看管狀態
家，內在之火</v>
          </cell>
          <cell r="AA38" t="str">
            <v>諧波41
銀河星系的輸入，賦予完整的盛開</v>
          </cell>
        </row>
        <row r="39">
          <cell r="B39" t="str">
            <v>火澤睽</v>
          </cell>
          <cell r="J39" t="str">
            <v>辨別</v>
          </cell>
          <cell r="K39" t="str">
            <v>在日月間，差異清晰可見
與孤寂共處，讓內在之光指引方向
當疑惑升起時，安住你的心智</v>
          </cell>
          <cell r="AA39" t="str">
            <v>諧波20
月亮的母體矩陣，自我調整挑戰的宇宙之火</v>
          </cell>
        </row>
        <row r="40">
          <cell r="B40" t="str">
            <v>水山蹇</v>
          </cell>
          <cell r="J40" t="str">
            <v>心的自律</v>
          </cell>
          <cell r="K40" t="str">
            <v>水晶保存了旅程更新的全息影像
在海洋深處看見山
在上升途中鼓舞了心</v>
          </cell>
          <cell r="AA40" t="str">
            <v>諧波46
月亮的輸入，賦予挑戰的盛開</v>
          </cell>
        </row>
        <row r="41">
          <cell r="B41" t="str">
            <v>雷水解</v>
          </cell>
          <cell r="J41" t="str">
            <v>心的釋放</v>
          </cell>
          <cell r="K41" t="str">
            <v>閃電劃過心智，宇宙之夢覺醒
心照亮了，心智擴展了！
新的月亮進入太陽之道</v>
          </cell>
          <cell r="AA41" t="str">
            <v>諧波25
太陽的母體矩陣，自我調整意圖的宇宙之火</v>
          </cell>
        </row>
        <row r="42">
          <cell r="B42" t="str">
            <v>山澤損</v>
          </cell>
          <cell r="J42" t="str">
            <v>喜悅之聖殿</v>
          </cell>
          <cell r="K42" t="str">
            <v>一首古老歌謠穿透寂靜
藉由靈魂之眼的藍，聆聽內在光芒
月亮倒映在海上</v>
          </cell>
          <cell r="AA42" t="str">
            <v>諧波28
銀河星系的作用，構建完整的自由意志</v>
          </cell>
        </row>
        <row r="43">
          <cell r="B43" t="str">
            <v>風雷益</v>
          </cell>
          <cell r="J43" t="str">
            <v>無線傳聲之道</v>
          </cell>
          <cell r="K43" t="str">
            <v>彩虹出現在時間的起源中
時間與空間在單一思維結構中共時
建造聖殿，設計夢想</v>
          </cell>
          <cell r="AA43" t="str">
            <v>諧波57
共鳴的儲存，記得協調的優雅</v>
          </cell>
        </row>
        <row r="44">
          <cell r="B44" t="str">
            <v>澤山夬</v>
          </cell>
          <cell r="J44" t="str">
            <v>不屈不撓</v>
          </cell>
          <cell r="K44" t="str">
            <v>沉默，直到光找到了它自己的聲音
防備妄想的盜賊
現在開口還太早了</v>
          </cell>
          <cell r="AA44" t="str">
            <v>諧波2 
銀河星系的儲存，記得完整的優雅</v>
          </cell>
        </row>
        <row r="45">
          <cell r="B45" t="str">
            <v>天風姤</v>
          </cell>
          <cell r="J45" t="str">
            <v>時間的穿透力</v>
          </cell>
          <cell r="K45" t="str">
            <v>合一了智慧的並且到達最遠的地平線
神聖的火花照見四季
太陽釋放出金色的呼吸環</v>
          </cell>
          <cell r="AA45" t="str">
            <v>諧波3 
水晶的作用，構建合作的自由意志</v>
          </cell>
        </row>
        <row r="46">
          <cell r="B46" t="str">
            <v>澤地萃</v>
          </cell>
          <cell r="J46" t="str">
            <v>當下的海洋</v>
          </cell>
          <cell r="K46" t="str">
            <v>人們歡聚一堂為了提供服務
銀河指令降臨
在那無邊際空間的聖殿中</v>
          </cell>
          <cell r="AA46" t="str">
            <v>諧波54
銀河星系的輸出，表現完整的智能</v>
          </cell>
        </row>
        <row r="47">
          <cell r="B47" t="str">
            <v>地風升</v>
          </cell>
          <cell r="J47" t="str">
            <v>璀璨虛空</v>
          </cell>
          <cell r="K47" t="str">
            <v>清晰無礙中，你看到了什麼？
在時間心智中，循環光芒
在光體中，循環呼吸</v>
          </cell>
          <cell r="AA47" t="str">
            <v>諧波17
電力的儲存，記得服務的優雅</v>
          </cell>
        </row>
        <row r="48">
          <cell r="B48" t="str">
            <v>澤水困</v>
          </cell>
          <cell r="J48" t="str">
            <v>召喚源頭</v>
          </cell>
          <cell r="K48" t="str">
            <v>聆聽空間海洋的回聲
記得未來是不可預期的
堅持在未見的路途上</v>
          </cell>
          <cell r="AA48" t="str">
            <v>諧波21
韻律的輸入，賦予均衡的盛開</v>
          </cell>
        </row>
        <row r="49">
          <cell r="B49" t="str">
            <v>水風井</v>
          </cell>
          <cell r="J49" t="str">
            <v>抵達源頭</v>
          </cell>
          <cell r="K49" t="str">
            <v>定位心智的本源
尋找著中心，創造藍圖
一次呼吸，就涵蓋整個宇宙的時間</v>
          </cell>
          <cell r="AA49" t="str">
            <v>諧波13
宇宙的作用，構建當下的自由意志</v>
          </cell>
        </row>
        <row r="50">
          <cell r="B50" t="str">
            <v>澤火革</v>
          </cell>
          <cell r="J50" t="str">
            <v>時間之革命</v>
          </cell>
          <cell r="K50" t="str">
            <v>意識是一種內在革命
所有時間都被七的力量所更新
當永恆改變，眾人也隨之改變</v>
          </cell>
          <cell r="AA50" t="str">
            <v>諧波35
行星的母體矩陣，自我調整顯化的宇宙之火</v>
          </cell>
        </row>
        <row r="51">
          <cell r="B51" t="str">
            <v>火風鼎</v>
          </cell>
          <cell r="J51" t="str">
            <v>時間之轉化</v>
          </cell>
          <cell r="K51" t="str">
            <v>時間與視野是心智的守護者
心智喚醒了時間的本質
銀河星系的能量活化呼吸</v>
          </cell>
          <cell r="AA51" t="str">
            <v>諧波7
月亮的儲存，記得挑戰的優雅</v>
          </cell>
        </row>
        <row r="52">
          <cell r="B52" t="str">
            <v>震為雷</v>
          </cell>
          <cell r="J52" t="str">
            <v>雷/喚醒存在</v>
          </cell>
          <cell r="K52" t="str">
            <v>不須費力地三摩地轉錄心電感應的歌詞
藉由超精神的力量，喚醒內在身體
宇宙呼吸的能量，喚醒昆達里尼</v>
          </cell>
          <cell r="AA52" t="str">
            <v>諧波55
水晶的母體矩陣，自我調整合作的宇宙之火</v>
          </cell>
        </row>
        <row r="53">
          <cell r="B53" t="str">
            <v>艮為山</v>
          </cell>
          <cell r="J53" t="str">
            <v>靜心冥想/聖殿</v>
          </cell>
          <cell r="K53" t="str">
            <v>夢想與現實是同一種真理
空間建立，光出現
沒有空間，則無光</v>
          </cell>
          <cell r="AA53" t="str">
            <v>諧波48
行星的作用，構建顯化的自由意志</v>
          </cell>
        </row>
        <row r="54">
          <cell r="B54" t="str">
            <v>風山漸</v>
          </cell>
          <cell r="J54" t="str">
            <v>進化</v>
          </cell>
          <cell r="K54" t="str">
            <v>建立聖殿，知曉內在
觸摸風，感覺太陽
爬上山，看見樹</v>
          </cell>
          <cell r="AA54" t="str">
            <v>諧波44
共鳴的輸出，表現協調的智能</v>
          </cell>
        </row>
        <row r="55">
          <cell r="B55" t="str">
            <v>雷澤歸妹</v>
          </cell>
          <cell r="J55" t="str">
            <v>超越</v>
          </cell>
          <cell r="K55" t="str">
            <v>一波又一波，宇宙旋律上揚
海浪上的閃電
看穿時間，深入意識深處</v>
          </cell>
          <cell r="AA55" t="str">
            <v>諧波22
行星的儲存，記得顯化的優雅</v>
          </cell>
        </row>
        <row r="56">
          <cell r="B56" t="str">
            <v>雷火豐</v>
          </cell>
          <cell r="J56" t="str">
            <v>喚醒智慧</v>
          </cell>
          <cell r="K56" t="str">
            <v>空間與空間之間的融合，騎乘著宇宙脈動
在午夜的太陽中看見北極星
在山中冥想，喚起內在之光</v>
          </cell>
          <cell r="AA56" t="str">
            <v>諧波39
宇宙的輸出，表現存在的智能</v>
          </cell>
        </row>
        <row r="57">
          <cell r="B57" t="str">
            <v>火山旅</v>
          </cell>
          <cell r="J57" t="str">
            <v>遠航</v>
          </cell>
          <cell r="K57" t="str">
            <v>它說：回到心智，然後重新開始
看見來自遙遠恆星的光
在更高的心智迴路上旅行</v>
          </cell>
          <cell r="AA57" t="str">
            <v>諧波40
自我存在的母體矩陣，自我調整形式的宇宙之火</v>
          </cell>
        </row>
        <row r="58">
          <cell r="B58" t="str">
            <v>巽為風</v>
          </cell>
          <cell r="J58" t="str">
            <v>呼吸的心智</v>
          </cell>
          <cell r="K58" t="str">
            <v>月亮是繆斯，靈感是太陽
宮位的主題，因歌曲而升起
當心智成為呼吸，呼吸就成為了心智</v>
          </cell>
          <cell r="AA58" t="str">
            <v>諧波11
超頻的輸入，賦予光芒四射的盛開</v>
          </cell>
        </row>
        <row r="59">
          <cell r="B59" t="str">
            <v>兌為澤</v>
          </cell>
          <cell r="J59" t="str">
            <v>喜悅之光熱</v>
          </cell>
          <cell r="K59" t="str">
            <v>智慧之火清唱古老歌謠
聆聽銀河星系心智中的空間
順著光流穿越時間之海</v>
          </cell>
          <cell r="AA59" t="str">
            <v>諧波18
共鳴的作用，構建協調的自由意志</v>
          </cell>
        </row>
        <row r="60">
          <cell r="B60" t="str">
            <v>風水渙</v>
          </cell>
          <cell r="J60" t="str">
            <v>溶解</v>
          </cell>
          <cell r="K60" t="str">
            <v>吹響銀河星系八度音階，心智不復存在
直接前往銀河中心
注視著星星的靈魂</v>
          </cell>
          <cell r="AA60" t="str">
            <v>諧波27
自我存在的儲存，記得形式的優雅</v>
          </cell>
        </row>
        <row r="61">
          <cell r="B61" t="str">
            <v>水澤節</v>
          </cell>
          <cell r="J61" t="str">
            <v>測量權衡</v>
          </cell>
          <cell r="K61" t="str">
            <v>意義只是空間的輻射光芒中的一個韻律
心是尺度，無窮於它的悖論
測量月亮，並找到心智的極限</v>
          </cell>
          <cell r="AA61" t="str">
            <v>諧波26
宇宙的輸入，賦予存在的盛開</v>
          </cell>
        </row>
        <row r="62">
          <cell r="B62" t="str">
            <v>風澤中孚</v>
          </cell>
          <cell r="J62" t="str">
            <v>內在空間</v>
          </cell>
          <cell r="K62" t="str">
            <v>時間透由宇宙呼吸封印空間—神性揭示
在一段漫長時間中，大自然變得完美
時間在意識海洋中出現</v>
          </cell>
          <cell r="AA62" t="str">
            <v>諧波24
超頻的輸出，表現光芒四射的智能</v>
          </cell>
        </row>
        <row r="63">
          <cell r="B63" t="str">
            <v>雷山小過</v>
          </cell>
          <cell r="J63" t="str">
            <v>內在時間</v>
          </cell>
          <cell r="K63" t="str">
            <v>空間的共時性，用心電感應填滿時間
鳥兒展翅遨遊在山月間
精神被星光所接收</v>
          </cell>
          <cell r="AA63" t="str">
            <v>諧波42
水晶的儲存，記得合作的優雅</v>
          </cell>
        </row>
        <row r="64">
          <cell r="B64" t="str">
            <v>水火既濟</v>
          </cell>
          <cell r="J64" t="str">
            <v>貫徹</v>
          </cell>
          <cell r="K64" t="str">
            <v>在太陽光中改變空間，無懼後退
記憶是永恆太陽的起源
對天體運行印象深刻</v>
          </cell>
          <cell r="AA64" t="str">
            <v>諧波43
電力的作用，構建服務的自由意志</v>
          </cell>
        </row>
        <row r="65">
          <cell r="B65" t="str">
            <v>火水未濟</v>
          </cell>
          <cell r="J65" t="str">
            <v>醞釀</v>
          </cell>
          <cell r="K65" t="str">
            <v>向眾星之王臣服心智
全然照亮！在無盡變化中自發性的統一
注視著內在之光</v>
          </cell>
          <cell r="AA65" t="str">
            <v>諧波23
磁性的作用，構建目的的自由意志</v>
          </cell>
        </row>
      </sheetData>
      <sheetData sheetId="3">
        <row r="1">
          <cell r="A1" t="str">
            <v>KIN</v>
          </cell>
          <cell r="O1" t="str">
            <v>諧波</v>
          </cell>
        </row>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O2" t="str">
            <v>諧波1 
自我存在的輸入，賦予形式的盛開</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O3" t="str">
            <v>諧波1 
自我存在的輸入，賦予形式的盛開</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O4" t="str">
            <v>諧波1 
自我存在的輸入，賦予形式的盛開</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O5" t="str">
            <v>諧波1 
自我存在的輸入，賦予形式的盛開</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O6" t="str">
            <v>諧波2 
銀河星系的儲存，記得完整的優雅</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O7" t="str">
            <v>諧波2 
銀河星系的儲存，記得完整的優雅</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O8" t="str">
            <v>諧波2 
銀河星系的儲存，記得完整的優雅</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O9" t="str">
            <v>諧波2 
銀河星系的儲存，記得完整的優雅</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O10" t="str">
            <v>諧波3 
水晶的作用，構建合作的自由意志</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O11" t="str">
            <v>諧波3 
水晶的作用，構建合作的自由意志</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O12" t="str">
            <v>諧波3 
水晶的作用，構建合作的自由意志</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O13" t="str">
            <v>諧波3 
水晶的作用，構建合作的自由意志</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O14" t="str">
            <v>諧波4 
電力的輸出，表現服務的智能</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O15" t="str">
            <v>諧波4 
電力的輸出，表現服務的智能</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O16" t="str">
            <v>諧波4 
電力的輸出，表現服務的智能</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O17" t="str">
            <v>諧波4 
電力的輸出，表現服務的智能</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O18" t="str">
            <v>諧波5 
共鳴的母體矩陣，自我調整協調的宇宙之火</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O19" t="str">
            <v>諧波5 
共鳴的母體矩陣，自我調整協調的宇宙之火</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O20" t="str">
            <v>諧波5 
共鳴的母體矩陣，自我調整協調的宇宙之火</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O21" t="str">
            <v>諧波5 
共鳴的母體矩陣，自我調整協調的宇宙之火</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cell r="O22" t="str">
            <v>諧波6 
光譜的輸入，賦予解脫的盛開</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cell r="O23" t="str">
            <v>諧波6 
光譜的輸入，賦予解脫的盛開</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cell r="O24" t="str">
            <v>諧波6 
光譜的輸入，賦予解脫的盛開</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cell r="O25" t="str">
            <v>諧波6 
光譜的輸入，賦予解脫的盛開</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cell r="O26" t="str">
            <v>諧波7
月亮的儲存，記得挑戰的優雅</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cell r="O27" t="str">
            <v>諧波7
月亮的儲存，記得挑戰的優雅</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cell r="O28" t="str">
            <v>諧波7
月亮的儲存，記得挑戰的優雅</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cell r="O29" t="str">
            <v>諧波7
月亮的儲存，記得挑戰的優雅</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cell r="O30" t="str">
            <v>諧波8
韻律的作用，構建均衡的自由意志</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cell r="O31" t="str">
            <v>諧波8
韻律的作用，構建均衡的自由意志</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cell r="O32" t="str">
            <v>諧波8
韻律的作用，構建均衡的自由意志</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cell r="O33" t="str">
            <v>諧波8
韻律的作用，構建均衡的自由意志</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cell r="O34" t="str">
            <v>諧波9
行星的輸出，表現顯化的智能</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cell r="O35" t="str">
            <v>諧波9
行星的輸出，表現顯化的智能</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cell r="O36" t="str">
            <v>諧波9
行星的輸出，表現顯化的智能</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cell r="O37" t="str">
            <v>諧波9
行星的輸出，表現顯化的智能</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cell r="O38" t="str">
            <v>諧波10
磁性的母體矩陣，自我調整目的的宇宙之火</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cell r="O39" t="str">
            <v>諧波10
磁性的母體矩陣，自我調整目的的宇宙之火</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cell r="O40" t="str">
            <v>諧波10
磁性的母體矩陣，自我調整目的的宇宙之火</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cell r="O41" t="str">
            <v>諧波10
磁性的母體矩陣，自我調整目的的宇宙之火</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cell r="O42" t="str">
            <v>諧波11
超頻的輸入，賦予光芒四射的盛開</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cell r="O43" t="str">
            <v>諧波11
超頻的輸入，賦予光芒四射的盛開</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cell r="O44" t="str">
            <v>諧波11
超頻的輸入，賦予光芒四射的盛開</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cell r="O45" t="str">
            <v>諧波11
超頻的輸入，賦予光芒四射的盛開</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cell r="O46" t="str">
            <v>諧波12
太陽的儲存，記得意圖的優雅</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cell r="O47" t="str">
            <v>諧波12
太陽的儲存，記得意圖的優雅</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cell r="O48" t="str">
            <v>諧波12
太陽的儲存，記得意圖的優雅</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cell r="O49" t="str">
            <v>諧波12
太陽的儲存，記得意圖的優雅</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cell r="O50" t="str">
            <v>諧波13
宇宙的作用，構建當下的自由意志</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cell r="O51" t="str">
            <v>諧波13
宇宙的作用，構建當下的自由意志</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cell r="O52" t="str">
            <v>諧波13
宇宙的作用，構建當下的自由意志</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cell r="O53" t="str">
            <v>諧波13
宇宙的作用，構建當下的自由意志</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cell r="O54" t="str">
            <v>諧波14
自我存在的輸出，表現形式的智能</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cell r="O55" t="str">
            <v>諧波14
自我存在的輸出，表現形式的智能</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cell r="O56" t="str">
            <v>諧波14
自我存在的輸出，表現形式的智能</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cell r="O57" t="str">
            <v>諧波14
自我存在的輸出，表現形式的智能</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cell r="O58" t="str">
            <v>諧波15
銀河星系的母體矩陣，自我調整完整的宇宙之火</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cell r="O59" t="str">
            <v>諧波15
銀河星系的母體矩陣，自我調整完整的宇宙之火</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cell r="O60" t="str">
            <v>諧波15
銀河星系的母體矩陣，自我調整完整的宇宙之火</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cell r="O61" t="str">
            <v>諧波15
銀河星系的母體矩陣，自我調整完整的宇宙之火</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cell r="O62" t="str">
            <v>諧波16
水晶的輸入，賦予合作的盛開</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cell r="O63" t="str">
            <v>諧波16
水晶的輸入，賦予合作的盛開</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cell r="O64" t="str">
            <v>諧波16
水晶的輸入，賦予合作的盛開</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cell r="O65" t="str">
            <v>諧波16
水晶的輸入，賦予合作的盛開</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cell r="O66" t="str">
            <v>諧波17
電力的儲存，記得服務的優雅</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cell r="O67" t="str">
            <v>諧波17
電力的儲存，記得服務的優雅</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cell r="O68" t="str">
            <v>諧波17
電力的儲存，記得服務的優雅</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cell r="O69" t="str">
            <v>諧波17
電力的儲存，記得服務的優雅</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cell r="O70" t="str">
            <v>諧波18
共鳴的作用，構建協調的自由意志</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cell r="O71" t="str">
            <v>諧波18
共鳴的作用，構建協調的自由意志</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cell r="O72" t="str">
            <v>諧波18
共鳴的作用，構建協調的自由意志</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cell r="O73" t="str">
            <v>諧波18
共鳴的作用，構建協調的自由意志</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cell r="O74" t="str">
            <v>諧波19
光譜的輸出，表現解脫的智能</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cell r="O75" t="str">
            <v>諧波19
光譜的輸出，表現解脫的智能</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cell r="O76" t="str">
            <v>諧波19
光譜的輸出，表現解脫的智能</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cell r="O77" t="str">
            <v>諧波19
光譜的輸出，表現解脫的智能</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cell r="O78" t="str">
            <v>諧波20
月亮的母體矩陣，自我調整挑戰的宇宙之火</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cell r="O79" t="str">
            <v>諧波20
月亮的母體矩陣，自我調整挑戰的宇宙之火</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cell r="O80" t="str">
            <v>諧波20
月亮的母體矩陣，自我調整挑戰的宇宙之火</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cell r="O81" t="str">
            <v>諧波20
月亮的母體矩陣，自我調整挑戰的宇宙之火</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cell r="O82" t="str">
            <v>諧波21
韻律的輸入，賦予均衡的盛開</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cell r="O83" t="str">
            <v>諧波21
韻律的輸入，賦予均衡的盛開</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cell r="O84" t="str">
            <v>諧波21
韻律的輸入，賦予均衡的盛開</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cell r="O85" t="str">
            <v>諧波21
韻律的輸入，賦予均衡的盛開</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cell r="O86" t="str">
            <v>諧波22
行星的儲存，記得顯化的優雅</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cell r="O87" t="str">
            <v>諧波22
行星的儲存，記得顯化的優雅</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cell r="O88" t="str">
            <v>諧波22
行星的儲存，記得顯化的優雅</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cell r="O89" t="str">
            <v>諧波22
行星的儲存，記得顯化的優雅</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cell r="O90" t="str">
            <v>諧波23
磁性的作用，構建目的的自由意志</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cell r="O91" t="str">
            <v>諧波23
磁性的作用，構建目的的自由意志</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cell r="O92" t="str">
            <v>諧波23
磁性的作用，構建目的的自由意志</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cell r="O93" t="str">
            <v>諧波23
磁性的作用，構建目的的自由意志</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cell r="O94" t="str">
            <v>諧波24
超頻的輸出，表現光芒四射的智能</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cell r="O95" t="str">
            <v>諧波24
超頻的輸出，表現光芒四射的智能</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cell r="O96" t="str">
            <v>諧波24
超頻的輸出，表現光芒四射的智能</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cell r="O97" t="str">
            <v>諧波24
超頻的輸出，表現光芒四射的智能</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cell r="O98" t="str">
            <v>諧波25
太陽的母體矩陣，自我調整意圖的宇宙之火</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cell r="O99" t="str">
            <v>諧波25
太陽的母體矩陣，自我調整意圖的宇宙之火</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cell r="O100" t="str">
            <v>諧波25
太陽的母體矩陣，自我調整意圖的宇宙之火</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cell r="O101" t="str">
            <v>諧波25
太陽的母體矩陣，自我調整意圖的宇宙之火</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cell r="O102" t="str">
            <v>諧波26
宇宙的輸入，賦予存在的盛開</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cell r="O103" t="str">
            <v>諧波26
宇宙的輸入，賦予存在的盛開</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cell r="O104" t="str">
            <v>諧波26
宇宙的輸入，賦予存在的盛開</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cell r="O105" t="str">
            <v>諧波26
宇宙的輸入，賦予存在的盛開</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cell r="O106" t="str">
            <v>諧波27
自我存在的儲存，記得形式的優雅</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cell r="O107" t="str">
            <v>諧波27
自我存在的儲存，記得形式的優雅</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cell r="O108" t="str">
            <v>諧波27
自我存在的儲存，記得形式的優雅</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cell r="O109" t="str">
            <v>諧波27
自我存在的儲存，記得形式的優雅</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cell r="O110" t="str">
            <v>諧波28
銀河星系的作用，構建完整的自由意志</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cell r="O111" t="str">
            <v>諧波28
銀河星系的作用，構建完整的自由意志</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cell r="O112" t="str">
            <v>諧波28
銀河星系的作用，構建完整的自由意志</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cell r="O113" t="str">
            <v>諧波28
銀河星系的作用，構建完整的自由意志</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cell r="O114" t="str">
            <v>諧波29
水晶的輸出，表現合作的智能</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cell r="O115" t="str">
            <v>諧波29
水晶的輸出，表現合作的智能</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cell r="O116" t="str">
            <v>諧波29
水晶的輸出，表現合作的智能</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cell r="O117" t="str">
            <v>諧波29
水晶的輸出，表現合作的智能</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cell r="O118" t="str">
            <v>諧波30
電力的母體矩陣，自我調整服務的宇宙之火</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cell r="O119" t="str">
            <v>諧波30
電力的母體矩陣，自我調整服務的宇宙之火</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cell r="O120" t="str">
            <v>諧波30
電力的母體矩陣，自我調整服務的宇宙之火</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cell r="O121" t="str">
            <v>諧波30
電力的母體矩陣，自我調整服務的宇宙之火</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cell r="O122" t="str">
            <v>諧波31 
共鳴的輸入，賦予協調的盛開</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cell r="O123" t="str">
            <v>諧波31 
共鳴的輸入，賦予協調的盛開</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cell r="O124" t="str">
            <v>諧波31 
共鳴的輸入，賦予協調的盛開</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cell r="O125" t="str">
            <v>諧波31 
共鳴的輸入，賦予協調的盛開</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cell r="O126" t="str">
            <v>諧波32
光譜的儲存，記得解脫的優雅</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cell r="O127" t="str">
            <v>諧波32
光譜的儲存，記得解脫的優雅</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cell r="O128" t="str">
            <v>諧波32
光譜的儲存，記得解脫的優雅</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cell r="O129" t="str">
            <v>諧波32
光譜的儲存，記得解脫的優雅</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cell r="O130" t="str">
            <v>諧波33
月亮的作用，構建挑戰的自由意志</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cell r="O131" t="str">
            <v>諧波33
月亮的作用，構建挑戰的自由意志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cell r="O132" t="str">
            <v>諧波33
月亮的作用，構建挑戰的自由意志</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cell r="O133" t="str">
            <v>諧波33
月亮的作用，構建挑戰的自由意志</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cell r="O134" t="str">
            <v>諧波34
韻律的輸出，表現均衡的智能</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cell r="O135" t="str">
            <v>諧波34
韻律的輸出，表現均衡的智能</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cell r="O136" t="str">
            <v>諧波34
韻律的輸出，表現均衡的智能</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cell r="O137" t="str">
            <v>諧波34
韻律的輸出，表現均衡的智能</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cell r="O138" t="str">
            <v>諧波35
行星的母體矩陣，自我調整顯化的宇宙之火</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cell r="O139" t="str">
            <v>諧波35
行星的母體矩陣，自我調整顯化的宇宙之火</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cell r="O140" t="str">
            <v>諧波35
行星的母體矩陣，自我調整顯化的宇宙之火</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cell r="O141" t="str">
            <v>諧波35
行星的母體矩陣，自我調整顯化的宇宙之火</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cell r="O142" t="str">
            <v>諧波36
磁性的輸入，賦予目的的盛開</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cell r="O143" t="str">
            <v>諧波36
磁性的輸入，賦予目的的盛開</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cell r="O144" t="str">
            <v>諧波36
磁性的輸入，賦予目的的盛開</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cell r="O145" t="str">
            <v>諧波36
磁性的輸入，賦予目的的盛開</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cell r="O146" t="str">
            <v>諧波37 
超頻的儲存，記得光芒四射的優雅</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cell r="O147" t="str">
            <v>諧波37 
超頻的儲存，記得光芒四射的優雅</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cell r="O148" t="str">
            <v>諧波37 
超頻的儲存，記得光芒四射的優雅</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cell r="O149" t="str">
            <v>諧波37 
超頻的儲存，記得光芒四射的優雅</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cell r="O150" t="str">
            <v>諧波38
太陽的作用，構建意圖的自由意志</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cell r="O151" t="str">
            <v>諧波38
太陽的作用，構建意圖的自由意志</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cell r="O152" t="str">
            <v>諧波38
太陽的作用，構建意圖的自由意志</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cell r="O153" t="str">
            <v>諧波38
太陽的作用，構建意圖的自由意志</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cell r="O154" t="str">
            <v>諧波39
宇宙的輸出，表現存在的智能</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cell r="O155" t="str">
            <v>諧波39
宇宙的輸出，表現存在的智能</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cell r="O156" t="str">
            <v>諧波39
宇宙的輸出，表現存在的智能</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cell r="O157" t="str">
            <v>諧波39
宇宙的輸出，表現存在的智能</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cell r="O158" t="str">
            <v>諧波40
自我存在的母體矩陣，自我調整形式的宇宙之火</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cell r="O159" t="str">
            <v>諧波40
自我存在的母體矩陣，自我調整形式的宇宙之火</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cell r="O160" t="str">
            <v>諧波40
自我存在的母體矩陣，自我調整形式的宇宙之火</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cell r="O161" t="str">
            <v>諧波40
自我存在的母體矩陣，自我調整形式的宇宙之火</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cell r="O162" t="str">
            <v>諧波41
銀河星系的輸入，賦予完整的盛開</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cell r="O163" t="str">
            <v>諧波41
銀河星系的輸入，賦予完整的盛開</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cell r="O164" t="str">
            <v>諧波41
銀河星系的輸入，賦予完整的盛開</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cell r="O165" t="str">
            <v>諧波41
銀河星系的輸入，賦予完整的盛開</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cell r="O166" t="str">
            <v>諧波42
水晶的儲存，記得合作的優雅</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cell r="O167" t="str">
            <v>諧波42
水晶的儲存，記得合作的優雅</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cell r="O168" t="str">
            <v>諧波42
水晶的儲存，記得合作的優雅</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cell r="O169" t="str">
            <v>諧波42
水晶的儲存，記得合作的優雅</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cell r="O170" t="str">
            <v>諧波43
電力的作用，構建服務的自由意志</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cell r="O171" t="str">
            <v>諧波43
電力的作用，構建服務的自由意志</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cell r="O172" t="str">
            <v>諧波43
電力的作用，構建服務的自由意志</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cell r="O173" t="str">
            <v>諧波43
電力的作用，構建服務的自由意志</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cell r="O174" t="str">
            <v>諧波44
共鳴的輸出，表現協調的智能</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cell r="O175" t="str">
            <v>諧波44
共鳴的輸出，表現協調的智能</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cell r="O176" t="str">
            <v>諧波44
共鳴的輸出，表現協調的智能</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cell r="O177" t="str">
            <v>諧波44
共鳴的輸出，表現協調的智能</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cell r="O178" t="str">
            <v>諧波45
光譜的母體矩陣，自我調整解脫的宇宙之火</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cell r="O179" t="str">
            <v>諧波45
光譜的母體矩陣，自我調整解脫的宇宙之火</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cell r="O180" t="str">
            <v>諧波45
光譜的母體矩陣，自我調整解脫的宇宙之火</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cell r="O181" t="str">
            <v>諧波45
光譜的母體矩陣，自我調整解脫的宇宙之火</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cell r="O182" t="str">
            <v>諧波46
月亮的輸入，賦予挑戰的盛開</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cell r="O183" t="str">
            <v>諧波46
月亮的輸入，賦予挑戰的盛開</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cell r="O184" t="str">
            <v>諧波46
月亮的輸入，賦予挑戰的盛開</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cell r="O185" t="str">
            <v>諧波46
月亮的輸入，賦予挑戰的盛開</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cell r="O186" t="str">
            <v>諧波47
韻律的儲存，記得均衡的優雅</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cell r="O187" t="str">
            <v>諧波47
韻律的儲存，記得均衡的優雅</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cell r="O188" t="str">
            <v>諧波47
韻律的儲存，記得均衡的優雅</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cell r="O189" t="str">
            <v>諧波47
韻律的儲存，記得均衡的優雅</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cell r="O190" t="str">
            <v>諧波48
行星的作用，構建顯化的自由意志</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cell r="O191" t="str">
            <v>諧波48
行星的作用，構建顯化的自由意志</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cell r="O192" t="str">
            <v>諧波48
行星的作用，構建顯化的自由意志</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cell r="O193" t="str">
            <v>諧波48
行星的作用，構建顯化的自由意志</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cell r="O194" t="str">
            <v>諧波49
磁性的輸出，表現目的的智能</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cell r="O195" t="str">
            <v>諧波49
磁性的輸出，表現目的的智能</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cell r="O196" t="str">
            <v>諧波49
磁性的輸出，表現目的的智能</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cell r="O197" t="str">
            <v>諧波49
磁性的輸出，表現目的的智能</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cell r="O198" t="str">
            <v>諧波50
超頻的母體矩陣，自我調整光芒四射的宇宙之火</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cell r="O199" t="str">
            <v>諧波50
超頻的母體矩陣，自我調整光芒四射的宇宙之火</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cell r="O200" t="str">
            <v>諧波50
超頻的母體矩陣，自我調整光芒四射的宇宙之火</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cell r="O201" t="str">
            <v>諧波50
超頻的母體矩陣，自我調整光芒四射的宇宙之火</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cell r="O202" t="str">
            <v>諧波51
太陽的輸入，
賦予意圖的盛開</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cell r="O203" t="str">
            <v>諧波51
太陽的輸入，
賦予意圖的盛開</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cell r="O204" t="str">
            <v>諧波51
太陽的輸入，
賦予意圖的盛開</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cell r="O205" t="str">
            <v>諧波51
太陽的輸入，
賦予意圖的盛開</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cell r="O206" t="str">
            <v>諧波52
宇宙的儲存，記得當下的優雅</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cell r="O207" t="str">
            <v>諧波52
宇宙的儲存，記得當下的優雅</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cell r="O208" t="str">
            <v>諧波52
宇宙的儲存，記得當下的優雅</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cell r="O209" t="str">
            <v>諧波52
宇宙的儲存，記得當下的優雅</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cell r="O210" t="str">
            <v>諧波53
自我存在的作用，構建形式的自由意志</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cell r="O211" t="str">
            <v>諧波53
自我存在的作用，構建形式的自由意志</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cell r="O212" t="str">
            <v>諧波53
自我存在的作用，構建形式的自由意志</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cell r="O213" t="str">
            <v>諧波53
自我存在的作用，構建形式的自由意志</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cell r="O214" t="str">
            <v>諧波54
銀河星系的輸出，表現完整的智能</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cell r="O215" t="str">
            <v>諧波54
銀河星系的輸出，表現完整的智能</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cell r="O216" t="str">
            <v>諧波54
銀河星系的輸出，表現完整的智能</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cell r="O217" t="str">
            <v>諧波54
銀河星系的輸出，表現完整的智能</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cell r="O218" t="str">
            <v>諧波55
水晶的母體矩陣，自我調整合作的宇宙之火</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cell r="O219" t="str">
            <v>諧波55
水晶的母體矩陣，自我調整合作的宇宙之火</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cell r="O220" t="str">
            <v>諧波55
水晶的母體矩陣，自我調整合作的宇宙之火</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cell r="O221" t="str">
            <v>諧波55
水晶的母體矩陣，自我調整合作的宇宙之火</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cell r="O222" t="str">
            <v>諧波56
電力的輸入，賦予服務的盛開</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cell r="O223" t="str">
            <v>諧波56
電力的輸入，賦予服務的盛開</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cell r="O224" t="str">
            <v>諧波56
電力的輸入，賦予服務的盛開</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cell r="O225" t="str">
            <v>諧波56
電力的輸入，賦予服務的盛開</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cell r="O226" t="str">
            <v>諧波57
共鳴的儲存，記得協調的優雅</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cell r="O227" t="str">
            <v>諧波57
共鳴的儲存，記得協調的優雅</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cell r="O228" t="str">
            <v>諧波57
共鳴的儲存，記得協調的優雅</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cell r="O229" t="str">
            <v>諧波57
共鳴的儲存，記得協調的優雅</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cell r="O230" t="str">
            <v>諧波58
光譜的作用，構建解脫的自由意志</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cell r="O231" t="str">
            <v>諧波58
光譜的作用，構建解脫的自由意志</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cell r="O232" t="str">
            <v>諧波58
光譜的作用，構建解脫的自由意志</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cell r="O233" t="str">
            <v>諧波58
光譜的作用，構建解脫的自由意志</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cell r="O234" t="str">
            <v>諧波59
月亮的輸出，表現挑戰的智能</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cell r="O235" t="str">
            <v>諧波59
月亮的輸出，表現挑戰的智能</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cell r="O236" t="str">
            <v>諧波59
月亮的輸出，表現挑戰的智能</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cell r="O237" t="str">
            <v>諧波59
月亮的輸出，表現挑戰的智能</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cell r="O238" t="str">
            <v>諧波60
韻律的母體矩陣，自我調整均衡的宇宙之火</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cell r="O239" t="str">
            <v>諧波60
韻律的母體矩陣，自我調整均衡的宇宙之火</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cell r="O240" t="str">
            <v>諧波60
韻律的母體矩陣，自我調整均衡的宇宙之火</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cell r="O241" t="str">
            <v>諧波60
韻律的母體矩陣，自我調整均衡的宇宙之火</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cell r="O242" t="str">
            <v>諧波61
行星的輸入，賦予顯化的盛開</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cell r="O243" t="str">
            <v>諧波61
行星的輸入，賦予顯化的盛開</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cell r="O244" t="str">
            <v>諧波61
行星的輸入，賦予顯化的盛開</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cell r="O245" t="str">
            <v>諧波61
行星的輸入，賦予顯化的盛開</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cell r="O246" t="str">
            <v>諧波62
磁性的儲存，記得目的的優雅</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cell r="O247" t="str">
            <v>諧波62
磁性的儲存，記得目的的優雅</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cell r="O248" t="str">
            <v>諧波62
磁性的儲存，記得目的的優雅</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cell r="O249" t="str">
            <v>諧波62
磁性的儲存，記得目的的優雅</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cell r="O250" t="str">
            <v>諧波63
超頻的作用，構建光芒四射的自由意志</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cell r="O251" t="str">
            <v>諧波63
超頻的作用，構建光芒四射的自由意志</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cell r="O252" t="str">
            <v>諧波63
超頻的作用，構建光芒四射的自由意志</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cell r="O253" t="str">
            <v>諧波63
超頻的作用，構建光芒四射的自由意志</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cell r="O254" t="str">
            <v>諧波64
太陽的輸出，表現意圖的智能</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cell r="O255" t="str">
            <v>諧波64
太陽的輸出，表現意圖的智能</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cell r="O256" t="str">
            <v>諧波64
太陽的輸出，表現意圖的智能</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cell r="O257" t="str">
            <v>諧波64
太陽的輸出，表現意圖的智能</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cell r="O258" t="str">
            <v>諧波65
宇宙的母體矩陣，自我調整當下的宇宙之火</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cell r="O259" t="str">
            <v>諧波65
宇宙的母體矩陣，自我調整當下的宇宙之火</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cell r="O260" t="str">
            <v>諧波65
宇宙的母體矩陣，自我調整當下的宇宙之火</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cell r="O261" t="str">
            <v>諧波65
宇宙的母體矩陣，自我調整當下的宇宙之火</v>
          </cell>
        </row>
      </sheetData>
      <sheetData sheetId="4"/>
      <sheetData sheetId="5"/>
      <sheetData sheetId="6">
        <row r="2">
          <cell r="G2">
            <v>221</v>
          </cell>
        </row>
        <row r="3">
          <cell r="G3">
            <v>109</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A69A-DA9D-4D72-90A3-E66F5B20DA2A}">
  <dimension ref="A1:L26"/>
  <sheetViews>
    <sheetView tabSelected="1" workbookViewId="0">
      <selection sqref="A1:XFD1048576"/>
    </sheetView>
  </sheetViews>
  <sheetFormatPr defaultColWidth="8.77734375" defaultRowHeight="16.2" x14ac:dyDescent="0.3"/>
  <cols>
    <col min="1" max="1" width="23.109375" customWidth="1"/>
    <col min="2" max="2" width="16.77734375" customWidth="1"/>
    <col min="3" max="3" width="24.6640625" bestFit="1" customWidth="1"/>
    <col min="4" max="4" width="34.88671875" bestFit="1" customWidth="1"/>
    <col min="5" max="5" width="23.77734375" bestFit="1" customWidth="1"/>
    <col min="6" max="6" width="39.109375" customWidth="1"/>
    <col min="7" max="7" width="23.77734375" customWidth="1"/>
    <col min="8" max="8" width="36" customWidth="1"/>
    <col min="9" max="9" width="30.109375" hidden="1" customWidth="1"/>
    <col min="10" max="10" width="35.6640625" hidden="1" customWidth="1"/>
    <col min="11" max="11" width="15" hidden="1" customWidth="1"/>
    <col min="12" max="12" width="0" hidden="1" customWidth="1"/>
  </cols>
  <sheetData>
    <row r="1" spans="1:12" ht="21.6" x14ac:dyDescent="0.3">
      <c r="A1" s="1" t="s">
        <v>0</v>
      </c>
      <c r="B1" s="1" t="s">
        <v>1</v>
      </c>
      <c r="C1" s="1" t="s">
        <v>2</v>
      </c>
      <c r="D1" s="2" t="s">
        <v>3</v>
      </c>
    </row>
    <row r="2" spans="1:12" ht="21.6" x14ac:dyDescent="0.3">
      <c r="A2" s="1" t="s">
        <v>4</v>
      </c>
      <c r="B2" s="3">
        <f>[1]主印記!G2</f>
        <v>221</v>
      </c>
      <c r="C2" s="4" t="str">
        <f>IFERROR(VLOOKUP(B2,[1]卓爾金曆KIN對照表!$A$2:$F$261,6,FALSE),"-")</f>
        <v>宇宙紅龍</v>
      </c>
      <c r="D2" s="5" t="str">
        <f>IFERROR(VLOOKUP(B2,[1]卓爾金曆KIN對照表!$A$2:$J$261,10,FALSE),"-")</f>
        <v>紅月波符宇宙紅龍</v>
      </c>
    </row>
    <row r="3" spans="1:12" ht="21.6" x14ac:dyDescent="0.3">
      <c r="A3" s="1" t="s">
        <v>5</v>
      </c>
      <c r="B3" s="3">
        <f ca="1">[1]主印記!G3</f>
        <v>109</v>
      </c>
      <c r="C3" s="4" t="str">
        <f ca="1">IFERROR(VLOOKUP(B3,[1]卓爾金曆KIN對照表!$A$2:$F$261,6,FALSE),"-")</f>
        <v>超頻紅月</v>
      </c>
      <c r="D3" s="5" t="str">
        <f ca="1">IFERROR(VLOOKUP(B3,[1]卓爾金曆KIN對照表!$A$2:$J$261,10,FALSE),"-")</f>
        <v>紅蛇波符超頻紅月</v>
      </c>
    </row>
    <row r="4" spans="1:12" ht="22.2" x14ac:dyDescent="0.3">
      <c r="A4" s="1" t="s">
        <v>0</v>
      </c>
      <c r="B4" s="6">
        <f ca="1">IF(B2=B3,B2,MOD(B2+B3,260))</f>
        <v>70</v>
      </c>
      <c r="C4" s="4" t="str">
        <f ca="1">IFERROR(VLOOKUP(B4,[1]卓爾金曆KIN對照表!$A$2:$F$261,6,FALSE),"-")</f>
        <v>超頻白狗</v>
      </c>
      <c r="D4" s="5" t="str">
        <f ca="1">IFERROR(VLOOKUP(B4,[1]卓爾金曆KIN對照表!$A$2:$J$261,10,FALSE),"-")</f>
        <v>白世界橋波符超頻白狗</v>
      </c>
      <c r="E4" s="7"/>
    </row>
    <row r="5" spans="1:12" ht="21.6" x14ac:dyDescent="0.3">
      <c r="A5" s="2" t="s">
        <v>6</v>
      </c>
      <c r="B5" s="2" t="s">
        <v>1</v>
      </c>
      <c r="C5" s="8" t="s">
        <v>2</v>
      </c>
      <c r="D5" s="8" t="s">
        <v>3</v>
      </c>
      <c r="E5" s="8" t="s">
        <v>7</v>
      </c>
      <c r="F5" s="8" t="s">
        <v>8</v>
      </c>
      <c r="I5" s="2" t="s">
        <v>9</v>
      </c>
      <c r="J5" s="2" t="s">
        <v>10</v>
      </c>
      <c r="K5" s="2" t="s">
        <v>11</v>
      </c>
      <c r="L5" s="2" t="s">
        <v>12</v>
      </c>
    </row>
    <row r="6" spans="1:12" ht="64.8" x14ac:dyDescent="0.3">
      <c r="A6" s="1" t="s">
        <v>0</v>
      </c>
      <c r="B6" s="9">
        <f ca="1">B4</f>
        <v>70</v>
      </c>
      <c r="C6" s="10" t="str">
        <f ca="1">IFERROR(VLOOKUP(B6,[1]卓爾金曆KIN對照表!$A$2:$F$261,6,FALSE),"-")</f>
        <v>超頻白狗</v>
      </c>
      <c r="D6" s="10" t="str">
        <f ca="1">IFERROR(VLOOKUP(B6,[1]卓爾金曆KIN對照表!$A$2:$J$261,10,FALSE),"-")</f>
        <v>白世界橋波符超頻白狗</v>
      </c>
      <c r="E6" s="11" t="str">
        <f ca="1">IFERROR(VLOOKUP($B6,[1]卓爾金曆KIN對照表!$A$2:$N$261,12,FALSE),"-")</f>
        <v>白色北方淨化城堡白世界橋波符超頻白狗</v>
      </c>
      <c r="F6" s="11" t="str">
        <f ca="1">IFERROR(VLOOKUP($B6,[1]卓爾金曆KIN對照表!$A$2:$N$261,14,FALSE),"-")</f>
        <v>視野藍鷹藍色銀河季節白色北方淨化城堡白世界橋波符超頻白狗</v>
      </c>
      <c r="I6" s="5">
        <f ca="1">VLOOKUP($B$6,[1]卓爾金曆KIN對照表!$A$2:$F$261,2,FALSE)</f>
        <v>5</v>
      </c>
      <c r="J6" s="4" t="str">
        <f ca="1">VLOOKUP($B$6,[1]卓爾金曆KIN對照表!$A$2:$F$261,3,FALSE)</f>
        <v>超頻</v>
      </c>
      <c r="K6" s="4">
        <f ca="1">VLOOKUP(B6,[1]卓爾金曆KIN對照表!$A$2:$F$261,4,FALSE)</f>
        <v>10</v>
      </c>
      <c r="L6" s="4" t="str">
        <f ca="1">VLOOKUP(B6,[1]卓爾金曆KIN對照表!$A$2:$F$261,5,FALSE)</f>
        <v>白狗</v>
      </c>
    </row>
    <row r="7" spans="1:12" ht="64.8" x14ac:dyDescent="0.3">
      <c r="A7" s="4" t="s">
        <v>13</v>
      </c>
      <c r="B7" s="9">
        <f ca="1">IFERROR(VLOOKUP(C7,[1]卓爾金曆KIN對照表!$F$2:$H$261,3,FALSE),"-")</f>
        <v>109</v>
      </c>
      <c r="C7" s="10" t="str">
        <f ca="1">J7&amp;L7</f>
        <v>超頻紅月</v>
      </c>
      <c r="D7" s="10" t="str">
        <f ca="1">IFERROR(VLOOKUP(B7,[1]卓爾金曆KIN對照表!$A$2:$J$261,10,FALSE),"-")</f>
        <v>紅蛇波符超頻紅月</v>
      </c>
      <c r="E7" s="11" t="str">
        <f ca="1">IFERROR(VLOOKUP($B7,[1]卓爾金曆KIN對照表!$A$2:$N$261,12,FALSE),"-")</f>
        <v>藍色西方蛻變城堡紅蛇波符超頻紅月</v>
      </c>
      <c r="F7" s="11" t="str">
        <f ca="1">IFERROR(VLOOKUP($B7,[1]卓爾金曆KIN對照表!$A$2:$N$261,14,FALSE),"-")</f>
        <v>視野藍鷹藍色銀河季節藍色西方蛻變城堡紅蛇波符超頻紅月</v>
      </c>
      <c r="I7" s="5">
        <f ca="1">VLOOKUP($B$6,[1]卓爾金曆KIN對照表!$A$2:$F$261,2,FALSE)</f>
        <v>5</v>
      </c>
      <c r="J7" s="4" t="str">
        <f ca="1">J6</f>
        <v>超頻</v>
      </c>
      <c r="K7" s="4">
        <f ca="1">IF(19-K6&lt;1,19-K6+20,19-K6)</f>
        <v>9</v>
      </c>
      <c r="L7" s="4" t="str">
        <f ca="1">VLOOKUP(K7,[1]卓爾金曆KIN對照表!D2:E21,2,FALSE)</f>
        <v>紅月</v>
      </c>
    </row>
    <row r="8" spans="1:12" ht="64.8" x14ac:dyDescent="0.3">
      <c r="A8" s="4" t="s">
        <v>14</v>
      </c>
      <c r="B8" s="9">
        <f ca="1">IFERROR(VLOOKUP(C8,[1]卓爾金曆KIN對照表!$F$2:$H$261,3,FALSE),"-")</f>
        <v>200</v>
      </c>
      <c r="C8" s="10" t="str">
        <f ca="1">J8&amp;L8</f>
        <v>超頻黃太陽</v>
      </c>
      <c r="D8" s="10" t="str">
        <f ca="1">IFERROR(VLOOKUP(B8,[1]卓爾金曆KIN對照表!$A$2:$J$261,10,FALSE),"-")</f>
        <v>黃戰士波符超頻黃太陽</v>
      </c>
      <c r="E8" s="11" t="str">
        <f ca="1">IFERROR(VLOOKUP($B8,[1]卓爾金曆KIN對照表!$A$2:$N$261,12,FALSE),"-")</f>
        <v>黃色南方給予城堡黃戰士波符超頻黃太陽</v>
      </c>
      <c r="F8" s="11" t="str">
        <f ca="1">IFERROR(VLOOKUP($B8,[1]卓爾金曆KIN對照表!$A$2:$N$261,14,FALSE),"-")</f>
        <v>生命力紅蛇紅色銀河季節黃色南方給予城堡黃戰士波符超頻黃太陽</v>
      </c>
      <c r="I8" s="5">
        <f ca="1">VLOOKUP($B$6,[1]卓爾金曆KIN對照表!$A$2:$F$261,2,FALSE)</f>
        <v>5</v>
      </c>
      <c r="J8" s="4" t="str">
        <f ca="1">J7</f>
        <v>超頻</v>
      </c>
      <c r="K8" s="4" cm="1">
        <f t="array" aca="1" ref="K8" ca="1">_xlfn.IFS(K6&gt;10,K6-10,K6&lt;=10,K6+10)</f>
        <v>20</v>
      </c>
      <c r="L8" s="4" t="str">
        <f ca="1">VLOOKUP(K8,[1]卓爾金曆KIN對照表!D3:E22,2,FALSE)</f>
        <v>黃太陽</v>
      </c>
    </row>
    <row r="9" spans="1:12" ht="64.8" x14ac:dyDescent="0.3">
      <c r="A9" s="4" t="s">
        <v>15</v>
      </c>
      <c r="B9" s="9">
        <f ca="1">IFERROR(VLOOKUP(C9,[1]卓爾金曆KIN對照表!$F$2:$H$261,3,FALSE),"-")</f>
        <v>191</v>
      </c>
      <c r="C9" s="10" t="str">
        <f ca="1">J9&amp;L9</f>
        <v>太陽藍猴</v>
      </c>
      <c r="D9" s="10" t="str">
        <f ca="1">IFERROR(VLOOKUP(B9,[1]卓爾金曆KIN對照表!$A$2:$J$261,10,FALSE),"-")</f>
        <v>藍夜波符太陽藍猴</v>
      </c>
      <c r="E9" s="11" t="str">
        <f ca="1">IFERROR(VLOOKUP($B9,[1]卓爾金曆KIN對照表!$A$2:$N$261,12,FALSE),"-")</f>
        <v>黃色南方給予城堡藍夜波符太陽藍猴</v>
      </c>
      <c r="F9" s="11" t="str">
        <f ca="1">IFERROR(VLOOKUP($B9,[1]卓爾金曆KIN對照表!$A$2:$N$261,14,FALSE),"-")</f>
        <v>生命力紅蛇紅色銀河季節黃色南方給予城堡藍夜波符太陽藍猴</v>
      </c>
      <c r="I9" s="4">
        <f ca="1">14-I6</f>
        <v>9</v>
      </c>
      <c r="J9" s="4" t="str">
        <f ca="1">VLOOKUP(I9,[1]卓爾金曆KIN對照表!$A$2:$C$261,3,FALSE)</f>
        <v>太陽</v>
      </c>
      <c r="K9" s="4">
        <f ca="1">21-K6</f>
        <v>11</v>
      </c>
      <c r="L9" s="4" t="str">
        <f ca="1">VLOOKUP(K9,[1]卓爾金曆KIN對照表!D4:E23,2,FALSE)</f>
        <v>藍猴</v>
      </c>
    </row>
    <row r="10" spans="1:12" ht="64.8" x14ac:dyDescent="0.3">
      <c r="A10" s="4" t="s">
        <v>16</v>
      </c>
      <c r="B10" s="9">
        <f ca="1">IFERROR(VLOOKUP(C10,[1]卓爾金曆KIN對照表!$F$2:$H$261,3,FALSE),"-")</f>
        <v>18</v>
      </c>
      <c r="C10" s="10" t="str">
        <f ca="1">J10&amp;L10</f>
        <v>超頻白鏡</v>
      </c>
      <c r="D10" s="10" t="str">
        <f ca="1">IFERROR(VLOOKUP(B10,[1]卓爾金曆KIN對照表!$A$2:$J$261,10,FALSE),"-")</f>
        <v>白巫師波符超頻白鏡</v>
      </c>
      <c r="E10" s="11" t="str">
        <f ca="1">IFERROR(VLOOKUP($B10,[1]卓爾金曆KIN對照表!$A$2:$N$261,12,FALSE),"-")</f>
        <v>紅色東方啟動城堡白巫師波符超頻白鏡</v>
      </c>
      <c r="F10" s="11" t="str">
        <f ca="1">IFERROR(VLOOKUP($B10,[1]卓爾金曆KIN對照表!$A$2:$N$261,14,FALSE),"-")</f>
        <v>愛的白狗白色銀河季節紅色東方啟動城堡白巫師波符超頻白鏡</v>
      </c>
      <c r="I10" s="5">
        <f ca="1">VLOOKUP($B$6,[1]卓爾金曆KIN對照表!$A$2:$F$261,2,FALSE)</f>
        <v>5</v>
      </c>
      <c r="J10" s="4" t="str">
        <f ca="1">J6</f>
        <v>超頻</v>
      </c>
      <c r="K10" s="4" cm="1">
        <f t="array" aca="1" ref="K10" ca="1">_xlfn.IFS(MOD(I6,5)=1,K6,MOD(I6,5)=2,IF((K6-8)&gt;0,K6-8,K6+20-8),MOD(I6,5)=3,IF((K6+4)&gt;20,K6-20+4,K6+4),MOD(I6,5)=4,IF(K6-4&lt;=0,K6-4+20,K6-4),MOD(I6,5)=0,IF(K6+8&gt;20,K6+8-20,K6+8))</f>
        <v>18</v>
      </c>
      <c r="L10" s="4" t="str">
        <f ca="1">VLOOKUP(K10,[1]卓爾金曆KIN對照表!D5:E24,2,FALSE)</f>
        <v>白鏡</v>
      </c>
    </row>
    <row r="11" spans="1:12" ht="16.8" thickBot="1" x14ac:dyDescent="0.35"/>
    <row r="12" spans="1:12" ht="25.2" thickBot="1" x14ac:dyDescent="0.35">
      <c r="A12" s="12" t="s">
        <v>17</v>
      </c>
      <c r="B12" s="13" t="str">
        <f ca="1">VLOOKUP(B6,[1]卓爾金曆KIN對照表!$A$2:$I$261,9,FALSE)</f>
        <v>白世界橋波符</v>
      </c>
      <c r="C12" s="14"/>
      <c r="D12" s="15"/>
      <c r="E12" s="16"/>
    </row>
    <row r="13" spans="1:12" ht="23.4" x14ac:dyDescent="0.3">
      <c r="B13" s="17" t="s">
        <v>1</v>
      </c>
      <c r="C13" s="18" t="s">
        <v>2</v>
      </c>
      <c r="D13" s="18" t="s">
        <v>18</v>
      </c>
      <c r="E13" s="19" t="s">
        <v>19</v>
      </c>
      <c r="F13" s="20" t="s">
        <v>20</v>
      </c>
      <c r="G13" s="20" t="s">
        <v>21</v>
      </c>
      <c r="H13" s="20" t="s">
        <v>22</v>
      </c>
      <c r="I13" s="21" t="s">
        <v>11</v>
      </c>
      <c r="J13" s="21" t="s">
        <v>10</v>
      </c>
      <c r="K13" s="21" t="s">
        <v>11</v>
      </c>
      <c r="L13" s="21" t="s">
        <v>12</v>
      </c>
    </row>
    <row r="14" spans="1:12" ht="86.4" x14ac:dyDescent="0.3">
      <c r="B14" s="22">
        <f ca="1">_xlfn.XLOOKUP(C14,[1]卓爾金曆KIN對照表!$F$2:$F$261,[1]卓爾金曆KIN對照表!$A$2:$A$261)</f>
        <v>66</v>
      </c>
      <c r="C14" s="10" t="str">
        <f t="shared" ref="C14:C26" ca="1" si="0">J14&amp;L14</f>
        <v>磁性白世界橋</v>
      </c>
      <c r="D14" s="21" t="s">
        <v>23</v>
      </c>
      <c r="E14" s="4" t="str">
        <f ca="1">_xlfn.XLOOKUP(B14,[1]卓爾金曆KIN對照表!$A:$A,[1]卓爾金曆KIN對照表!$O:$O)</f>
        <v>諧波17
電力的儲存，記得服務的優雅</v>
      </c>
      <c r="F14" s="4" t="str">
        <f ca="1">_xlfn.XLOOKUP(E14,[1]銀河易經編碼!$AA$2:$AA$65,[1]銀河易經編碼!$B$2:$B$65)</f>
        <v>地風升</v>
      </c>
      <c r="G14" s="23" t="str">
        <f ca="1">_xlfn.XLOOKUP(F14,[1]銀河易經編碼!$B$2:$B$65,[1]銀河易經編碼!$J$2:$J$65)</f>
        <v>璀璨虛空</v>
      </c>
      <c r="H14" s="23" t="str">
        <f ca="1">_xlfn.XLOOKUP(F14,[1]銀河易經編碼!$B$2:$B$65,[1]銀河易經編碼!$K$2:$K$65)</f>
        <v>清晰無礙中，你看到了什麼？
在時間心智中，循環光芒
在光體中，循環呼吸</v>
      </c>
      <c r="I14" s="24">
        <v>1</v>
      </c>
      <c r="J14" s="21" t="str">
        <f>VLOOKUP(I14,[1]卓爾金曆KIN對照表!$Q$2:$R$14,2,FALSE)</f>
        <v>磁性</v>
      </c>
      <c r="K14" s="21">
        <f ca="1">_xlfn.XLOOKUP(L14,[1]卓爾金曆KIN對照表!$T$2:$T$21,[1]卓爾金曆KIN對照表!$S$2:$S$21)</f>
        <v>6</v>
      </c>
      <c r="L14" s="21" t="str">
        <f ca="1">_xlfn.XLOOKUP(B12,[1]卓爾金曆KIN對照表!$I$2:$I$261,[1]卓爾金曆KIN對照表!$E$2:$E$261)</f>
        <v>白世界橋</v>
      </c>
    </row>
    <row r="15" spans="1:12" ht="86.4" x14ac:dyDescent="0.3">
      <c r="B15" s="22">
        <f ca="1">_xlfn.XLOOKUP(C15,[1]卓爾金曆KIN對照表!$F$2:$F$261,[1]卓爾金曆KIN對照表!$A$2:$A$261)</f>
        <v>67</v>
      </c>
      <c r="C15" s="10" t="str">
        <f t="shared" ca="1" si="0"/>
        <v>月亮藍手</v>
      </c>
      <c r="D15" s="21" t="s">
        <v>24</v>
      </c>
      <c r="E15" s="4" t="str">
        <f ca="1">_xlfn.XLOOKUP(B15,[1]卓爾金曆KIN對照表!$A:$A,[1]卓爾金曆KIN對照表!$O:$O)</f>
        <v>諧波17
電力的儲存，記得服務的優雅</v>
      </c>
      <c r="F15" s="4" t="str">
        <f ca="1">_xlfn.XLOOKUP(E15,[1]銀河易經編碼!$AA$2:$AA$65,[1]銀河易經編碼!$B$2:$B$65)</f>
        <v>地風升</v>
      </c>
      <c r="G15" s="23" t="str">
        <f ca="1">_xlfn.XLOOKUP(F15,[1]銀河易經編碼!$B$2:$B$65,[1]銀河易經編碼!$J$2:$J$65)</f>
        <v>璀璨虛空</v>
      </c>
      <c r="H15" s="23" t="str">
        <f ca="1">_xlfn.XLOOKUP(F15,[1]銀河易經編碼!$B$2:$B$65,[1]銀河易經編碼!$K$2:$K$65)</f>
        <v>清晰無礙中，你看到了什麼？
在時間心智中，循環光芒
在光體中，循環呼吸</v>
      </c>
      <c r="I15" s="21">
        <v>2</v>
      </c>
      <c r="J15" s="21" t="str">
        <f>VLOOKUP(I15,[1]卓爾金曆KIN對照表!$Q$2:$R$14,2,FALSE)</f>
        <v>月亮</v>
      </c>
      <c r="K15" s="21">
        <f ca="1">IF((K14+1)&gt;20,1,K14+1)</f>
        <v>7</v>
      </c>
      <c r="L15" s="21" t="str">
        <f ca="1">VLOOKUP(K15,[1]卓爾金曆KIN對照表!$S$2:$T$21,2,FALSE)</f>
        <v>藍手</v>
      </c>
    </row>
    <row r="16" spans="1:12" ht="86.4" x14ac:dyDescent="0.3">
      <c r="B16" s="22">
        <f ca="1">_xlfn.XLOOKUP(C16,[1]卓爾金曆KIN對照表!$F$2:$F$261,[1]卓爾金曆KIN對照表!$A$2:$A$261)</f>
        <v>68</v>
      </c>
      <c r="C16" s="10" t="str">
        <f t="shared" ca="1" si="0"/>
        <v>電力黃星星</v>
      </c>
      <c r="D16" s="21" t="s">
        <v>25</v>
      </c>
      <c r="E16" s="4" t="str">
        <f ca="1">_xlfn.XLOOKUP(B16,[1]卓爾金曆KIN對照表!$A:$A,[1]卓爾金曆KIN對照表!$O:$O)</f>
        <v>諧波17
電力的儲存，記得服務的優雅</v>
      </c>
      <c r="F16" s="4" t="str">
        <f ca="1">_xlfn.XLOOKUP(E16,[1]銀河易經編碼!$AA$2:$AA$65,[1]銀河易經編碼!$B$2:$B$65)</f>
        <v>地風升</v>
      </c>
      <c r="G16" s="23" t="str">
        <f ca="1">_xlfn.XLOOKUP(F16,[1]銀河易經編碼!$B$2:$B$65,[1]銀河易經編碼!$J$2:$J$65)</f>
        <v>璀璨虛空</v>
      </c>
      <c r="H16" s="23" t="str">
        <f ca="1">_xlfn.XLOOKUP(F16,[1]銀河易經編碼!$B$2:$B$65,[1]銀河易經編碼!$K$2:$K$65)</f>
        <v>清晰無礙中，你看到了什麼？
在時間心智中，循環光芒
在光體中，循環呼吸</v>
      </c>
      <c r="I16" s="21">
        <v>3</v>
      </c>
      <c r="J16" s="21" t="str">
        <f>VLOOKUP(I16,[1]卓爾金曆KIN對照表!$Q$2:$R$14,2,FALSE)</f>
        <v>電力</v>
      </c>
      <c r="K16" s="21">
        <f t="shared" ref="K16:K26" ca="1" si="1">IF((K15+1)&gt;20,1,K15+1)</f>
        <v>8</v>
      </c>
      <c r="L16" s="21" t="str">
        <f ca="1">VLOOKUP(K16,[1]卓爾金曆KIN對照表!$S$2:$T$21,2,FALSE)</f>
        <v>黃星星</v>
      </c>
    </row>
    <row r="17" spans="2:12" ht="86.4" x14ac:dyDescent="0.3">
      <c r="B17" s="22">
        <f ca="1">_xlfn.XLOOKUP(C17,[1]卓爾金曆KIN對照表!$F$2:$F$261,[1]卓爾金曆KIN對照表!$A$2:$A$261)</f>
        <v>69</v>
      </c>
      <c r="C17" s="10" t="str">
        <f t="shared" ca="1" si="0"/>
        <v>自我存在紅月</v>
      </c>
      <c r="D17" s="21" t="s">
        <v>26</v>
      </c>
      <c r="E17" s="4" t="str">
        <f ca="1">_xlfn.XLOOKUP(B17,[1]卓爾金曆KIN對照表!$A:$A,[1]卓爾金曆KIN對照表!$O:$O)</f>
        <v>諧波18
共鳴的作用，構建協調的自由意志</v>
      </c>
      <c r="F17" s="4" t="str">
        <f ca="1">_xlfn.XLOOKUP(E17,[1]銀河易經編碼!$AA$2:$AA$65,[1]銀河易經編碼!$B$2:$B$65)</f>
        <v>兌為澤</v>
      </c>
      <c r="G17" s="23" t="str">
        <f ca="1">_xlfn.XLOOKUP(F17,[1]銀河易經編碼!$B$2:$B$65,[1]銀河易經編碼!$J$2:$J$65)</f>
        <v>喜悅之光熱</v>
      </c>
      <c r="H17" s="23" t="str">
        <f ca="1">_xlfn.XLOOKUP(F17,[1]銀河易經編碼!$B$2:$B$65,[1]銀河易經編碼!$K$2:$K$65)</f>
        <v>智慧之火清唱古老歌謠
聆聽銀河星系心智中的空間
順著光流穿越時間之海</v>
      </c>
      <c r="I17" s="21">
        <v>4</v>
      </c>
      <c r="J17" s="21" t="str">
        <f>VLOOKUP(I17,[1]卓爾金曆KIN對照表!$Q$2:$R$14,2,FALSE)</f>
        <v>自我存在</v>
      </c>
      <c r="K17" s="21">
        <f t="shared" ca="1" si="1"/>
        <v>9</v>
      </c>
      <c r="L17" s="21" t="str">
        <f ca="1">VLOOKUP(K17,[1]卓爾金曆KIN對照表!$S$2:$T$21,2,FALSE)</f>
        <v>紅月</v>
      </c>
    </row>
    <row r="18" spans="2:12" ht="86.4" x14ac:dyDescent="0.3">
      <c r="B18" s="22">
        <f ca="1">_xlfn.XLOOKUP(C18,[1]卓爾金曆KIN對照表!$F$2:$F$261,[1]卓爾金曆KIN對照表!$A$2:$A$261)</f>
        <v>70</v>
      </c>
      <c r="C18" s="10" t="str">
        <f t="shared" ca="1" si="0"/>
        <v>超頻白狗</v>
      </c>
      <c r="D18" s="21" t="s">
        <v>27</v>
      </c>
      <c r="E18" s="4" t="str">
        <f ca="1">_xlfn.XLOOKUP(B18,[1]卓爾金曆KIN對照表!$A:$A,[1]卓爾金曆KIN對照表!$O:$O)</f>
        <v>諧波18
共鳴的作用，構建協調的自由意志</v>
      </c>
      <c r="F18" s="4" t="str">
        <f ca="1">_xlfn.XLOOKUP(E18,[1]銀河易經編碼!$AA$2:$AA$65,[1]銀河易經編碼!$B$2:$B$65)</f>
        <v>兌為澤</v>
      </c>
      <c r="G18" s="23" t="str">
        <f ca="1">_xlfn.XLOOKUP(F18,[1]銀河易經編碼!$B$2:$B$65,[1]銀河易經編碼!$J$2:$J$65)</f>
        <v>喜悅之光熱</v>
      </c>
      <c r="H18" s="23" t="str">
        <f ca="1">_xlfn.XLOOKUP(F18,[1]銀河易經編碼!$B$2:$B$65,[1]銀河易經編碼!$K$2:$K$65)</f>
        <v>智慧之火清唱古老歌謠
聆聽銀河星系心智中的空間
順著光流穿越時間之海</v>
      </c>
      <c r="I18" s="24">
        <v>5</v>
      </c>
      <c r="J18" s="21" t="str">
        <f>VLOOKUP(I18,[1]卓爾金曆KIN對照表!$Q$2:$R$14,2,FALSE)</f>
        <v>超頻</v>
      </c>
      <c r="K18" s="21">
        <f t="shared" ca="1" si="1"/>
        <v>10</v>
      </c>
      <c r="L18" s="21" t="str">
        <f ca="1">VLOOKUP(K18,[1]卓爾金曆KIN對照表!$S$2:$T$21,2,FALSE)</f>
        <v>白狗</v>
      </c>
    </row>
    <row r="19" spans="2:12" ht="86.4" x14ac:dyDescent="0.3">
      <c r="B19" s="22">
        <f ca="1">_xlfn.XLOOKUP(C19,[1]卓爾金曆KIN對照表!$F$2:$F$261,[1]卓爾金曆KIN對照表!$A$2:$A$261)</f>
        <v>71</v>
      </c>
      <c r="C19" s="10" t="str">
        <f t="shared" ca="1" si="0"/>
        <v>韻律藍猴</v>
      </c>
      <c r="D19" s="21" t="s">
        <v>28</v>
      </c>
      <c r="E19" s="4" t="str">
        <f ca="1">_xlfn.XLOOKUP(B19,[1]卓爾金曆KIN對照表!$A:$A,[1]卓爾金曆KIN對照表!$O:$O)</f>
        <v>諧波18
共鳴的作用，構建協調的自由意志</v>
      </c>
      <c r="F19" s="4" t="str">
        <f ca="1">_xlfn.XLOOKUP(E19,[1]銀河易經編碼!$AA$2:$AA$65,[1]銀河易經編碼!$B$2:$B$65)</f>
        <v>兌為澤</v>
      </c>
      <c r="G19" s="23" t="str">
        <f ca="1">_xlfn.XLOOKUP(F19,[1]銀河易經編碼!$B$2:$B$65,[1]銀河易經編碼!$J$2:$J$65)</f>
        <v>喜悅之光熱</v>
      </c>
      <c r="H19" s="23" t="str">
        <f ca="1">_xlfn.XLOOKUP(F19,[1]銀河易經編碼!$B$2:$B$65,[1]銀河易經編碼!$K$2:$K$65)</f>
        <v>智慧之火清唱古老歌謠
聆聽銀河星系心智中的空間
順著光流穿越時間之海</v>
      </c>
      <c r="I19" s="21">
        <v>6</v>
      </c>
      <c r="J19" s="21" t="str">
        <f>VLOOKUP(I19,[1]卓爾金曆KIN對照表!$Q$2:$R$14,2,FALSE)</f>
        <v>韻律</v>
      </c>
      <c r="K19" s="21">
        <f t="shared" ca="1" si="1"/>
        <v>11</v>
      </c>
      <c r="L19" s="21" t="str">
        <f ca="1">VLOOKUP(K19,[1]卓爾金曆KIN對照表!$S$2:$T$21,2,FALSE)</f>
        <v>藍猴</v>
      </c>
    </row>
    <row r="20" spans="2:12" ht="86.4" x14ac:dyDescent="0.3">
      <c r="B20" s="22">
        <f ca="1">_xlfn.XLOOKUP(C20,[1]卓爾金曆KIN對照表!$F$2:$F$261,[1]卓爾金曆KIN對照表!$A$2:$A$261)</f>
        <v>72</v>
      </c>
      <c r="C20" s="10" t="str">
        <f t="shared" ca="1" si="0"/>
        <v>共振黃人</v>
      </c>
      <c r="D20" s="21" t="s">
        <v>29</v>
      </c>
      <c r="E20" s="4" t="str">
        <f ca="1">_xlfn.XLOOKUP(B20,[1]卓爾金曆KIN對照表!$A:$A,[1]卓爾金曆KIN對照表!$O:$O)</f>
        <v>諧波18
共鳴的作用，構建協調的自由意志</v>
      </c>
      <c r="F20" s="4" t="str">
        <f ca="1">_xlfn.XLOOKUP(E20,[1]銀河易經編碼!$AA$2:$AA$65,[1]銀河易經編碼!$B$2:$B$65)</f>
        <v>兌為澤</v>
      </c>
      <c r="G20" s="23" t="str">
        <f ca="1">_xlfn.XLOOKUP(F20,[1]銀河易經編碼!$B$2:$B$65,[1]銀河易經編碼!$J$2:$J$65)</f>
        <v>喜悅之光熱</v>
      </c>
      <c r="H20" s="23" t="str">
        <f ca="1">_xlfn.XLOOKUP(F20,[1]銀河易經編碼!$B$2:$B$65,[1]銀河易經編碼!$K$2:$K$65)</f>
        <v>智慧之火清唱古老歌謠
聆聽銀河星系心智中的空間
順著光流穿越時間之海</v>
      </c>
      <c r="I20" s="21">
        <v>7</v>
      </c>
      <c r="J20" s="21" t="str">
        <f>VLOOKUP(I20,[1]卓爾金曆KIN對照表!$Q$2:$R$14,2,FALSE)</f>
        <v>共振</v>
      </c>
      <c r="K20" s="21">
        <f t="shared" ca="1" si="1"/>
        <v>12</v>
      </c>
      <c r="L20" s="21" t="str">
        <f ca="1">VLOOKUP(K20,[1]卓爾金曆KIN對照表!$S$2:$T$21,2,FALSE)</f>
        <v>黃人</v>
      </c>
    </row>
    <row r="21" spans="2:12" ht="108" x14ac:dyDescent="0.3">
      <c r="B21" s="22">
        <f ca="1">_xlfn.XLOOKUP(C21,[1]卓爾金曆KIN對照表!$F$2:$F$261,[1]卓爾金曆KIN對照表!$A$2:$A$261)</f>
        <v>73</v>
      </c>
      <c r="C21" s="10" t="str">
        <f t="shared" ca="1" si="0"/>
        <v>銀河星系紅天行者</v>
      </c>
      <c r="D21" s="21" t="s">
        <v>30</v>
      </c>
      <c r="E21" s="4" t="str">
        <f ca="1">_xlfn.XLOOKUP(B21,[1]卓爾金曆KIN對照表!$A:$A,[1]卓爾金曆KIN對照表!$O:$O)</f>
        <v>諧波19
光譜的輸出，表現解脫的智能</v>
      </c>
      <c r="F21" s="4" t="str">
        <f ca="1">_xlfn.XLOOKUP(E21,[1]銀河易經編碼!$AA$2:$AA$65,[1]銀河易經編碼!$B$2:$B$65)</f>
        <v>天水訟</v>
      </c>
      <c r="G21" s="23" t="str">
        <f ca="1">_xlfn.XLOOKUP(F21,[1]銀河易經編碼!$B$2:$B$65,[1]銀河易經編碼!$J$2:$J$65)</f>
        <v>眾人分開</v>
      </c>
      <c r="H21" s="23" t="str">
        <f ca="1">_xlfn.XLOOKUP(F21,[1]銀河易經編碼!$B$2:$B$65,[1]銀河易經編碼!$K$2:$K$65)</f>
        <v>所有星星皆有其獨特本性
煉金術士將靈性從黃金中分離
在六天中搜尋瑪納，天賜食糧</v>
      </c>
      <c r="I21" s="21">
        <v>8</v>
      </c>
      <c r="J21" s="21" t="str">
        <f>VLOOKUP(I21,[1]卓爾金曆KIN對照表!$Q$2:$R$14,2,FALSE)</f>
        <v>銀河星系</v>
      </c>
      <c r="K21" s="21">
        <f t="shared" ca="1" si="1"/>
        <v>13</v>
      </c>
      <c r="L21" s="21" t="str">
        <f ca="1">VLOOKUP(K21,[1]卓爾金曆KIN對照表!$S$2:$T$21,2,FALSE)</f>
        <v>紅天行者</v>
      </c>
    </row>
    <row r="22" spans="2:12" ht="108" x14ac:dyDescent="0.3">
      <c r="B22" s="22">
        <f ca="1">_xlfn.XLOOKUP(C22,[1]卓爾金曆KIN對照表!$F$2:$F$261,[1]卓爾金曆KIN對照表!$A$2:$A$261)</f>
        <v>74</v>
      </c>
      <c r="C22" s="10" t="str">
        <f t="shared" ca="1" si="0"/>
        <v>太陽白巫師</v>
      </c>
      <c r="D22" s="21" t="s">
        <v>31</v>
      </c>
      <c r="E22" s="4" t="str">
        <f ca="1">_xlfn.XLOOKUP(B22,[1]卓爾金曆KIN對照表!$A:$A,[1]卓爾金曆KIN對照表!$O:$O)</f>
        <v>諧波19
光譜的輸出，表現解脫的智能</v>
      </c>
      <c r="F22" s="4" t="str">
        <f ca="1">_xlfn.XLOOKUP(E22,[1]銀河易經編碼!$AA$2:$AA$65,[1]銀河易經編碼!$B$2:$B$65)</f>
        <v>天水訟</v>
      </c>
      <c r="G22" s="23" t="str">
        <f ca="1">_xlfn.XLOOKUP(F22,[1]銀河易經編碼!$B$2:$B$65,[1]銀河易經編碼!$J$2:$J$65)</f>
        <v>眾人分開</v>
      </c>
      <c r="H22" s="23" t="str">
        <f ca="1">_xlfn.XLOOKUP(F22,[1]銀河易經編碼!$B$2:$B$65,[1]銀河易經編碼!$K$2:$K$65)</f>
        <v>所有星星皆有其獨特本性
煉金術士將靈性從黃金中分離
在六天中搜尋瑪納，天賜食糧</v>
      </c>
      <c r="I22" s="24">
        <v>9</v>
      </c>
      <c r="J22" s="21" t="str">
        <f>VLOOKUP(I22,[1]卓爾金曆KIN對照表!$Q$2:$R$14,2,FALSE)</f>
        <v>太陽</v>
      </c>
      <c r="K22" s="21">
        <f t="shared" ca="1" si="1"/>
        <v>14</v>
      </c>
      <c r="L22" s="21" t="str">
        <f ca="1">VLOOKUP(K22,[1]卓爾金曆KIN對照表!$S$2:$T$21,2,FALSE)</f>
        <v>白巫師</v>
      </c>
    </row>
    <row r="23" spans="2:12" ht="108" x14ac:dyDescent="0.3">
      <c r="B23" s="22">
        <f ca="1">_xlfn.XLOOKUP(C23,[1]卓爾金曆KIN對照表!$F$2:$F$261,[1]卓爾金曆KIN對照表!$A$2:$A$261)</f>
        <v>75</v>
      </c>
      <c r="C23" s="10" t="str">
        <f t="shared" ca="1" si="0"/>
        <v>行星藍鷹</v>
      </c>
      <c r="D23" s="21" t="s">
        <v>32</v>
      </c>
      <c r="E23" s="4" t="str">
        <f ca="1">_xlfn.XLOOKUP(B23,[1]卓爾金曆KIN對照表!$A:$A,[1]卓爾金曆KIN對照表!$O:$O)</f>
        <v>諧波19
光譜的輸出，表現解脫的智能</v>
      </c>
      <c r="F23" s="4" t="str">
        <f ca="1">_xlfn.XLOOKUP(E23,[1]銀河易經編碼!$AA$2:$AA$65,[1]銀河易經編碼!$B$2:$B$65)</f>
        <v>天水訟</v>
      </c>
      <c r="G23" s="23" t="str">
        <f ca="1">_xlfn.XLOOKUP(F23,[1]銀河易經編碼!$B$2:$B$65,[1]銀河易經編碼!$J$2:$J$65)</f>
        <v>眾人分開</v>
      </c>
      <c r="H23" s="23" t="str">
        <f ca="1">_xlfn.XLOOKUP(F23,[1]銀河易經編碼!$B$2:$B$65,[1]銀河易經編碼!$K$2:$K$65)</f>
        <v>所有星星皆有其獨特本性
煉金術士將靈性從黃金中分離
在六天中搜尋瑪納，天賜食糧</v>
      </c>
      <c r="I23" s="21">
        <v>10</v>
      </c>
      <c r="J23" s="21" t="str">
        <f>VLOOKUP(I23,[1]卓爾金曆KIN對照表!$Q$2:$R$14,2,FALSE)</f>
        <v>行星</v>
      </c>
      <c r="K23" s="21">
        <f t="shared" ca="1" si="1"/>
        <v>15</v>
      </c>
      <c r="L23" s="21" t="str">
        <f ca="1">VLOOKUP(K23,[1]卓爾金曆KIN對照表!$S$2:$T$21,2,FALSE)</f>
        <v>藍鷹</v>
      </c>
    </row>
    <row r="24" spans="2:12" ht="108" x14ac:dyDescent="0.3">
      <c r="B24" s="22">
        <f ca="1">_xlfn.XLOOKUP(C24,[1]卓爾金曆KIN對照表!$F$2:$F$261,[1]卓爾金曆KIN對照表!$A$2:$A$261)</f>
        <v>76</v>
      </c>
      <c r="C24" s="10" t="str">
        <f t="shared" ca="1" si="0"/>
        <v>光譜黃戰士</v>
      </c>
      <c r="D24" s="21" t="s">
        <v>33</v>
      </c>
      <c r="E24" s="4" t="str">
        <f ca="1">_xlfn.XLOOKUP(B24,[1]卓爾金曆KIN對照表!$A:$A,[1]卓爾金曆KIN對照表!$O:$O)</f>
        <v>諧波19
光譜的輸出，表現解脫的智能</v>
      </c>
      <c r="F24" s="4" t="str">
        <f ca="1">_xlfn.XLOOKUP(E24,[1]銀河易經編碼!$AA$2:$AA$65,[1]銀河易經編碼!$B$2:$B$65)</f>
        <v>天水訟</v>
      </c>
      <c r="G24" s="23" t="str">
        <f ca="1">_xlfn.XLOOKUP(F24,[1]銀河易經編碼!$B$2:$B$65,[1]銀河易經編碼!$J$2:$J$65)</f>
        <v>眾人分開</v>
      </c>
      <c r="H24" s="23" t="str">
        <f ca="1">_xlfn.XLOOKUP(F24,[1]銀河易經編碼!$B$2:$B$65,[1]銀河易經編碼!$K$2:$K$65)</f>
        <v>所有星星皆有其獨特本性
煉金術士將靈性從黃金中分離
在六天中搜尋瑪納，天賜食糧</v>
      </c>
      <c r="I24" s="21">
        <v>11</v>
      </c>
      <c r="J24" s="21" t="str">
        <f>VLOOKUP(I24,[1]卓爾金曆KIN對照表!$Q$2:$R$14,2,FALSE)</f>
        <v>光譜</v>
      </c>
      <c r="K24" s="21">
        <f t="shared" ca="1" si="1"/>
        <v>16</v>
      </c>
      <c r="L24" s="21" t="str">
        <f ca="1">VLOOKUP(K24,[1]卓爾金曆KIN對照表!$S$2:$T$21,2,FALSE)</f>
        <v>黃戰士</v>
      </c>
    </row>
    <row r="25" spans="2:12" ht="108" x14ac:dyDescent="0.3">
      <c r="B25" s="22">
        <f ca="1">_xlfn.XLOOKUP(C25,[1]卓爾金曆KIN對照表!$F$2:$F$261,[1]卓爾金曆KIN對照表!$A$2:$A$261)</f>
        <v>77</v>
      </c>
      <c r="C25" s="10" t="str">
        <f t="shared" ca="1" si="0"/>
        <v>水晶紅地球</v>
      </c>
      <c r="D25" s="21" t="s">
        <v>34</v>
      </c>
      <c r="E25" s="4" t="str">
        <f ca="1">_xlfn.XLOOKUP(B25,[1]卓爾金曆KIN對照表!$A:$A,[1]卓爾金曆KIN對照表!$O:$O)</f>
        <v>諧波20
月亮的母體矩陣，自我調整挑戰的宇宙之火</v>
      </c>
      <c r="F25" s="4" t="str">
        <f ca="1">_xlfn.XLOOKUP(E25,[1]銀河易經編碼!$AA$2:$AA$65,[1]銀河易經編碼!$B$2:$B$65)</f>
        <v>火澤睽</v>
      </c>
      <c r="G25" s="23" t="str">
        <f ca="1">_xlfn.XLOOKUP(F25,[1]銀河易經編碼!$B$2:$B$65,[1]銀河易經編碼!$J$2:$J$65)</f>
        <v>辨別</v>
      </c>
      <c r="H25" s="23" t="str">
        <f ca="1">_xlfn.XLOOKUP(F25,[1]銀河易經編碼!$B$2:$B$65,[1]銀河易經編碼!$K$2:$K$65)</f>
        <v>在日月間，差異清晰可見
與孤寂共處，讓內在之光指引方向
當疑惑升起時，安住你的心智</v>
      </c>
      <c r="I25" s="21">
        <v>12</v>
      </c>
      <c r="J25" s="21" t="str">
        <f>VLOOKUP(I25,[1]卓爾金曆KIN對照表!$Q$2:$R$14,2,FALSE)</f>
        <v>水晶</v>
      </c>
      <c r="K25" s="21">
        <f t="shared" ca="1" si="1"/>
        <v>17</v>
      </c>
      <c r="L25" s="21" t="str">
        <f ca="1">VLOOKUP(K25,[1]卓爾金曆KIN對照表!$S$2:$T$21,2,FALSE)</f>
        <v>紅地球</v>
      </c>
    </row>
    <row r="26" spans="2:12" ht="108" x14ac:dyDescent="0.3">
      <c r="B26" s="22">
        <f ca="1">_xlfn.XLOOKUP(C26,[1]卓爾金曆KIN對照表!$F$2:$F$261,[1]卓爾金曆KIN對照表!$A$2:$A$261)</f>
        <v>78</v>
      </c>
      <c r="C26" s="10" t="str">
        <f t="shared" ca="1" si="0"/>
        <v>宇宙白鏡</v>
      </c>
      <c r="D26" s="21" t="s">
        <v>35</v>
      </c>
      <c r="E26" s="4" t="str">
        <f ca="1">_xlfn.XLOOKUP(B26,[1]卓爾金曆KIN對照表!$A:$A,[1]卓爾金曆KIN對照表!$O:$O)</f>
        <v>諧波20
月亮的母體矩陣，自我調整挑戰的宇宙之火</v>
      </c>
      <c r="F26" s="4" t="str">
        <f ca="1">_xlfn.XLOOKUP(E26,[1]銀河易經編碼!$AA$2:$AA$65,[1]銀河易經編碼!$B$2:$B$65)</f>
        <v>火澤睽</v>
      </c>
      <c r="G26" s="23" t="str">
        <f ca="1">_xlfn.XLOOKUP(F26,[1]銀河易經編碼!$B$2:$B$65,[1]銀河易經編碼!$J$2:$J$65)</f>
        <v>辨別</v>
      </c>
      <c r="H26" s="23" t="str">
        <f ca="1">_xlfn.XLOOKUP(F26,[1]銀河易經編碼!$B$2:$B$65,[1]銀河易經編碼!$K$2:$K$65)</f>
        <v>在日月間，差異清晰可見
與孤寂共處，讓內在之光指引方向
當疑惑升起時，安住你的心智</v>
      </c>
      <c r="I26" s="24">
        <v>13</v>
      </c>
      <c r="J26" s="21" t="str">
        <f>VLOOKUP(I26,[1]卓爾金曆KIN對照表!$Q$2:$R$14,2,FALSE)</f>
        <v>宇宙</v>
      </c>
      <c r="K26" s="21">
        <f t="shared" ca="1" si="1"/>
        <v>18</v>
      </c>
      <c r="L26" s="21" t="str">
        <f ca="1">VLOOKUP(K26,[1]卓爾金曆KIN對照表!$S$2:$T$21,2,FALSE)</f>
        <v>白鏡</v>
      </c>
    </row>
  </sheetData>
  <mergeCells count="1">
    <mergeCell ref="B12:D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2025-07-11T08:53:03Z</dcterms:created>
  <dcterms:modified xsi:type="dcterms:W3CDTF">2025-07-11T08:53:32Z</dcterms:modified>
</cp:coreProperties>
</file>