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66925"/>
  <xr:revisionPtr revIDLastSave="0" documentId="13_ncr:1_{0D62BE72-7105-4756-AD03-B6BBB81E85D7}" xr6:coauthVersionLast="44" xr6:coauthVersionMax="44" xr10:uidLastSave="{00000000-0000-0000-0000-000000000000}"/>
  <bookViews>
    <workbookView xWindow="-110" yWindow="-110" windowWidth="19420" windowHeight="10420" xr2:uid="{00000000-000D-0000-FFFF-FFFF00000000}"/>
  </bookViews>
  <sheets>
    <sheet name="report name" sheetId="1" r:id="rId1"/>
    <sheet name="VideosOrdenamientos" sheetId="9" r:id="rId2"/>
    <sheet name="AsistenciaAbril28" sheetId="10" r:id="rId3"/>
    <sheet name="Cuento" sheetId="8" r:id="rId4"/>
    <sheet name="NotasComentariosParcial2" sheetId="7" r:id="rId5"/>
    <sheet name="HorariosSustentParcial2" sheetId="6" r:id="rId6"/>
    <sheet name="EjercicioPracticoClase24Marzo" sheetId="2" r:id="rId7"/>
    <sheet name="EjercicioGITClase30Marzo" sheetId="3" r:id="rId8"/>
    <sheet name="EjerciciosRecursion31Marzo" sheetId="4" r:id="rId9"/>
    <sheet name="Algoritmos de ordenamiento" sheetId="5" r:id="rId10"/>
  </sheets>
  <definedNames>
    <definedName name="_xlnm._FilterDatabase" localSheetId="9" hidden="1">'Algoritmos de ordenamiento'!$A$1:$F$1</definedName>
    <definedName name="_xlnm._FilterDatabase" localSheetId="5" hidden="1">HorariosSustentParcial2!$A$1:$E$1</definedName>
    <definedName name="_xlnm._FilterDatabase" localSheetId="4" hidden="1">NotasComentariosParcial2!$A$1:$N$1</definedName>
    <definedName name="_xlnm._FilterDatabase" localSheetId="0" hidden="1">'report name'!$A$2:$X$2</definedName>
    <definedName name="_xlnm._FilterDatabase" localSheetId="1" hidden="1">VideosOrdenamientos!$A$3:$N$29</definedName>
    <definedName name="JR_PAGE_ANCHOR_0_1">'report name'!$D$1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5" i="1" l="1"/>
  <c r="N13" i="1"/>
  <c r="N10" i="1"/>
  <c r="S12" i="1"/>
  <c r="N5" i="9" l="1"/>
  <c r="S4" i="1" s="1"/>
  <c r="N6" i="9"/>
  <c r="S5" i="1" s="1"/>
  <c r="N7" i="9"/>
  <c r="S6" i="1" s="1"/>
  <c r="N8" i="9"/>
  <c r="S7" i="1" s="1"/>
  <c r="N9" i="9"/>
  <c r="S8" i="1" s="1"/>
  <c r="N10" i="9"/>
  <c r="S9" i="1" s="1"/>
  <c r="N11" i="9"/>
  <c r="S10" i="1" s="1"/>
  <c r="N12" i="9"/>
  <c r="S11" i="1" s="1"/>
  <c r="N14" i="9"/>
  <c r="S13" i="1" s="1"/>
  <c r="N15" i="9"/>
  <c r="S14" i="1" s="1"/>
  <c r="N16" i="9"/>
  <c r="S15" i="1" s="1"/>
  <c r="N17" i="9"/>
  <c r="S16" i="1" s="1"/>
  <c r="N18" i="9"/>
  <c r="S17" i="1" s="1"/>
  <c r="N19" i="9"/>
  <c r="S18" i="1" s="1"/>
  <c r="N20" i="9"/>
  <c r="S19" i="1" s="1"/>
  <c r="N21" i="9"/>
  <c r="S20" i="1" s="1"/>
  <c r="N22" i="9"/>
  <c r="S21" i="1" s="1"/>
  <c r="N23" i="9"/>
  <c r="S22" i="1" s="1"/>
  <c r="N24" i="9"/>
  <c r="S23" i="1" s="1"/>
  <c r="N25" i="9"/>
  <c r="S24" i="1" s="1"/>
  <c r="N26" i="9"/>
  <c r="S25" i="1" s="1"/>
  <c r="N27" i="9"/>
  <c r="S26" i="1" s="1"/>
  <c r="N28" i="9"/>
  <c r="S27" i="1" s="1"/>
  <c r="N29" i="9"/>
  <c r="S28" i="1" s="1"/>
  <c r="N4" i="9"/>
  <c r="S3" i="1" s="1"/>
  <c r="T5" i="8" l="1"/>
  <c r="U5" i="8" s="1"/>
  <c r="X5" i="8" s="1"/>
  <c r="Q5" i="1" s="1"/>
  <c r="U5" i="1" s="1"/>
  <c r="T6" i="8"/>
  <c r="U6" i="8" s="1"/>
  <c r="X6" i="8" s="1"/>
  <c r="Q6" i="1" s="1"/>
  <c r="U6" i="1" s="1"/>
  <c r="T7" i="8"/>
  <c r="U7" i="8" s="1"/>
  <c r="X7" i="8" s="1"/>
  <c r="Q7" i="1" s="1"/>
  <c r="U7" i="1" s="1"/>
  <c r="T8" i="8"/>
  <c r="U8" i="8" s="1"/>
  <c r="X8" i="8" s="1"/>
  <c r="Q8" i="1" s="1"/>
  <c r="U8" i="1" s="1"/>
  <c r="T9" i="8"/>
  <c r="U9" i="8" s="1"/>
  <c r="X9" i="8" s="1"/>
  <c r="Q9" i="1" s="1"/>
  <c r="U9" i="1" s="1"/>
  <c r="T10" i="8"/>
  <c r="U10" i="8" s="1"/>
  <c r="X10" i="8" s="1"/>
  <c r="Q10" i="1" s="1"/>
  <c r="U10" i="1" s="1"/>
  <c r="T11" i="8"/>
  <c r="X11" i="8" s="1"/>
  <c r="Q11" i="1" s="1"/>
  <c r="U11" i="1" s="1"/>
  <c r="T12" i="8"/>
  <c r="U12" i="8" s="1"/>
  <c r="X12" i="8" s="1"/>
  <c r="Q12" i="1" s="1"/>
  <c r="U12" i="1" s="1"/>
  <c r="T13" i="8"/>
  <c r="U13" i="8" s="1"/>
  <c r="X13" i="8" s="1"/>
  <c r="Q13" i="1" s="1"/>
  <c r="U13" i="1" s="1"/>
  <c r="T14" i="8"/>
  <c r="U14" i="8" s="1"/>
  <c r="X14" i="8" s="1"/>
  <c r="Q14" i="1" s="1"/>
  <c r="U14" i="1" s="1"/>
  <c r="T15" i="8"/>
  <c r="U15" i="8" s="1"/>
  <c r="T16" i="8"/>
  <c r="U16" i="8" s="1"/>
  <c r="X16" i="8" s="1"/>
  <c r="Q16" i="1" s="1"/>
  <c r="U16" i="1" s="1"/>
  <c r="T17" i="8"/>
  <c r="U17" i="8" s="1"/>
  <c r="X17" i="8" s="1"/>
  <c r="Q17" i="1" s="1"/>
  <c r="U17" i="1" s="1"/>
  <c r="T18" i="8"/>
  <c r="U18" i="8" s="1"/>
  <c r="X18" i="8" s="1"/>
  <c r="Q18" i="1" s="1"/>
  <c r="U18" i="1" s="1"/>
  <c r="T19" i="8"/>
  <c r="U19" i="8" s="1"/>
  <c r="X19" i="8" s="1"/>
  <c r="Q19" i="1" s="1"/>
  <c r="U19" i="1" s="1"/>
  <c r="T20" i="8"/>
  <c r="U20" i="8" s="1"/>
  <c r="X20" i="8" s="1"/>
  <c r="Q20" i="1" s="1"/>
  <c r="U20" i="1" s="1"/>
  <c r="T21" i="8"/>
  <c r="U21" i="8" s="1"/>
  <c r="X21" i="8" s="1"/>
  <c r="Q21" i="1" s="1"/>
  <c r="U21" i="1" s="1"/>
  <c r="T22" i="8"/>
  <c r="U22" i="8" s="1"/>
  <c r="X22" i="8" s="1"/>
  <c r="Q22" i="1" s="1"/>
  <c r="U22" i="1" s="1"/>
  <c r="T23" i="8"/>
  <c r="U23" i="8" s="1"/>
  <c r="T24" i="8"/>
  <c r="U24" i="8" s="1"/>
  <c r="X24" i="8" s="1"/>
  <c r="Q24" i="1" s="1"/>
  <c r="U24" i="1" s="1"/>
  <c r="T25" i="8"/>
  <c r="U25" i="8" s="1"/>
  <c r="X25" i="8" s="1"/>
  <c r="Q25" i="1" s="1"/>
  <c r="U25" i="1" s="1"/>
  <c r="T26" i="8"/>
  <c r="U26" i="8" s="1"/>
  <c r="X26" i="8" s="1"/>
  <c r="Q26" i="1" s="1"/>
  <c r="U26" i="1" s="1"/>
  <c r="T27" i="8"/>
  <c r="U27" i="8" s="1"/>
  <c r="X27" i="8" s="1"/>
  <c r="Q27" i="1" s="1"/>
  <c r="U27" i="1" s="1"/>
  <c r="T28" i="8"/>
  <c r="U28" i="8" s="1"/>
  <c r="X28" i="8" s="1"/>
  <c r="Q28" i="1" s="1"/>
  <c r="U28" i="1" s="1"/>
  <c r="T4" i="8"/>
  <c r="U4" i="8" s="1"/>
  <c r="X4" i="8" s="1"/>
  <c r="Q4" i="1" s="1"/>
  <c r="U4" i="1" s="1"/>
  <c r="T3" i="8"/>
  <c r="U3" i="8" s="1"/>
  <c r="X23" i="8"/>
  <c r="Q23" i="1" s="1"/>
  <c r="U23" i="1" s="1"/>
  <c r="K16" i="7" l="1"/>
  <c r="N11" i="1"/>
  <c r="K2" i="7"/>
  <c r="M2" i="7" s="1"/>
  <c r="P3" i="1" s="1"/>
  <c r="P23" i="1"/>
  <c r="M16" i="7"/>
  <c r="P17" i="1" s="1"/>
  <c r="M22" i="7"/>
  <c r="K22" i="7"/>
  <c r="K25" i="7" l="1"/>
  <c r="M25" i="7" s="1"/>
  <c r="P26" i="1" s="1"/>
  <c r="K13" i="7"/>
  <c r="M13" i="7" s="1"/>
  <c r="P14" i="1" s="1"/>
  <c r="K12" i="7" l="1"/>
  <c r="M12" i="7" s="1"/>
  <c r="P13" i="1" s="1"/>
  <c r="X13" i="1" s="1"/>
  <c r="K21" i="7"/>
  <c r="M21" i="7" s="1"/>
  <c r="K8" i="7"/>
  <c r="M8" i="7" s="1"/>
  <c r="P9" i="1" s="1"/>
  <c r="K20" i="7"/>
  <c r="M20" i="7" s="1"/>
  <c r="P21" i="1" s="1"/>
  <c r="K15" i="7"/>
  <c r="M15" i="7" s="1"/>
  <c r="P16" i="1" s="1"/>
  <c r="K6" i="7" l="1"/>
  <c r="M6" i="7" s="1"/>
  <c r="P7" i="1" s="1"/>
  <c r="K9" i="7"/>
  <c r="M9" i="7" s="1"/>
  <c r="P10" i="1" s="1"/>
  <c r="X10" i="1" s="1"/>
  <c r="K26" i="7"/>
  <c r="M26" i="7" s="1"/>
  <c r="P27" i="1" s="1"/>
  <c r="K11" i="7"/>
  <c r="M11" i="7" s="1"/>
  <c r="P12" i="1" s="1"/>
  <c r="K4" i="7"/>
  <c r="M4" i="7" s="1"/>
  <c r="P5" i="1" s="1"/>
  <c r="K18" i="7"/>
  <c r="M18" i="7" s="1"/>
  <c r="P19" i="1" s="1"/>
  <c r="K14" i="7"/>
  <c r="M14" i="7" s="1"/>
  <c r="P15" i="1" s="1"/>
  <c r="K3" i="7"/>
  <c r="M3" i="7" s="1"/>
  <c r="P4" i="1" s="1"/>
  <c r="K17" i="7"/>
  <c r="M17" i="7" s="1"/>
  <c r="P18" i="1" s="1"/>
  <c r="K5" i="7"/>
  <c r="M5" i="7" s="1"/>
  <c r="P6" i="1" s="1"/>
  <c r="K10" i="7" l="1"/>
  <c r="M10" i="7" s="1"/>
  <c r="P11" i="1" s="1"/>
  <c r="X11" i="1" s="1"/>
  <c r="K27" i="7"/>
  <c r="M27" i="7" s="1"/>
  <c r="P28" i="1" s="1"/>
  <c r="K24" i="7"/>
  <c r="M24" i="7" s="1"/>
  <c r="P25" i="1" s="1"/>
  <c r="K23" i="7"/>
  <c r="M23" i="7" s="1"/>
  <c r="P24" i="1" s="1"/>
  <c r="K7" i="7"/>
  <c r="M7" i="7" s="1"/>
  <c r="P8" i="1" s="1"/>
  <c r="K19" i="7"/>
  <c r="M19" i="7" s="1"/>
  <c r="P20" i="1" s="1"/>
  <c r="J17" i="1" l="1"/>
  <c r="N17" i="1" s="1"/>
  <c r="X17" i="1" s="1"/>
  <c r="J18" i="1"/>
  <c r="N18" i="1" s="1"/>
  <c r="X18" i="1" s="1"/>
  <c r="J19" i="1"/>
  <c r="N19" i="1" s="1"/>
  <c r="X19" i="1" s="1"/>
  <c r="J20" i="1"/>
  <c r="N20" i="1" s="1"/>
  <c r="X20" i="1" s="1"/>
  <c r="J21" i="1"/>
  <c r="N21" i="1" s="1"/>
  <c r="X21" i="1" s="1"/>
  <c r="J22" i="1"/>
  <c r="N22" i="1" s="1"/>
  <c r="X22" i="1" s="1"/>
  <c r="J23" i="1"/>
  <c r="N23" i="1" s="1"/>
  <c r="X23" i="1" s="1"/>
  <c r="J24" i="1"/>
  <c r="N24" i="1" s="1"/>
  <c r="X24" i="1" s="1"/>
  <c r="J25" i="1"/>
  <c r="N25" i="1" s="1"/>
  <c r="X25" i="1" s="1"/>
  <c r="J26" i="1"/>
  <c r="N26" i="1" s="1"/>
  <c r="X26" i="1" s="1"/>
  <c r="J27" i="1"/>
  <c r="N27" i="1" s="1"/>
  <c r="X27" i="1" s="1"/>
  <c r="J28" i="1"/>
  <c r="N28" i="1" s="1"/>
  <c r="X28" i="1" s="1"/>
  <c r="J16" i="1"/>
  <c r="N16" i="1" s="1"/>
  <c r="X16" i="1" s="1"/>
  <c r="J15" i="1"/>
  <c r="J13" i="1"/>
  <c r="J10" i="1"/>
  <c r="J4" i="1"/>
  <c r="N4" i="1" s="1"/>
  <c r="X4" i="1" s="1"/>
  <c r="J5" i="1"/>
  <c r="N5" i="1" s="1"/>
  <c r="X5" i="1" s="1"/>
  <c r="J6" i="1"/>
  <c r="N6" i="1" s="1"/>
  <c r="X6" i="1" s="1"/>
  <c r="J7" i="1"/>
  <c r="N7" i="1" s="1"/>
  <c r="X7" i="1" s="1"/>
  <c r="J8" i="1"/>
  <c r="N8" i="1" s="1"/>
  <c r="X8" i="1" s="1"/>
  <c r="J9" i="1"/>
  <c r="N9" i="1" s="1"/>
  <c r="X9" i="1" s="1"/>
  <c r="J12" i="1"/>
  <c r="N12" i="1" s="1"/>
  <c r="X12" i="1" s="1"/>
  <c r="J14" i="1"/>
  <c r="N14" i="1" s="1"/>
  <c r="X14" i="1" s="1"/>
  <c r="J3" i="1"/>
  <c r="N3" i="1" s="1"/>
  <c r="X15" i="8"/>
  <c r="Q15" i="1" s="1"/>
  <c r="U15" i="1" l="1"/>
  <c r="X15" i="1"/>
  <c r="X3" i="8"/>
  <c r="Q3" i="1" s="1"/>
  <c r="U3" i="1" s="1"/>
  <c r="X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2" authorId="0" shapeId="0" xr:uid="{00000000-0006-0000-0300-00000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 actualizó</t>
        </r>
      </text>
    </comment>
  </commentList>
</comments>
</file>

<file path=xl/sharedStrings.xml><?xml version="1.0" encoding="utf-8"?>
<sst xmlns="http://schemas.openxmlformats.org/spreadsheetml/2006/main" count="960" uniqueCount="352">
  <si>
    <t>Técnicas y Prácticas de Progr.</t>
  </si>
  <si>
    <t>Quiz parametros x valor y referencia</t>
  </si>
  <si>
    <t>Quiz apuntadores 11 feb 2020</t>
  </si>
  <si>
    <t>Estudiante</t>
  </si>
  <si>
    <t>Nota</t>
  </si>
  <si>
    <t>Bonus</t>
  </si>
  <si>
    <t>Lista1</t>
  </si>
  <si>
    <t>Bonilla Sanchez,Johan Sebastian</t>
  </si>
  <si>
    <t>Buitrago Chavez,Jhoan Manuel</t>
  </si>
  <si>
    <t>Caicedo Jaramillo,Daniel</t>
  </si>
  <si>
    <t>Cañas Lozano,Juan Pablo</t>
  </si>
  <si>
    <t>Fernandez Aristizabal,Juan Jose</t>
  </si>
  <si>
    <t>Frappier Lores,Lucas</t>
  </si>
  <si>
    <t>Gonzalez Pedraza,Jean Paul</t>
  </si>
  <si>
    <t>Marin Ramon,Steban</t>
  </si>
  <si>
    <t>Excusa</t>
  </si>
  <si>
    <t>Plata Quintero,Juan Fernando</t>
  </si>
  <si>
    <t>Soto Rosales,Miguel Felipe</t>
  </si>
  <si>
    <t>Torres Murcia,Brenda Dayanna</t>
  </si>
  <si>
    <t xml:space="preserve"> </t>
  </si>
  <si>
    <t xml:space="preserve">                        </t>
  </si>
  <si>
    <t>Vargas Martinez,Danny Alejandro</t>
  </si>
  <si>
    <t>Lista2</t>
  </si>
  <si>
    <t>Amaya Ramírez,Juan Esteban</t>
  </si>
  <si>
    <t>Angel Calderon,Carlos Andres</t>
  </si>
  <si>
    <t>Campo Jiménez,Juliana</t>
  </si>
  <si>
    <t>Gamboa Ortega,Santiago</t>
  </si>
  <si>
    <t>Hernandez Ochoa,Isabella</t>
  </si>
  <si>
    <t>Iguarán Muñoz,Jose Alejandro</t>
  </si>
  <si>
    <t>Marin Ochoa,Juan Jose</t>
  </si>
  <si>
    <t>Molineros Sanchez,Nicole</t>
  </si>
  <si>
    <t>Ortiz Estrada,William Andres</t>
  </si>
  <si>
    <t>Penagos Angrino,Juan Felipe</t>
  </si>
  <si>
    <t>Rengifo Meneses,Juan Fernando</t>
  </si>
  <si>
    <t>Ruano Perez,Johann Emilson</t>
  </si>
  <si>
    <t>Serna Zapata,Santiago</t>
  </si>
  <si>
    <t>Suarez Peña,Maria Jose</t>
  </si>
  <si>
    <t>Prueba</t>
  </si>
  <si>
    <t>Media matricula</t>
  </si>
  <si>
    <t>Revisar</t>
  </si>
  <si>
    <t>Promedioquices</t>
  </si>
  <si>
    <t>G1</t>
  </si>
  <si>
    <t>G2</t>
  </si>
  <si>
    <t>G3</t>
  </si>
  <si>
    <t>G6</t>
  </si>
  <si>
    <t>G7</t>
  </si>
  <si>
    <t>Trabajo individual</t>
  </si>
  <si>
    <t>Trabajo grupal</t>
  </si>
  <si>
    <t>G4</t>
  </si>
  <si>
    <t>G5</t>
  </si>
  <si>
    <t>Quick sort</t>
  </si>
  <si>
    <t>Recursivo</t>
  </si>
  <si>
    <t>Iterativo</t>
  </si>
  <si>
    <t>Merge sort</t>
  </si>
  <si>
    <t>Burbuja</t>
  </si>
  <si>
    <t>Inserción</t>
  </si>
  <si>
    <t>Selección</t>
  </si>
  <si>
    <t>Repo</t>
  </si>
  <si>
    <t>https://github.com/MiguelFSoto/Tecnicas2020-1MFSR.git</t>
  </si>
  <si>
    <t>Tecnicas2020-1SSZ.git</t>
  </si>
  <si>
    <t>https://github.com/rengi0612/Tecnicas2020-1JFRM</t>
  </si>
  <si>
    <t>https://github.com/mariasuarezp/Tecnicas2020-1MJS.git</t>
  </si>
  <si>
    <t>tarde</t>
  </si>
  <si>
    <t>UJ2020-01-Tecnicas</t>
  </si>
  <si>
    <t>https://github.com/joseiguaran/Tecnicas2020-1JAIM</t>
  </si>
  <si>
    <t>https://github.com/JuanfePA12/Tecnicas2020-1JFPA</t>
  </si>
  <si>
    <t>https://github.com/santigamboa/Tecnicas2020-1SGO.git</t>
  </si>
  <si>
    <t>https://github.com/juli2410/Tecnicas2020-1JCJ</t>
  </si>
  <si>
    <t>Tecnicas2020-1JEA</t>
  </si>
  <si>
    <t>Tecnicas2020-1IHO</t>
  </si>
  <si>
    <t>https://github.com/juanpablocanas/Tecnicas2020-1JPC</t>
  </si>
  <si>
    <t>Tecnicas2020-1CAAC</t>
  </si>
  <si>
    <t>https://github.com/nicolemolineros/Tecnicas2020-1NMS</t>
  </si>
  <si>
    <t>https://github.com/juanjo145/Tecnicas-2020---2-JJM</t>
  </si>
  <si>
    <t>Tecnicas2020-1JMBC</t>
  </si>
  <si>
    <t>Crea el repo</t>
  </si>
  <si>
    <t>no asistió</t>
  </si>
  <si>
    <t>https://github.com/JohannR513/Tecnicas2020-1JERP.git</t>
  </si>
  <si>
    <t>Tecnicas2020-1JFPQ</t>
  </si>
  <si>
    <t>Asistencia 30 marzo</t>
  </si>
  <si>
    <t>Asistencia 31</t>
  </si>
  <si>
    <t>x</t>
  </si>
  <si>
    <t>NO</t>
  </si>
  <si>
    <t>No</t>
  </si>
  <si>
    <t>Excusa- se nivela</t>
  </si>
  <si>
    <t>problema internet</t>
  </si>
  <si>
    <t>problemas internt</t>
  </si>
  <si>
    <t>No asistió</t>
  </si>
  <si>
    <t>https://github.com/jeanpaulgp4/Tecnicas2020-1JPGP</t>
  </si>
  <si>
    <t>Nombre</t>
  </si>
  <si>
    <t>Fecha</t>
  </si>
  <si>
    <t>Hora</t>
  </si>
  <si>
    <t>Nueva hora</t>
  </si>
  <si>
    <t>Estilo de codificación</t>
  </si>
  <si>
    <t>Mejores prácticas</t>
  </si>
  <si>
    <t>Sustentación</t>
  </si>
  <si>
    <t>Funcionalidad</t>
  </si>
  <si>
    <t>https://github.com/lucasfrappier2/Tecnicas2020-1LFL</t>
  </si>
  <si>
    <t>Funcionalidad  solicitada completa
Estado del local con año de creación.
Matriz creada con memoria dinámica
Enum para local de tipo de local - oficina - almacen</t>
  </si>
  <si>
    <t>Hay  aspectos de validación defensiva que no se incluyeron en las funciones por lo que el usuario puede ingresar valores incorrectos</t>
  </si>
  <si>
    <t>Los nombres del enum deberían ser en mauscula sostenida y el tipo debería decir que es un enum
Bien identado 
En general buenos nombres</t>
  </si>
  <si>
    <t>Tiene una matriz de enteros de números para poder saber los ids entonces si hay un 0 es porque está disponible.
Quedo muy chévere el documento asociado.
Tiene una funcionalidad muy chévere para recomendar los locales</t>
  </si>
  <si>
    <t>Faltan algunas validaciones de programación defensiva para asegurar que los valores ingresados x el usuario esten bn</t>
  </si>
  <si>
    <t>Decimas x sorprendeme</t>
  </si>
  <si>
    <t>Bien nombrada las funciones y ordenado el código
Por mejorar: que las variables del enum se llamen con mayúscula sostenida
Usar siempre llaves aunque las instrucciones tengan una sola línea
Código muy bn organizado e identantado</t>
  </si>
  <si>
    <t>Mayuscula sostenida para los valores del enum</t>
  </si>
  <si>
    <t>El modificar local permite modificar mas de un local a la vez y permite mejorar muchas cosas del local según las opciones que escoja el usuario. Permite también reubicar el local en la posición que uno quiera. 
La función de modificar esta muy completa. 
Función extra: mayor precio. 
 Recursión: fibonacci como el id.</t>
  </si>
  <si>
    <t>Tener la función imprimir le ayuda  a reusar el código
Sería mejor tener una función que limpie el local
Faltan validaciones para asegurarse que los valores cumplan con lo que se espera. Por ejemplo que el numero de pisos y locales este bn</t>
  </si>
  <si>
    <t>Las variables estan bien llamadas en general
Problemas de identación y de organización de llaves
AGREGAR Mayusculas sostenidas para enums</t>
  </si>
  <si>
    <t>Faltan algunas validaciones de datos . Ejm las ubicaciones de los locales</t>
  </si>
  <si>
    <t>Falta un poco de documentación 
Codigo bien identado y organizado
El enum debe ir e n el .h</t>
  </si>
  <si>
    <t>Comentarios extra</t>
  </si>
  <si>
    <t>registrarPagoRentaLocal. Usa inclusive archivos
generarRegistroDePagos</t>
  </si>
  <si>
    <t>Esta muy buena la funcionalidad de modificar el local. El  programa es capaz de intercambiar las ubicaciones de dos locales :)
Esta muy completo el readme. 
Tiene varias funcionalidades extras. 
Usa recursión para hacer el identificador del local
Muy interesante las funcionalidades extra</t>
  </si>
  <si>
    <t>Faltan validaciones
Números mágicos</t>
  </si>
  <si>
    <t>Mejorar la identación.
Bien las variables
Los enums si estan en mayuscula sostenida
Tiene documentación interna
Algunos errores de identación</t>
  </si>
  <si>
    <t>Tiene funcionaliades para quitar por ejemplo los espacios extra de la cadena</t>
  </si>
  <si>
    <t>Muy  bueno</t>
  </si>
  <si>
    <t>Funcionalidad completa. Recursión cuenta cuantos locales hay disponibles dado un piso</t>
  </si>
  <si>
    <t>En general bn pero faltan validaciones</t>
  </si>
  <si>
    <t>Buen estilo de codificación
Falta algo documentación interna</t>
  </si>
  <si>
    <t>Tiene mensajes personalizados  para indicar cada tipo de error :)
Libero bn la memoria de la matriz cuando ya la termina
Contar los empleados de un piso lo hizo recursivo.
Chevere que usa markdown</t>
  </si>
  <si>
    <t>Liberar la memoria del centro comercial</t>
  </si>
  <si>
    <t>Buen reuso de la lógica de sumar empleado o despedir el empleado</t>
  </si>
  <si>
    <t>Falta verificar que el espacio del local no este ocupado. La parte de la recursión uso convertir a binario</t>
  </si>
  <si>
    <t>En general esta bn, algunos espacios y problemas de identación. Tiene documentación interna</t>
  </si>
  <si>
    <t>En general bn pero faltan validaciones y mensajes de error</t>
  </si>
  <si>
    <t xml:space="preserve">Funcionalidad completa
Tiene una funcion para "crecer" el centro comercial adicional que esta chévere. La función se llama construir pisos. 
Tiene buen manejo de los enums. </t>
  </si>
  <si>
    <t>Dos funciones. Calcular las ventas y "crecer" el centro comercial</t>
  </si>
  <si>
    <t>Muy buena calidad. Solo usar mayúsculas sostenidas para enums</t>
  </si>
  <si>
    <t>Muy bien hecho el código. Solo incluir también mensajes cuando hay errores de validación</t>
  </si>
  <si>
    <t>Tienen perfiles adminstrador y visitante. Permite calificar la experiencia</t>
  </si>
  <si>
    <t>Muy buen estilo. De codificación</t>
  </si>
  <si>
    <t>Tiene validaciones para asegurarse que los rangos esten bien  en la mayoría de funciones del pograma. 
Muestra muy bien mensajes  para informarle al usuario como le fue</t>
  </si>
  <si>
    <t>Desde que se crea la matriz se asignan los ids</t>
  </si>
  <si>
    <t>Tiene validaciones para asegurarse que los rangos estuviera bn y usa whiles para hacerlas</t>
  </si>
  <si>
    <t>La funcionalidad extra fue de buscar temática del local 
Las funcioanalidades estan completas, aunque el concepto de recursión no estuvo muy bn usado</t>
  </si>
  <si>
    <t>Organizado, buen nombramiento, bien documento.  Recomendaciones menores</t>
  </si>
  <si>
    <t>Los enums deberían ser definidos en el .h
Faltan validaciones para asegurar que los datos sean validos</t>
  </si>
  <si>
    <t>Usa recursión para contar la cantidad de locales de la matriz. El id de los locales usa numAleatorios con la semilla. Tiene estructuras adicioales para controlar el tema de ocupados y disponibles.
NO memoria dinámica ni apuntadores</t>
  </si>
  <si>
    <t>Cambia el nombre del local, verifica que exista el nombre  y si lo reemplaza
Imprime un mapa del centro comercial.. Recursivo, chevere
No pide la cantidad de filas y columnas
Paso de parametros x referencia no se uso.
NO memoria dinámica ni apuntadores</t>
  </si>
  <si>
    <t>Números mágicos, 10, 11
Hay validación de algunos datos de entrada  en algunas funciones para que le ponga valores que si sean validos.</t>
  </si>
  <si>
    <t xml:space="preserve">Funcioalidad completa. Tiene la parte tanto de calificar el local cuando es visitante y ver las calificaciones y cuando es adminstrador.
La modificación la hacer por id de local. 
Los enums lo usó eso en switch case de la calificación </t>
  </si>
  <si>
    <t>Con la función mostrarLocal puede reusar código
Incluye validaciones :)
Código muy bn hecho</t>
  </si>
  <si>
    <t>Mejorar variables en topVentas. Igual que el nombramiento de la operación.
Evitar else sin llaves
Codigo ordenado</t>
  </si>
  <si>
    <t>Tiene algunas validaciones para algunos campos.   A mejorar no usar while(1) y break sino usar variables bandera. Faltan validaciones para la cantidad de locales y de piso por local por ejemplo en piso y local</t>
  </si>
  <si>
    <t>Bien documentado, nombres de variables claros 
Código organizado</t>
  </si>
  <si>
    <t>Falto usar enums
No esta bien hecho el makefile
Faltó usar la recursión
Falto liberar la memoria</t>
  </si>
  <si>
    <t>Uso archivos :). Reporta los datos que tengan los locales y los pone en el txt y si el local no esta alquilado dice que no esta disoible</t>
  </si>
  <si>
    <t>Usa validaciones para evitar datos erroneos y muestra los mensajes de error apropiados.  A mejorar no usar while(1) y break sino usar variables bandera. 
Shadow variables línea 133. Cambiarlo para que no haga uso de apuntadores sino de pso de parametros x valor. 
Las validaciones del piso se podrían abstraer en otra función</t>
  </si>
  <si>
    <t>Si sabe usar la funcionalidad del random
Detecta un ciclo infinito que tenía su programa</t>
  </si>
  <si>
    <t>Uso archivos :)
Falta incorporar recursión
Falta incorporar enums</t>
  </si>
  <si>
    <t>En general bien, mejorar la parte del camel case  y la identación en alguns prtes ( 140, 141)</t>
  </si>
  <si>
    <t>Usa recursión para el imprimir. Ojo esto se puede mejorar
No incorporó enums
Tiene una funcionalidad para poner un piso en mantenimiento.
Falta que siga preguntado en caso de el local no este disponible</t>
  </si>
  <si>
    <t>Faltan mensajes para indicar cuando hay errores por ejemplo si el numero del locales y locales por piso está vacío</t>
  </si>
  <si>
    <t>Comentarios</t>
  </si>
  <si>
    <t>No tiene  claro como funciona la generación de los números aleatorios</t>
  </si>
  <si>
    <t>(https://github.com/byzokky/tecnicas2020-1SMR.git)</t>
  </si>
  <si>
    <t>https://github.com/sebastianBoinilla23/2020tecnicasSB.git</t>
  </si>
  <si>
    <t xml:space="preserve">No tiene claro como funciona la parte de la validación del while(1) que tiene escrita ni como funciona la asignación de datos al struct. </t>
  </si>
  <si>
    <t>La funcionalidad de ingresar local tiene un ciclo infinito
Tiene variable que no existen. 
No incorporó enums
El make file no funciona. No sabe usarlo
No tiene recursión
No asigna los valores al struct correctamente</t>
  </si>
  <si>
    <t>Tiene problemas de compilación
&amp; que están mal usados o que faltan</t>
  </si>
  <si>
    <t>Ruano Perez,Johann Emilson (que le quede en tres)</t>
  </si>
  <si>
    <t>A mejorar poner mensajes de error cuando algo sale mal. Ingresar local por ejemplo tiene la validación pero no muestra el mensaje.
Los enums estan bn nombrados con mayuscula sostenida</t>
  </si>
  <si>
    <t>Bn organizado</t>
  </si>
  <si>
    <t>La recursión la usa en la opción de cambiar local
Usa el rand pero no inicializa el semilla entonces por eso el aleatorio no funciona también. 
Quedaron bn usados los enums
Falta liberar memoria
Falto makefile</t>
  </si>
  <si>
    <t>No hay necesidad de incluir el .c en el main.c 
No incluye que el id sea unico, sino que se lo pide alusuario
No pide información de los locales hasta que encontrara un espacio vacío
Los enums estan usados mas o menos. 
El eliminar recursivo tiene algunos problemas</t>
  </si>
  <si>
    <t>Hay errores pequeños de identación</t>
  </si>
  <si>
    <t>Se podrían reusar algunas partes del código ( el actualizar se parece al crear por ejemplo) 
Tiene validaciones de algunos datos  pero faltan otras en especial para el número de pisos y numLocales</t>
  </si>
  <si>
    <t>Algunos errores pequeños de identación pero en general esta bn</t>
  </si>
  <si>
    <t>Se podría por ejemplo en eliminarLocal se podría interrumpir el ciclo
El programa no compila</t>
  </si>
  <si>
    <t>Buen uso de los enums
El códgo no compila
El id genera numeros aleatorios que no siempre son diferentes
La función recursiva no funciona</t>
  </si>
  <si>
    <t>ttps://github.com/conlGotita-01/TecnicasPracticas.git</t>
  </si>
  <si>
    <t>Enum deben ser                 efin</t>
  </si>
  <si>
    <t>Las validaciones quedarían mejor con el do while y abstraidas en función</t>
  </si>
  <si>
    <t>La matriz no tiene que ser cuadrada necesariamente, eso es una bueno pq
Incluye las validaciones y las hace con while
Incluye la función recursiva
Los ids los suma, para hacer que el id sea unica
Uds los enums
Falto liberar  la memoria
Un docuemento muy bien hecho</t>
  </si>
  <si>
    <t xml:space="preserve">Función recursiva para imprimir locales de un piso
El id equivale a la posición del local en el centro comercial
</t>
  </si>
  <si>
    <t>Podría hacer una función para imprimir la info de los locales para no repetir
Se podría mejorar la función modificarLocal</t>
  </si>
  <si>
    <t>Parcial 1 consolidado</t>
  </si>
  <si>
    <t>Parcial 2 
Consolidado</t>
  </si>
  <si>
    <t xml:space="preserve">No presentó </t>
  </si>
  <si>
    <t>Nota parcial</t>
  </si>
  <si>
    <t>Tutorial de Git y Github (Marzo 2020)</t>
  </si>
  <si>
    <t>Tiene aglunas validaciones de datos, pero con condicionales anidados lo que limita el alcance</t>
  </si>
  <si>
    <t>Falta makefile
No compila
Funciones incompletas. 
Falta enums y recursión
No Id unico, No que pregunte hasta que el espacio sta vacío</t>
  </si>
  <si>
    <t>https://github.com/idkmname/Tectincas2020-1DAVM</t>
  </si>
  <si>
    <t>Ejercicio structs, enums, recursión</t>
  </si>
  <si>
    <t>Marzo 24 del 2020</t>
  </si>
  <si>
    <t>Cuento</t>
  </si>
  <si>
    <t>Ordenamientos Videos (18 de abril)</t>
  </si>
  <si>
    <t>Ordenamientos (comparativo)</t>
  </si>
  <si>
    <t>Proyecto</t>
  </si>
  <si>
    <t>ok</t>
  </si>
  <si>
    <t>https://github.com/juanj4oseferna/Tecnicas2020-1JJFA.git</t>
  </si>
  <si>
    <t>Ejercicio git y github (grupal) - funcionalidades de structs</t>
  </si>
  <si>
    <r>
      <t xml:space="preserve">
Falta la recursión y faltan los enums.
Falta el makefile.
Preguntar la diferencia entre continue y break. 
Hacer que quite el continue/break del codigo
Que hace la línea 110 y cambiarla por otra condición que sirva para lo mismo que se quiere lograr.
Pq se permite editar el id del local?.. </t>
    </r>
    <r>
      <rPr>
        <b/>
        <sz val="11"/>
        <color theme="1"/>
        <rFont val="Calibri"/>
        <family val="2"/>
        <scheme val="minor"/>
      </rPr>
      <t>Hacer una función para asegurar que en caso de edición el id sea único.
Agregar la funcionalidad para liberar la memoria
No verifica en llenar local que no este ocupado el espacio
Diferencias entre llenar matriz, llenar nuevo usuario y guardar nuevo usuario+</t>
    </r>
  </si>
  <si>
    <t>Podría haber reusado entre mostrar info total y mostrar info especial
Faltan validaciones</t>
  </si>
  <si>
    <t>No tiene claro como funciona la parte de la recursión</t>
  </si>
  <si>
    <t>8953689</t>
  </si>
  <si>
    <t>8953846</t>
  </si>
  <si>
    <t>8955633</t>
  </si>
  <si>
    <t>8952898</t>
  </si>
  <si>
    <t>8953371</t>
  </si>
  <si>
    <t>8953172</t>
  </si>
  <si>
    <t>8954011</t>
  </si>
  <si>
    <t>8954007</t>
  </si>
  <si>
    <t>8953490</t>
  </si>
  <si>
    <t>8953601</t>
  </si>
  <si>
    <t>8952608</t>
  </si>
  <si>
    <t>8954105</t>
  </si>
  <si>
    <t>8949439</t>
  </si>
  <si>
    <t>8942772</t>
  </si>
  <si>
    <t>8948280</t>
  </si>
  <si>
    <t>8935592</t>
  </si>
  <si>
    <t>8953666</t>
  </si>
  <si>
    <t>7555820</t>
  </si>
  <si>
    <t>8947785</t>
  </si>
  <si>
    <t>8946616</t>
  </si>
  <si>
    <t>8947754</t>
  </si>
  <si>
    <t>8945827</t>
  </si>
  <si>
    <t>8919769</t>
  </si>
  <si>
    <t>8953288</t>
  </si>
  <si>
    <t>8935765</t>
  </si>
  <si>
    <t>8949753</t>
  </si>
  <si>
    <t>Nota final</t>
  </si>
  <si>
    <t>Nombre del cuento</t>
  </si>
  <si>
    <t>Tema del cuento</t>
  </si>
  <si>
    <t>Conceptos</t>
  </si>
  <si>
    <t>Condicionales</t>
  </si>
  <si>
    <t>Ciclos sencillos</t>
  </si>
  <si>
    <t>Ciclos anidados</t>
  </si>
  <si>
    <t>Apuntadores</t>
  </si>
  <si>
    <t>Paso de parámetro por referencia</t>
  </si>
  <si>
    <t>Paso de parámetro por valor</t>
  </si>
  <si>
    <t>Reserva de memoria</t>
  </si>
  <si>
    <t>Structs</t>
  </si>
  <si>
    <t>Arreglos</t>
  </si>
  <si>
    <t>Funciones</t>
  </si>
  <si>
    <t>Procedimientos</t>
  </si>
  <si>
    <t>Archivos</t>
  </si>
  <si>
    <t>Matrices</t>
  </si>
  <si>
    <t>Incorporación conceptos</t>
  </si>
  <si>
    <t>N/A</t>
  </si>
  <si>
    <t>Viaje en pandemia</t>
  </si>
  <si>
    <t>La esperada pezca</t>
  </si>
  <si>
    <t>Pezcadores .. Esperanza</t>
  </si>
  <si>
    <t>El último contrato</t>
  </si>
  <si>
    <t>Asesino en serie</t>
  </si>
  <si>
    <t>Libertad</t>
  </si>
  <si>
    <t>Joven valiente que se escapa de la cárcel</t>
  </si>
  <si>
    <t>Histora de día a día con "ganas de perrear"</t>
  </si>
  <si>
    <t>Duración  y ortografía</t>
  </si>
  <si>
    <t>Planetas  y galaxias, criminal asesino a sueldo</t>
  </si>
  <si>
    <t>Rey oscar</t>
  </si>
  <si>
    <t>Cant conceptos</t>
  </si>
  <si>
    <t>Noticia sobre el sistema enegmático. El imperdio "Duwail"</t>
  </si>
  <si>
    <t>Arnulfo y su abuelo y su aventura para conseguir leña</t>
  </si>
  <si>
    <t>**</t>
  </si>
  <si>
    <t>El oso y la lagartija</t>
  </si>
  <si>
    <t>Ganado</t>
  </si>
  <si>
    <t>Humanos que sirven como "ganado"</t>
  </si>
  <si>
    <t>Me gusta mucho como incorporó los conceptos</t>
  </si>
  <si>
    <t>Luis y sus amigos y su carro dañado</t>
  </si>
  <si>
    <t>El caballero aventurero</t>
  </si>
  <si>
    <t>Las aventuras de Eskipi en el bosque</t>
  </si>
  <si>
    <t>Videos de máximo 5 minutos y máximo tres videos por algoritmo</t>
  </si>
  <si>
    <t>Ejemplo fuera de programación</t>
  </si>
  <si>
    <t>Explicación de manera simple</t>
  </si>
  <si>
    <t>Ejemplo programación+</t>
  </si>
  <si>
    <t>Beneficios algoritmo</t>
  </si>
  <si>
    <t>Ejemplo programación</t>
  </si>
  <si>
    <t>URLs</t>
  </si>
  <si>
    <t>No entregado</t>
  </si>
  <si>
    <t>https://www.youtube.com/watch?v=ELzHrjYoG6A&amp;t=3s
https://www.youtube.com/watch?v=LfOHgTPo3vc&amp;t=6s</t>
  </si>
  <si>
    <t>https://youtu.be/0yqsgJKu7_g</t>
  </si>
  <si>
    <t>Un día normal en un barrio bajo</t>
  </si>
  <si>
    <t xml:space="preserve">
Selección en C - Concepto -&gt; https://youtu.be/tZiusxuo-FI
Selección en C - Código -&gt; https://youtu.be/IVQGhgm2b00
QuickSort en C - Concepto -&gt; https://youtu.be/fYqSuJ_syhA
QuickSort en C - Código -&gt; https://youtu.be/-OCQiGq_Vjo</t>
  </si>
  <si>
    <t>https://www.youtube.com/watch?v=plTkXaNFgls
https://www.youtube.com/watch?v=0CRxXYxVEbs</t>
  </si>
  <si>
    <t>No presentado</t>
  </si>
  <si>
    <t>Rey de todos</t>
  </si>
  <si>
    <t>Leyenda para ser rey</t>
  </si>
  <si>
    <t>Camila que ser quería volar el día de los avengers</t>
  </si>
  <si>
    <t>Calidad historia ( redacción, historia, nudo desenlace, trama, historia, interés)</t>
  </si>
  <si>
    <t>Merge sort links:
https://www.youtube.com/watch?v=Q-2TpFLmCeI
https://www.youtube.com/watch?v=z64KqbZYw30&amp;t=3s
Ordenamiento por seleccion 
https://www.youtube.com/watch?v=mW3VKG6xUQc&amp;t=5s</t>
  </si>
  <si>
    <t>https://github.com/william452525/Tecnicas2020-1WAOE.git</t>
  </si>
  <si>
    <t>INTRODUCCIÓN:https://youtu.be/-X6zu6VoVTE
EJEMPLO DE BUBBLESORT: https://youtu.be/oK4K6hSgz6E
EJEMPLO REAL Y CÓDIGO: https://youtu.be/OzsXnR-8K1M
INTRODUCCIÓN A QUICKSORT: https://youtu.be/wQDlMw8Se0M
EJEMPLO DE QUICKSORT:https://youtu.be/QOodYp0Q6d8
EJEMPLO REALISTA Y CÓDIGO:PENDIENTE</t>
  </si>
  <si>
    <t>COPIA TEXTUAL FRAGMENTO DE ASSASSINGS CREED</t>
  </si>
  <si>
    <t>quicksort parte1: https://youtu.be/ywjX9EL4SF8
quicksort parte2: https://youtu.be/y3wiHBfdqZg
insercion: https://youtu.be/mc4PMHXOoc0</t>
  </si>
  <si>
    <t>Método de Inserción: https://youtu.be/41ZW5A57FHU
Ordenamiento quick sort: https://youtu.be/brA_OVxYumY</t>
  </si>
  <si>
    <t>Introducción. Algoritmos de Ordenamiento.
	https://www.youtube.com/watch?v=VMxkJ98pFrY
Algoritmos de Ordenamiento. Función Factorial.
	https://www.youtube.com/watch?v=zJgV3nLYtcU
Quick Sort. Explicación.
	https://www.youtube.com/watch?v=gncsNClM6m8
Implementación del Algoritmo Quick Sort en Lenguaje C. Parte I.
	https://www.youtube.com/watch?v=bTSOuazAkXw
Implementación del Algoritmo Quick Sort en Lenguaje C. Parte II.
	https://www.youtube.com/watch?v=n-tsNM8rvYg
Insersción. Explicación.
	https://www.youtube.com/watch?v=HJsW1nh9Z1o
Implementación del Algoritmo Inserción en Lenguaje C. Parte I.
	https://www.youtube.com/watch?v=3TVfKHA8KaQ
Implementación del Algoritmo Quick Sort en Lenguaje C. Parte II.
	https://www.youtube.com/watch?v=bzQ1Gk_YUm0</t>
  </si>
  <si>
    <t>Manzanas o sirenas</t>
  </si>
  <si>
    <t>Charlie que recogía manzanas</t>
  </si>
  <si>
    <t xml:space="preserve">** </t>
  </si>
  <si>
    <t>TIEMPOS DE REINAS EN EL MUNDO PANTALONES DE POPO</t>
  </si>
  <si>
    <t>Peleas entre reinos que terminan con el nacimiento del primogénito</t>
  </si>
  <si>
    <t>Ordenamiento Inserción:  https://youtu.be/SEOdmPQZ0Ek
Ordenamiento Quick Sort:  https://youtu.be/vnbuGK73Nis
Bloopers:  https://youtu.be/FVtY8nPcHl0</t>
  </si>
  <si>
    <t>Introducción al selection sort
https://youtu.be/Czfz-BGiZD8
Ejemplo de selection sort
https://youtu.be/0awvIw-FtN4
Implementación en C de selection sort
https://youtu.be/nIOgo9kYULU
Introducción a quick sort
https://youtu.be/cIsZnkaj7FA
Ejemplo de quick sort
https://youtu.be/p9kTDYmo1KQ
Implementación en C de quick sort
https://youtu.be/KFJPFQ6YJ0U</t>
  </si>
  <si>
    <t xml:space="preserve">Links MergeSort: 
	Vídeo 1 : https://www.youtube.com/watch?v=45cmYTsoktE
	Vídeo 2 : https://www.youtube.com/watch?v=DGzHv_Szi8Y
Links Inserción: 
	Vídeo 1 : https://www.youtube.com/watch?v=X6OybcPbyNc
	Vídeo 2 : https://www.youtube.com/watch?v=VSsKkG_vMbE
	Vídeo 3 : https://www.youtube.com/watch?v=MidHk0ttApc
	 </t>
  </si>
  <si>
    <t>La nueva y más increible carrera</t>
  </si>
  <si>
    <t>Lagartija a la que le querían quitar la casa</t>
  </si>
  <si>
    <t>Ordenamiento Burbuja:
•	Video #1: https://www.youtube.com/watch?v=1JWB9CBBd_8&amp;feature=youtu.be
•	Video #2: https://www.youtube.com/watch?v=KNGeplJTAEU&amp;feature=youtu.be
•	Video #3: https://www.youtube.com/watch?v=gW8rW47dXHw&amp;feature=youtu.be
Quick Sort:
•	Video #1: https://www.youtube.com/watch?v=v_xz0bZfr-U&amp;feature=youtu.be
•	Video #2: https://www.youtube.com/watch?v=KB5-6dWv0_A&amp;feature=youtu.be
•	Video #3: https://studio.youtube.com/video/vuVN-5rvZdo/edit</t>
  </si>
  <si>
    <t>Merge Sort 1: https://youtu.be/aGDjq2F2NzE
Merge Sort 2: https://youtu.be/a5K2wQcKp3k
Selection Sort 1:  https://youtu.be/_f5b3G_M2Mc
Selection Sort 2:  https://youtu.be/6uY9ZUmLQp0</t>
  </si>
  <si>
    <t>No tengo el link</t>
  </si>
  <si>
    <t>Merge sort
https://youtu.be/-klCO6FDcqs
Selection sort
https://youtu.be/7JOMwS0q2Us</t>
  </si>
  <si>
    <t>Iterativo  ( inserción, selección, burbuja)</t>
  </si>
  <si>
    <t>Recursivo ( quick sort, merge sort)</t>
  </si>
  <si>
    <t>Golf, tenis…</t>
  </si>
  <si>
    <t>Ninguno</t>
  </si>
  <si>
    <t>Organizar cubiertos</t>
  </si>
  <si>
    <t>Organizar estatura de estudiantes</t>
  </si>
  <si>
    <t>Fila de estudiantes</t>
  </si>
  <si>
    <t>Lista de tareas</t>
  </si>
  <si>
    <t>Estatura de personas</t>
  </si>
  <si>
    <t>Libros</t>
  </si>
  <si>
    <t>Números de menor a mayor</t>
  </si>
  <si>
    <t>LISTA DE REPRODUCCION ALGORITMO DE RECURSIÓN MERGE SORT
https://www.youtube.com/playlist?list=PLBHZM_o-621QeVZstT7WvWJvPKZ792IKm
PARTE 1 | ALGORITMO DE RECURSIÓN: MERGE SORT 
https://youtu.be/ntpk0mKnc_8
PARTE 2 | ALGORITMO DE RECURSIÓN: MERGE SORT 
https://youtu.be/j-iOWiTK9-I
PARTE 3 | ALGORITMO DE RECURSIÓN: MERGE SORT 
https://youtu.be/D2jKXpN7E0g
		/* ALGORITMO DE SELECCIÓN */
LISTA DE REPRODUCCION ALGORTIMO ITERATIVO DE SELECCIÓN
https://www.youtube.com/playlist?list=PLBHZM_o-621RzUCCZFweGaryu12XBWN48
PARTE 1 | ALGORITMO ITERATIVO DE SELECCIÓN
https://youtu.be/l2b47jE706U
PARTE 2 | ALGORITMO ITERATIVO DE SELECCIÓN
https://youtu.be/9yyvtfeKFBU
PARTE 3 | ALGORITMO ITERATIVO DE SELECCIÓN
https://youtu.be/rT3VWORhrG0</t>
  </si>
  <si>
    <t>no  entregadon</t>
  </si>
  <si>
    <t>juego dominó</t>
  </si>
  <si>
    <t>Juego dominó</t>
  </si>
  <si>
    <t>Cartas naipes</t>
  </si>
  <si>
    <t>Altura animales</t>
  </si>
  <si>
    <t>productos de gaseosa</t>
  </si>
  <si>
    <t>Salario trabajadores</t>
  </si>
  <si>
    <t xml:space="preserve">Deudas </t>
  </si>
  <si>
    <t>Altura de estudiantes</t>
  </si>
  <si>
    <t>Organización política</t>
  </si>
  <si>
    <t>Saleros de cocina</t>
  </si>
  <si>
    <t>Sistema de atencion: autoservicio</t>
  </si>
  <si>
    <t>Lista de mercado</t>
  </si>
  <si>
    <t>Reto de ordenar números</t>
  </si>
  <si>
    <t>EJEMPLO REALISTA Y CÓDIGO:PENDIENTE</t>
  </si>
  <si>
    <t>Multiplicación de términos consecutivos - función factorial</t>
  </si>
  <si>
    <t>Detalles ejemplo</t>
  </si>
  <si>
    <t>Casos covid 19 respecto a los departamentos de menor a mayor. Excelente ejemplo</t>
  </si>
  <si>
    <t>Organizó estudiantes de un jardín. Excelente ejemplo</t>
  </si>
  <si>
    <t>Décimas bonificación</t>
  </si>
  <si>
    <t>Hay ejemplo de la diferencia entre recursión e iteración pero no de un ejemplo de la vida real del algoritmo recursivo</t>
  </si>
  <si>
    <t>Lista 1</t>
  </si>
  <si>
    <t>Niño en orfanato</t>
  </si>
  <si>
    <t>Maestro y estudiantes</t>
  </si>
  <si>
    <t>Bonus x cuento</t>
  </si>
  <si>
    <t>Me gusta mucho como incorporó los conceptos, lástima por la ortografía</t>
  </si>
  <si>
    <t>Me gusta mucho como incorporó los conceptos, sólo algúnos problemas de ortografía</t>
  </si>
  <si>
    <t>Me gusta mucho como incorporó los conceptos y la historia</t>
  </si>
  <si>
    <t>Décimas para parcial x videos</t>
  </si>
  <si>
    <t>Asistencia 28 de abril</t>
  </si>
  <si>
    <t>Excusa --problema internet</t>
  </si>
  <si>
    <t>no</t>
  </si>
  <si>
    <t>Operación matemática - divide y vencerás</t>
  </si>
  <si>
    <t>Construcción de máquina que tortura programadores que  no hacen el código legible</t>
  </si>
  <si>
    <t>COPIA TEXTUAL FRAGMENTO DE LEAGE OF LEGENDS</t>
  </si>
  <si>
    <t>Consolidado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</si>
</sst>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1"/>
      <color theme="1"/>
      <name val="Calibri"/>
      <family val="2"/>
      <scheme val="minor"/>
    </font>
    <font>
      <b/>
      <sz val="9"/>
      <color rgb="FF000000"/>
      <name val="Arial"/>
      <family val="2"/>
    </font>
    <font>
      <b/>
      <sz val="7"/>
      <color rgb="FF000000"/>
      <name val="Arial"/>
      <family val="2"/>
    </font>
    <font>
      <sz val="7"/>
      <color rgb="FF000000"/>
      <name val="Arial"/>
      <family val="2"/>
    </font>
    <font>
      <sz val="8"/>
      <color theme="1"/>
      <name val="Calibri"/>
      <family val="2"/>
      <scheme val="minor"/>
    </font>
    <font>
      <b/>
      <sz val="8"/>
      <color theme="1"/>
      <name val="Calibri"/>
      <family val="2"/>
      <scheme val="minor"/>
    </font>
    <font>
      <b/>
      <sz val="8"/>
      <color rgb="FF000000"/>
      <name val="Arial"/>
      <family val="2"/>
    </font>
    <font>
      <b/>
      <sz val="11"/>
      <color theme="1"/>
      <name val="Calibri"/>
      <family val="2"/>
      <scheme val="minor"/>
    </font>
    <font>
      <b/>
      <i/>
      <sz val="9"/>
      <color theme="1"/>
      <name val="Calibri"/>
      <family val="2"/>
      <scheme val="minor"/>
    </font>
    <font>
      <u/>
      <sz val="11"/>
      <color theme="10"/>
      <name val="Calibri"/>
      <family val="2"/>
      <scheme val="minor"/>
    </font>
    <font>
      <b/>
      <sz val="10"/>
      <color rgb="FF000000"/>
      <name val="Arial"/>
      <family val="2"/>
    </font>
    <font>
      <sz val="10"/>
      <color theme="1"/>
      <name val="Calibri"/>
      <family val="2"/>
      <scheme val="minor"/>
    </font>
    <font>
      <sz val="10"/>
      <color rgb="FF000000"/>
      <name val="Arial"/>
      <family val="2"/>
    </font>
    <font>
      <sz val="9"/>
      <color theme="1"/>
      <name val="Calibri"/>
      <family val="2"/>
      <scheme val="minor"/>
    </font>
    <font>
      <sz val="11"/>
      <color theme="1"/>
      <name val="Calibri"/>
      <family val="2"/>
      <scheme val="minor"/>
    </font>
    <font>
      <sz val="8"/>
      <color rgb="FFFF0000"/>
      <name val="Calibri"/>
      <family val="2"/>
      <scheme val="minor"/>
    </font>
    <font>
      <sz val="10"/>
      <color rgb="FFFF0000"/>
      <name val="Calibri"/>
      <family val="2"/>
      <scheme val="minor"/>
    </font>
    <font>
      <b/>
      <sz val="8"/>
      <color rgb="FFFF0000"/>
      <name val="Calibri"/>
      <family val="2"/>
      <scheme val="minor"/>
    </font>
    <font>
      <u/>
      <sz val="8"/>
      <color theme="10"/>
      <name val="Calibri"/>
      <family val="2"/>
      <scheme val="minor"/>
    </font>
    <font>
      <sz val="9"/>
      <color theme="0"/>
      <name val="Calibri"/>
      <family val="2"/>
      <scheme val="minor"/>
    </font>
    <font>
      <sz val="9"/>
      <color rgb="FF000000"/>
      <name val="SansSerif"/>
      <family val="2"/>
    </font>
    <font>
      <sz val="9"/>
      <name val="Calibri"/>
      <family val="2"/>
      <scheme val="minor"/>
    </font>
    <font>
      <sz val="9"/>
      <color rgb="FF000000"/>
      <name val="Arial"/>
      <family val="2"/>
    </font>
    <font>
      <b/>
      <sz val="9"/>
      <name val="Calibri"/>
      <family val="2"/>
      <scheme val="minor"/>
    </font>
    <font>
      <sz val="9"/>
      <color rgb="FFFF0000"/>
      <name val="Calibri"/>
      <family val="2"/>
      <scheme val="minor"/>
    </font>
  </fonts>
  <fills count="20">
    <fill>
      <patternFill patternType="none"/>
    </fill>
    <fill>
      <patternFill patternType="gray125"/>
    </fill>
    <fill>
      <patternFill patternType="solid">
        <fgColor rgb="FFCCCCCC"/>
      </patternFill>
    </fill>
    <fill>
      <patternFill patternType="none"/>
    </fill>
    <fill>
      <patternFill patternType="solid">
        <fgColor theme="0" tint="-4.9989318521683403E-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1"/>
        <bgColor indexed="64"/>
      </patternFill>
    </fill>
    <fill>
      <patternFill patternType="solid">
        <fgColor theme="2" tint="-9.9978637043366805E-2"/>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9" fillId="0" borderId="0" applyNumberFormat="0" applyFill="0" applyBorder="0" applyAlignment="0" applyProtection="0"/>
    <xf numFmtId="0" fontId="14" fillId="3" borderId="1"/>
    <xf numFmtId="0" fontId="14" fillId="3" borderId="1"/>
  </cellStyleXfs>
  <cellXfs count="196">
    <xf numFmtId="0" fontId="0" fillId="0" borderId="0" xfId="0"/>
    <xf numFmtId="0" fontId="0" fillId="0" borderId="2" xfId="0" applyBorder="1"/>
    <xf numFmtId="0" fontId="5" fillId="0" borderId="0" xfId="0" applyFont="1" applyAlignment="1">
      <alignment horizontal="center" vertical="center" wrapText="1"/>
    </xf>
    <xf numFmtId="0" fontId="4" fillId="0" borderId="0" xfId="0" applyFont="1" applyAlignment="1">
      <alignment horizontal="center"/>
    </xf>
    <xf numFmtId="0" fontId="5" fillId="0" borderId="2" xfId="0" applyFont="1" applyBorder="1" applyAlignment="1">
      <alignment horizontal="center" vertical="center" wrapText="1"/>
    </xf>
    <xf numFmtId="0" fontId="4" fillId="0" borderId="2" xfId="0" applyFont="1" applyBorder="1" applyAlignment="1">
      <alignment horizontal="center"/>
    </xf>
    <xf numFmtId="0" fontId="4" fillId="3" borderId="2" xfId="0" applyNumberFormat="1" applyFont="1" applyFill="1" applyBorder="1" applyAlignment="1" applyProtection="1">
      <alignment horizontal="center" wrapText="1"/>
      <protection locked="0"/>
    </xf>
    <xf numFmtId="0" fontId="4" fillId="3" borderId="2" xfId="0" quotePrefix="1" applyNumberFormat="1" applyFont="1" applyFill="1" applyBorder="1" applyAlignment="1" applyProtection="1">
      <alignment horizontal="center" wrapText="1"/>
      <protection locked="0"/>
    </xf>
    <xf numFmtId="0" fontId="5" fillId="4" borderId="2" xfId="0" applyFont="1" applyFill="1" applyBorder="1" applyAlignment="1">
      <alignment horizontal="center" vertical="center" wrapText="1"/>
    </xf>
    <xf numFmtId="0" fontId="0" fillId="3" borderId="2" xfId="0" applyFill="1" applyBorder="1"/>
    <xf numFmtId="0" fontId="3" fillId="3" borderId="2" xfId="0" applyNumberFormat="1" applyFont="1" applyFill="1" applyBorder="1" applyAlignment="1" applyProtection="1">
      <alignment horizontal="left" vertical="center" wrapText="1"/>
    </xf>
    <xf numFmtId="0" fontId="3" fillId="3" borderId="2" xfId="0" applyFont="1" applyFill="1" applyBorder="1" applyAlignment="1">
      <alignment horizontal="left" vertical="center" wrapText="1"/>
    </xf>
    <xf numFmtId="0" fontId="4" fillId="0" borderId="0" xfId="0" applyFont="1" applyAlignment="1">
      <alignment wrapText="1"/>
    </xf>
    <xf numFmtId="0" fontId="4" fillId="0" borderId="2" xfId="0" applyFont="1" applyBorder="1" applyAlignment="1">
      <alignment wrapText="1"/>
    </xf>
    <xf numFmtId="0" fontId="4" fillId="3" borderId="2" xfId="0" applyFont="1" applyFill="1" applyBorder="1" applyAlignment="1">
      <alignment wrapText="1"/>
    </xf>
    <xf numFmtId="0" fontId="6" fillId="3" borderId="1" xfId="0" applyNumberFormat="1" applyFont="1" applyFill="1" applyBorder="1" applyAlignment="1" applyProtection="1">
      <alignment vertical="center" wrapText="1"/>
      <protection locked="0"/>
    </xf>
    <xf numFmtId="0" fontId="6" fillId="2" borderId="2" xfId="0" applyNumberFormat="1" applyFont="1" applyFill="1" applyBorder="1" applyAlignment="1" applyProtection="1">
      <alignment horizontal="center" vertical="center" wrapText="1"/>
      <protection locked="0"/>
    </xf>
    <xf numFmtId="0" fontId="4" fillId="3" borderId="2" xfId="0" applyNumberFormat="1" applyFont="1" applyFill="1" applyBorder="1" applyAlignment="1" applyProtection="1">
      <alignment wrapText="1"/>
      <protection locked="0"/>
    </xf>
    <xf numFmtId="0" fontId="4" fillId="3" borderId="2" xfId="0" applyFont="1" applyFill="1" applyBorder="1" applyAlignment="1" applyProtection="1">
      <alignment wrapText="1"/>
      <protection locked="0"/>
    </xf>
    <xf numFmtId="0" fontId="4" fillId="0" borderId="0" xfId="0" applyFont="1"/>
    <xf numFmtId="17" fontId="7" fillId="0" borderId="0" xfId="0" applyNumberFormat="1" applyFont="1"/>
    <xf numFmtId="0" fontId="3" fillId="0" borderId="2" xfId="0" applyNumberFormat="1" applyFont="1" applyFill="1" applyBorder="1" applyAlignment="1" applyProtection="1">
      <alignment horizontal="left" vertical="center" wrapText="1"/>
    </xf>
    <xf numFmtId="0" fontId="7" fillId="0" borderId="0" xfId="0" applyFont="1"/>
    <xf numFmtId="0" fontId="0" fillId="6" borderId="2" xfId="0" applyFill="1" applyBorder="1" applyAlignment="1">
      <alignment horizontal="center"/>
    </xf>
    <xf numFmtId="0" fontId="3" fillId="6" borderId="2" xfId="0" applyNumberFormat="1" applyFont="1" applyFill="1" applyBorder="1" applyAlignment="1" applyProtection="1">
      <alignment horizontal="left" vertical="center" wrapText="1"/>
    </xf>
    <xf numFmtId="0" fontId="3" fillId="6" borderId="2" xfId="0" applyFont="1" applyFill="1" applyBorder="1" applyAlignment="1">
      <alignment horizontal="left" vertical="center" wrapText="1"/>
    </xf>
    <xf numFmtId="0" fontId="0" fillId="7" borderId="2" xfId="0" applyFill="1" applyBorder="1" applyAlignment="1">
      <alignment horizontal="center"/>
    </xf>
    <xf numFmtId="0" fontId="3" fillId="7" borderId="2" xfId="0" applyNumberFormat="1" applyFont="1" applyFill="1" applyBorder="1" applyAlignment="1" applyProtection="1">
      <alignment horizontal="left" vertical="center" wrapText="1"/>
    </xf>
    <xf numFmtId="0" fontId="3" fillId="7" borderId="2" xfId="0" applyFont="1" applyFill="1" applyBorder="1" applyAlignment="1">
      <alignment horizontal="left" vertical="center" wrapText="1"/>
    </xf>
    <xf numFmtId="0" fontId="0" fillId="8" borderId="2" xfId="0" applyFill="1" applyBorder="1" applyAlignment="1">
      <alignment horizontal="center"/>
    </xf>
    <xf numFmtId="0" fontId="3" fillId="8" borderId="2" xfId="0" applyFont="1" applyFill="1" applyBorder="1" applyAlignment="1">
      <alignment horizontal="left" vertical="center" wrapText="1"/>
    </xf>
    <xf numFmtId="0" fontId="3" fillId="8" borderId="2" xfId="0" applyNumberFormat="1" applyFont="1" applyFill="1" applyBorder="1" applyAlignment="1" applyProtection="1">
      <alignment horizontal="left" vertical="center" wrapText="1"/>
    </xf>
    <xf numFmtId="0" fontId="0" fillId="9" borderId="2" xfId="0" applyFill="1" applyBorder="1" applyAlignment="1">
      <alignment horizontal="center"/>
    </xf>
    <xf numFmtId="0" fontId="3" fillId="9" borderId="2" xfId="0" applyFont="1" applyFill="1" applyBorder="1" applyAlignment="1">
      <alignment horizontal="left" vertical="center" wrapText="1"/>
    </xf>
    <xf numFmtId="0" fontId="3" fillId="9" borderId="2" xfId="0" applyNumberFormat="1" applyFont="1" applyFill="1" applyBorder="1" applyAlignment="1" applyProtection="1">
      <alignment horizontal="left" vertical="center" wrapText="1"/>
    </xf>
    <xf numFmtId="0" fontId="0" fillId="10" borderId="2" xfId="0" applyFill="1" applyBorder="1" applyAlignment="1">
      <alignment horizontal="center"/>
    </xf>
    <xf numFmtId="0" fontId="3" fillId="10" borderId="2" xfId="0" applyNumberFormat="1" applyFont="1" applyFill="1" applyBorder="1" applyAlignment="1" applyProtection="1">
      <alignment horizontal="left" vertical="center" wrapText="1"/>
    </xf>
    <xf numFmtId="0" fontId="3" fillId="10" borderId="2" xfId="0" applyFont="1" applyFill="1" applyBorder="1" applyAlignment="1">
      <alignment horizontal="left" vertical="center" wrapText="1"/>
    </xf>
    <xf numFmtId="0" fontId="0" fillId="11" borderId="2" xfId="0" applyFill="1" applyBorder="1" applyAlignment="1">
      <alignment horizontal="center"/>
    </xf>
    <xf numFmtId="0" fontId="3" fillId="11" borderId="2" xfId="0" applyNumberFormat="1" applyFont="1" applyFill="1" applyBorder="1" applyAlignment="1" applyProtection="1">
      <alignment horizontal="left" vertical="center" wrapText="1"/>
    </xf>
    <xf numFmtId="0" fontId="3" fillId="11" borderId="2" xfId="0"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vertical="center"/>
    </xf>
    <xf numFmtId="0" fontId="0" fillId="0" borderId="2" xfId="0" applyFill="1" applyBorder="1" applyAlignment="1">
      <alignment horizontal="center" vertical="center"/>
    </xf>
    <xf numFmtId="0" fontId="3" fillId="0" borderId="2" xfId="0" applyFont="1" applyFill="1" applyBorder="1" applyAlignment="1">
      <alignment horizontal="left" vertical="center" wrapText="1"/>
    </xf>
    <xf numFmtId="0" fontId="0" fillId="0" borderId="0" xfId="0" applyAlignment="1">
      <alignment wrapText="1"/>
    </xf>
    <xf numFmtId="0" fontId="0" fillId="3" borderId="1" xfId="0" applyFill="1" applyBorder="1" applyAlignment="1">
      <alignment horizontal="center" vertical="center"/>
    </xf>
    <xf numFmtId="0" fontId="0" fillId="0" borderId="0" xfId="0" applyAlignment="1">
      <alignment horizontal="center"/>
    </xf>
    <xf numFmtId="0" fontId="0" fillId="0" borderId="2" xfId="0" applyBorder="1" applyAlignment="1">
      <alignment horizontal="center" vertical="center"/>
    </xf>
    <xf numFmtId="0" fontId="8" fillId="0" borderId="0" xfId="0" applyFont="1"/>
    <xf numFmtId="0" fontId="1" fillId="0" borderId="1" xfId="0" applyNumberFormat="1" applyFont="1" applyFill="1" applyBorder="1" applyAlignment="1" applyProtection="1">
      <alignment vertical="center" wrapText="1"/>
    </xf>
    <xf numFmtId="0" fontId="2" fillId="0" borderId="2" xfId="0" applyNumberFormat="1" applyFont="1" applyFill="1" applyBorder="1" applyAlignment="1" applyProtection="1">
      <alignment horizontal="center" vertical="center" wrapText="1"/>
    </xf>
    <xf numFmtId="0" fontId="0" fillId="0" borderId="0" xfId="0" applyFill="1"/>
    <xf numFmtId="0" fontId="3" fillId="0" borderId="1" xfId="0" applyNumberFormat="1" applyFont="1" applyFill="1" applyBorder="1" applyAlignment="1" applyProtection="1">
      <alignment horizontal="left" vertical="center" wrapText="1"/>
    </xf>
    <xf numFmtId="0" fontId="3" fillId="0"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0" fontId="0" fillId="6" borderId="0" xfId="0" applyFill="1" applyAlignment="1">
      <alignment horizontal="center" vertical="center"/>
    </xf>
    <xf numFmtId="0" fontId="0" fillId="6" borderId="0" xfId="0" applyFill="1"/>
    <xf numFmtId="0" fontId="4" fillId="0" borderId="0" xfId="0" applyFont="1" applyAlignment="1">
      <alignment horizontal="center" vertical="center" wrapText="1"/>
    </xf>
    <xf numFmtId="0" fontId="7" fillId="0" borderId="0" xfId="0" applyFont="1" applyAlignment="1">
      <alignment horizontal="center"/>
    </xf>
    <xf numFmtId="14" fontId="3" fillId="0" borderId="2" xfId="0" applyNumberFormat="1" applyFont="1" applyFill="1" applyBorder="1" applyAlignment="1" applyProtection="1">
      <alignment horizontal="left" vertical="center" wrapText="1"/>
    </xf>
    <xf numFmtId="0" fontId="7" fillId="0" borderId="0" xfId="0" applyFont="1" applyAlignment="1">
      <alignment horizontal="center" vertical="center"/>
    </xf>
    <xf numFmtId="18" fontId="3" fillId="0" borderId="2" xfId="0" applyNumberFormat="1" applyFont="1" applyFill="1" applyBorder="1" applyAlignment="1" applyProtection="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8" fontId="0" fillId="0" borderId="0" xfId="0" applyNumberFormat="1"/>
    <xf numFmtId="0" fontId="10" fillId="0" borderId="2" xfId="0" applyNumberFormat="1" applyFont="1" applyFill="1" applyBorder="1" applyAlignment="1" applyProtection="1">
      <alignment horizontal="center" vertical="center" wrapText="1"/>
    </xf>
    <xf numFmtId="0" fontId="0" fillId="3" borderId="2" xfId="0" applyFill="1" applyBorder="1" applyAlignment="1">
      <alignment horizontal="center" vertical="center"/>
    </xf>
    <xf numFmtId="0" fontId="0" fillId="0" borderId="0" xfId="0" applyAlignment="1">
      <alignment horizontal="center" vertical="center" wrapText="1"/>
    </xf>
    <xf numFmtId="0" fontId="0" fillId="0" borderId="0" xfId="0" applyFill="1" applyAlignment="1">
      <alignment horizontal="center" vertical="center"/>
    </xf>
    <xf numFmtId="0" fontId="3" fillId="12" borderId="2" xfId="0" applyNumberFormat="1" applyFont="1" applyFill="1" applyBorder="1" applyAlignment="1" applyProtection="1">
      <alignment horizontal="left" vertical="center" wrapText="1"/>
    </xf>
    <xf numFmtId="14" fontId="3" fillId="12" borderId="2" xfId="0" applyNumberFormat="1" applyFont="1" applyFill="1" applyBorder="1" applyAlignment="1" applyProtection="1">
      <alignment horizontal="left" vertical="center" wrapText="1"/>
    </xf>
    <xf numFmtId="18" fontId="3" fillId="12" borderId="2" xfId="0" applyNumberFormat="1" applyFont="1" applyFill="1" applyBorder="1" applyAlignment="1" applyProtection="1">
      <alignment horizontal="left" vertical="center" wrapText="1"/>
    </xf>
    <xf numFmtId="0" fontId="11" fillId="0" borderId="0" xfId="0" applyFont="1" applyAlignment="1">
      <alignment horizontal="center" vertical="center"/>
    </xf>
    <xf numFmtId="0" fontId="12" fillId="0" borderId="2" xfId="0" applyNumberFormat="1" applyFont="1" applyFill="1" applyBorder="1" applyAlignment="1" applyProtection="1">
      <alignment horizontal="center" vertical="center" wrapText="1"/>
    </xf>
    <xf numFmtId="0" fontId="12" fillId="0" borderId="2" xfId="0" applyFont="1" applyFill="1" applyBorder="1" applyAlignment="1">
      <alignment horizontal="center" vertical="center" wrapText="1"/>
    </xf>
    <xf numFmtId="0" fontId="13" fillId="0" borderId="0" xfId="0" applyFont="1"/>
    <xf numFmtId="0" fontId="4" fillId="5" borderId="2" xfId="0" applyFont="1" applyFill="1" applyBorder="1" applyAlignment="1">
      <alignment horizontal="center" vertical="center"/>
    </xf>
    <xf numFmtId="0" fontId="10" fillId="3" borderId="2" xfId="0" applyNumberFormat="1" applyFont="1" applyFill="1" applyBorder="1" applyAlignment="1" applyProtection="1">
      <alignment horizontal="center" vertical="center" wrapText="1"/>
    </xf>
    <xf numFmtId="0" fontId="7" fillId="0" borderId="2" xfId="0" applyFont="1" applyBorder="1" applyAlignment="1">
      <alignment horizontal="center" vertical="center"/>
    </xf>
    <xf numFmtId="0" fontId="0" fillId="0" borderId="2" xfId="0" applyFill="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wrapText="1"/>
    </xf>
    <xf numFmtId="0" fontId="0" fillId="0" borderId="2" xfId="0" applyFont="1" applyFill="1" applyBorder="1" applyAlignment="1">
      <alignment horizontal="center" vertical="center" wrapText="1"/>
    </xf>
    <xf numFmtId="0" fontId="0" fillId="0" borderId="2" xfId="0" applyFill="1" applyBorder="1" applyAlignment="1">
      <alignment horizontal="center"/>
    </xf>
    <xf numFmtId="0" fontId="0" fillId="0" borderId="2" xfId="0" applyFill="1" applyBorder="1" applyAlignment="1">
      <alignment horizontal="center" wrapText="1"/>
    </xf>
    <xf numFmtId="0" fontId="10" fillId="13" borderId="2" xfId="0" applyNumberFormat="1" applyFont="1" applyFill="1" applyBorder="1" applyAlignment="1" applyProtection="1">
      <alignment horizontal="center" vertical="center" wrapText="1"/>
    </xf>
    <xf numFmtId="164" fontId="0" fillId="13" borderId="2" xfId="0" applyNumberFormat="1" applyFill="1" applyBorder="1" applyAlignment="1">
      <alignment horizontal="center" vertical="center"/>
    </xf>
    <xf numFmtId="2" fontId="4" fillId="0" borderId="0" xfId="0" applyNumberFormat="1" applyFont="1" applyFill="1" applyAlignment="1">
      <alignment horizontal="center" vertical="center"/>
    </xf>
    <xf numFmtId="2" fontId="4" fillId="0" borderId="1" xfId="0" applyNumberFormat="1" applyFont="1" applyFill="1" applyBorder="1" applyAlignment="1">
      <alignment horizontal="center" vertical="center"/>
    </xf>
    <xf numFmtId="0" fontId="0" fillId="0" borderId="1" xfId="0" applyFill="1" applyBorder="1" applyAlignment="1">
      <alignment horizontal="center" vertical="center"/>
    </xf>
    <xf numFmtId="0" fontId="18" fillId="0" borderId="2" xfId="1" applyNumberFormat="1" applyFont="1" applyFill="1" applyBorder="1" applyAlignment="1" applyProtection="1">
      <alignment horizontal="center" wrapText="1"/>
      <protection locked="0"/>
    </xf>
    <xf numFmtId="0" fontId="4" fillId="0" borderId="2" xfId="0" applyNumberFormat="1" applyFont="1" applyFill="1" applyBorder="1" applyAlignment="1" applyProtection="1">
      <alignment horizontal="center" wrapText="1"/>
      <protection locked="0"/>
    </xf>
    <xf numFmtId="0" fontId="4" fillId="0" borderId="2" xfId="0" applyFont="1" applyFill="1" applyBorder="1" applyAlignment="1" applyProtection="1">
      <alignment horizontal="center" wrapText="1"/>
      <protection locked="0"/>
    </xf>
    <xf numFmtId="0" fontId="18" fillId="0" borderId="2" xfId="1" applyFont="1" applyFill="1" applyBorder="1" applyAlignment="1" applyProtection="1">
      <alignment horizontal="center" wrapText="1"/>
      <protection locked="0"/>
    </xf>
    <xf numFmtId="0" fontId="6" fillId="3" borderId="1" xfId="0" applyNumberFormat="1" applyFont="1" applyFill="1" applyBorder="1" applyAlignment="1" applyProtection="1">
      <alignment horizontal="center" wrapText="1"/>
      <protection locked="0"/>
    </xf>
    <xf numFmtId="0" fontId="6" fillId="2" borderId="2" xfId="0" applyNumberFormat="1" applyFont="1" applyFill="1" applyBorder="1" applyAlignment="1" applyProtection="1">
      <alignment horizontal="center" wrapText="1"/>
      <protection locked="0"/>
    </xf>
    <xf numFmtId="2" fontId="4" fillId="4" borderId="2" xfId="0" applyNumberFormat="1" applyFont="1" applyFill="1" applyBorder="1" applyAlignment="1">
      <alignment horizontal="center" vertical="center"/>
    </xf>
    <xf numFmtId="2" fontId="17" fillId="4" borderId="2" xfId="0" applyNumberFormat="1" applyFont="1" applyFill="1" applyBorder="1" applyAlignment="1">
      <alignment horizontal="center" vertical="center"/>
    </xf>
    <xf numFmtId="0" fontId="13" fillId="0" borderId="2" xfId="0" applyFont="1" applyBorder="1"/>
    <xf numFmtId="0" fontId="20" fillId="3" borderId="4" xfId="2" applyNumberFormat="1" applyFont="1" applyFill="1" applyBorder="1" applyAlignment="1" applyProtection="1">
      <alignment horizontal="center" vertical="center" wrapText="1"/>
    </xf>
    <xf numFmtId="0" fontId="20" fillId="3" borderId="4" xfId="3" applyNumberFormat="1" applyFont="1" applyFill="1" applyBorder="1" applyAlignment="1" applyProtection="1">
      <alignment horizontal="center" vertical="center" wrapText="1"/>
    </xf>
    <xf numFmtId="0" fontId="19" fillId="15" borderId="0" xfId="0" applyFont="1" applyFill="1" applyAlignment="1">
      <alignment horizontal="center" vertical="center" wrapText="1"/>
    </xf>
    <xf numFmtId="0" fontId="21" fillId="8" borderId="0" xfId="0" applyFont="1" applyFill="1" applyAlignment="1">
      <alignment horizontal="center" vertical="center" wrapText="1"/>
    </xf>
    <xf numFmtId="9" fontId="13" fillId="0" borderId="0" xfId="0" applyNumberFormat="1" applyFont="1" applyAlignment="1">
      <alignment horizontal="center" vertical="center"/>
    </xf>
    <xf numFmtId="0" fontId="13" fillId="0" borderId="0" xfId="0" applyFont="1" applyAlignment="1">
      <alignment horizontal="center" vertical="center" wrapText="1"/>
    </xf>
    <xf numFmtId="0" fontId="13" fillId="0" borderId="0" xfId="0" applyFont="1" applyAlignment="1">
      <alignment horizontal="center" vertical="center"/>
    </xf>
    <xf numFmtId="0" fontId="13" fillId="3" borderId="2" xfId="0" applyFont="1" applyFill="1" applyBorder="1" applyAlignment="1">
      <alignment horizontal="center" vertical="center"/>
    </xf>
    <xf numFmtId="0" fontId="23" fillId="8" borderId="0" xfId="0" applyFont="1" applyFill="1" applyAlignment="1">
      <alignment horizontal="center" vertical="center" wrapText="1"/>
    </xf>
    <xf numFmtId="0" fontId="13" fillId="0" borderId="2" xfId="0" applyFont="1" applyFill="1" applyBorder="1" applyAlignment="1">
      <alignment horizontal="center" vertical="center"/>
    </xf>
    <xf numFmtId="0" fontId="13" fillId="0" borderId="0" xfId="0" applyFont="1" applyFill="1" applyAlignment="1">
      <alignment horizontal="center" vertical="center"/>
    </xf>
    <xf numFmtId="0" fontId="13" fillId="16" borderId="2" xfId="0" applyFont="1" applyFill="1" applyBorder="1" applyAlignment="1">
      <alignment horizontal="center" vertical="center"/>
    </xf>
    <xf numFmtId="0" fontId="20" fillId="16" borderId="4" xfId="3" applyNumberFormat="1" applyFont="1" applyFill="1" applyBorder="1" applyAlignment="1" applyProtection="1">
      <alignment horizontal="center" vertical="center" wrapText="1"/>
    </xf>
    <xf numFmtId="0" fontId="13" fillId="16" borderId="0" xfId="0" applyFont="1" applyFill="1" applyAlignment="1">
      <alignment horizontal="center" vertical="center"/>
    </xf>
    <xf numFmtId="0" fontId="20" fillId="16" borderId="4" xfId="2" applyNumberFormat="1" applyFont="1" applyFill="1" applyBorder="1" applyAlignment="1" applyProtection="1">
      <alignment horizontal="center" vertical="center" wrapText="1"/>
    </xf>
    <xf numFmtId="1" fontId="13" fillId="0" borderId="0" xfId="0" applyNumberFormat="1" applyFont="1" applyAlignment="1">
      <alignment horizontal="center" vertical="center"/>
    </xf>
    <xf numFmtId="1" fontId="19" fillId="15" borderId="0" xfId="0" applyNumberFormat="1" applyFont="1" applyFill="1" applyAlignment="1">
      <alignment horizontal="center" vertical="center" wrapText="1"/>
    </xf>
    <xf numFmtId="2" fontId="15" fillId="4" borderId="2" xfId="0" applyNumberFormat="1" applyFont="1" applyFill="1" applyBorder="1" applyAlignment="1">
      <alignment horizontal="center" vertical="center"/>
    </xf>
    <xf numFmtId="0" fontId="22" fillId="7" borderId="2" xfId="0" applyFont="1" applyFill="1" applyBorder="1" applyAlignment="1">
      <alignment horizontal="center" vertical="center" wrapText="1"/>
    </xf>
    <xf numFmtId="0" fontId="13" fillId="7" borderId="0" xfId="0" applyFont="1" applyFill="1" applyAlignment="1">
      <alignment horizontal="center" vertical="center" wrapText="1"/>
    </xf>
    <xf numFmtId="0" fontId="13" fillId="7" borderId="0" xfId="0" applyFont="1" applyFill="1" applyAlignment="1">
      <alignment horizontal="center" vertical="center"/>
    </xf>
    <xf numFmtId="1" fontId="13" fillId="7" borderId="0" xfId="0" applyNumberFormat="1" applyFont="1" applyFill="1" applyAlignment="1">
      <alignment horizontal="center" vertical="center"/>
    </xf>
    <xf numFmtId="0" fontId="22" fillId="7" borderId="2" xfId="0" applyNumberFormat="1" applyFont="1" applyFill="1" applyBorder="1" applyAlignment="1" applyProtection="1">
      <alignment horizontal="center" vertical="center" wrapText="1"/>
    </xf>
    <xf numFmtId="0" fontId="21" fillId="7" borderId="0" xfId="0" applyFont="1" applyFill="1" applyAlignment="1">
      <alignment horizontal="center" vertical="center" wrapText="1"/>
    </xf>
    <xf numFmtId="0" fontId="20" fillId="7" borderId="4" xfId="3" applyNumberFormat="1" applyFont="1" applyFill="1" applyBorder="1" applyAlignment="1" applyProtection="1">
      <alignment horizontal="center" vertical="center" wrapText="1"/>
    </xf>
    <xf numFmtId="0" fontId="9" fillId="0" borderId="2" xfId="1" applyFill="1" applyBorder="1" applyAlignment="1" applyProtection="1">
      <alignment horizontal="center" wrapText="1"/>
      <protection locked="0"/>
    </xf>
    <xf numFmtId="0" fontId="21" fillId="0" borderId="0" xfId="0" applyFont="1" applyAlignment="1">
      <alignment horizontal="center" vertical="center"/>
    </xf>
    <xf numFmtId="0" fontId="21" fillId="7" borderId="0" xfId="0" applyFont="1" applyFill="1" applyAlignment="1">
      <alignment horizontal="center" vertical="center"/>
    </xf>
    <xf numFmtId="0" fontId="20" fillId="7" borderId="4" xfId="2" applyNumberFormat="1" applyFont="1" applyFill="1" applyBorder="1" applyAlignment="1" applyProtection="1">
      <alignment horizontal="center" vertical="center" wrapText="1"/>
    </xf>
    <xf numFmtId="0" fontId="13" fillId="7" borderId="0" xfId="0" quotePrefix="1" applyFont="1" applyFill="1" applyAlignment="1">
      <alignment horizontal="center" vertical="center"/>
    </xf>
    <xf numFmtId="0" fontId="4" fillId="4" borderId="2" xfId="0" applyFont="1" applyFill="1" applyBorder="1" applyAlignment="1">
      <alignment horizontal="center" vertical="center"/>
    </xf>
    <xf numFmtId="0" fontId="4" fillId="4" borderId="2" xfId="0" quotePrefix="1" applyNumberFormat="1" applyFont="1" applyFill="1" applyBorder="1" applyAlignment="1" applyProtection="1">
      <alignment horizontal="center" vertical="center" wrapText="1"/>
      <protection locked="0"/>
    </xf>
    <xf numFmtId="0" fontId="16" fillId="4" borderId="2" xfId="0" applyFont="1" applyFill="1" applyBorder="1" applyAlignment="1">
      <alignment horizontal="center" vertical="center"/>
    </xf>
    <xf numFmtId="0" fontId="4" fillId="0" borderId="0" xfId="0" applyFont="1" applyAlignment="1">
      <alignment horizontal="center" vertical="center"/>
    </xf>
    <xf numFmtId="0" fontId="0" fillId="0" borderId="0" xfId="0" applyFill="1" applyAlignment="1">
      <alignment horizontal="center"/>
    </xf>
    <xf numFmtId="0" fontId="1" fillId="0" borderId="1" xfId="0" applyNumberFormat="1" applyFont="1" applyFill="1" applyBorder="1" applyAlignment="1" applyProtection="1">
      <alignment horizontal="center" wrapText="1"/>
    </xf>
    <xf numFmtId="0" fontId="0" fillId="0" borderId="0" xfId="0" applyFill="1" applyAlignment="1">
      <alignment horizontal="center" wrapText="1"/>
    </xf>
    <xf numFmtId="0" fontId="1" fillId="0" borderId="1" xfId="0" applyNumberFormat="1" applyFont="1" applyFill="1" applyBorder="1" applyAlignment="1" applyProtection="1">
      <alignment horizontal="center" vertical="center"/>
    </xf>
    <xf numFmtId="0" fontId="11" fillId="0" borderId="0" xfId="0" applyFont="1" applyFill="1" applyAlignment="1">
      <alignment horizontal="center" wrapText="1"/>
    </xf>
    <xf numFmtId="0" fontId="11" fillId="0" borderId="0" xfId="0" applyFont="1" applyFill="1" applyAlignment="1">
      <alignment horizontal="center" vertical="center" wrapText="1"/>
    </xf>
    <xf numFmtId="0" fontId="0" fillId="7" borderId="0" xfId="0" applyFill="1" applyAlignment="1">
      <alignment horizontal="center" vertical="center"/>
    </xf>
    <xf numFmtId="0" fontId="2" fillId="0" borderId="1"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center" vertical="center"/>
    </xf>
    <xf numFmtId="0" fontId="4" fillId="14"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0" fillId="7" borderId="1" xfId="0" applyFill="1" applyBorder="1" applyAlignment="1">
      <alignment horizontal="center" vertical="center"/>
    </xf>
    <xf numFmtId="0" fontId="3" fillId="0" borderId="1" xfId="0" applyFont="1" applyFill="1" applyBorder="1" applyAlignment="1">
      <alignment horizontal="center" vertical="center"/>
    </xf>
    <xf numFmtId="0" fontId="0" fillId="14" borderId="1" xfId="0" applyFill="1" applyBorder="1" applyAlignment="1">
      <alignment horizontal="center" vertical="center"/>
    </xf>
    <xf numFmtId="0" fontId="11" fillId="14" borderId="1" xfId="0" applyFont="1" applyFill="1" applyBorder="1" applyAlignment="1">
      <alignment horizontal="center" vertical="center" wrapText="1"/>
    </xf>
    <xf numFmtId="0" fontId="0" fillId="8" borderId="1" xfId="0" applyFill="1" applyBorder="1" applyAlignment="1">
      <alignment horizontal="center" vertical="center"/>
    </xf>
    <xf numFmtId="0" fontId="11" fillId="8" borderId="1" xfId="0" applyFont="1" applyFill="1" applyBorder="1" applyAlignment="1">
      <alignment horizontal="center" vertical="center" wrapText="1"/>
    </xf>
    <xf numFmtId="0" fontId="3" fillId="0" borderId="1" xfId="0" applyNumberFormat="1" applyFont="1" applyFill="1" applyBorder="1" applyAlignment="1" applyProtection="1">
      <alignment horizontal="center" vertical="center"/>
    </xf>
    <xf numFmtId="0" fontId="3" fillId="17"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xf>
    <xf numFmtId="0" fontId="0" fillId="0" borderId="1" xfId="0" applyBorder="1" applyAlignment="1">
      <alignment horizontal="center" vertical="center"/>
    </xf>
    <xf numFmtId="0" fontId="3" fillId="0" borderId="1" xfId="0" applyNumberFormat="1" applyFont="1" applyFill="1" applyBorder="1" applyAlignment="1" applyProtection="1">
      <alignment horizontal="center" vertical="center" wrapText="1"/>
    </xf>
    <xf numFmtId="0" fontId="3"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7" borderId="1" xfId="0" applyFill="1" applyBorder="1" applyAlignment="1">
      <alignment horizontal="center" vertical="center" wrapText="1"/>
    </xf>
    <xf numFmtId="0" fontId="0" fillId="7" borderId="0" xfId="0" applyFill="1" applyAlignment="1">
      <alignment horizontal="center"/>
    </xf>
    <xf numFmtId="0" fontId="13" fillId="0" borderId="0" xfId="0" applyFont="1" applyFill="1" applyAlignment="1">
      <alignment horizontal="center" vertical="center" wrapText="1"/>
    </xf>
    <xf numFmtId="0" fontId="20" fillId="3" borderId="1" xfId="3" applyNumberFormat="1" applyFont="1" applyFill="1" applyBorder="1" applyAlignment="1" applyProtection="1">
      <alignment horizontal="center" vertical="center" wrapText="1"/>
    </xf>
    <xf numFmtId="0" fontId="0" fillId="0" borderId="1" xfId="0" applyBorder="1"/>
    <xf numFmtId="0" fontId="13" fillId="0" borderId="1" xfId="0" applyFont="1" applyBorder="1"/>
    <xf numFmtId="0" fontId="4" fillId="0" borderId="1" xfId="0" applyFont="1" applyBorder="1" applyAlignment="1">
      <alignment wrapText="1"/>
    </xf>
    <xf numFmtId="0" fontId="5" fillId="0" borderId="1" xfId="0" applyFont="1" applyBorder="1" applyAlignment="1">
      <alignment horizontal="center" vertical="center" wrapText="1"/>
    </xf>
    <xf numFmtId="17" fontId="5" fillId="4" borderId="1" xfId="0" applyNumberFormat="1" applyFont="1" applyFill="1" applyBorder="1" applyAlignment="1">
      <alignment horizontal="center" vertical="center" wrapText="1"/>
    </xf>
    <xf numFmtId="9" fontId="0" fillId="5" borderId="1" xfId="0" applyNumberFormat="1" applyFill="1" applyBorder="1" applyAlignment="1">
      <alignment horizontal="center" vertical="center"/>
    </xf>
    <xf numFmtId="9" fontId="0" fillId="13" borderId="1" xfId="0" applyNumberFormat="1" applyFill="1" applyBorder="1" applyAlignment="1">
      <alignment horizontal="center" vertical="center"/>
    </xf>
    <xf numFmtId="9" fontId="0" fillId="14" borderId="1" xfId="0" applyNumberFormat="1" applyFill="1" applyBorder="1" applyAlignment="1">
      <alignment horizontal="center" vertical="center"/>
    </xf>
    <xf numFmtId="2" fontId="5" fillId="4" borderId="2" xfId="0" applyNumberFormat="1"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5" fillId="14"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19" fillId="15" borderId="2" xfId="0" applyFont="1" applyFill="1" applyBorder="1" applyAlignment="1">
      <alignment horizontal="center" vertical="center"/>
    </xf>
    <xf numFmtId="0" fontId="20" fillId="3" borderId="2" xfId="2" applyNumberFormat="1" applyFont="1" applyFill="1" applyBorder="1" applyAlignment="1" applyProtection="1">
      <alignment horizontal="center" vertical="center" wrapText="1"/>
    </xf>
    <xf numFmtId="164" fontId="4" fillId="13" borderId="2" xfId="0" applyNumberFormat="1" applyFont="1" applyFill="1" applyBorder="1" applyAlignment="1">
      <alignment horizontal="center" vertical="center"/>
    </xf>
    <xf numFmtId="0" fontId="13" fillId="14" borderId="2" xfId="0" applyFont="1" applyFill="1" applyBorder="1" applyAlignment="1">
      <alignment horizontal="center" vertical="center"/>
    </xf>
    <xf numFmtId="164" fontId="13" fillId="7" borderId="2" xfId="0" applyNumberFormat="1" applyFont="1" applyFill="1" applyBorder="1" applyAlignment="1">
      <alignment horizontal="center" vertical="center"/>
    </xf>
    <xf numFmtId="164" fontId="0" fillId="7" borderId="2" xfId="0" applyNumberFormat="1" applyFill="1" applyBorder="1" applyAlignment="1">
      <alignment horizontal="center" vertical="center"/>
    </xf>
    <xf numFmtId="164" fontId="19" fillId="15" borderId="2" xfId="0" applyNumberFormat="1" applyFont="1" applyFill="1" applyBorder="1" applyAlignment="1">
      <alignment horizontal="center" vertical="center"/>
    </xf>
    <xf numFmtId="0" fontId="20" fillId="3" borderId="2" xfId="3" applyNumberFormat="1" applyFont="1" applyFill="1" applyBorder="1" applyAlignment="1" applyProtection="1">
      <alignment horizontal="center" vertical="center" wrapText="1"/>
    </xf>
    <xf numFmtId="0" fontId="24" fillId="14" borderId="2" xfId="0" applyFont="1" applyFill="1" applyBorder="1" applyAlignment="1">
      <alignment horizontal="center" vertical="center"/>
    </xf>
    <xf numFmtId="164" fontId="16" fillId="7" borderId="2" xfId="0" applyNumberFormat="1" applyFont="1" applyFill="1" applyBorder="1" applyAlignment="1">
      <alignment horizontal="center" vertical="center"/>
    </xf>
    <xf numFmtId="9" fontId="0" fillId="18" borderId="1" xfId="0" applyNumberFormat="1" applyFill="1" applyBorder="1" applyAlignment="1">
      <alignment horizontal="center" vertical="center"/>
    </xf>
    <xf numFmtId="0" fontId="15" fillId="4" borderId="2" xfId="0" applyFont="1" applyFill="1" applyBorder="1" applyAlignment="1">
      <alignment horizontal="center" vertical="center"/>
    </xf>
    <xf numFmtId="0" fontId="20" fillId="7" borderId="1" xfId="3" applyNumberFormat="1" applyFont="1" applyFill="1" applyBorder="1" applyAlignment="1" applyProtection="1">
      <alignment horizontal="center" vertical="center" wrapText="1"/>
    </xf>
    <xf numFmtId="9" fontId="0" fillId="7" borderId="1" xfId="0" applyNumberFormat="1" applyFill="1" applyBorder="1" applyAlignment="1">
      <alignment horizontal="center" vertical="center"/>
    </xf>
    <xf numFmtId="0" fontId="0" fillId="19" borderId="2" xfId="0" applyFill="1" applyBorder="1"/>
    <xf numFmtId="0" fontId="5" fillId="4" borderId="1" xfId="0" applyFont="1" applyFill="1" applyBorder="1" applyAlignment="1">
      <alignment horizontal="center" vertical="center" wrapText="1"/>
    </xf>
    <xf numFmtId="9" fontId="0" fillId="14" borderId="3" xfId="0" applyNumberFormat="1" applyFill="1" applyBorder="1" applyAlignment="1">
      <alignment horizontal="center" vertical="center"/>
    </xf>
    <xf numFmtId="9" fontId="0" fillId="7" borderId="3" xfId="0" applyNumberFormat="1" applyFill="1" applyBorder="1" applyAlignment="1">
      <alignment horizontal="center" vertical="center"/>
    </xf>
    <xf numFmtId="0" fontId="0" fillId="0" borderId="1" xfId="0" applyFill="1" applyBorder="1" applyAlignment="1">
      <alignment horizontal="center" vertical="center"/>
    </xf>
  </cellXfs>
  <cellStyles count="4">
    <cellStyle name="Hyperlink" xfId="1" builtinId="8"/>
    <cellStyle name="Normal" xfId="0" builtinId="0"/>
    <cellStyle name="Normal 2" xfId="2" xr:uid="{00000000-0005-0000-0000-000002000000}"/>
    <cellStyle name="Normal 3"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juanj4oseferna/Tecnicas2020-1JJFA.git" TargetMode="External"/><Relationship Id="rId3" Type="http://schemas.openxmlformats.org/officeDocument/2006/relationships/hyperlink" Target="https://github.com/JohannR513/Tecnicas2020-1JERP.git" TargetMode="External"/><Relationship Id="rId7" Type="http://schemas.openxmlformats.org/officeDocument/2006/relationships/hyperlink" Target="https://github.com/juli2410/Tecnicas2020-1JCJ" TargetMode="External"/><Relationship Id="rId12" Type="http://schemas.openxmlformats.org/officeDocument/2006/relationships/printerSettings" Target="../printerSettings/printerSettings1.bin"/><Relationship Id="rId2" Type="http://schemas.openxmlformats.org/officeDocument/2006/relationships/hyperlink" Target="https://github.com/joseiguaran/Tecnicas2020-1JAIM" TargetMode="External"/><Relationship Id="rId1" Type="http://schemas.openxmlformats.org/officeDocument/2006/relationships/hyperlink" Target="https://github.com/nicolemolineros/Tecnicas2020-1NMS" TargetMode="External"/><Relationship Id="rId6" Type="http://schemas.openxmlformats.org/officeDocument/2006/relationships/hyperlink" Target="https://github.com/juanpablocanas/Tecnicas2020-1JPC" TargetMode="External"/><Relationship Id="rId11" Type="http://schemas.openxmlformats.org/officeDocument/2006/relationships/hyperlink" Target="https://github.com/william452525/Tecnicas2020-1WAOE.git" TargetMode="External"/><Relationship Id="rId5" Type="http://schemas.openxmlformats.org/officeDocument/2006/relationships/hyperlink" Target="https://github.com/rengi0612/Tecnicas2020-1JFRM" TargetMode="External"/><Relationship Id="rId10" Type="http://schemas.openxmlformats.org/officeDocument/2006/relationships/hyperlink" Target="https://github.com/idkmname/Tectincas2020-1DAVM" TargetMode="External"/><Relationship Id="rId4" Type="http://schemas.openxmlformats.org/officeDocument/2006/relationships/hyperlink" Target="https://github.com/lucasfrappier2/Tecnicas2020-1LFL" TargetMode="External"/><Relationship Id="rId9" Type="http://schemas.openxmlformats.org/officeDocument/2006/relationships/hyperlink" Target="https://github.com/sebastianBoinilla23/2020tecnicasSB.gi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youtu.be/0yqsgJKu7_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X32"/>
  <sheetViews>
    <sheetView tabSelected="1" zoomScaleNormal="100" workbookViewId="0">
      <pane xSplit="4" ySplit="2" topLeftCell="E3" activePane="bottomRight" state="frozen"/>
      <selection pane="topRight" activeCell="E1" sqref="E1"/>
      <selection pane="bottomLeft" activeCell="A3" sqref="A3"/>
      <selection pane="bottomRight" activeCell="E1" sqref="E1:E1048576"/>
    </sheetView>
  </sheetViews>
  <sheetFormatPr defaultColWidth="9.1796875" defaultRowHeight="14.5"/>
  <cols>
    <col min="1" max="1" width="7.453125" customWidth="1"/>
    <col min="2" max="2" width="8.81640625" style="77" customWidth="1"/>
    <col min="3" max="3" width="7.453125" style="12" hidden="1" customWidth="1"/>
    <col min="4" max="4" width="20.81640625" style="52" hidden="1" customWidth="1"/>
    <col min="5" max="5" width="19.81640625" style="3" hidden="1" customWidth="1"/>
    <col min="6" max="6" width="15.1796875" style="19" hidden="1" customWidth="1"/>
    <col min="7" max="7" width="12.26953125" style="3" customWidth="1"/>
    <col min="8" max="8" width="6.453125" style="135" customWidth="1"/>
    <col min="9" max="9" width="8.81640625" style="135"/>
    <col min="10" max="10" width="6.81640625" style="135" customWidth="1"/>
    <col min="11" max="12" width="12" style="135" customWidth="1"/>
    <col min="13" max="13" width="11.81640625" style="135" customWidth="1"/>
    <col min="14" max="14" width="15.453125" style="90" customWidth="1"/>
    <col min="15" max="15" width="13.54296875" style="70" customWidth="1"/>
    <col min="16" max="16" width="10.1796875" style="70" customWidth="1"/>
    <col min="17" max="18" width="8.81640625" style="41" customWidth="1"/>
    <col min="19" max="21" width="12.26953125" style="41" customWidth="1"/>
    <col min="22" max="22" width="13" style="41" customWidth="1"/>
    <col min="23" max="23" width="8.7265625" style="41"/>
    <col min="24" max="24" width="0" hidden="1" customWidth="1"/>
  </cols>
  <sheetData>
    <row r="1" spans="1:24" ht="25" customHeight="1">
      <c r="A1" s="164"/>
      <c r="B1" s="165"/>
      <c r="C1" s="166"/>
      <c r="D1" s="50" t="s">
        <v>0</v>
      </c>
      <c r="E1" s="97"/>
      <c r="F1" s="15"/>
      <c r="G1" s="167" t="s">
        <v>1</v>
      </c>
      <c r="H1" s="192" t="s">
        <v>2</v>
      </c>
      <c r="I1" s="192"/>
      <c r="J1" s="192"/>
      <c r="K1" s="168">
        <v>43891</v>
      </c>
      <c r="L1" s="168" t="s">
        <v>187</v>
      </c>
      <c r="M1" s="168">
        <v>11018</v>
      </c>
      <c r="N1" s="187">
        <v>0.15</v>
      </c>
      <c r="O1" s="169">
        <v>0.2</v>
      </c>
      <c r="P1" s="170">
        <v>0.25</v>
      </c>
      <c r="Q1" s="193">
        <v>0.05</v>
      </c>
      <c r="R1" s="193"/>
      <c r="S1" s="194">
        <v>0.05</v>
      </c>
      <c r="T1" s="194"/>
      <c r="U1" s="190">
        <v>0.1</v>
      </c>
      <c r="V1" s="171">
        <v>0.05</v>
      </c>
      <c r="W1" s="171">
        <v>0.25</v>
      </c>
      <c r="X1" s="164"/>
    </row>
    <row r="2" spans="1:24" ht="42" customHeight="1">
      <c r="A2" s="1"/>
      <c r="B2" s="101"/>
      <c r="C2" s="13"/>
      <c r="D2" s="51" t="s">
        <v>3</v>
      </c>
      <c r="E2" s="98" t="s">
        <v>57</v>
      </c>
      <c r="F2" s="16"/>
      <c r="G2" s="4" t="s">
        <v>4</v>
      </c>
      <c r="H2" s="8" t="s">
        <v>4</v>
      </c>
      <c r="I2" s="8" t="s">
        <v>5</v>
      </c>
      <c r="J2" s="8" t="s">
        <v>4</v>
      </c>
      <c r="K2" s="8" t="s">
        <v>182</v>
      </c>
      <c r="L2" s="8" t="s">
        <v>186</v>
      </c>
      <c r="M2" s="8" t="s">
        <v>194</v>
      </c>
      <c r="N2" s="172" t="s">
        <v>40</v>
      </c>
      <c r="O2" s="173" t="s">
        <v>178</v>
      </c>
      <c r="P2" s="174" t="s">
        <v>179</v>
      </c>
      <c r="Q2" s="175" t="s">
        <v>188</v>
      </c>
      <c r="R2" s="175" t="s">
        <v>340</v>
      </c>
      <c r="S2" s="176" t="s">
        <v>189</v>
      </c>
      <c r="T2" s="176" t="s">
        <v>344</v>
      </c>
      <c r="U2" s="176" t="s">
        <v>351</v>
      </c>
      <c r="V2" s="175" t="s">
        <v>190</v>
      </c>
      <c r="W2" s="175" t="s">
        <v>191</v>
      </c>
      <c r="X2" s="177" t="s">
        <v>224</v>
      </c>
    </row>
    <row r="3" spans="1:24" ht="20.149999999999999" customHeight="1">
      <c r="A3" s="9" t="s">
        <v>6</v>
      </c>
      <c r="B3" s="178" t="s">
        <v>198</v>
      </c>
      <c r="C3" s="14"/>
      <c r="D3" s="21" t="s">
        <v>7</v>
      </c>
      <c r="E3" s="93" t="s">
        <v>158</v>
      </c>
      <c r="F3" s="17"/>
      <c r="G3" s="5">
        <v>1</v>
      </c>
      <c r="H3" s="132">
        <v>4.5</v>
      </c>
      <c r="I3" s="132">
        <v>1</v>
      </c>
      <c r="J3" s="132">
        <f t="shared" ref="J3:J9" si="0">H3+I3</f>
        <v>5.5</v>
      </c>
      <c r="K3" s="132">
        <v>5</v>
      </c>
      <c r="L3" s="132">
        <v>0</v>
      </c>
      <c r="M3" s="132">
        <v>0</v>
      </c>
      <c r="N3" s="99">
        <f>(SUM(K3:M3)+G3+J3)/5</f>
        <v>2.2999999999999998</v>
      </c>
      <c r="O3" s="78">
        <v>4.5</v>
      </c>
      <c r="P3" s="179">
        <f>NotasComentariosParcial2!M2</f>
        <v>2.4750000000000001</v>
      </c>
      <c r="Q3" s="180">
        <f>Cuento!X3</f>
        <v>3.3999999999999995</v>
      </c>
      <c r="R3" s="180"/>
      <c r="S3" s="181">
        <f>VideosOrdenamientos!N4</f>
        <v>0</v>
      </c>
      <c r="T3" s="182"/>
      <c r="U3" s="182">
        <f>(Q3+S3)/2</f>
        <v>1.6999999999999997</v>
      </c>
      <c r="V3" s="48"/>
      <c r="W3" s="48"/>
      <c r="X3" s="183">
        <f t="shared" ref="X3:X28" si="1">N3*$N$1+O3*$O$1+P3*$P$1+Q3*$Q$1+S3*$S$1+V3*$V$1+W3*$W$1</f>
        <v>2.0337499999999999</v>
      </c>
    </row>
    <row r="4" spans="1:24" ht="20.149999999999999" customHeight="1">
      <c r="A4" s="9" t="s">
        <v>6</v>
      </c>
      <c r="B4" s="178" t="s">
        <v>199</v>
      </c>
      <c r="C4" s="14"/>
      <c r="D4" s="21" t="s">
        <v>8</v>
      </c>
      <c r="E4" s="94" t="s">
        <v>74</v>
      </c>
      <c r="F4" s="17"/>
      <c r="G4" s="5">
        <v>5</v>
      </c>
      <c r="H4" s="132">
        <v>5</v>
      </c>
      <c r="I4" s="132">
        <v>1</v>
      </c>
      <c r="J4" s="132">
        <f t="shared" si="0"/>
        <v>6</v>
      </c>
      <c r="K4" s="132">
        <v>5</v>
      </c>
      <c r="L4" s="132">
        <v>5</v>
      </c>
      <c r="M4" s="132">
        <v>4.5</v>
      </c>
      <c r="N4" s="99">
        <f>(SUM(K4:M4)+G4+J4)/5</f>
        <v>5.0999999999999996</v>
      </c>
      <c r="O4" s="78">
        <v>6.1</v>
      </c>
      <c r="P4" s="179">
        <f>NotasComentariosParcial2!M3</f>
        <v>5.0999999999999996</v>
      </c>
      <c r="Q4" s="180">
        <f>Cuento!X4</f>
        <v>5</v>
      </c>
      <c r="R4" s="180"/>
      <c r="S4" s="181">
        <f>VideosOrdenamientos!N5</f>
        <v>5</v>
      </c>
      <c r="T4" s="182"/>
      <c r="U4" s="182">
        <f t="shared" ref="U4:U28" si="2">(Q4+S4)/2</f>
        <v>5</v>
      </c>
      <c r="V4" s="48"/>
      <c r="W4" s="48"/>
      <c r="X4" s="183">
        <f t="shared" si="1"/>
        <v>3.76</v>
      </c>
    </row>
    <row r="5" spans="1:24" ht="20.149999999999999" customHeight="1">
      <c r="A5" s="9" t="s">
        <v>6</v>
      </c>
      <c r="B5" s="178" t="s">
        <v>200</v>
      </c>
      <c r="C5" s="14"/>
      <c r="D5" s="21" t="s">
        <v>9</v>
      </c>
      <c r="E5" s="94" t="s">
        <v>63</v>
      </c>
      <c r="F5" s="17"/>
      <c r="G5" s="5">
        <v>4.9000000000000004</v>
      </c>
      <c r="H5" s="132">
        <v>5</v>
      </c>
      <c r="I5" s="132">
        <v>0</v>
      </c>
      <c r="J5" s="132">
        <f t="shared" si="0"/>
        <v>5</v>
      </c>
      <c r="K5" s="132">
        <v>5</v>
      </c>
      <c r="L5" s="132">
        <v>5</v>
      </c>
      <c r="M5" s="132">
        <v>4.5</v>
      </c>
      <c r="N5" s="99">
        <f t="shared" ref="N5:N9" si="3">(SUM(K5:M5)+G5+J5)/5</f>
        <v>4.88</v>
      </c>
      <c r="O5" s="78">
        <v>5.4</v>
      </c>
      <c r="P5" s="179">
        <f>NotasComentariosParcial2!M4</f>
        <v>5</v>
      </c>
      <c r="Q5" s="180">
        <f>Cuento!X5</f>
        <v>4.4000000000000004</v>
      </c>
      <c r="R5" s="180"/>
      <c r="S5" s="181">
        <f>VideosOrdenamientos!N6</f>
        <v>1.25</v>
      </c>
      <c r="T5" s="182"/>
      <c r="U5" s="182">
        <f t="shared" si="2"/>
        <v>2.8250000000000002</v>
      </c>
      <c r="V5" s="48"/>
      <c r="W5" s="48"/>
      <c r="X5" s="183">
        <f t="shared" si="1"/>
        <v>3.3445000000000005</v>
      </c>
    </row>
    <row r="6" spans="1:24" ht="20.149999999999999" customHeight="1">
      <c r="A6" s="9" t="s">
        <v>6</v>
      </c>
      <c r="B6" s="178" t="s">
        <v>201</v>
      </c>
      <c r="C6" s="14"/>
      <c r="D6" s="21" t="s">
        <v>10</v>
      </c>
      <c r="E6" s="93" t="s">
        <v>70</v>
      </c>
      <c r="F6" s="17"/>
      <c r="G6" s="5">
        <v>5</v>
      </c>
      <c r="H6" s="132">
        <v>5</v>
      </c>
      <c r="I6" s="132">
        <v>1</v>
      </c>
      <c r="J6" s="132">
        <f t="shared" si="0"/>
        <v>6</v>
      </c>
      <c r="K6" s="132">
        <v>5</v>
      </c>
      <c r="L6" s="132">
        <v>3.5</v>
      </c>
      <c r="M6" s="132">
        <v>4.5</v>
      </c>
      <c r="N6" s="99">
        <f t="shared" si="3"/>
        <v>4.8</v>
      </c>
      <c r="O6" s="78">
        <v>3.8</v>
      </c>
      <c r="P6" s="179">
        <f>NotasComentariosParcial2!M5</f>
        <v>4.379999999999999</v>
      </c>
      <c r="Q6" s="180">
        <f>Cuento!X6</f>
        <v>4.2</v>
      </c>
      <c r="R6" s="180"/>
      <c r="S6" s="181">
        <f>VideosOrdenamientos!N7</f>
        <v>5</v>
      </c>
      <c r="T6" s="186">
        <v>0.2</v>
      </c>
      <c r="U6" s="182">
        <f t="shared" si="2"/>
        <v>4.5999999999999996</v>
      </c>
      <c r="V6" s="48"/>
      <c r="W6" s="48"/>
      <c r="X6" s="183">
        <f t="shared" si="1"/>
        <v>3.0349999999999997</v>
      </c>
    </row>
    <row r="7" spans="1:24" ht="20.149999999999999" customHeight="1">
      <c r="A7" s="9" t="s">
        <v>6</v>
      </c>
      <c r="B7" s="178" t="s">
        <v>202</v>
      </c>
      <c r="C7" s="14"/>
      <c r="D7" s="21" t="s">
        <v>11</v>
      </c>
      <c r="E7" s="93" t="s">
        <v>193</v>
      </c>
      <c r="F7" s="17"/>
      <c r="G7" s="5">
        <v>0</v>
      </c>
      <c r="H7" s="132">
        <v>5</v>
      </c>
      <c r="I7" s="132">
        <v>1</v>
      </c>
      <c r="J7" s="132">
        <f t="shared" si="0"/>
        <v>6</v>
      </c>
      <c r="K7" s="132">
        <v>5</v>
      </c>
      <c r="L7" s="132">
        <v>4</v>
      </c>
      <c r="M7" s="132">
        <v>4.5</v>
      </c>
      <c r="N7" s="99">
        <f t="shared" si="3"/>
        <v>3.9</v>
      </c>
      <c r="O7" s="78">
        <v>3.9</v>
      </c>
      <c r="P7" s="179">
        <f>NotasComentariosParcial2!M6</f>
        <v>4.1749999999999989</v>
      </c>
      <c r="Q7" s="180">
        <f>Cuento!X7</f>
        <v>3</v>
      </c>
      <c r="R7" s="180"/>
      <c r="S7" s="181">
        <f>VideosOrdenamientos!N8</f>
        <v>0</v>
      </c>
      <c r="T7" s="182"/>
      <c r="U7" s="182">
        <f t="shared" si="2"/>
        <v>1.5</v>
      </c>
      <c r="V7" s="48"/>
      <c r="W7" s="48"/>
      <c r="X7" s="183">
        <f t="shared" si="1"/>
        <v>2.5587499999999994</v>
      </c>
    </row>
    <row r="8" spans="1:24" ht="27" customHeight="1">
      <c r="A8" s="9" t="s">
        <v>6</v>
      </c>
      <c r="B8" s="178" t="s">
        <v>203</v>
      </c>
      <c r="C8" s="14"/>
      <c r="D8" s="21" t="s">
        <v>12</v>
      </c>
      <c r="E8" s="93" t="s">
        <v>97</v>
      </c>
      <c r="F8" s="17"/>
      <c r="G8" s="5">
        <v>5</v>
      </c>
      <c r="H8" s="132">
        <v>5</v>
      </c>
      <c r="I8" s="132">
        <v>1</v>
      </c>
      <c r="J8" s="132">
        <f t="shared" si="0"/>
        <v>6</v>
      </c>
      <c r="K8" s="132">
        <v>0</v>
      </c>
      <c r="L8" s="132">
        <v>0</v>
      </c>
      <c r="M8" s="132">
        <v>4.5</v>
      </c>
      <c r="N8" s="99">
        <f t="shared" si="3"/>
        <v>3.1</v>
      </c>
      <c r="O8" s="78">
        <v>5</v>
      </c>
      <c r="P8" s="179">
        <f>NotasComentariosParcial2!M7</f>
        <v>4.379999999999999</v>
      </c>
      <c r="Q8" s="180">
        <f>Cuento!X8</f>
        <v>3.4</v>
      </c>
      <c r="R8" s="180"/>
      <c r="S8" s="181">
        <f>VideosOrdenamientos!N9</f>
        <v>5</v>
      </c>
      <c r="T8" s="182"/>
      <c r="U8" s="182">
        <f t="shared" si="2"/>
        <v>4.2</v>
      </c>
      <c r="V8" s="48"/>
      <c r="W8" s="48"/>
      <c r="X8" s="183">
        <f t="shared" si="1"/>
        <v>2.9799999999999995</v>
      </c>
    </row>
    <row r="9" spans="1:24" ht="34.5" customHeight="1">
      <c r="A9" s="9" t="s">
        <v>6</v>
      </c>
      <c r="B9" s="178" t="s">
        <v>204</v>
      </c>
      <c r="C9" s="14" t="s">
        <v>39</v>
      </c>
      <c r="D9" s="21" t="s">
        <v>13</v>
      </c>
      <c r="E9" s="94" t="s">
        <v>88</v>
      </c>
      <c r="F9" s="17"/>
      <c r="G9" s="5">
        <v>0</v>
      </c>
      <c r="H9" s="132">
        <v>2.5</v>
      </c>
      <c r="I9" s="132">
        <v>0</v>
      </c>
      <c r="J9" s="132">
        <f t="shared" si="0"/>
        <v>2.5</v>
      </c>
      <c r="K9" s="132">
        <v>5</v>
      </c>
      <c r="L9" s="132">
        <v>5</v>
      </c>
      <c r="M9" s="132">
        <v>4.5</v>
      </c>
      <c r="N9" s="99">
        <f t="shared" si="3"/>
        <v>3.4</v>
      </c>
      <c r="O9" s="78">
        <v>2.8</v>
      </c>
      <c r="P9" s="179">
        <f>NotasComentariosParcial2!M8</f>
        <v>4.0749999999999993</v>
      </c>
      <c r="Q9" s="180">
        <f>Cuento!X9</f>
        <v>3.6</v>
      </c>
      <c r="R9" s="180"/>
      <c r="S9" s="181">
        <f>VideosOrdenamientos!N10</f>
        <v>5</v>
      </c>
      <c r="T9" s="182"/>
      <c r="U9" s="182">
        <f t="shared" si="2"/>
        <v>4.3</v>
      </c>
      <c r="V9" s="48"/>
      <c r="W9" s="48"/>
      <c r="X9" s="183">
        <f t="shared" si="1"/>
        <v>2.5187499999999998</v>
      </c>
    </row>
    <row r="10" spans="1:24" ht="20.149999999999999" customHeight="1">
      <c r="A10" s="9" t="s">
        <v>6</v>
      </c>
      <c r="B10" s="178" t="s">
        <v>205</v>
      </c>
      <c r="C10" s="14" t="s">
        <v>37</v>
      </c>
      <c r="D10" s="21" t="s">
        <v>14</v>
      </c>
      <c r="E10" s="94" t="s">
        <v>157</v>
      </c>
      <c r="F10" s="17"/>
      <c r="G10" s="6">
        <v>5</v>
      </c>
      <c r="H10" s="132" t="s">
        <v>15</v>
      </c>
      <c r="I10" s="132" t="s">
        <v>15</v>
      </c>
      <c r="J10" s="132" t="str">
        <f>H10</f>
        <v>Excusa</v>
      </c>
      <c r="K10" s="132">
        <v>5</v>
      </c>
      <c r="L10" s="132">
        <v>3.5</v>
      </c>
      <c r="M10" s="132">
        <v>4</v>
      </c>
      <c r="N10" s="119">
        <f>(G10+K10+L10+M10)/4</f>
        <v>4.375</v>
      </c>
      <c r="O10" s="78">
        <v>3.1</v>
      </c>
      <c r="P10" s="179">
        <f>NotasComentariosParcial2!M9</f>
        <v>4.3999999999999995</v>
      </c>
      <c r="Q10" s="180">
        <f>Cuento!X10</f>
        <v>0</v>
      </c>
      <c r="R10" s="180"/>
      <c r="S10" s="181">
        <f>VideosOrdenamientos!N11</f>
        <v>3.125</v>
      </c>
      <c r="T10" s="182"/>
      <c r="U10" s="182">
        <f t="shared" si="2"/>
        <v>1.5625</v>
      </c>
      <c r="V10" s="48"/>
      <c r="W10" s="48"/>
      <c r="X10" s="183">
        <f t="shared" si="1"/>
        <v>2.5324999999999998</v>
      </c>
    </row>
    <row r="11" spans="1:24" ht="20.149999999999999" customHeight="1">
      <c r="A11" s="9" t="s">
        <v>6</v>
      </c>
      <c r="B11" s="178" t="s">
        <v>206</v>
      </c>
      <c r="C11" s="14"/>
      <c r="D11" s="21" t="s">
        <v>16</v>
      </c>
      <c r="E11" s="94" t="s">
        <v>78</v>
      </c>
      <c r="F11" s="17"/>
      <c r="G11" s="7">
        <v>0</v>
      </c>
      <c r="H11" s="133">
        <v>0</v>
      </c>
      <c r="I11" s="133">
        <v>0</v>
      </c>
      <c r="J11" s="133">
        <v>0</v>
      </c>
      <c r="K11" s="133">
        <v>5</v>
      </c>
      <c r="L11" s="133">
        <v>5</v>
      </c>
      <c r="M11" s="133">
        <v>4.5</v>
      </c>
      <c r="N11" s="99">
        <f t="shared" ref="N11" si="4">(G11+J11+K11+L11+M11)/5</f>
        <v>2.9</v>
      </c>
      <c r="O11" s="78">
        <v>2.8</v>
      </c>
      <c r="P11" s="179">
        <f>NotasComentariosParcial2!M10</f>
        <v>5.2</v>
      </c>
      <c r="Q11" s="180">
        <f>Cuento!X11</f>
        <v>2.4000000000000004</v>
      </c>
      <c r="R11" s="180"/>
      <c r="S11" s="181">
        <f>VideosOrdenamientos!N12</f>
        <v>0</v>
      </c>
      <c r="T11" s="182"/>
      <c r="U11" s="182">
        <f t="shared" si="2"/>
        <v>1.2000000000000002</v>
      </c>
      <c r="V11" s="48"/>
      <c r="W11" s="48"/>
      <c r="X11" s="183">
        <f t="shared" si="1"/>
        <v>2.415</v>
      </c>
    </row>
    <row r="12" spans="1:24" ht="27.65" customHeight="1">
      <c r="A12" s="9" t="s">
        <v>6</v>
      </c>
      <c r="B12" s="178" t="s">
        <v>207</v>
      </c>
      <c r="C12" s="14"/>
      <c r="D12" s="21" t="s">
        <v>17</v>
      </c>
      <c r="E12" s="94" t="s">
        <v>58</v>
      </c>
      <c r="F12" s="17"/>
      <c r="G12" s="5">
        <v>5</v>
      </c>
      <c r="H12" s="132">
        <v>5</v>
      </c>
      <c r="I12" s="132">
        <v>1</v>
      </c>
      <c r="J12" s="132">
        <f>H12+I12</f>
        <v>6</v>
      </c>
      <c r="K12" s="132">
        <v>5</v>
      </c>
      <c r="L12" s="132">
        <v>5</v>
      </c>
      <c r="M12" s="132">
        <v>4.5</v>
      </c>
      <c r="N12" s="99">
        <f t="shared" ref="N12:N16" si="5">(SUM(K12:M12)+G12+J12)/5</f>
        <v>5.0999999999999996</v>
      </c>
      <c r="O12" s="78">
        <v>6.1</v>
      </c>
      <c r="P12" s="179">
        <f>NotasComentariosParcial2!M11</f>
        <v>5.0999999999999996</v>
      </c>
      <c r="Q12" s="180">
        <f>Cuento!X12</f>
        <v>4.2</v>
      </c>
      <c r="R12" s="180"/>
      <c r="S12" s="181">
        <f>VideosOrdenamientos!N13</f>
        <v>0</v>
      </c>
      <c r="T12" s="182"/>
      <c r="U12" s="182">
        <f t="shared" si="2"/>
        <v>2.1</v>
      </c>
      <c r="V12" s="48" t="s">
        <v>20</v>
      </c>
      <c r="W12" s="48"/>
      <c r="X12" s="183" t="e">
        <f t="shared" si="1"/>
        <v>#VALUE!</v>
      </c>
    </row>
    <row r="13" spans="1:24" ht="20.149999999999999" customHeight="1">
      <c r="A13" s="9" t="s">
        <v>6</v>
      </c>
      <c r="B13" s="178" t="s">
        <v>208</v>
      </c>
      <c r="C13" s="14"/>
      <c r="D13" s="21" t="s">
        <v>18</v>
      </c>
      <c r="E13" s="94" t="s">
        <v>172</v>
      </c>
      <c r="F13" s="17"/>
      <c r="G13" s="5">
        <v>4.9000000000000004</v>
      </c>
      <c r="H13" s="132" t="s">
        <v>15</v>
      </c>
      <c r="I13" s="132" t="s">
        <v>15</v>
      </c>
      <c r="J13" s="132" t="str">
        <f>H13</f>
        <v>Excusa</v>
      </c>
      <c r="K13" s="132">
        <v>5</v>
      </c>
      <c r="L13" s="132">
        <v>0</v>
      </c>
      <c r="M13" s="132">
        <v>0</v>
      </c>
      <c r="N13" s="100">
        <f>(G13+K13+L13+M13)/4</f>
        <v>2.4750000000000001</v>
      </c>
      <c r="O13" s="78">
        <v>3</v>
      </c>
      <c r="P13" s="179">
        <f>NotasComentariosParcial2!M12</f>
        <v>4.8999999999999995</v>
      </c>
      <c r="Q13" s="180">
        <f>Cuento!X13</f>
        <v>4.5999999999999996</v>
      </c>
      <c r="R13" s="180"/>
      <c r="S13" s="181">
        <f>VideosOrdenamientos!N14</f>
        <v>0</v>
      </c>
      <c r="T13" s="182"/>
      <c r="U13" s="182">
        <f t="shared" si="2"/>
        <v>2.2999999999999998</v>
      </c>
      <c r="V13" s="48"/>
      <c r="W13" s="48"/>
      <c r="X13" s="183">
        <f t="shared" si="1"/>
        <v>2.42625</v>
      </c>
    </row>
    <row r="14" spans="1:24" ht="46.5" customHeight="1">
      <c r="A14" s="9" t="s">
        <v>6</v>
      </c>
      <c r="B14" s="178" t="s">
        <v>209</v>
      </c>
      <c r="C14" s="14"/>
      <c r="D14" s="21" t="s">
        <v>21</v>
      </c>
      <c r="E14" s="93" t="s">
        <v>185</v>
      </c>
      <c r="F14" s="17"/>
      <c r="G14" s="5">
        <v>5</v>
      </c>
      <c r="H14" s="132">
        <v>5</v>
      </c>
      <c r="I14" s="132">
        <v>1</v>
      </c>
      <c r="J14" s="132">
        <f>H14+I14</f>
        <v>6</v>
      </c>
      <c r="K14" s="132">
        <v>0</v>
      </c>
      <c r="L14" s="132">
        <v>5</v>
      </c>
      <c r="M14" s="132">
        <v>2.5</v>
      </c>
      <c r="N14" s="99">
        <f t="shared" si="5"/>
        <v>3.7</v>
      </c>
      <c r="O14" s="78">
        <v>4</v>
      </c>
      <c r="P14" s="179">
        <f>NotasComentariosParcial2!M13</f>
        <v>4.8</v>
      </c>
      <c r="Q14" s="180">
        <f>Cuento!X14</f>
        <v>0</v>
      </c>
      <c r="R14" s="180"/>
      <c r="S14" s="181">
        <f>VideosOrdenamientos!N15</f>
        <v>0</v>
      </c>
      <c r="T14" s="182"/>
      <c r="U14" s="182">
        <f t="shared" si="2"/>
        <v>0</v>
      </c>
      <c r="V14" s="48"/>
      <c r="W14" s="48"/>
      <c r="X14" s="183">
        <f t="shared" si="1"/>
        <v>2.5549999999999997</v>
      </c>
    </row>
    <row r="15" spans="1:24">
      <c r="A15" s="191" t="s">
        <v>22</v>
      </c>
      <c r="B15" s="184" t="s">
        <v>210</v>
      </c>
      <c r="C15" s="14"/>
      <c r="D15" s="44" t="s">
        <v>23</v>
      </c>
      <c r="E15" s="95" t="s">
        <v>68</v>
      </c>
      <c r="F15" s="18"/>
      <c r="G15" s="5">
        <v>5</v>
      </c>
      <c r="H15" s="132" t="s">
        <v>15</v>
      </c>
      <c r="I15" s="132" t="s">
        <v>15</v>
      </c>
      <c r="J15" s="132" t="str">
        <f>H15</f>
        <v>Excusa</v>
      </c>
      <c r="K15" s="132">
        <v>5</v>
      </c>
      <c r="L15" s="132">
        <v>3.5</v>
      </c>
      <c r="M15" s="132">
        <v>4.5</v>
      </c>
      <c r="N15" s="119">
        <f>(G15+K15+L15+M15)/4</f>
        <v>4.5</v>
      </c>
      <c r="O15" s="78">
        <v>4.3</v>
      </c>
      <c r="P15" s="179">
        <f>NotasComentariosParcial2!M14</f>
        <v>4.4499999999999993</v>
      </c>
      <c r="Q15" s="180">
        <f>Cuento!X15</f>
        <v>4.4000000000000004</v>
      </c>
      <c r="R15" s="180"/>
      <c r="S15" s="181">
        <f>VideosOrdenamientos!N16</f>
        <v>5</v>
      </c>
      <c r="T15" s="182"/>
      <c r="U15" s="182">
        <f t="shared" si="2"/>
        <v>4.7</v>
      </c>
      <c r="V15" s="48"/>
      <c r="W15" s="48"/>
      <c r="X15" s="183">
        <f t="shared" si="1"/>
        <v>3.1175000000000002</v>
      </c>
    </row>
    <row r="16" spans="1:24">
      <c r="A16" s="9" t="s">
        <v>22</v>
      </c>
      <c r="B16" s="184" t="s">
        <v>211</v>
      </c>
      <c r="C16" s="14"/>
      <c r="D16" s="44" t="s">
        <v>24</v>
      </c>
      <c r="E16" s="95" t="s">
        <v>71</v>
      </c>
      <c r="F16" s="18"/>
      <c r="G16" s="5">
        <v>5</v>
      </c>
      <c r="H16" s="132">
        <v>4</v>
      </c>
      <c r="I16" s="132">
        <v>1</v>
      </c>
      <c r="J16" s="132">
        <f t="shared" ref="J16:J28" si="6">SUM(H16:I16)</f>
        <v>5</v>
      </c>
      <c r="K16" s="132">
        <v>5</v>
      </c>
      <c r="L16" s="132">
        <v>0</v>
      </c>
      <c r="M16" s="132">
        <v>4.5</v>
      </c>
      <c r="N16" s="99">
        <f t="shared" si="5"/>
        <v>3.9</v>
      </c>
      <c r="O16" s="78">
        <v>3.6</v>
      </c>
      <c r="P16" s="179">
        <f>NotasComentariosParcial2!M15</f>
        <v>3.8</v>
      </c>
      <c r="Q16" s="180">
        <f>Cuento!X16</f>
        <v>3.3</v>
      </c>
      <c r="R16" s="180"/>
      <c r="S16" s="181">
        <f>VideosOrdenamientos!N17</f>
        <v>0</v>
      </c>
      <c r="T16" s="182"/>
      <c r="U16" s="182">
        <f t="shared" si="2"/>
        <v>1.65</v>
      </c>
      <c r="V16" s="48"/>
      <c r="W16" s="48"/>
      <c r="X16" s="183">
        <f t="shared" si="1"/>
        <v>2.42</v>
      </c>
    </row>
    <row r="17" spans="1:24" ht="22">
      <c r="A17" s="9" t="s">
        <v>22</v>
      </c>
      <c r="B17" s="184" t="s">
        <v>212</v>
      </c>
      <c r="C17" s="14"/>
      <c r="D17" s="44" t="s">
        <v>25</v>
      </c>
      <c r="E17" s="96" t="s">
        <v>67</v>
      </c>
      <c r="F17" s="18"/>
      <c r="G17" s="5">
        <v>5</v>
      </c>
      <c r="H17" s="132">
        <v>3.5</v>
      </c>
      <c r="I17" s="132">
        <v>0</v>
      </c>
      <c r="J17" s="132">
        <f t="shared" si="6"/>
        <v>3.5</v>
      </c>
      <c r="K17" s="132">
        <v>5</v>
      </c>
      <c r="L17" s="132" t="s">
        <v>15</v>
      </c>
      <c r="M17" s="132" t="s">
        <v>15</v>
      </c>
      <c r="N17" s="99">
        <f>(G17+J17+K17)/3</f>
        <v>4.5</v>
      </c>
      <c r="O17" s="78">
        <v>4.5</v>
      </c>
      <c r="P17" s="179">
        <f>NotasComentariosParcial2!M16</f>
        <v>3.9499999999999997</v>
      </c>
      <c r="Q17" s="180">
        <f>Cuento!X17</f>
        <v>3.5999999999999996</v>
      </c>
      <c r="R17" s="180"/>
      <c r="S17" s="181">
        <f>VideosOrdenamientos!N18</f>
        <v>3.75</v>
      </c>
      <c r="T17" s="182"/>
      <c r="U17" s="182">
        <f t="shared" si="2"/>
        <v>3.6749999999999998</v>
      </c>
      <c r="V17" s="48"/>
      <c r="W17" s="48"/>
      <c r="X17" s="183">
        <f t="shared" si="1"/>
        <v>2.93</v>
      </c>
    </row>
    <row r="18" spans="1:24" ht="22">
      <c r="A18" s="9" t="s">
        <v>22</v>
      </c>
      <c r="B18" s="184" t="s">
        <v>213</v>
      </c>
      <c r="C18" s="14"/>
      <c r="D18" s="44" t="s">
        <v>26</v>
      </c>
      <c r="E18" s="95" t="s">
        <v>66</v>
      </c>
      <c r="F18" s="18"/>
      <c r="G18" s="5">
        <v>0</v>
      </c>
      <c r="H18" s="132">
        <v>5</v>
      </c>
      <c r="I18" s="132">
        <v>1</v>
      </c>
      <c r="J18" s="132">
        <f t="shared" si="6"/>
        <v>6</v>
      </c>
      <c r="K18" s="188">
        <v>5</v>
      </c>
      <c r="L18" s="132">
        <v>5</v>
      </c>
      <c r="M18" s="132">
        <v>4.5</v>
      </c>
      <c r="N18" s="119">
        <f>(SUM(K18:M18)+G18+J18)/5</f>
        <v>4.0999999999999996</v>
      </c>
      <c r="O18" s="78">
        <v>4.8</v>
      </c>
      <c r="P18" s="179">
        <f>NotasComentariosParcial2!M17</f>
        <v>4.6749999999999998</v>
      </c>
      <c r="Q18" s="180">
        <f>Cuento!X18</f>
        <v>3.3999999999999995</v>
      </c>
      <c r="R18" s="180"/>
      <c r="S18" s="181">
        <f>VideosOrdenamientos!N19</f>
        <v>5</v>
      </c>
      <c r="T18" s="182"/>
      <c r="U18" s="182">
        <f t="shared" si="2"/>
        <v>4.1999999999999993</v>
      </c>
      <c r="V18" s="48"/>
      <c r="W18" s="48"/>
      <c r="X18" s="183">
        <f t="shared" si="1"/>
        <v>3.1637499999999994</v>
      </c>
    </row>
    <row r="19" spans="1:24">
      <c r="A19" s="9" t="s">
        <v>22</v>
      </c>
      <c r="B19" s="184" t="s">
        <v>214</v>
      </c>
      <c r="C19" s="14"/>
      <c r="D19" s="44" t="s">
        <v>27</v>
      </c>
      <c r="E19" s="95" t="s">
        <v>69</v>
      </c>
      <c r="F19" s="18"/>
      <c r="G19" s="5">
        <v>5</v>
      </c>
      <c r="H19" s="132">
        <v>4</v>
      </c>
      <c r="I19" s="132">
        <v>1</v>
      </c>
      <c r="J19" s="132">
        <f t="shared" si="6"/>
        <v>5</v>
      </c>
      <c r="K19" s="132">
        <v>5</v>
      </c>
      <c r="L19" s="132">
        <v>5</v>
      </c>
      <c r="M19" s="132">
        <v>4.5</v>
      </c>
      <c r="N19" s="99">
        <f t="shared" ref="N19:N28" si="7">(SUM(K19:M19)+G19+J19)/5</f>
        <v>4.9000000000000004</v>
      </c>
      <c r="O19" s="78">
        <v>4.2</v>
      </c>
      <c r="P19" s="179">
        <f>NotasComentariosParcial2!M18</f>
        <v>5.0999999999999996</v>
      </c>
      <c r="Q19" s="180">
        <f>Cuento!X19</f>
        <v>4.8</v>
      </c>
      <c r="R19" s="180"/>
      <c r="S19" s="181">
        <f>VideosOrdenamientos!N20</f>
        <v>5</v>
      </c>
      <c r="T19" s="186">
        <v>0.3</v>
      </c>
      <c r="U19" s="182">
        <f t="shared" si="2"/>
        <v>4.9000000000000004</v>
      </c>
      <c r="V19" s="48"/>
      <c r="W19" s="48"/>
      <c r="X19" s="183">
        <f t="shared" si="1"/>
        <v>3.34</v>
      </c>
    </row>
    <row r="20" spans="1:24" ht="22">
      <c r="A20" s="9" t="s">
        <v>22</v>
      </c>
      <c r="B20" s="184" t="s">
        <v>215</v>
      </c>
      <c r="C20" s="14"/>
      <c r="D20" s="44" t="s">
        <v>28</v>
      </c>
      <c r="E20" s="96" t="s">
        <v>64</v>
      </c>
      <c r="F20" s="18"/>
      <c r="G20" s="5">
        <v>4.5999999999999996</v>
      </c>
      <c r="H20" s="132">
        <v>4.3</v>
      </c>
      <c r="I20" s="132">
        <v>0</v>
      </c>
      <c r="J20" s="132">
        <f t="shared" si="6"/>
        <v>4.3</v>
      </c>
      <c r="K20" s="132">
        <v>5</v>
      </c>
      <c r="L20" s="132">
        <v>3.5</v>
      </c>
      <c r="M20" s="132">
        <v>4.5</v>
      </c>
      <c r="N20" s="99">
        <f t="shared" si="7"/>
        <v>4.3800000000000008</v>
      </c>
      <c r="O20" s="78">
        <v>5.4</v>
      </c>
      <c r="P20" s="179">
        <f>NotasComentariosParcial2!M19</f>
        <v>4.4000000000000004</v>
      </c>
      <c r="Q20" s="180">
        <f>Cuento!X20</f>
        <v>5</v>
      </c>
      <c r="R20" s="185">
        <v>0.2</v>
      </c>
      <c r="S20" s="181">
        <f>VideosOrdenamientos!N21</f>
        <v>0</v>
      </c>
      <c r="T20" s="182"/>
      <c r="U20" s="182">
        <f t="shared" si="2"/>
        <v>2.5</v>
      </c>
      <c r="V20" s="48"/>
      <c r="W20" s="48"/>
      <c r="X20" s="183">
        <f t="shared" si="1"/>
        <v>3.0870000000000002</v>
      </c>
    </row>
    <row r="21" spans="1:24" ht="22">
      <c r="A21" s="9" t="s">
        <v>22</v>
      </c>
      <c r="B21" s="184" t="s">
        <v>216</v>
      </c>
      <c r="C21" s="14" t="s">
        <v>38</v>
      </c>
      <c r="D21" s="44" t="s">
        <v>29</v>
      </c>
      <c r="E21" s="95" t="s">
        <v>73</v>
      </c>
      <c r="F21" s="18"/>
      <c r="G21" s="5">
        <v>3</v>
      </c>
      <c r="H21" s="132">
        <v>3.8</v>
      </c>
      <c r="I21" s="132">
        <v>0</v>
      </c>
      <c r="J21" s="132">
        <f t="shared" si="6"/>
        <v>3.8</v>
      </c>
      <c r="K21" s="132">
        <v>5</v>
      </c>
      <c r="L21" s="132">
        <v>3.5</v>
      </c>
      <c r="M21" s="132">
        <v>2.5</v>
      </c>
      <c r="N21" s="99">
        <f t="shared" si="7"/>
        <v>3.56</v>
      </c>
      <c r="O21" s="78">
        <v>2.5</v>
      </c>
      <c r="P21" s="179">
        <f>NotasComentariosParcial2!M20</f>
        <v>4.3</v>
      </c>
      <c r="Q21" s="180">
        <f>Cuento!X21</f>
        <v>2</v>
      </c>
      <c r="R21" s="180"/>
      <c r="S21" s="181">
        <f>VideosOrdenamientos!N22</f>
        <v>5</v>
      </c>
      <c r="T21" s="182"/>
      <c r="U21" s="182">
        <f t="shared" si="2"/>
        <v>3.5</v>
      </c>
      <c r="V21" s="48"/>
      <c r="W21" s="48"/>
      <c r="X21" s="183">
        <f t="shared" si="1"/>
        <v>2.4590000000000001</v>
      </c>
    </row>
    <row r="22" spans="1:24" ht="22">
      <c r="A22" s="9" t="s">
        <v>22</v>
      </c>
      <c r="B22" s="184" t="s">
        <v>217</v>
      </c>
      <c r="C22" s="14" t="s">
        <v>37</v>
      </c>
      <c r="D22" s="44" t="s">
        <v>30</v>
      </c>
      <c r="E22" s="96" t="s">
        <v>72</v>
      </c>
      <c r="F22" s="18"/>
      <c r="G22" s="5">
        <v>0</v>
      </c>
      <c r="H22" s="132">
        <v>2.5</v>
      </c>
      <c r="I22" s="132">
        <v>0</v>
      </c>
      <c r="J22" s="132">
        <f t="shared" si="6"/>
        <v>2.5</v>
      </c>
      <c r="K22" s="132">
        <v>5</v>
      </c>
      <c r="L22" s="132">
        <v>2.5</v>
      </c>
      <c r="M22" s="132">
        <v>4.5</v>
      </c>
      <c r="N22" s="100">
        <f t="shared" si="7"/>
        <v>2.9</v>
      </c>
      <c r="O22" s="78">
        <v>2.7</v>
      </c>
      <c r="P22" s="179">
        <v>3</v>
      </c>
      <c r="Q22" s="180">
        <f>Cuento!X22</f>
        <v>4.8</v>
      </c>
      <c r="R22" s="180"/>
      <c r="S22" s="181">
        <f>VideosOrdenamientos!N23</f>
        <v>5</v>
      </c>
      <c r="T22" s="182"/>
      <c r="U22" s="182">
        <f t="shared" si="2"/>
        <v>4.9000000000000004</v>
      </c>
      <c r="V22" s="48"/>
      <c r="W22" s="48"/>
      <c r="X22" s="183">
        <f t="shared" si="1"/>
        <v>2.2149999999999999</v>
      </c>
    </row>
    <row r="23" spans="1:24" ht="43.5">
      <c r="A23" s="9" t="s">
        <v>22</v>
      </c>
      <c r="B23" s="184" t="s">
        <v>218</v>
      </c>
      <c r="C23" s="14" t="s">
        <v>37</v>
      </c>
      <c r="D23" s="44" t="s">
        <v>31</v>
      </c>
      <c r="E23" s="127" t="s">
        <v>284</v>
      </c>
      <c r="F23" s="18"/>
      <c r="G23" s="5">
        <v>3</v>
      </c>
      <c r="H23" s="132">
        <v>3</v>
      </c>
      <c r="I23" s="132">
        <v>0</v>
      </c>
      <c r="J23" s="132">
        <f t="shared" si="6"/>
        <v>3</v>
      </c>
      <c r="K23" s="134">
        <v>5</v>
      </c>
      <c r="L23" s="132">
        <v>0</v>
      </c>
      <c r="M23" s="132">
        <v>0</v>
      </c>
      <c r="N23" s="100">
        <f t="shared" si="7"/>
        <v>2.2000000000000002</v>
      </c>
      <c r="O23" s="78">
        <v>2.1</v>
      </c>
      <c r="P23" s="179">
        <f>NotasComentariosParcial2!M22</f>
        <v>0</v>
      </c>
      <c r="Q23" s="180">
        <f>Cuento!X23</f>
        <v>0</v>
      </c>
      <c r="R23" s="180"/>
      <c r="S23" s="181">
        <f>VideosOrdenamientos!N24</f>
        <v>0</v>
      </c>
      <c r="T23" s="182"/>
      <c r="U23" s="182">
        <f t="shared" si="2"/>
        <v>0</v>
      </c>
      <c r="V23" s="48"/>
      <c r="W23" s="48"/>
      <c r="X23" s="183">
        <f t="shared" si="1"/>
        <v>0.75</v>
      </c>
    </row>
    <row r="24" spans="1:24" ht="22">
      <c r="A24" s="9" t="s">
        <v>22</v>
      </c>
      <c r="B24" s="184" t="s">
        <v>219</v>
      </c>
      <c r="C24" s="14"/>
      <c r="D24" s="44" t="s">
        <v>32</v>
      </c>
      <c r="E24" s="95" t="s">
        <v>65</v>
      </c>
      <c r="F24" s="18"/>
      <c r="G24" s="5">
        <v>5</v>
      </c>
      <c r="H24" s="132">
        <v>4</v>
      </c>
      <c r="I24" s="132">
        <v>1</v>
      </c>
      <c r="J24" s="132">
        <f t="shared" si="6"/>
        <v>5</v>
      </c>
      <c r="K24" s="132">
        <v>5</v>
      </c>
      <c r="L24" s="132">
        <v>5</v>
      </c>
      <c r="M24" s="132">
        <v>4.5</v>
      </c>
      <c r="N24" s="99">
        <f t="shared" si="7"/>
        <v>4.9000000000000004</v>
      </c>
      <c r="O24" s="78">
        <v>4.9000000000000004</v>
      </c>
      <c r="P24" s="179">
        <f>NotasComentariosParcial2!M23</f>
        <v>5.0750000000000002</v>
      </c>
      <c r="Q24" s="180">
        <f>Cuento!X24</f>
        <v>4.8</v>
      </c>
      <c r="R24" s="180"/>
      <c r="S24" s="181">
        <f>VideosOrdenamientos!N25</f>
        <v>4.375</v>
      </c>
      <c r="T24" s="182"/>
      <c r="U24" s="182">
        <f>(Q24+S24)/2</f>
        <v>4.5875000000000004</v>
      </c>
      <c r="V24" s="48"/>
      <c r="W24" s="48"/>
      <c r="X24" s="183">
        <f t="shared" si="1"/>
        <v>3.4424999999999999</v>
      </c>
    </row>
    <row r="25" spans="1:24" ht="22">
      <c r="A25" s="9" t="s">
        <v>22</v>
      </c>
      <c r="B25" s="184" t="s">
        <v>220</v>
      </c>
      <c r="C25" s="14"/>
      <c r="D25" s="44" t="s">
        <v>33</v>
      </c>
      <c r="E25" s="96" t="s">
        <v>60</v>
      </c>
      <c r="F25" s="18"/>
      <c r="G25" s="5">
        <v>5</v>
      </c>
      <c r="H25" s="132">
        <v>3</v>
      </c>
      <c r="I25" s="132">
        <v>0</v>
      </c>
      <c r="J25" s="132">
        <f t="shared" si="6"/>
        <v>3</v>
      </c>
      <c r="K25" s="132">
        <v>5</v>
      </c>
      <c r="L25" s="132">
        <v>5</v>
      </c>
      <c r="M25" s="132">
        <v>4.5</v>
      </c>
      <c r="N25" s="99">
        <f t="shared" si="7"/>
        <v>4.5</v>
      </c>
      <c r="O25" s="78">
        <v>5.5</v>
      </c>
      <c r="P25" s="179">
        <f>NotasComentariosParcial2!M24</f>
        <v>4.8199999999999994</v>
      </c>
      <c r="Q25" s="180">
        <f>Cuento!X25</f>
        <v>4.8</v>
      </c>
      <c r="R25" s="180"/>
      <c r="S25" s="181">
        <f>VideosOrdenamientos!N26</f>
        <v>5</v>
      </c>
      <c r="T25" s="182"/>
      <c r="U25" s="182">
        <f t="shared" si="2"/>
        <v>4.9000000000000004</v>
      </c>
      <c r="V25" s="48"/>
      <c r="W25" s="48"/>
      <c r="X25" s="183">
        <f t="shared" si="1"/>
        <v>3.4699999999999998</v>
      </c>
    </row>
    <row r="26" spans="1:24" ht="22">
      <c r="A26" s="9" t="s">
        <v>22</v>
      </c>
      <c r="B26" s="184" t="s">
        <v>221</v>
      </c>
      <c r="C26" s="14"/>
      <c r="D26" s="44" t="s">
        <v>34</v>
      </c>
      <c r="E26" s="96" t="s">
        <v>77</v>
      </c>
      <c r="F26" s="18"/>
      <c r="G26" s="5">
        <v>5</v>
      </c>
      <c r="H26" s="132">
        <v>3.5</v>
      </c>
      <c r="I26" s="132">
        <v>0</v>
      </c>
      <c r="J26" s="132">
        <f t="shared" si="6"/>
        <v>3.5</v>
      </c>
      <c r="K26" s="132">
        <v>5</v>
      </c>
      <c r="L26" s="132">
        <v>2</v>
      </c>
      <c r="M26" s="132">
        <v>4</v>
      </c>
      <c r="N26" s="99">
        <f t="shared" si="7"/>
        <v>3.9</v>
      </c>
      <c r="O26" s="78">
        <v>1.4</v>
      </c>
      <c r="P26" s="179">
        <f>NotasComentariosParcial2!M25</f>
        <v>2.9699999999999998</v>
      </c>
      <c r="Q26" s="180">
        <f>Cuento!X26</f>
        <v>3.2</v>
      </c>
      <c r="R26" s="180"/>
      <c r="S26" s="181">
        <f>VideosOrdenamientos!N27</f>
        <v>5</v>
      </c>
      <c r="T26" s="182"/>
      <c r="U26" s="182">
        <f t="shared" si="2"/>
        <v>4.0999999999999996</v>
      </c>
      <c r="V26" s="48"/>
      <c r="W26" s="48"/>
      <c r="X26" s="183">
        <f t="shared" si="1"/>
        <v>2.0175000000000001</v>
      </c>
    </row>
    <row r="27" spans="1:24">
      <c r="A27" s="9" t="s">
        <v>22</v>
      </c>
      <c r="B27" s="184" t="s">
        <v>222</v>
      </c>
      <c r="C27" s="14"/>
      <c r="D27" s="44" t="s">
        <v>35</v>
      </c>
      <c r="E27" s="95" t="s">
        <v>59</v>
      </c>
      <c r="F27" s="18"/>
      <c r="G27" s="5">
        <v>5</v>
      </c>
      <c r="H27" s="132">
        <v>4</v>
      </c>
      <c r="I27" s="132">
        <v>1</v>
      </c>
      <c r="J27" s="132">
        <f t="shared" si="6"/>
        <v>5</v>
      </c>
      <c r="K27" s="132">
        <v>5</v>
      </c>
      <c r="L27" s="132">
        <v>5</v>
      </c>
      <c r="M27" s="132">
        <v>4.5</v>
      </c>
      <c r="N27" s="99">
        <f t="shared" si="7"/>
        <v>4.9000000000000004</v>
      </c>
      <c r="O27" s="78">
        <v>5.7</v>
      </c>
      <c r="P27" s="179">
        <f>NotasComentariosParcial2!M26</f>
        <v>5</v>
      </c>
      <c r="Q27" s="180">
        <f>Cuento!X27</f>
        <v>5</v>
      </c>
      <c r="R27" s="185">
        <v>0.2</v>
      </c>
      <c r="S27" s="181">
        <f>VideosOrdenamientos!N28</f>
        <v>3.75</v>
      </c>
      <c r="T27" s="182"/>
      <c r="U27" s="182">
        <f t="shared" si="2"/>
        <v>4.375</v>
      </c>
      <c r="V27" s="48"/>
      <c r="W27" s="48"/>
      <c r="X27" s="183">
        <f t="shared" si="1"/>
        <v>3.5625</v>
      </c>
    </row>
    <row r="28" spans="1:24" ht="22">
      <c r="A28" s="9" t="s">
        <v>22</v>
      </c>
      <c r="B28" s="184" t="s">
        <v>223</v>
      </c>
      <c r="C28" s="14"/>
      <c r="D28" s="44" t="s">
        <v>36</v>
      </c>
      <c r="E28" s="95" t="s">
        <v>61</v>
      </c>
      <c r="F28" s="18" t="s">
        <v>62</v>
      </c>
      <c r="G28" s="5">
        <v>5</v>
      </c>
      <c r="H28" s="132">
        <v>3.8</v>
      </c>
      <c r="I28" s="132">
        <v>1</v>
      </c>
      <c r="J28" s="132">
        <f t="shared" si="6"/>
        <v>4.8</v>
      </c>
      <c r="K28" s="132">
        <v>5</v>
      </c>
      <c r="L28" s="132">
        <v>4.5</v>
      </c>
      <c r="M28" s="132">
        <v>4.5</v>
      </c>
      <c r="N28" s="99">
        <f t="shared" si="7"/>
        <v>4.76</v>
      </c>
      <c r="O28" s="78">
        <v>5.5</v>
      </c>
      <c r="P28" s="179">
        <f>NotasComentariosParcial2!M27</f>
        <v>4.375</v>
      </c>
      <c r="Q28" s="180">
        <f>Cuento!X28</f>
        <v>3.5</v>
      </c>
      <c r="R28" s="180"/>
      <c r="S28" s="181">
        <f>VideosOrdenamientos!N29</f>
        <v>0</v>
      </c>
      <c r="T28" s="182"/>
      <c r="U28" s="182">
        <f t="shared" si="2"/>
        <v>1.75</v>
      </c>
      <c r="V28" s="48"/>
      <c r="W28" s="48"/>
      <c r="X28" s="183">
        <f t="shared" si="1"/>
        <v>3.0827499999999999</v>
      </c>
    </row>
    <row r="29" spans="1:24">
      <c r="I29" s="135" t="s">
        <v>19</v>
      </c>
      <c r="N29" s="91"/>
      <c r="O29" s="159"/>
      <c r="P29" s="159"/>
    </row>
    <row r="30" spans="1:24">
      <c r="N30" s="91"/>
      <c r="O30" s="159"/>
      <c r="P30" s="159"/>
    </row>
    <row r="31" spans="1:24">
      <c r="N31" s="91"/>
      <c r="O31" s="159"/>
      <c r="P31" s="159"/>
    </row>
    <row r="32" spans="1:24">
      <c r="N32" s="91"/>
      <c r="O32" s="159"/>
      <c r="P32" s="159"/>
    </row>
  </sheetData>
  <autoFilter ref="A2:X2" xr:uid="{00000000-0009-0000-0000-000000000000}">
    <sortState xmlns:xlrd2="http://schemas.microsoft.com/office/spreadsheetml/2017/richdata2" ref="A3:W29">
      <sortCondition ref="A2"/>
    </sortState>
  </autoFilter>
  <sortState xmlns:xlrd2="http://schemas.microsoft.com/office/spreadsheetml/2017/richdata2" ref="A3:P28">
    <sortCondition ref="A3:A28"/>
    <sortCondition ref="D3:D28"/>
  </sortState>
  <mergeCells count="3">
    <mergeCell ref="H1:J1"/>
    <mergeCell ref="Q1:R1"/>
    <mergeCell ref="S1:T1"/>
  </mergeCells>
  <conditionalFormatting sqref="N2:P2 N3:N1048576">
    <cfRule type="iconSet" priority="10">
      <iconSet iconSet="3Symbols">
        <cfvo type="percent" val="0"/>
        <cfvo type="percent" val="33"/>
        <cfvo type="percent" val="67"/>
      </iconSet>
    </cfRule>
  </conditionalFormatting>
  <conditionalFormatting sqref="O3:P3 P3:P28">
    <cfRule type="iconSet" priority="9">
      <iconSet iconSet="3Symbols">
        <cfvo type="percent" val="0"/>
        <cfvo type="percent" val="33"/>
        <cfvo type="percent" val="67"/>
      </iconSet>
    </cfRule>
  </conditionalFormatting>
  <conditionalFormatting sqref="O4:P28 P3">
    <cfRule type="iconSet" priority="7">
      <iconSet iconSet="3Symbols">
        <cfvo type="percent" val="0"/>
        <cfvo type="percent" val="33"/>
        <cfvo type="percent" val="67"/>
      </iconSet>
    </cfRule>
  </conditionalFormatting>
  <conditionalFormatting sqref="O3:P28">
    <cfRule type="iconSet" priority="6">
      <iconSet iconSet="3Symbols">
        <cfvo type="percent" val="0"/>
        <cfvo type="num" val="3"/>
        <cfvo type="num" val="4"/>
      </iconSet>
    </cfRule>
  </conditionalFormatting>
  <conditionalFormatting sqref="Q2:W2">
    <cfRule type="iconSet" priority="5">
      <iconSet iconSet="3Symbols">
        <cfvo type="percent" val="0"/>
        <cfvo type="percent" val="33"/>
        <cfvo type="percent" val="67"/>
      </iconSet>
    </cfRule>
  </conditionalFormatting>
  <hyperlinks>
    <hyperlink ref="E22" r:id="rId1" xr:uid="{00000000-0004-0000-0000-000000000000}"/>
    <hyperlink ref="E20" r:id="rId2" xr:uid="{00000000-0004-0000-0000-000001000000}"/>
    <hyperlink ref="E26" r:id="rId3" xr:uid="{00000000-0004-0000-0000-000002000000}"/>
    <hyperlink ref="E8" r:id="rId4" xr:uid="{00000000-0004-0000-0000-000003000000}"/>
    <hyperlink ref="E25" r:id="rId5" xr:uid="{00000000-0004-0000-0000-000004000000}"/>
    <hyperlink ref="E6" r:id="rId6" xr:uid="{00000000-0004-0000-0000-000005000000}"/>
    <hyperlink ref="E17" r:id="rId7" xr:uid="{00000000-0004-0000-0000-000006000000}"/>
    <hyperlink ref="E7" r:id="rId8" xr:uid="{00000000-0004-0000-0000-000007000000}"/>
    <hyperlink ref="E3" r:id="rId9" xr:uid="{00000000-0004-0000-0000-000008000000}"/>
    <hyperlink ref="E14" r:id="rId10" xr:uid="{00000000-0004-0000-0000-000009000000}"/>
    <hyperlink ref="E23" r:id="rId11" xr:uid="{00000000-0004-0000-0000-00000A000000}"/>
  </hyperlinks>
  <pageMargins left="0" right="0" top="0" bottom="0" header="0" footer="0"/>
  <pageSetup orientation="landscape"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7"/>
  <sheetViews>
    <sheetView zoomScale="160" zoomScaleNormal="160" workbookViewId="0">
      <selection sqref="A1:C27"/>
    </sheetView>
  </sheetViews>
  <sheetFormatPr defaultColWidth="9.1796875" defaultRowHeight="14.5"/>
  <cols>
    <col min="1" max="1" width="19" style="45" customWidth="1"/>
    <col min="2" max="2" width="8.54296875" customWidth="1"/>
  </cols>
  <sheetData>
    <row r="1" spans="1:3">
      <c r="B1" s="49" t="s">
        <v>51</v>
      </c>
      <c r="C1" s="49" t="s">
        <v>52</v>
      </c>
    </row>
    <row r="2" spans="1:3">
      <c r="A2" s="44" t="s">
        <v>25</v>
      </c>
      <c r="B2" s="21" t="s">
        <v>53</v>
      </c>
      <c r="C2" s="44" t="s">
        <v>54</v>
      </c>
    </row>
    <row r="3" spans="1:3">
      <c r="A3" s="44" t="s">
        <v>34</v>
      </c>
      <c r="B3" s="21" t="s">
        <v>53</v>
      </c>
      <c r="C3" s="44" t="s">
        <v>54</v>
      </c>
    </row>
    <row r="4" spans="1:3">
      <c r="A4" s="21" t="s">
        <v>17</v>
      </c>
      <c r="B4" s="21" t="s">
        <v>53</v>
      </c>
      <c r="C4" s="44" t="s">
        <v>54</v>
      </c>
    </row>
    <row r="5" spans="1:3" ht="18">
      <c r="A5" s="44" t="s">
        <v>33</v>
      </c>
      <c r="B5" s="21" t="s">
        <v>53</v>
      </c>
      <c r="C5" s="44" t="s">
        <v>55</v>
      </c>
    </row>
    <row r="6" spans="1:3" ht="18">
      <c r="A6" s="21" t="s">
        <v>11</v>
      </c>
      <c r="B6" s="21" t="s">
        <v>53</v>
      </c>
      <c r="C6" s="44" t="s">
        <v>55</v>
      </c>
    </row>
    <row r="7" spans="1:3">
      <c r="A7" s="44" t="s">
        <v>24</v>
      </c>
      <c r="B7" s="21" t="s">
        <v>53</v>
      </c>
      <c r="C7" s="44" t="s">
        <v>55</v>
      </c>
    </row>
    <row r="8" spans="1:3">
      <c r="A8" s="21" t="s">
        <v>18</v>
      </c>
      <c r="B8" s="21" t="s">
        <v>53</v>
      </c>
      <c r="C8" s="44" t="s">
        <v>55</v>
      </c>
    </row>
    <row r="9" spans="1:3">
      <c r="A9" s="21" t="s">
        <v>9</v>
      </c>
      <c r="B9" s="21" t="s">
        <v>53</v>
      </c>
      <c r="C9" s="44" t="s">
        <v>56</v>
      </c>
    </row>
    <row r="10" spans="1:3">
      <c r="A10" s="21" t="s">
        <v>12</v>
      </c>
      <c r="B10" s="21" t="s">
        <v>53</v>
      </c>
      <c r="C10" s="44" t="s">
        <v>56</v>
      </c>
    </row>
    <row r="11" spans="1:3">
      <c r="A11" s="44" t="s">
        <v>26</v>
      </c>
      <c r="B11" s="21" t="s">
        <v>53</v>
      </c>
      <c r="C11" s="44" t="s">
        <v>56</v>
      </c>
    </row>
    <row r="12" spans="1:3">
      <c r="A12" s="44" t="s">
        <v>27</v>
      </c>
      <c r="B12" s="21" t="s">
        <v>53</v>
      </c>
      <c r="C12" s="44" t="s">
        <v>56</v>
      </c>
    </row>
    <row r="13" spans="1:3">
      <c r="A13" s="21" t="s">
        <v>16</v>
      </c>
      <c r="B13" s="21" t="s">
        <v>53</v>
      </c>
      <c r="C13" s="44" t="s">
        <v>56</v>
      </c>
    </row>
    <row r="14" spans="1:3">
      <c r="A14" s="44" t="s">
        <v>29</v>
      </c>
      <c r="B14" s="21" t="s">
        <v>53</v>
      </c>
      <c r="C14" s="44" t="s">
        <v>56</v>
      </c>
    </row>
    <row r="15" spans="1:3">
      <c r="A15" s="44" t="s">
        <v>35</v>
      </c>
      <c r="B15" s="21" t="s">
        <v>50</v>
      </c>
      <c r="C15" s="44" t="s">
        <v>54</v>
      </c>
    </row>
    <row r="16" spans="1:3" ht="18">
      <c r="A16" s="21" t="s">
        <v>7</v>
      </c>
      <c r="B16" s="21" t="s">
        <v>50</v>
      </c>
      <c r="C16" s="44" t="s">
        <v>54</v>
      </c>
    </row>
    <row r="17" spans="1:3" ht="18">
      <c r="A17" s="21" t="s">
        <v>21</v>
      </c>
      <c r="B17" s="21" t="s">
        <v>50</v>
      </c>
      <c r="C17" s="44" t="s">
        <v>54</v>
      </c>
    </row>
    <row r="18" spans="1:3">
      <c r="A18" s="21" t="s">
        <v>13</v>
      </c>
      <c r="B18" s="21" t="s">
        <v>50</v>
      </c>
      <c r="C18" s="44" t="s">
        <v>54</v>
      </c>
    </row>
    <row r="19" spans="1:3">
      <c r="A19" s="44" t="s">
        <v>31</v>
      </c>
      <c r="B19" s="21" t="s">
        <v>50</v>
      </c>
      <c r="C19" s="44" t="s">
        <v>54</v>
      </c>
    </row>
    <row r="20" spans="1:3">
      <c r="A20" s="44" t="s">
        <v>28</v>
      </c>
      <c r="B20" s="21" t="s">
        <v>50</v>
      </c>
      <c r="C20" s="44" t="s">
        <v>55</v>
      </c>
    </row>
    <row r="21" spans="1:3">
      <c r="A21" s="44" t="s">
        <v>32</v>
      </c>
      <c r="B21" s="21" t="s">
        <v>50</v>
      </c>
      <c r="C21" s="44" t="s">
        <v>55</v>
      </c>
    </row>
    <row r="22" spans="1:3">
      <c r="A22" s="21" t="s">
        <v>10</v>
      </c>
      <c r="B22" s="21" t="s">
        <v>50</v>
      </c>
      <c r="C22" s="44" t="s">
        <v>55</v>
      </c>
    </row>
    <row r="23" spans="1:3">
      <c r="A23" s="21" t="s">
        <v>14</v>
      </c>
      <c r="B23" s="21" t="s">
        <v>50</v>
      </c>
      <c r="C23" s="44" t="s">
        <v>55</v>
      </c>
    </row>
    <row r="24" spans="1:3">
      <c r="A24" s="44" t="s">
        <v>30</v>
      </c>
      <c r="B24" s="21" t="s">
        <v>50</v>
      </c>
      <c r="C24" s="44" t="s">
        <v>55</v>
      </c>
    </row>
    <row r="25" spans="1:3">
      <c r="A25" s="21" t="s">
        <v>8</v>
      </c>
      <c r="B25" s="21" t="s">
        <v>50</v>
      </c>
      <c r="C25" s="44" t="s">
        <v>56</v>
      </c>
    </row>
    <row r="26" spans="1:3">
      <c r="A26" s="44" t="s">
        <v>36</v>
      </c>
      <c r="B26" s="21" t="s">
        <v>50</v>
      </c>
      <c r="C26" s="44" t="s">
        <v>56</v>
      </c>
    </row>
    <row r="27" spans="1:3">
      <c r="A27" s="44" t="s">
        <v>23</v>
      </c>
      <c r="B27" s="21" t="s">
        <v>50</v>
      </c>
      <c r="C27" s="44" t="s">
        <v>56</v>
      </c>
    </row>
  </sheetData>
  <autoFilter ref="A1:F1" xr:uid="{00000000-0009-0000-0000-000009000000}">
    <sortState xmlns:xlrd2="http://schemas.microsoft.com/office/spreadsheetml/2017/richdata2" ref="A2:C27">
      <sortCondition ref="B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
  <sheetViews>
    <sheetView zoomScaleNormal="100" workbookViewId="0">
      <pane xSplit="2" ySplit="3" topLeftCell="C26" activePane="bottomRight" state="frozen"/>
      <selection pane="topRight" activeCell="B1" sqref="B1"/>
      <selection pane="bottomLeft" activeCell="A4" sqref="A4"/>
      <selection pane="bottomRight" activeCell="B26" sqref="B26"/>
    </sheetView>
  </sheetViews>
  <sheetFormatPr defaultColWidth="9.1796875" defaultRowHeight="14.5"/>
  <cols>
    <col min="1" max="1" width="9.1796875" style="47"/>
    <col min="2" max="2" width="20.81640625" style="70" customWidth="1"/>
    <col min="3" max="3" width="40.26953125" style="138" customWidth="1"/>
    <col min="4" max="4" width="11" style="136" customWidth="1"/>
    <col min="5" max="7" width="8.7265625" style="136"/>
    <col min="8" max="8" width="14.81640625" style="141" customWidth="1"/>
    <col min="9" max="10" width="8.7265625" style="136"/>
    <col min="11" max="11" width="11.81640625" style="136" customWidth="1"/>
    <col min="12" max="12" width="8.7265625" style="136"/>
    <col min="13" max="13" width="25.54296875" style="140" customWidth="1"/>
    <col min="14" max="14" width="9.1796875" style="136"/>
    <col min="15" max="15" width="11.54296875" style="47" customWidth="1"/>
    <col min="16" max="16384" width="9.1796875" style="47"/>
  </cols>
  <sheetData>
    <row r="1" spans="1:15">
      <c r="B1" s="139" t="s">
        <v>0</v>
      </c>
      <c r="C1" s="137"/>
      <c r="D1" s="136" t="s">
        <v>265</v>
      </c>
      <c r="M1" s="141"/>
      <c r="N1" s="47"/>
    </row>
    <row r="2" spans="1:15">
      <c r="A2" s="156"/>
      <c r="B2" s="139"/>
      <c r="C2" s="155"/>
      <c r="E2" s="92" t="s">
        <v>304</v>
      </c>
      <c r="F2" s="92"/>
      <c r="G2" s="92"/>
      <c r="I2" s="195" t="s">
        <v>305</v>
      </c>
      <c r="J2" s="195"/>
      <c r="K2" s="195"/>
      <c r="L2" s="195"/>
      <c r="M2" s="195"/>
      <c r="N2" s="156"/>
    </row>
    <row r="3" spans="1:15" ht="31.5">
      <c r="A3" s="156"/>
      <c r="B3" s="144" t="s">
        <v>3</v>
      </c>
      <c r="C3" s="143" t="s">
        <v>271</v>
      </c>
      <c r="D3" s="145" t="s">
        <v>266</v>
      </c>
      <c r="E3" s="145" t="s">
        <v>267</v>
      </c>
      <c r="F3" s="145" t="s">
        <v>268</v>
      </c>
      <c r="G3" s="145" t="s">
        <v>269</v>
      </c>
      <c r="H3" s="145" t="s">
        <v>332</v>
      </c>
      <c r="I3" s="146" t="s">
        <v>266</v>
      </c>
      <c r="J3" s="146" t="s">
        <v>267</v>
      </c>
      <c r="K3" s="146" t="s">
        <v>270</v>
      </c>
      <c r="L3" s="146" t="s">
        <v>269</v>
      </c>
      <c r="M3" s="146" t="s">
        <v>332</v>
      </c>
      <c r="N3" s="147" t="s">
        <v>4</v>
      </c>
      <c r="O3" s="160" t="s">
        <v>335</v>
      </c>
    </row>
    <row r="4" spans="1:15" ht="25.5" customHeight="1">
      <c r="A4" s="148" t="s">
        <v>6</v>
      </c>
      <c r="B4" s="153" t="s">
        <v>7</v>
      </c>
      <c r="C4" s="157" t="s">
        <v>272</v>
      </c>
      <c r="D4" s="149">
        <v>0</v>
      </c>
      <c r="E4" s="149">
        <v>0</v>
      </c>
      <c r="F4" s="149">
        <v>0</v>
      </c>
      <c r="G4" s="149">
        <v>0</v>
      </c>
      <c r="H4" s="150" t="s">
        <v>242</v>
      </c>
      <c r="I4" s="151">
        <v>0</v>
      </c>
      <c r="J4" s="151">
        <v>0</v>
      </c>
      <c r="K4" s="151">
        <v>0</v>
      </c>
      <c r="L4" s="151">
        <v>0</v>
      </c>
      <c r="M4" s="152" t="s">
        <v>242</v>
      </c>
      <c r="N4" s="147">
        <f t="shared" ref="N4:N12" si="0">AVERAGE(D4:L4)</f>
        <v>0</v>
      </c>
      <c r="O4" s="161"/>
    </row>
    <row r="5" spans="1:15" ht="26.5" customHeight="1">
      <c r="A5" s="148" t="s">
        <v>6</v>
      </c>
      <c r="B5" s="153" t="s">
        <v>8</v>
      </c>
      <c r="C5" s="157" t="s">
        <v>296</v>
      </c>
      <c r="D5" s="149">
        <v>5</v>
      </c>
      <c r="E5" s="149">
        <v>5</v>
      </c>
      <c r="F5" s="149">
        <v>5</v>
      </c>
      <c r="G5" s="149">
        <v>5</v>
      </c>
      <c r="H5" s="150" t="s">
        <v>314</v>
      </c>
      <c r="I5" s="151">
        <v>5</v>
      </c>
      <c r="J5" s="151">
        <v>5</v>
      </c>
      <c r="K5" s="151">
        <v>5</v>
      </c>
      <c r="L5" s="151">
        <v>5</v>
      </c>
      <c r="M5" s="152" t="s">
        <v>348</v>
      </c>
      <c r="N5" s="147">
        <f t="shared" si="0"/>
        <v>5</v>
      </c>
      <c r="O5" s="161"/>
    </row>
    <row r="6" spans="1:15">
      <c r="A6" s="148" t="s">
        <v>6</v>
      </c>
      <c r="B6" s="153" t="s">
        <v>9</v>
      </c>
      <c r="C6" s="157" t="s">
        <v>274</v>
      </c>
      <c r="D6" s="149">
        <v>0</v>
      </c>
      <c r="E6" s="149">
        <v>5</v>
      </c>
      <c r="F6" s="149">
        <v>0</v>
      </c>
      <c r="G6" s="149">
        <v>0</v>
      </c>
      <c r="H6" s="150" t="s">
        <v>307</v>
      </c>
      <c r="I6" s="151">
        <v>0</v>
      </c>
      <c r="J6" s="151">
        <v>5</v>
      </c>
      <c r="K6" s="151">
        <v>0</v>
      </c>
      <c r="L6" s="151">
        <v>0</v>
      </c>
      <c r="M6" s="152" t="s">
        <v>307</v>
      </c>
      <c r="N6" s="147">
        <f t="shared" si="0"/>
        <v>1.25</v>
      </c>
      <c r="O6" s="161"/>
    </row>
    <row r="7" spans="1:15" ht="24.65" customHeight="1">
      <c r="A7" s="148" t="s">
        <v>337</v>
      </c>
      <c r="B7" s="153" t="s">
        <v>10</v>
      </c>
      <c r="C7" s="157" t="s">
        <v>295</v>
      </c>
      <c r="D7" s="149">
        <v>5</v>
      </c>
      <c r="E7" s="149">
        <v>5</v>
      </c>
      <c r="F7" s="149">
        <v>5</v>
      </c>
      <c r="G7" s="149">
        <v>5</v>
      </c>
      <c r="H7" s="150" t="s">
        <v>306</v>
      </c>
      <c r="I7" s="151">
        <v>5</v>
      </c>
      <c r="J7" s="151">
        <v>5</v>
      </c>
      <c r="K7" s="151">
        <v>5</v>
      </c>
      <c r="L7" s="151">
        <v>5</v>
      </c>
      <c r="M7" s="152" t="s">
        <v>328</v>
      </c>
      <c r="N7" s="147">
        <f t="shared" si="0"/>
        <v>5</v>
      </c>
      <c r="O7" s="161">
        <v>0.2</v>
      </c>
    </row>
    <row r="8" spans="1:15">
      <c r="A8" s="148" t="s">
        <v>6</v>
      </c>
      <c r="B8" s="153" t="s">
        <v>11</v>
      </c>
      <c r="C8" s="157" t="s">
        <v>272</v>
      </c>
      <c r="D8" s="149">
        <v>0</v>
      </c>
      <c r="E8" s="149">
        <v>0</v>
      </c>
      <c r="F8" s="149">
        <v>0</v>
      </c>
      <c r="G8" s="149">
        <v>0</v>
      </c>
      <c r="H8" s="150" t="s">
        <v>242</v>
      </c>
      <c r="I8" s="151">
        <v>0</v>
      </c>
      <c r="J8" s="151">
        <v>0</v>
      </c>
      <c r="K8" s="151">
        <v>0</v>
      </c>
      <c r="L8" s="151">
        <v>0</v>
      </c>
      <c r="M8" s="152" t="s">
        <v>242</v>
      </c>
      <c r="N8" s="147">
        <f t="shared" si="0"/>
        <v>0</v>
      </c>
      <c r="O8" s="161"/>
    </row>
    <row r="9" spans="1:15" ht="24.65" customHeight="1">
      <c r="A9" s="148" t="s">
        <v>6</v>
      </c>
      <c r="B9" s="153" t="s">
        <v>12</v>
      </c>
      <c r="C9" s="157" t="s">
        <v>301</v>
      </c>
      <c r="D9" s="149">
        <v>5</v>
      </c>
      <c r="E9" s="149">
        <v>5</v>
      </c>
      <c r="F9" s="149">
        <v>5</v>
      </c>
      <c r="G9" s="149">
        <v>5</v>
      </c>
      <c r="H9" s="150" t="s">
        <v>324</v>
      </c>
      <c r="I9" s="151">
        <v>5</v>
      </c>
      <c r="J9" s="151">
        <v>5</v>
      </c>
      <c r="K9" s="151">
        <v>5</v>
      </c>
      <c r="L9" s="151">
        <v>5</v>
      </c>
      <c r="M9" s="152" t="s">
        <v>323</v>
      </c>
      <c r="N9" s="147">
        <f t="shared" si="0"/>
        <v>5</v>
      </c>
      <c r="O9" s="161"/>
    </row>
    <row r="10" spans="1:15" ht="135">
      <c r="A10" s="148" t="s">
        <v>6</v>
      </c>
      <c r="B10" s="153" t="s">
        <v>13</v>
      </c>
      <c r="C10" s="157" t="s">
        <v>300</v>
      </c>
      <c r="D10" s="149">
        <v>5</v>
      </c>
      <c r="E10" s="149">
        <v>5</v>
      </c>
      <c r="F10" s="149">
        <v>5</v>
      </c>
      <c r="G10" s="149">
        <v>5</v>
      </c>
      <c r="H10" s="150" t="s">
        <v>309</v>
      </c>
      <c r="I10" s="151">
        <v>5</v>
      </c>
      <c r="J10" s="151">
        <v>5</v>
      </c>
      <c r="K10" s="151">
        <v>5</v>
      </c>
      <c r="L10" s="151">
        <v>5</v>
      </c>
      <c r="M10" s="152" t="s">
        <v>329</v>
      </c>
      <c r="N10" s="147">
        <f t="shared" si="0"/>
        <v>5</v>
      </c>
      <c r="O10" s="161"/>
    </row>
    <row r="11" spans="1:15" ht="36">
      <c r="A11" s="148" t="s">
        <v>6</v>
      </c>
      <c r="B11" s="153" t="s">
        <v>14</v>
      </c>
      <c r="C11" s="157" t="s">
        <v>287</v>
      </c>
      <c r="D11" s="149">
        <v>0</v>
      </c>
      <c r="E11" s="149">
        <v>5</v>
      </c>
      <c r="F11" s="149">
        <v>0</v>
      </c>
      <c r="G11" s="149">
        <v>5</v>
      </c>
      <c r="H11" s="150" t="s">
        <v>307</v>
      </c>
      <c r="I11" s="151">
        <v>5</v>
      </c>
      <c r="J11" s="151">
        <v>5</v>
      </c>
      <c r="K11" s="151">
        <v>0</v>
      </c>
      <c r="L11" s="151">
        <v>5</v>
      </c>
      <c r="M11" s="152" t="s">
        <v>308</v>
      </c>
      <c r="N11" s="147">
        <f t="shared" si="0"/>
        <v>3.125</v>
      </c>
      <c r="O11" s="161"/>
    </row>
    <row r="12" spans="1:15">
      <c r="A12" s="148" t="s">
        <v>6</v>
      </c>
      <c r="B12" s="153" t="s">
        <v>16</v>
      </c>
      <c r="C12" s="157" t="s">
        <v>272</v>
      </c>
      <c r="D12" s="149">
        <v>0</v>
      </c>
      <c r="E12" s="149">
        <v>0</v>
      </c>
      <c r="F12" s="149">
        <v>0</v>
      </c>
      <c r="G12" s="149">
        <v>0</v>
      </c>
      <c r="H12" s="150" t="s">
        <v>242</v>
      </c>
      <c r="I12" s="151">
        <v>0</v>
      </c>
      <c r="J12" s="151">
        <v>0</v>
      </c>
      <c r="K12" s="151">
        <v>0</v>
      </c>
      <c r="L12" s="151">
        <v>0</v>
      </c>
      <c r="M12" s="151" t="s">
        <v>242</v>
      </c>
      <c r="N12" s="147">
        <f t="shared" si="0"/>
        <v>0</v>
      </c>
      <c r="O12" s="161"/>
    </row>
    <row r="13" spans="1:15">
      <c r="A13" s="148" t="s">
        <v>6</v>
      </c>
      <c r="B13" s="153" t="s">
        <v>17</v>
      </c>
      <c r="C13" s="157" t="s">
        <v>302</v>
      </c>
      <c r="D13" s="149"/>
      <c r="E13" s="149"/>
      <c r="F13" s="149"/>
      <c r="G13" s="149"/>
      <c r="H13" s="150"/>
      <c r="I13" s="151"/>
      <c r="J13" s="151"/>
      <c r="K13" s="151"/>
      <c r="L13" s="151"/>
      <c r="M13" s="151"/>
      <c r="N13" s="147"/>
      <c r="O13" s="161"/>
    </row>
    <row r="14" spans="1:15" ht="109" customHeight="1">
      <c r="A14" s="148" t="s">
        <v>6</v>
      </c>
      <c r="B14" s="153" t="s">
        <v>18</v>
      </c>
      <c r="C14" s="157" t="s">
        <v>272</v>
      </c>
      <c r="D14" s="149">
        <v>0</v>
      </c>
      <c r="E14" s="149">
        <v>0</v>
      </c>
      <c r="F14" s="149">
        <v>0</v>
      </c>
      <c r="G14" s="149">
        <v>0</v>
      </c>
      <c r="H14" s="150"/>
      <c r="I14" s="151">
        <v>0</v>
      </c>
      <c r="J14" s="151">
        <v>0</v>
      </c>
      <c r="K14" s="151">
        <v>0</v>
      </c>
      <c r="L14" s="151">
        <v>0</v>
      </c>
      <c r="M14" s="152"/>
      <c r="N14" s="147">
        <f t="shared" ref="N14:N29" si="1">AVERAGE(D14:L14)</f>
        <v>0</v>
      </c>
      <c r="O14" s="161"/>
    </row>
    <row r="15" spans="1:15">
      <c r="A15" s="148" t="s">
        <v>6</v>
      </c>
      <c r="B15" s="153" t="s">
        <v>21</v>
      </c>
      <c r="C15" s="157" t="s">
        <v>316</v>
      </c>
      <c r="D15" s="149">
        <v>0</v>
      </c>
      <c r="E15" s="149">
        <v>0</v>
      </c>
      <c r="F15" s="149">
        <v>0</v>
      </c>
      <c r="G15" s="149">
        <v>0</v>
      </c>
      <c r="H15" s="150" t="s">
        <v>242</v>
      </c>
      <c r="I15" s="151">
        <v>0</v>
      </c>
      <c r="J15" s="151">
        <v>0</v>
      </c>
      <c r="K15" s="151">
        <v>0</v>
      </c>
      <c r="L15" s="151">
        <v>0</v>
      </c>
      <c r="M15" s="151" t="s">
        <v>242</v>
      </c>
      <c r="N15" s="147">
        <f t="shared" si="1"/>
        <v>0</v>
      </c>
      <c r="O15" s="161"/>
    </row>
    <row r="16" spans="1:15" ht="99">
      <c r="A16" s="148" t="s">
        <v>22</v>
      </c>
      <c r="B16" s="148" t="s">
        <v>23</v>
      </c>
      <c r="C16" s="158" t="s">
        <v>276</v>
      </c>
      <c r="D16" s="149">
        <v>5</v>
      </c>
      <c r="E16" s="149">
        <v>5</v>
      </c>
      <c r="F16" s="149">
        <v>5</v>
      </c>
      <c r="G16" s="149">
        <v>5</v>
      </c>
      <c r="H16" s="150" t="s">
        <v>310</v>
      </c>
      <c r="I16" s="151">
        <v>5</v>
      </c>
      <c r="J16" s="151">
        <v>5</v>
      </c>
      <c r="K16" s="151">
        <v>5</v>
      </c>
      <c r="L16" s="151">
        <v>5</v>
      </c>
      <c r="M16" s="152" t="s">
        <v>311</v>
      </c>
      <c r="N16" s="147">
        <f t="shared" si="1"/>
        <v>5</v>
      </c>
      <c r="O16" s="161"/>
    </row>
    <row r="17" spans="1:15">
      <c r="A17" s="148" t="s">
        <v>22</v>
      </c>
      <c r="B17" s="148" t="s">
        <v>24</v>
      </c>
      <c r="C17" s="158" t="s">
        <v>272</v>
      </c>
      <c r="D17" s="149">
        <v>0</v>
      </c>
      <c r="E17" s="149">
        <v>0</v>
      </c>
      <c r="F17" s="149">
        <v>0</v>
      </c>
      <c r="G17" s="149">
        <v>0</v>
      </c>
      <c r="H17" s="150" t="s">
        <v>242</v>
      </c>
      <c r="I17" s="151">
        <v>0</v>
      </c>
      <c r="J17" s="151">
        <v>0</v>
      </c>
      <c r="K17" s="151">
        <v>0</v>
      </c>
      <c r="L17" s="151">
        <v>0</v>
      </c>
      <c r="M17" s="152"/>
      <c r="N17" s="147">
        <f t="shared" si="1"/>
        <v>0</v>
      </c>
      <c r="O17" s="161"/>
    </row>
    <row r="18" spans="1:15" ht="26">
      <c r="A18" s="148" t="s">
        <v>22</v>
      </c>
      <c r="B18" s="148" t="s">
        <v>25</v>
      </c>
      <c r="C18" s="158" t="s">
        <v>273</v>
      </c>
      <c r="D18" s="149">
        <v>5</v>
      </c>
      <c r="E18" s="149">
        <v>5</v>
      </c>
      <c r="F18" s="149">
        <v>0</v>
      </c>
      <c r="G18" s="149">
        <v>5</v>
      </c>
      <c r="H18" s="150" t="s">
        <v>312</v>
      </c>
      <c r="I18" s="151">
        <v>5</v>
      </c>
      <c r="J18" s="151">
        <v>5</v>
      </c>
      <c r="K18" s="151">
        <v>0</v>
      </c>
      <c r="L18" s="151">
        <v>5</v>
      </c>
      <c r="M18" s="152" t="s">
        <v>312</v>
      </c>
      <c r="N18" s="147">
        <f t="shared" si="1"/>
        <v>3.75</v>
      </c>
      <c r="O18" s="161"/>
    </row>
    <row r="19" spans="1:15" ht="64.5" customHeight="1">
      <c r="A19" s="148" t="s">
        <v>22</v>
      </c>
      <c r="B19" s="148" t="s">
        <v>26</v>
      </c>
      <c r="C19" s="158" t="s">
        <v>303</v>
      </c>
      <c r="D19" s="149">
        <v>5</v>
      </c>
      <c r="E19" s="149">
        <v>5</v>
      </c>
      <c r="F19" s="149">
        <v>5</v>
      </c>
      <c r="G19" s="149">
        <v>5</v>
      </c>
      <c r="H19" s="150" t="s">
        <v>320</v>
      </c>
      <c r="I19" s="151">
        <v>5</v>
      </c>
      <c r="J19" s="151">
        <v>5</v>
      </c>
      <c r="K19" s="151">
        <v>5</v>
      </c>
      <c r="L19" s="151">
        <v>5</v>
      </c>
      <c r="M19" s="152" t="s">
        <v>319</v>
      </c>
      <c r="N19" s="147">
        <f t="shared" si="1"/>
        <v>5</v>
      </c>
      <c r="O19" s="161"/>
    </row>
    <row r="20" spans="1:15" ht="261">
      <c r="A20" s="148" t="s">
        <v>22</v>
      </c>
      <c r="B20" s="148" t="s">
        <v>27</v>
      </c>
      <c r="C20" s="158" t="s">
        <v>315</v>
      </c>
      <c r="D20" s="149">
        <v>5</v>
      </c>
      <c r="E20" s="149">
        <v>5</v>
      </c>
      <c r="F20" s="149">
        <v>5</v>
      </c>
      <c r="G20" s="149">
        <v>5</v>
      </c>
      <c r="H20" s="150" t="s">
        <v>333</v>
      </c>
      <c r="I20" s="151">
        <v>5</v>
      </c>
      <c r="J20" s="151">
        <v>5</v>
      </c>
      <c r="K20" s="151">
        <v>5</v>
      </c>
      <c r="L20" s="151">
        <v>5</v>
      </c>
      <c r="M20" s="152" t="s">
        <v>334</v>
      </c>
      <c r="N20" s="147">
        <f t="shared" si="1"/>
        <v>5</v>
      </c>
      <c r="O20" s="142">
        <v>0.3</v>
      </c>
    </row>
    <row r="21" spans="1:15">
      <c r="A21" s="148" t="s">
        <v>22</v>
      </c>
      <c r="B21" s="148" t="s">
        <v>28</v>
      </c>
      <c r="C21" s="158" t="s">
        <v>272</v>
      </c>
      <c r="D21" s="149">
        <v>0</v>
      </c>
      <c r="E21" s="149">
        <v>0</v>
      </c>
      <c r="F21" s="149">
        <v>0</v>
      </c>
      <c r="G21" s="149">
        <v>0</v>
      </c>
      <c r="H21" s="150" t="s">
        <v>242</v>
      </c>
      <c r="I21" s="151">
        <v>0</v>
      </c>
      <c r="J21" s="151">
        <v>0</v>
      </c>
      <c r="K21" s="151">
        <v>0</v>
      </c>
      <c r="L21" s="151">
        <v>0</v>
      </c>
      <c r="M21" s="152" t="s">
        <v>242</v>
      </c>
      <c r="N21" s="147">
        <f t="shared" si="1"/>
        <v>0</v>
      </c>
      <c r="O21" s="161"/>
    </row>
    <row r="22" spans="1:15" ht="54">
      <c r="A22" s="148" t="s">
        <v>22</v>
      </c>
      <c r="B22" s="148" t="s">
        <v>29</v>
      </c>
      <c r="C22" s="158" t="s">
        <v>283</v>
      </c>
      <c r="D22" s="149">
        <v>5</v>
      </c>
      <c r="E22" s="149">
        <v>5</v>
      </c>
      <c r="F22" s="149">
        <v>5</v>
      </c>
      <c r="G22" s="149">
        <v>5</v>
      </c>
      <c r="H22" s="150" t="s">
        <v>322</v>
      </c>
      <c r="I22" s="151">
        <v>5</v>
      </c>
      <c r="J22" s="151">
        <v>5</v>
      </c>
      <c r="K22" s="151">
        <v>5</v>
      </c>
      <c r="L22" s="151">
        <v>5</v>
      </c>
      <c r="M22" s="152" t="s">
        <v>321</v>
      </c>
      <c r="N22" s="147">
        <f t="shared" si="1"/>
        <v>5</v>
      </c>
      <c r="O22" s="161"/>
    </row>
    <row r="23" spans="1:15" ht="18">
      <c r="A23" s="148" t="s">
        <v>22</v>
      </c>
      <c r="B23" s="154" t="s">
        <v>30</v>
      </c>
      <c r="C23" s="158" t="s">
        <v>288</v>
      </c>
      <c r="D23" s="149">
        <v>5</v>
      </c>
      <c r="E23" s="149">
        <v>5</v>
      </c>
      <c r="F23" s="149">
        <v>5</v>
      </c>
      <c r="G23" s="149">
        <v>5</v>
      </c>
      <c r="H23" s="150" t="s">
        <v>317</v>
      </c>
      <c r="I23" s="151">
        <v>5</v>
      </c>
      <c r="J23" s="151">
        <v>5</v>
      </c>
      <c r="K23" s="151">
        <v>5</v>
      </c>
      <c r="L23" s="151">
        <v>5</v>
      </c>
      <c r="M23" s="152" t="s">
        <v>318</v>
      </c>
      <c r="N23" s="147">
        <f t="shared" si="1"/>
        <v>5</v>
      </c>
      <c r="O23" s="161"/>
    </row>
    <row r="24" spans="1:15" ht="35.5" customHeight="1">
      <c r="A24" s="148" t="s">
        <v>22</v>
      </c>
      <c r="B24" s="148" t="s">
        <v>31</v>
      </c>
      <c r="C24" s="158" t="s">
        <v>272</v>
      </c>
      <c r="D24" s="149">
        <v>0</v>
      </c>
      <c r="E24" s="149">
        <v>0</v>
      </c>
      <c r="F24" s="149">
        <v>0</v>
      </c>
      <c r="G24" s="149">
        <v>0</v>
      </c>
      <c r="H24" s="150"/>
      <c r="I24" s="151">
        <v>0</v>
      </c>
      <c r="J24" s="151">
        <v>0</v>
      </c>
      <c r="K24" s="151">
        <v>0</v>
      </c>
      <c r="L24" s="151">
        <v>0</v>
      </c>
      <c r="M24" s="152"/>
      <c r="N24" s="147">
        <f t="shared" si="1"/>
        <v>0</v>
      </c>
      <c r="O24" s="161"/>
    </row>
    <row r="25" spans="1:15" ht="207">
      <c r="A25" s="148" t="s">
        <v>22</v>
      </c>
      <c r="B25" s="148" t="s">
        <v>32</v>
      </c>
      <c r="C25" s="158" t="s">
        <v>289</v>
      </c>
      <c r="D25" s="149">
        <v>5</v>
      </c>
      <c r="E25" s="149">
        <v>5</v>
      </c>
      <c r="F25" s="149">
        <v>5</v>
      </c>
      <c r="G25" s="149">
        <v>5</v>
      </c>
      <c r="H25" s="150" t="s">
        <v>331</v>
      </c>
      <c r="I25" s="151">
        <v>0</v>
      </c>
      <c r="J25" s="151">
        <v>5</v>
      </c>
      <c r="K25" s="151">
        <v>5</v>
      </c>
      <c r="L25" s="151">
        <v>5</v>
      </c>
      <c r="M25" s="152" t="s">
        <v>336</v>
      </c>
      <c r="N25" s="147">
        <f t="shared" si="1"/>
        <v>4.375</v>
      </c>
      <c r="O25" s="161"/>
    </row>
    <row r="26" spans="1:15" ht="72">
      <c r="A26" s="148" t="s">
        <v>22</v>
      </c>
      <c r="B26" s="148" t="s">
        <v>33</v>
      </c>
      <c r="C26" s="158" t="s">
        <v>297</v>
      </c>
      <c r="D26" s="149">
        <v>5</v>
      </c>
      <c r="E26" s="149">
        <v>5</v>
      </c>
      <c r="F26" s="149">
        <v>5</v>
      </c>
      <c r="G26" s="149">
        <v>5</v>
      </c>
      <c r="H26" s="150" t="s">
        <v>326</v>
      </c>
      <c r="I26" s="151">
        <v>5</v>
      </c>
      <c r="J26" s="151">
        <v>5</v>
      </c>
      <c r="K26" s="151">
        <v>5</v>
      </c>
      <c r="L26" s="151">
        <v>5</v>
      </c>
      <c r="M26" s="152" t="s">
        <v>325</v>
      </c>
      <c r="N26" s="147">
        <f t="shared" si="1"/>
        <v>5</v>
      </c>
      <c r="O26" s="161"/>
    </row>
    <row r="27" spans="1:15" ht="26">
      <c r="A27" s="148" t="s">
        <v>22</v>
      </c>
      <c r="B27" s="148" t="s">
        <v>34</v>
      </c>
      <c r="C27" s="158" t="s">
        <v>277</v>
      </c>
      <c r="D27" s="149">
        <v>5</v>
      </c>
      <c r="E27" s="149">
        <v>5</v>
      </c>
      <c r="F27" s="149">
        <v>5</v>
      </c>
      <c r="G27" s="149">
        <v>5</v>
      </c>
      <c r="H27" s="150" t="s">
        <v>312</v>
      </c>
      <c r="I27" s="151">
        <v>5</v>
      </c>
      <c r="J27" s="151">
        <v>5</v>
      </c>
      <c r="K27" s="151">
        <v>5</v>
      </c>
      <c r="L27" s="151">
        <v>5</v>
      </c>
      <c r="M27" s="152" t="s">
        <v>313</v>
      </c>
      <c r="N27" s="147">
        <f t="shared" si="1"/>
        <v>5</v>
      </c>
      <c r="O27" s="161"/>
    </row>
    <row r="28" spans="1:15" ht="68.5" customHeight="1">
      <c r="A28" s="148" t="s">
        <v>22</v>
      </c>
      <c r="B28" s="154" t="s">
        <v>35</v>
      </c>
      <c r="C28" s="158" t="s">
        <v>285</v>
      </c>
      <c r="D28" s="149">
        <v>5</v>
      </c>
      <c r="E28" s="149">
        <v>5</v>
      </c>
      <c r="F28" s="149">
        <v>5</v>
      </c>
      <c r="G28" s="149">
        <v>5</v>
      </c>
      <c r="H28" s="150" t="s">
        <v>327</v>
      </c>
      <c r="I28" s="151">
        <v>0</v>
      </c>
      <c r="J28" s="151">
        <v>5</v>
      </c>
      <c r="K28" s="151">
        <v>0</v>
      </c>
      <c r="L28" s="151">
        <v>5</v>
      </c>
      <c r="M28" s="152" t="s">
        <v>330</v>
      </c>
      <c r="N28" s="147">
        <f t="shared" si="1"/>
        <v>3.75</v>
      </c>
      <c r="O28" s="161"/>
    </row>
    <row r="29" spans="1:15" ht="64.5" customHeight="1">
      <c r="A29" s="148" t="s">
        <v>22</v>
      </c>
      <c r="B29" s="148" t="s">
        <v>36</v>
      </c>
      <c r="C29" s="158" t="s">
        <v>272</v>
      </c>
      <c r="D29" s="149">
        <v>0</v>
      </c>
      <c r="E29" s="149">
        <v>0</v>
      </c>
      <c r="F29" s="149">
        <v>0</v>
      </c>
      <c r="G29" s="149">
        <v>0</v>
      </c>
      <c r="H29" s="150"/>
      <c r="I29" s="151">
        <v>0</v>
      </c>
      <c r="J29" s="151">
        <v>0</v>
      </c>
      <c r="K29" s="151">
        <v>0</v>
      </c>
      <c r="L29" s="151">
        <v>0</v>
      </c>
      <c r="M29" s="152"/>
      <c r="N29" s="147">
        <f t="shared" si="1"/>
        <v>0</v>
      </c>
      <c r="O29" s="161"/>
    </row>
  </sheetData>
  <autoFilter ref="A3:N29" xr:uid="{00000000-0009-0000-0000-000001000000}">
    <sortState xmlns:xlrd2="http://schemas.microsoft.com/office/spreadsheetml/2017/richdata2" ref="A4:N29">
      <sortCondition ref="A4:A29"/>
      <sortCondition ref="B4:B29"/>
    </sortState>
  </autoFilter>
  <sortState xmlns:xlrd2="http://schemas.microsoft.com/office/spreadsheetml/2017/richdata2" ref="A4:O29">
    <sortCondition ref="A4:A29"/>
    <sortCondition ref="B4:B29"/>
  </sortState>
  <mergeCells count="1">
    <mergeCell ref="I2:M2"/>
  </mergeCells>
  <hyperlinks>
    <hyperlink ref="C6" r:id="rId1"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7"/>
  <sheetViews>
    <sheetView workbookViewId="0">
      <selection activeCell="B7" sqref="B7"/>
    </sheetView>
  </sheetViews>
  <sheetFormatPr defaultColWidth="9.1796875" defaultRowHeight="14.5"/>
  <cols>
    <col min="1" max="1" width="23.1796875" customWidth="1"/>
    <col min="2" max="2" width="9.54296875" customWidth="1"/>
  </cols>
  <sheetData>
    <row r="1" spans="1:2" ht="29">
      <c r="A1" s="22" t="s">
        <v>89</v>
      </c>
      <c r="B1" s="45" t="s">
        <v>345</v>
      </c>
    </row>
    <row r="2" spans="1:2">
      <c r="A2" s="21" t="s">
        <v>7</v>
      </c>
      <c r="B2" s="41" t="s">
        <v>81</v>
      </c>
    </row>
    <row r="3" spans="1:2">
      <c r="A3" s="21" t="s">
        <v>8</v>
      </c>
      <c r="B3" s="41" t="s">
        <v>81</v>
      </c>
    </row>
    <row r="4" spans="1:2">
      <c r="A4" s="21" t="s">
        <v>9</v>
      </c>
      <c r="B4" s="41" t="s">
        <v>81</v>
      </c>
    </row>
    <row r="5" spans="1:2">
      <c r="A5" s="21" t="s">
        <v>10</v>
      </c>
      <c r="B5" s="41" t="s">
        <v>81</v>
      </c>
    </row>
    <row r="6" spans="1:2">
      <c r="A6" s="21" t="s">
        <v>11</v>
      </c>
      <c r="B6" s="41" t="s">
        <v>81</v>
      </c>
    </row>
    <row r="7" spans="1:2" ht="31.5">
      <c r="A7" s="21" t="s">
        <v>12</v>
      </c>
      <c r="B7" s="59" t="s">
        <v>346</v>
      </c>
    </row>
    <row r="8" spans="1:2">
      <c r="A8" s="21" t="s">
        <v>13</v>
      </c>
      <c r="B8" s="41" t="s">
        <v>81</v>
      </c>
    </row>
    <row r="9" spans="1:2">
      <c r="A9" s="21" t="s">
        <v>14</v>
      </c>
      <c r="B9" s="41" t="s">
        <v>81</v>
      </c>
    </row>
    <row r="10" spans="1:2">
      <c r="A10" s="21" t="s">
        <v>16</v>
      </c>
      <c r="B10" s="41" t="s">
        <v>347</v>
      </c>
    </row>
    <row r="11" spans="1:2">
      <c r="A11" s="21" t="s">
        <v>17</v>
      </c>
      <c r="B11" s="41" t="s">
        <v>81</v>
      </c>
    </row>
    <row r="12" spans="1:2">
      <c r="A12" s="21" t="s">
        <v>18</v>
      </c>
      <c r="B12" s="41" t="s">
        <v>81</v>
      </c>
    </row>
    <row r="13" spans="1:2">
      <c r="A13" s="21" t="s">
        <v>21</v>
      </c>
      <c r="B13" s="41" t="s">
        <v>81</v>
      </c>
    </row>
    <row r="14" spans="1:2">
      <c r="A14" s="44" t="s">
        <v>23</v>
      </c>
      <c r="B14" s="41" t="s">
        <v>81</v>
      </c>
    </row>
    <row r="15" spans="1:2">
      <c r="A15" s="44" t="s">
        <v>24</v>
      </c>
      <c r="B15" s="41" t="s">
        <v>81</v>
      </c>
    </row>
    <row r="16" spans="1:2">
      <c r="A16" s="44" t="s">
        <v>25</v>
      </c>
      <c r="B16" s="41" t="s">
        <v>347</v>
      </c>
    </row>
    <row r="17" spans="1:2">
      <c r="A17" s="44" t="s">
        <v>26</v>
      </c>
      <c r="B17" s="41" t="s">
        <v>81</v>
      </c>
    </row>
    <row r="18" spans="1:2">
      <c r="A18" s="44" t="s">
        <v>27</v>
      </c>
      <c r="B18" s="41" t="s">
        <v>81</v>
      </c>
    </row>
    <row r="19" spans="1:2">
      <c r="A19" s="44" t="s">
        <v>28</v>
      </c>
      <c r="B19" s="41" t="s">
        <v>81</v>
      </c>
    </row>
    <row r="20" spans="1:2">
      <c r="A20" s="44" t="s">
        <v>29</v>
      </c>
      <c r="B20" s="41" t="s">
        <v>81</v>
      </c>
    </row>
    <row r="21" spans="1:2">
      <c r="A21" s="44" t="s">
        <v>30</v>
      </c>
      <c r="B21" s="41" t="s">
        <v>81</v>
      </c>
    </row>
    <row r="22" spans="1:2">
      <c r="A22" s="44" t="s">
        <v>31</v>
      </c>
      <c r="B22" s="41" t="s">
        <v>347</v>
      </c>
    </row>
    <row r="23" spans="1:2">
      <c r="A23" s="44" t="s">
        <v>32</v>
      </c>
      <c r="B23" s="41" t="s">
        <v>81</v>
      </c>
    </row>
    <row r="24" spans="1:2">
      <c r="A24" s="44" t="s">
        <v>33</v>
      </c>
      <c r="B24" s="41" t="s">
        <v>81</v>
      </c>
    </row>
    <row r="25" spans="1:2">
      <c r="A25" s="44" t="s">
        <v>34</v>
      </c>
      <c r="B25" s="41" t="s">
        <v>81</v>
      </c>
    </row>
    <row r="26" spans="1:2">
      <c r="A26" s="44" t="s">
        <v>35</v>
      </c>
      <c r="B26" s="41" t="s">
        <v>81</v>
      </c>
    </row>
    <row r="27" spans="1:2">
      <c r="A27" s="44" t="s">
        <v>36</v>
      </c>
      <c r="B27" s="41" t="s">
        <v>81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8"/>
  <sheetViews>
    <sheetView topLeftCell="C1" workbookViewId="0">
      <pane xSplit="2" ySplit="2" topLeftCell="E3" activePane="bottomRight" state="frozen"/>
      <selection activeCell="C1" sqref="C1"/>
      <selection pane="topRight" activeCell="D1" sqref="D1"/>
      <selection pane="bottomLeft" activeCell="C3" sqref="C3"/>
      <selection pane="bottomRight" activeCell="X23" sqref="B23:X23"/>
    </sheetView>
  </sheetViews>
  <sheetFormatPr defaultColWidth="8.7265625" defaultRowHeight="12"/>
  <cols>
    <col min="1" max="2" width="0" style="108" hidden="1" customWidth="1"/>
    <col min="3" max="3" width="8.7265625" style="108"/>
    <col min="4" max="4" width="14.54296875" style="108" customWidth="1"/>
    <col min="5" max="5" width="12.54296875" style="107" customWidth="1"/>
    <col min="6" max="6" width="15.54296875" style="107" customWidth="1"/>
    <col min="7" max="8" width="8.54296875" style="108" customWidth="1"/>
    <col min="9" max="9" width="8.54296875" style="128" customWidth="1"/>
    <col min="10" max="19" width="8.54296875" style="108" customWidth="1"/>
    <col min="20" max="20" width="8.54296875" style="117" customWidth="1"/>
    <col min="21" max="21" width="11.26953125" style="108" customWidth="1"/>
    <col min="22" max="22" width="8.7265625" style="108"/>
    <col min="23" max="23" width="14.54296875" style="108" customWidth="1"/>
    <col min="24" max="25" width="8.7265625" style="108"/>
    <col min="26" max="27" width="21.453125" style="108" customWidth="1"/>
    <col min="28" max="16384" width="8.7265625" style="108"/>
  </cols>
  <sheetData>
    <row r="1" spans="1:27">
      <c r="G1" s="108" t="s">
        <v>227</v>
      </c>
      <c r="U1" s="106">
        <v>0.6</v>
      </c>
      <c r="V1" s="106">
        <v>0.2</v>
      </c>
      <c r="W1" s="106">
        <v>0.2</v>
      </c>
      <c r="Y1" s="112"/>
      <c r="Z1" s="112"/>
      <c r="AA1" s="112"/>
    </row>
    <row r="2" spans="1:27" s="107" customFormat="1" ht="60">
      <c r="D2" s="107" t="s">
        <v>89</v>
      </c>
      <c r="E2" s="107" t="s">
        <v>225</v>
      </c>
      <c r="F2" s="107" t="s">
        <v>226</v>
      </c>
      <c r="G2" s="104" t="s">
        <v>231</v>
      </c>
      <c r="H2" s="104" t="s">
        <v>239</v>
      </c>
      <c r="I2" s="104" t="s">
        <v>236</v>
      </c>
      <c r="J2" s="104" t="s">
        <v>230</v>
      </c>
      <c r="K2" s="104" t="s">
        <v>229</v>
      </c>
      <c r="L2" s="104" t="s">
        <v>228</v>
      </c>
      <c r="M2" s="104" t="s">
        <v>237</v>
      </c>
      <c r="N2" s="104" t="s">
        <v>240</v>
      </c>
      <c r="O2" s="104" t="s">
        <v>232</v>
      </c>
      <c r="P2" s="104" t="s">
        <v>233</v>
      </c>
      <c r="Q2" s="104" t="s">
        <v>238</v>
      </c>
      <c r="R2" s="104" t="s">
        <v>234</v>
      </c>
      <c r="S2" s="104" t="s">
        <v>235</v>
      </c>
      <c r="T2" s="118" t="s">
        <v>254</v>
      </c>
      <c r="U2" s="105" t="s">
        <v>241</v>
      </c>
      <c r="V2" s="105" t="s">
        <v>251</v>
      </c>
      <c r="W2" s="105" t="s">
        <v>282</v>
      </c>
      <c r="X2" s="110" t="s">
        <v>4</v>
      </c>
      <c r="Y2" s="162"/>
      <c r="Z2" s="162" t="s">
        <v>155</v>
      </c>
      <c r="AA2" s="162"/>
    </row>
    <row r="3" spans="1:27" s="115" customFormat="1" ht="60">
      <c r="A3" s="113" t="s">
        <v>6</v>
      </c>
      <c r="B3" s="116" t="s">
        <v>198</v>
      </c>
      <c r="C3" s="148" t="s">
        <v>6</v>
      </c>
      <c r="D3" s="124" t="s">
        <v>7</v>
      </c>
      <c r="E3" s="121" t="s">
        <v>293</v>
      </c>
      <c r="F3" s="121" t="s">
        <v>294</v>
      </c>
      <c r="G3" s="122"/>
      <c r="H3" s="122">
        <v>1</v>
      </c>
      <c r="I3" s="129">
        <v>1</v>
      </c>
      <c r="J3" s="122"/>
      <c r="K3" s="122">
        <v>1</v>
      </c>
      <c r="L3" s="122"/>
      <c r="M3" s="122">
        <v>1</v>
      </c>
      <c r="N3" s="122">
        <v>0</v>
      </c>
      <c r="O3" s="122"/>
      <c r="P3" s="122">
        <v>1</v>
      </c>
      <c r="Q3" s="122">
        <v>1</v>
      </c>
      <c r="R3" s="122"/>
      <c r="S3" s="122"/>
      <c r="T3" s="123">
        <f>SUM(G3:S3)</f>
        <v>6</v>
      </c>
      <c r="U3" s="122">
        <f t="shared" ref="U3:U28" si="0">IF(T3&gt;=8,5,IF(T3&gt;=7,4,IF(T3&gt;=6,3,IF(T3&gt;=5,2,IF(T3&gt;=4,1,IF(T3&lt;=3,0))))))</f>
        <v>3</v>
      </c>
      <c r="V3" s="122">
        <v>4</v>
      </c>
      <c r="W3" s="122">
        <v>4</v>
      </c>
      <c r="X3" s="122">
        <f t="shared" ref="X3:X5" si="1">U3*$U$1+V3*$V$1+W3*$W$1</f>
        <v>3.3999999999999995</v>
      </c>
      <c r="Y3" s="112"/>
      <c r="Z3" s="112"/>
      <c r="AA3" s="112"/>
    </row>
    <row r="4" spans="1:27" ht="36">
      <c r="A4" s="109" t="s">
        <v>6</v>
      </c>
      <c r="B4" s="102" t="s">
        <v>199</v>
      </c>
      <c r="C4" s="148" t="s">
        <v>6</v>
      </c>
      <c r="D4" s="124" t="s">
        <v>8</v>
      </c>
      <c r="E4" s="121" t="s">
        <v>259</v>
      </c>
      <c r="F4" s="121" t="s">
        <v>260</v>
      </c>
      <c r="G4" s="122"/>
      <c r="H4" s="122"/>
      <c r="I4" s="129">
        <v>1</v>
      </c>
      <c r="J4" s="122">
        <v>1</v>
      </c>
      <c r="K4" s="122"/>
      <c r="L4" s="122">
        <v>1</v>
      </c>
      <c r="M4" s="122"/>
      <c r="N4" s="122">
        <v>1</v>
      </c>
      <c r="O4" s="122">
        <v>1</v>
      </c>
      <c r="P4" s="122"/>
      <c r="Q4" s="122">
        <v>1</v>
      </c>
      <c r="R4" s="122">
        <v>1</v>
      </c>
      <c r="S4" s="122">
        <v>1</v>
      </c>
      <c r="T4" s="123">
        <f>SUM(G4:S4)</f>
        <v>8</v>
      </c>
      <c r="U4" s="122">
        <f t="shared" si="0"/>
        <v>5</v>
      </c>
      <c r="V4" s="122">
        <v>5</v>
      </c>
      <c r="W4" s="122">
        <v>5</v>
      </c>
      <c r="X4" s="122">
        <f t="shared" si="1"/>
        <v>5</v>
      </c>
      <c r="Y4" s="112" t="s">
        <v>292</v>
      </c>
      <c r="Z4" s="162" t="s">
        <v>343</v>
      </c>
      <c r="AA4" s="112"/>
    </row>
    <row r="5" spans="1:27" ht="23">
      <c r="A5" s="109" t="s">
        <v>6</v>
      </c>
      <c r="B5" s="102" t="s">
        <v>200</v>
      </c>
      <c r="C5" s="148" t="s">
        <v>6</v>
      </c>
      <c r="D5" s="124" t="s">
        <v>9</v>
      </c>
      <c r="E5" s="121"/>
      <c r="F5" s="121"/>
      <c r="G5" s="122">
        <v>1</v>
      </c>
      <c r="H5" s="122">
        <v>1</v>
      </c>
      <c r="I5" s="125">
        <v>1</v>
      </c>
      <c r="J5" s="122"/>
      <c r="K5" s="122">
        <v>1</v>
      </c>
      <c r="L5" s="122">
        <v>1</v>
      </c>
      <c r="M5" s="122"/>
      <c r="N5" s="122"/>
      <c r="O5" s="122">
        <v>1</v>
      </c>
      <c r="P5" s="122"/>
      <c r="Q5" s="122">
        <v>1</v>
      </c>
      <c r="R5" s="122">
        <v>1</v>
      </c>
      <c r="S5" s="122"/>
      <c r="T5" s="123">
        <f t="shared" ref="T5:T28" si="2">SUM(G5:S5)</f>
        <v>8</v>
      </c>
      <c r="U5" s="122">
        <f t="shared" si="0"/>
        <v>5</v>
      </c>
      <c r="V5" s="122">
        <v>4</v>
      </c>
      <c r="W5" s="122">
        <v>3</v>
      </c>
      <c r="X5" s="122">
        <f t="shared" si="1"/>
        <v>4.4000000000000004</v>
      </c>
      <c r="Y5" s="112"/>
      <c r="Z5" s="112"/>
      <c r="AA5" s="112"/>
    </row>
    <row r="6" spans="1:27" ht="34.5">
      <c r="A6" s="109" t="s">
        <v>6</v>
      </c>
      <c r="B6" s="102" t="s">
        <v>201</v>
      </c>
      <c r="C6" s="148" t="s">
        <v>337</v>
      </c>
      <c r="D6" s="124" t="s">
        <v>10</v>
      </c>
      <c r="E6" s="121"/>
      <c r="F6" s="121" t="s">
        <v>262</v>
      </c>
      <c r="G6" s="122">
        <v>1</v>
      </c>
      <c r="H6" s="122">
        <v>1</v>
      </c>
      <c r="I6" s="125">
        <v>1</v>
      </c>
      <c r="J6" s="122"/>
      <c r="K6" s="122">
        <v>1</v>
      </c>
      <c r="L6" s="122">
        <v>1</v>
      </c>
      <c r="M6" s="122">
        <v>1</v>
      </c>
      <c r="N6" s="122"/>
      <c r="O6" s="122"/>
      <c r="P6" s="122"/>
      <c r="Q6" s="122"/>
      <c r="R6" s="122"/>
      <c r="S6" s="122">
        <v>1</v>
      </c>
      <c r="T6" s="123">
        <f t="shared" si="2"/>
        <v>7</v>
      </c>
      <c r="U6" s="122">
        <f t="shared" si="0"/>
        <v>4</v>
      </c>
      <c r="V6" s="122">
        <v>5</v>
      </c>
      <c r="W6" s="122">
        <v>4</v>
      </c>
      <c r="X6" s="122">
        <f>U6*$U$1+V6*$V$1+W6*$W$1</f>
        <v>4.2</v>
      </c>
      <c r="Y6" s="112"/>
      <c r="Z6" s="112"/>
      <c r="AA6" s="112"/>
    </row>
    <row r="7" spans="1:27" ht="34.5">
      <c r="A7" s="109" t="s">
        <v>6</v>
      </c>
      <c r="B7" s="102" t="s">
        <v>202</v>
      </c>
      <c r="C7" s="148" t="s">
        <v>6</v>
      </c>
      <c r="D7" s="124" t="s">
        <v>11</v>
      </c>
      <c r="E7" s="121" t="s">
        <v>258</v>
      </c>
      <c r="F7" s="121" t="s">
        <v>299</v>
      </c>
      <c r="G7" s="122">
        <v>0.5</v>
      </c>
      <c r="H7" s="122">
        <v>1</v>
      </c>
      <c r="I7" s="125">
        <v>0.5</v>
      </c>
      <c r="J7" s="122"/>
      <c r="K7" s="122">
        <v>1</v>
      </c>
      <c r="L7" s="122">
        <v>1</v>
      </c>
      <c r="M7" s="122"/>
      <c r="N7" s="122"/>
      <c r="O7" s="122">
        <v>0.5</v>
      </c>
      <c r="P7" s="122">
        <v>0.5</v>
      </c>
      <c r="Q7" s="122">
        <v>0</v>
      </c>
      <c r="R7" s="122">
        <v>1</v>
      </c>
      <c r="S7" s="122">
        <v>0.5</v>
      </c>
      <c r="T7" s="123">
        <f t="shared" si="2"/>
        <v>6.5</v>
      </c>
      <c r="U7" s="122">
        <f t="shared" si="0"/>
        <v>3</v>
      </c>
      <c r="V7" s="122">
        <v>3</v>
      </c>
      <c r="W7" s="122">
        <v>3</v>
      </c>
      <c r="X7" s="122">
        <f t="shared" ref="X7:X28" si="3">U7*$U$1+V7*$V$1+W7*$W$1</f>
        <v>3</v>
      </c>
      <c r="Y7" s="112"/>
      <c r="Z7" s="112"/>
      <c r="AA7" s="112"/>
    </row>
    <row r="8" spans="1:27" ht="23">
      <c r="A8" s="109" t="s">
        <v>6</v>
      </c>
      <c r="B8" s="130" t="s">
        <v>203</v>
      </c>
      <c r="C8" s="148" t="s">
        <v>6</v>
      </c>
      <c r="D8" s="124" t="s">
        <v>12</v>
      </c>
      <c r="E8" s="121"/>
      <c r="F8" s="121"/>
      <c r="G8" s="122">
        <v>1</v>
      </c>
      <c r="H8" s="122"/>
      <c r="I8" s="125">
        <v>0</v>
      </c>
      <c r="J8" s="122">
        <v>1</v>
      </c>
      <c r="K8" s="122">
        <v>1</v>
      </c>
      <c r="L8" s="122">
        <v>1</v>
      </c>
      <c r="M8" s="122"/>
      <c r="N8" s="122"/>
      <c r="O8" s="122"/>
      <c r="P8" s="122">
        <v>1</v>
      </c>
      <c r="Q8" s="122"/>
      <c r="R8" s="122">
        <v>1</v>
      </c>
      <c r="S8" s="122">
        <v>1</v>
      </c>
      <c r="T8" s="123">
        <f t="shared" si="2"/>
        <v>7</v>
      </c>
      <c r="U8" s="122">
        <f t="shared" si="0"/>
        <v>4</v>
      </c>
      <c r="V8" s="122">
        <v>3</v>
      </c>
      <c r="W8" s="122">
        <v>2</v>
      </c>
      <c r="X8" s="122">
        <f t="shared" si="3"/>
        <v>3.4</v>
      </c>
      <c r="Y8" s="112"/>
      <c r="Z8" s="112"/>
      <c r="AA8" s="112"/>
    </row>
    <row r="9" spans="1:27" ht="34.5">
      <c r="A9" s="109" t="s">
        <v>6</v>
      </c>
      <c r="B9" s="102" t="s">
        <v>204</v>
      </c>
      <c r="C9" s="148" t="s">
        <v>6</v>
      </c>
      <c r="D9" s="124" t="s">
        <v>13</v>
      </c>
      <c r="E9" s="121" t="s">
        <v>263</v>
      </c>
      <c r="F9" s="121" t="s">
        <v>264</v>
      </c>
      <c r="G9" s="122">
        <v>0</v>
      </c>
      <c r="H9" s="122">
        <v>1</v>
      </c>
      <c r="I9" s="125">
        <v>0</v>
      </c>
      <c r="J9" s="122">
        <v>0</v>
      </c>
      <c r="K9" s="122">
        <v>1</v>
      </c>
      <c r="L9" s="122">
        <v>1</v>
      </c>
      <c r="M9" s="122">
        <v>0</v>
      </c>
      <c r="N9" s="122">
        <v>1</v>
      </c>
      <c r="O9" s="122">
        <v>1</v>
      </c>
      <c r="P9" s="122">
        <v>0</v>
      </c>
      <c r="Q9" s="122">
        <v>1</v>
      </c>
      <c r="R9" s="122">
        <v>0</v>
      </c>
      <c r="S9" s="122">
        <v>1</v>
      </c>
      <c r="T9" s="123">
        <f t="shared" si="2"/>
        <v>7</v>
      </c>
      <c r="U9" s="122">
        <f t="shared" si="0"/>
        <v>4</v>
      </c>
      <c r="V9" s="122">
        <v>3</v>
      </c>
      <c r="W9" s="122">
        <v>3</v>
      </c>
      <c r="X9" s="122">
        <f t="shared" si="3"/>
        <v>3.6</v>
      </c>
      <c r="Y9" s="112"/>
      <c r="Z9" s="112"/>
      <c r="AA9" s="112"/>
    </row>
    <row r="10" spans="1:27" ht="48">
      <c r="A10" s="109" t="s">
        <v>6</v>
      </c>
      <c r="B10" s="102" t="s">
        <v>205</v>
      </c>
      <c r="C10" s="148" t="s">
        <v>6</v>
      </c>
      <c r="D10" s="124" t="s">
        <v>14</v>
      </c>
      <c r="E10" s="121" t="s">
        <v>286</v>
      </c>
      <c r="F10" s="121">
        <v>0</v>
      </c>
      <c r="G10" s="122">
        <v>0</v>
      </c>
      <c r="H10" s="122">
        <v>0</v>
      </c>
      <c r="I10" s="125">
        <v>0</v>
      </c>
      <c r="J10" s="122">
        <v>0</v>
      </c>
      <c r="K10" s="122">
        <v>0</v>
      </c>
      <c r="L10" s="122">
        <v>0</v>
      </c>
      <c r="M10" s="122">
        <v>0</v>
      </c>
      <c r="N10" s="122">
        <v>0</v>
      </c>
      <c r="O10" s="122">
        <v>0</v>
      </c>
      <c r="P10" s="122">
        <v>0</v>
      </c>
      <c r="Q10" s="122">
        <v>0</v>
      </c>
      <c r="R10" s="122">
        <v>0</v>
      </c>
      <c r="S10" s="122">
        <v>0</v>
      </c>
      <c r="T10" s="123">
        <f t="shared" si="2"/>
        <v>0</v>
      </c>
      <c r="U10" s="122">
        <f t="shared" si="0"/>
        <v>0</v>
      </c>
      <c r="V10" s="122">
        <v>0</v>
      </c>
      <c r="W10" s="122">
        <v>0</v>
      </c>
      <c r="X10" s="122">
        <f t="shared" si="3"/>
        <v>0</v>
      </c>
      <c r="Y10" s="112"/>
      <c r="Z10" s="112"/>
      <c r="AA10" s="112"/>
    </row>
    <row r="11" spans="1:27" s="115" customFormat="1" ht="36">
      <c r="A11" s="113" t="s">
        <v>6</v>
      </c>
      <c r="B11" s="116" t="s">
        <v>206</v>
      </c>
      <c r="C11" s="148" t="s">
        <v>6</v>
      </c>
      <c r="D11" s="124" t="s">
        <v>16</v>
      </c>
      <c r="E11" s="121"/>
      <c r="F11" s="121" t="s">
        <v>255</v>
      </c>
      <c r="G11" s="122"/>
      <c r="H11" s="122"/>
      <c r="I11" s="125">
        <v>1</v>
      </c>
      <c r="J11" s="129"/>
      <c r="K11" s="122">
        <v>1</v>
      </c>
      <c r="L11" s="122">
        <v>1</v>
      </c>
      <c r="M11" s="122"/>
      <c r="N11" s="122"/>
      <c r="O11" s="122"/>
      <c r="P11" s="122"/>
      <c r="Q11" s="122"/>
      <c r="R11" s="122"/>
      <c r="S11" s="122"/>
      <c r="T11" s="123">
        <f t="shared" si="2"/>
        <v>3</v>
      </c>
      <c r="U11" s="122">
        <v>1</v>
      </c>
      <c r="V11" s="122">
        <v>5</v>
      </c>
      <c r="W11" s="122">
        <v>4</v>
      </c>
      <c r="X11" s="122">
        <f t="shared" si="3"/>
        <v>2.4000000000000004</v>
      </c>
      <c r="Y11" s="112"/>
      <c r="Z11" s="112"/>
      <c r="AA11" s="112"/>
    </row>
    <row r="12" spans="1:27" ht="60">
      <c r="A12" s="109" t="s">
        <v>6</v>
      </c>
      <c r="B12" s="102" t="s">
        <v>207</v>
      </c>
      <c r="C12" s="148" t="s">
        <v>6</v>
      </c>
      <c r="D12" s="124" t="s">
        <v>17</v>
      </c>
      <c r="E12" s="121"/>
      <c r="F12" s="121" t="s">
        <v>349</v>
      </c>
      <c r="G12" s="122">
        <v>1</v>
      </c>
      <c r="H12" s="122">
        <v>1</v>
      </c>
      <c r="I12" s="125">
        <v>1</v>
      </c>
      <c r="J12" s="122"/>
      <c r="K12" s="122">
        <v>1</v>
      </c>
      <c r="L12" s="122">
        <v>1</v>
      </c>
      <c r="M12" s="122">
        <v>1</v>
      </c>
      <c r="N12" s="122"/>
      <c r="O12" s="122"/>
      <c r="P12" s="122"/>
      <c r="Q12" s="122"/>
      <c r="R12" s="122"/>
      <c r="S12" s="122">
        <v>1</v>
      </c>
      <c r="T12" s="123">
        <f t="shared" si="2"/>
        <v>7</v>
      </c>
      <c r="U12" s="122">
        <f t="shared" si="0"/>
        <v>4</v>
      </c>
      <c r="V12" s="122">
        <v>5</v>
      </c>
      <c r="W12" s="122">
        <v>4</v>
      </c>
      <c r="X12" s="122">
        <f t="shared" si="3"/>
        <v>4.2</v>
      </c>
      <c r="Y12" s="112"/>
      <c r="Z12" s="112"/>
      <c r="AA12" s="112"/>
    </row>
    <row r="13" spans="1:27" ht="34.5">
      <c r="A13" s="109" t="s">
        <v>6</v>
      </c>
      <c r="B13" s="102" t="s">
        <v>208</v>
      </c>
      <c r="C13" s="148" t="s">
        <v>6</v>
      </c>
      <c r="D13" s="124" t="s">
        <v>18</v>
      </c>
      <c r="E13" s="121" t="s">
        <v>279</v>
      </c>
      <c r="F13" s="121" t="s">
        <v>280</v>
      </c>
      <c r="G13" s="122">
        <v>1</v>
      </c>
      <c r="H13" s="122"/>
      <c r="I13" s="125"/>
      <c r="J13" s="122"/>
      <c r="K13" s="122">
        <v>1</v>
      </c>
      <c r="L13" s="122">
        <v>1</v>
      </c>
      <c r="M13" s="122">
        <v>1</v>
      </c>
      <c r="N13" s="122"/>
      <c r="O13" s="122">
        <v>1</v>
      </c>
      <c r="P13" s="122">
        <v>1</v>
      </c>
      <c r="Q13" s="122">
        <v>1</v>
      </c>
      <c r="R13" s="122"/>
      <c r="S13" s="122">
        <v>1</v>
      </c>
      <c r="T13" s="123">
        <f t="shared" si="2"/>
        <v>8</v>
      </c>
      <c r="U13" s="122">
        <f t="shared" si="0"/>
        <v>5</v>
      </c>
      <c r="V13" s="122">
        <v>4</v>
      </c>
      <c r="W13" s="122">
        <v>4</v>
      </c>
      <c r="X13" s="122">
        <f t="shared" si="3"/>
        <v>4.5999999999999996</v>
      </c>
      <c r="Y13" s="112"/>
      <c r="Z13" s="112"/>
      <c r="AA13" s="112"/>
    </row>
    <row r="14" spans="1:27" ht="34.5">
      <c r="A14" s="109" t="s">
        <v>6</v>
      </c>
      <c r="B14" s="102" t="s">
        <v>209</v>
      </c>
      <c r="C14" s="148" t="s">
        <v>6</v>
      </c>
      <c r="D14" s="124" t="s">
        <v>21</v>
      </c>
      <c r="E14" s="121" t="s">
        <v>278</v>
      </c>
      <c r="F14" s="121" t="s">
        <v>278</v>
      </c>
      <c r="G14" s="122">
        <v>0</v>
      </c>
      <c r="H14" s="122">
        <v>0</v>
      </c>
      <c r="I14" s="125">
        <v>0</v>
      </c>
      <c r="J14" s="122">
        <v>0</v>
      </c>
      <c r="K14" s="122">
        <v>0</v>
      </c>
      <c r="L14" s="122">
        <v>0</v>
      </c>
      <c r="M14" s="122">
        <v>0</v>
      </c>
      <c r="N14" s="122">
        <v>0</v>
      </c>
      <c r="O14" s="122">
        <v>0</v>
      </c>
      <c r="P14" s="122">
        <v>0</v>
      </c>
      <c r="Q14" s="122">
        <v>0</v>
      </c>
      <c r="R14" s="122">
        <v>0</v>
      </c>
      <c r="S14" s="122">
        <v>0</v>
      </c>
      <c r="T14" s="123">
        <f t="shared" si="2"/>
        <v>0</v>
      </c>
      <c r="U14" s="122">
        <f t="shared" si="0"/>
        <v>0</v>
      </c>
      <c r="V14" s="122">
        <v>0</v>
      </c>
      <c r="W14" s="122">
        <v>0</v>
      </c>
      <c r="X14" s="122">
        <f t="shared" si="3"/>
        <v>0</v>
      </c>
      <c r="Y14" s="112"/>
      <c r="Z14" s="112"/>
      <c r="AA14" s="112"/>
    </row>
    <row r="15" spans="1:27" ht="36">
      <c r="A15" s="109" t="s">
        <v>22</v>
      </c>
      <c r="B15" s="103" t="s">
        <v>210</v>
      </c>
      <c r="C15" s="163" t="s">
        <v>22</v>
      </c>
      <c r="D15" s="120" t="s">
        <v>23</v>
      </c>
      <c r="E15" s="121" t="s">
        <v>275</v>
      </c>
      <c r="F15" s="121" t="s">
        <v>250</v>
      </c>
      <c r="G15" s="122">
        <v>1</v>
      </c>
      <c r="H15" s="122">
        <v>1</v>
      </c>
      <c r="I15" s="125">
        <v>1</v>
      </c>
      <c r="J15" s="122"/>
      <c r="K15" s="122">
        <v>1</v>
      </c>
      <c r="L15" s="122">
        <v>1</v>
      </c>
      <c r="M15" s="122">
        <v>1</v>
      </c>
      <c r="N15" s="122"/>
      <c r="O15" s="122"/>
      <c r="P15" s="122"/>
      <c r="Q15" s="122"/>
      <c r="R15" s="122">
        <v>1</v>
      </c>
      <c r="S15" s="122">
        <v>1</v>
      </c>
      <c r="T15" s="123">
        <f t="shared" si="2"/>
        <v>8</v>
      </c>
      <c r="U15" s="122">
        <f t="shared" si="0"/>
        <v>5</v>
      </c>
      <c r="V15" s="122">
        <v>4</v>
      </c>
      <c r="W15" s="122">
        <v>3</v>
      </c>
      <c r="X15" s="122">
        <f t="shared" si="3"/>
        <v>4.4000000000000004</v>
      </c>
      <c r="Y15" s="112"/>
      <c r="Z15" s="112"/>
      <c r="AA15" s="112"/>
    </row>
    <row r="16" spans="1:27" s="115" customFormat="1" ht="34.5">
      <c r="A16" s="113" t="s">
        <v>22</v>
      </c>
      <c r="B16" s="114" t="s">
        <v>211</v>
      </c>
      <c r="C16" s="163" t="s">
        <v>22</v>
      </c>
      <c r="D16" s="120" t="s">
        <v>24</v>
      </c>
      <c r="E16" s="121" t="s">
        <v>242</v>
      </c>
      <c r="F16" s="121" t="s">
        <v>243</v>
      </c>
      <c r="G16" s="122">
        <v>1</v>
      </c>
      <c r="H16" s="122"/>
      <c r="I16" s="125"/>
      <c r="J16" s="122"/>
      <c r="K16" s="122">
        <v>1</v>
      </c>
      <c r="L16" s="122">
        <v>1</v>
      </c>
      <c r="M16" s="122">
        <v>0.5</v>
      </c>
      <c r="N16" s="122"/>
      <c r="O16" s="122"/>
      <c r="P16" s="122"/>
      <c r="Q16" s="122">
        <v>1</v>
      </c>
      <c r="R16" s="122">
        <v>1</v>
      </c>
      <c r="S16" s="122">
        <v>0.5</v>
      </c>
      <c r="T16" s="123">
        <f t="shared" si="2"/>
        <v>6</v>
      </c>
      <c r="U16" s="122">
        <f t="shared" si="0"/>
        <v>3</v>
      </c>
      <c r="V16" s="122">
        <v>4</v>
      </c>
      <c r="W16" s="122">
        <v>3.5</v>
      </c>
      <c r="X16" s="122">
        <f t="shared" si="3"/>
        <v>3.3</v>
      </c>
      <c r="Y16" s="112"/>
      <c r="Z16" s="112"/>
      <c r="AA16" s="112"/>
    </row>
    <row r="17" spans="1:27" s="112" customFormat="1" ht="24">
      <c r="A17" s="111" t="s">
        <v>22</v>
      </c>
      <c r="B17" s="114" t="s">
        <v>212</v>
      </c>
      <c r="C17" s="163" t="s">
        <v>22</v>
      </c>
      <c r="D17" s="120" t="s">
        <v>25</v>
      </c>
      <c r="E17" s="121" t="s">
        <v>248</v>
      </c>
      <c r="F17" s="121" t="s">
        <v>249</v>
      </c>
      <c r="G17" s="122">
        <v>0</v>
      </c>
      <c r="H17" s="122"/>
      <c r="I17" s="125">
        <v>0.5</v>
      </c>
      <c r="J17" s="122">
        <v>1</v>
      </c>
      <c r="K17" s="122">
        <v>1</v>
      </c>
      <c r="L17" s="122">
        <v>1</v>
      </c>
      <c r="M17" s="122"/>
      <c r="N17" s="122"/>
      <c r="O17" s="122"/>
      <c r="P17" s="131">
        <v>0.5</v>
      </c>
      <c r="Q17" s="122">
        <v>1</v>
      </c>
      <c r="R17" s="122">
        <v>1</v>
      </c>
      <c r="S17" s="122"/>
      <c r="T17" s="123">
        <f t="shared" si="2"/>
        <v>6</v>
      </c>
      <c r="U17" s="122">
        <f t="shared" si="0"/>
        <v>3</v>
      </c>
      <c r="V17" s="122">
        <v>5</v>
      </c>
      <c r="W17" s="122">
        <v>4</v>
      </c>
      <c r="X17" s="122">
        <f t="shared" si="3"/>
        <v>3.5999999999999996</v>
      </c>
    </row>
    <row r="18" spans="1:27" ht="24">
      <c r="A18" s="109" t="s">
        <v>22</v>
      </c>
      <c r="B18" s="103" t="s">
        <v>213</v>
      </c>
      <c r="C18" s="163" t="s">
        <v>22</v>
      </c>
      <c r="D18" s="120" t="s">
        <v>26</v>
      </c>
      <c r="E18" s="121"/>
      <c r="F18" s="121" t="s">
        <v>339</v>
      </c>
      <c r="G18" s="122"/>
      <c r="H18" s="122">
        <v>1</v>
      </c>
      <c r="I18" s="129">
        <v>1</v>
      </c>
      <c r="J18" s="122"/>
      <c r="K18" s="122">
        <v>1</v>
      </c>
      <c r="L18" s="122">
        <v>1</v>
      </c>
      <c r="M18" s="122">
        <v>0.5</v>
      </c>
      <c r="N18" s="122"/>
      <c r="O18" s="122"/>
      <c r="P18" s="122">
        <v>0.5</v>
      </c>
      <c r="Q18" s="122">
        <v>1</v>
      </c>
      <c r="R18" s="122"/>
      <c r="S18" s="122"/>
      <c r="T18" s="123">
        <f t="shared" si="2"/>
        <v>6</v>
      </c>
      <c r="U18" s="122">
        <f t="shared" si="0"/>
        <v>3</v>
      </c>
      <c r="V18" s="122">
        <v>4</v>
      </c>
      <c r="W18" s="122">
        <v>4</v>
      </c>
      <c r="X18" s="122">
        <f t="shared" si="3"/>
        <v>3.3999999999999995</v>
      </c>
      <c r="Y18" s="112"/>
      <c r="Z18" s="112"/>
      <c r="AA18" s="112"/>
    </row>
    <row r="19" spans="1:27" s="115" customFormat="1" ht="48">
      <c r="A19" s="113" t="s">
        <v>22</v>
      </c>
      <c r="B19" s="114" t="s">
        <v>214</v>
      </c>
      <c r="C19" s="163" t="s">
        <v>22</v>
      </c>
      <c r="D19" s="120" t="s">
        <v>27</v>
      </c>
      <c r="E19" s="121" t="s">
        <v>244</v>
      </c>
      <c r="F19" s="121" t="s">
        <v>245</v>
      </c>
      <c r="G19" s="122">
        <v>1</v>
      </c>
      <c r="H19" s="122"/>
      <c r="I19" s="129">
        <v>1</v>
      </c>
      <c r="J19" s="122"/>
      <c r="K19" s="122">
        <v>1</v>
      </c>
      <c r="L19" s="122">
        <v>1</v>
      </c>
      <c r="M19" s="122">
        <v>1</v>
      </c>
      <c r="N19" s="122">
        <v>1</v>
      </c>
      <c r="O19" s="122"/>
      <c r="P19" s="122"/>
      <c r="Q19" s="122"/>
      <c r="R19" s="122">
        <v>1</v>
      </c>
      <c r="S19" s="122">
        <v>1</v>
      </c>
      <c r="T19" s="123">
        <f t="shared" si="2"/>
        <v>8</v>
      </c>
      <c r="U19" s="122">
        <f t="shared" si="0"/>
        <v>5</v>
      </c>
      <c r="V19" s="122">
        <v>4</v>
      </c>
      <c r="W19" s="122">
        <v>5</v>
      </c>
      <c r="X19" s="122">
        <f t="shared" si="3"/>
        <v>4.8</v>
      </c>
      <c r="Y19" s="112" t="s">
        <v>292</v>
      </c>
      <c r="Z19" s="162" t="s">
        <v>342</v>
      </c>
      <c r="AA19" s="112"/>
    </row>
    <row r="20" spans="1:27" s="115" customFormat="1" ht="34.5">
      <c r="A20" s="113" t="s">
        <v>22</v>
      </c>
      <c r="B20" s="114" t="s">
        <v>215</v>
      </c>
      <c r="C20" s="163" t="s">
        <v>22</v>
      </c>
      <c r="D20" s="120" t="s">
        <v>28</v>
      </c>
      <c r="E20" s="121" t="s">
        <v>246</v>
      </c>
      <c r="F20" s="121" t="s">
        <v>247</v>
      </c>
      <c r="G20" s="122">
        <v>1</v>
      </c>
      <c r="H20" s="122"/>
      <c r="I20" s="129">
        <v>1</v>
      </c>
      <c r="J20" s="122"/>
      <c r="K20" s="122">
        <v>1</v>
      </c>
      <c r="L20" s="122">
        <v>1</v>
      </c>
      <c r="M20" s="122">
        <v>1</v>
      </c>
      <c r="N20" s="122"/>
      <c r="O20" s="122"/>
      <c r="P20" s="122"/>
      <c r="Q20" s="122">
        <v>1</v>
      </c>
      <c r="R20" s="122">
        <v>1</v>
      </c>
      <c r="S20" s="122">
        <v>1</v>
      </c>
      <c r="T20" s="123">
        <f t="shared" si="2"/>
        <v>8</v>
      </c>
      <c r="U20" s="122">
        <f t="shared" si="0"/>
        <v>5</v>
      </c>
      <c r="V20" s="122">
        <v>5</v>
      </c>
      <c r="W20" s="122">
        <v>5</v>
      </c>
      <c r="X20" s="122">
        <f t="shared" si="3"/>
        <v>5</v>
      </c>
      <c r="Y20" s="112" t="s">
        <v>292</v>
      </c>
      <c r="Z20" s="162" t="s">
        <v>261</v>
      </c>
      <c r="AA20" s="112"/>
    </row>
    <row r="21" spans="1:27" ht="36">
      <c r="A21" s="109" t="s">
        <v>22</v>
      </c>
      <c r="B21" s="126" t="s">
        <v>216</v>
      </c>
      <c r="C21" s="163" t="s">
        <v>22</v>
      </c>
      <c r="D21" s="120" t="s">
        <v>29</v>
      </c>
      <c r="E21" s="121"/>
      <c r="F21" s="121" t="s">
        <v>281</v>
      </c>
      <c r="G21" s="122"/>
      <c r="H21" s="122">
        <v>1</v>
      </c>
      <c r="I21" s="129"/>
      <c r="J21" s="122"/>
      <c r="K21" s="122">
        <v>1</v>
      </c>
      <c r="L21" s="122">
        <v>1</v>
      </c>
      <c r="M21" s="122"/>
      <c r="N21" s="122"/>
      <c r="O21" s="122"/>
      <c r="P21" s="122"/>
      <c r="Q21" s="122">
        <v>1</v>
      </c>
      <c r="R21" s="122"/>
      <c r="S21" s="122">
        <v>1</v>
      </c>
      <c r="T21" s="123">
        <f t="shared" si="2"/>
        <v>5</v>
      </c>
      <c r="U21" s="122">
        <f t="shared" si="0"/>
        <v>2</v>
      </c>
      <c r="V21" s="122">
        <v>2</v>
      </c>
      <c r="W21" s="122">
        <v>2</v>
      </c>
      <c r="X21" s="122">
        <f t="shared" si="3"/>
        <v>2</v>
      </c>
      <c r="Y21" s="112"/>
      <c r="Z21" s="112"/>
      <c r="AA21" s="112"/>
    </row>
    <row r="22" spans="1:27" ht="24">
      <c r="A22" s="109" t="s">
        <v>22</v>
      </c>
      <c r="B22" s="126" t="s">
        <v>217</v>
      </c>
      <c r="C22" s="163" t="s">
        <v>22</v>
      </c>
      <c r="D22" s="120" t="s">
        <v>30</v>
      </c>
      <c r="E22" s="121" t="s">
        <v>290</v>
      </c>
      <c r="F22" s="121" t="s">
        <v>291</v>
      </c>
      <c r="G22" s="122"/>
      <c r="H22" s="122">
        <v>1</v>
      </c>
      <c r="I22" s="129"/>
      <c r="J22" s="122">
        <v>1</v>
      </c>
      <c r="K22" s="122">
        <v>1</v>
      </c>
      <c r="L22" s="122">
        <v>1</v>
      </c>
      <c r="M22" s="122"/>
      <c r="N22" s="122">
        <v>1</v>
      </c>
      <c r="O22" s="122"/>
      <c r="P22" s="122"/>
      <c r="Q22" s="122">
        <v>1</v>
      </c>
      <c r="R22" s="122">
        <v>1</v>
      </c>
      <c r="S22" s="122">
        <v>1</v>
      </c>
      <c r="T22" s="123">
        <f t="shared" si="2"/>
        <v>8</v>
      </c>
      <c r="U22" s="122">
        <f t="shared" si="0"/>
        <v>5</v>
      </c>
      <c r="V22" s="122">
        <v>5</v>
      </c>
      <c r="W22" s="122">
        <v>4</v>
      </c>
      <c r="X22" s="122">
        <f t="shared" si="3"/>
        <v>4.8</v>
      </c>
      <c r="Y22" s="112"/>
      <c r="Z22" s="162"/>
      <c r="AA22" s="112"/>
    </row>
    <row r="23" spans="1:27" ht="48">
      <c r="A23" s="109" t="s">
        <v>22</v>
      </c>
      <c r="B23" s="126" t="s">
        <v>218</v>
      </c>
      <c r="C23" s="189" t="s">
        <v>22</v>
      </c>
      <c r="D23" s="120" t="s">
        <v>31</v>
      </c>
      <c r="E23" s="121" t="s">
        <v>350</v>
      </c>
      <c r="F23" s="121" t="s">
        <v>350</v>
      </c>
      <c r="G23" s="122"/>
      <c r="H23" s="122"/>
      <c r="I23" s="129"/>
      <c r="J23" s="122"/>
      <c r="K23" s="122"/>
      <c r="L23" s="122"/>
      <c r="M23" s="122"/>
      <c r="N23" s="122"/>
      <c r="O23" s="122"/>
      <c r="P23" s="122"/>
      <c r="Q23" s="122"/>
      <c r="R23" s="122"/>
      <c r="S23" s="122"/>
      <c r="T23" s="123">
        <f t="shared" si="2"/>
        <v>0</v>
      </c>
      <c r="U23" s="122">
        <f t="shared" si="0"/>
        <v>0</v>
      </c>
      <c r="V23" s="122">
        <v>0</v>
      </c>
      <c r="W23" s="122">
        <v>0</v>
      </c>
      <c r="X23" s="122">
        <f t="shared" si="3"/>
        <v>0</v>
      </c>
      <c r="Y23" s="112"/>
      <c r="Z23" s="112"/>
      <c r="AA23" s="112"/>
    </row>
    <row r="24" spans="1:27" s="115" customFormat="1" ht="34.5">
      <c r="A24" s="113" t="s">
        <v>22</v>
      </c>
      <c r="B24" s="114" t="s">
        <v>219</v>
      </c>
      <c r="C24" s="163" t="s">
        <v>22</v>
      </c>
      <c r="D24" s="120" t="s">
        <v>32</v>
      </c>
      <c r="E24" s="121"/>
      <c r="F24" s="121" t="s">
        <v>253</v>
      </c>
      <c r="G24" s="122"/>
      <c r="H24" s="122">
        <v>1</v>
      </c>
      <c r="I24" s="129"/>
      <c r="J24" s="122"/>
      <c r="K24" s="122">
        <v>1</v>
      </c>
      <c r="L24" s="122">
        <v>1</v>
      </c>
      <c r="M24" s="122">
        <v>1</v>
      </c>
      <c r="N24" s="122">
        <v>1</v>
      </c>
      <c r="O24" s="122">
        <v>1</v>
      </c>
      <c r="P24" s="122"/>
      <c r="Q24" s="122"/>
      <c r="R24" s="122">
        <v>1</v>
      </c>
      <c r="S24" s="122">
        <v>1</v>
      </c>
      <c r="T24" s="123">
        <f t="shared" si="2"/>
        <v>8</v>
      </c>
      <c r="U24" s="122">
        <f t="shared" si="0"/>
        <v>5</v>
      </c>
      <c r="V24" s="122">
        <v>5</v>
      </c>
      <c r="W24" s="122">
        <v>4</v>
      </c>
      <c r="X24" s="122">
        <f t="shared" si="3"/>
        <v>4.8</v>
      </c>
      <c r="Y24" s="112"/>
      <c r="Z24" s="112"/>
      <c r="AA24" s="112"/>
    </row>
    <row r="25" spans="1:27" ht="36">
      <c r="A25" s="109" t="s">
        <v>22</v>
      </c>
      <c r="B25" s="103" t="s">
        <v>220</v>
      </c>
      <c r="C25" s="163" t="s">
        <v>22</v>
      </c>
      <c r="D25" s="120" t="s">
        <v>33</v>
      </c>
      <c r="E25" s="121" t="s">
        <v>298</v>
      </c>
      <c r="F25" s="121" t="s">
        <v>256</v>
      </c>
      <c r="G25" s="122">
        <v>1</v>
      </c>
      <c r="H25" s="122">
        <v>1</v>
      </c>
      <c r="I25" s="129"/>
      <c r="J25" s="122">
        <v>1</v>
      </c>
      <c r="K25" s="122">
        <v>1</v>
      </c>
      <c r="L25" s="122">
        <v>1</v>
      </c>
      <c r="M25" s="122">
        <v>1</v>
      </c>
      <c r="N25" s="122"/>
      <c r="O25" s="122">
        <v>1</v>
      </c>
      <c r="P25" s="122"/>
      <c r="Q25" s="122">
        <v>1</v>
      </c>
      <c r="R25" s="122"/>
      <c r="S25" s="122">
        <v>1</v>
      </c>
      <c r="T25" s="123">
        <f t="shared" si="2"/>
        <v>9</v>
      </c>
      <c r="U25" s="122">
        <f t="shared" si="0"/>
        <v>5</v>
      </c>
      <c r="V25" s="122">
        <v>4</v>
      </c>
      <c r="W25" s="122">
        <v>5</v>
      </c>
      <c r="X25" s="122">
        <f t="shared" si="3"/>
        <v>4.8</v>
      </c>
      <c r="Y25" s="112" t="s">
        <v>257</v>
      </c>
      <c r="Z25" s="162" t="s">
        <v>341</v>
      </c>
      <c r="AA25" s="112"/>
    </row>
    <row r="26" spans="1:27" ht="36">
      <c r="A26" s="109" t="s">
        <v>22</v>
      </c>
      <c r="B26" s="114" t="s">
        <v>221</v>
      </c>
      <c r="C26" s="163" t="s">
        <v>22</v>
      </c>
      <c r="D26" s="120" t="s">
        <v>34</v>
      </c>
      <c r="E26" s="121"/>
      <c r="F26" s="121" t="s">
        <v>252</v>
      </c>
      <c r="G26" s="122">
        <v>1</v>
      </c>
      <c r="H26" s="122"/>
      <c r="I26" s="129"/>
      <c r="J26" s="122"/>
      <c r="K26" s="122">
        <v>1</v>
      </c>
      <c r="L26" s="122">
        <v>1</v>
      </c>
      <c r="M26" s="122"/>
      <c r="N26" s="122">
        <v>1</v>
      </c>
      <c r="O26" s="122"/>
      <c r="P26" s="122"/>
      <c r="Q26" s="122">
        <v>1</v>
      </c>
      <c r="R26" s="122"/>
      <c r="S26" s="122">
        <v>1</v>
      </c>
      <c r="T26" s="123">
        <f t="shared" si="2"/>
        <v>6</v>
      </c>
      <c r="U26" s="122">
        <f t="shared" si="0"/>
        <v>3</v>
      </c>
      <c r="V26" s="122">
        <v>3.5</v>
      </c>
      <c r="W26" s="122">
        <v>3.5</v>
      </c>
      <c r="X26" s="122">
        <f t="shared" si="3"/>
        <v>3.2</v>
      </c>
      <c r="Y26" s="112"/>
      <c r="Z26" s="112"/>
      <c r="AA26" s="112"/>
    </row>
    <row r="27" spans="1:27" ht="24">
      <c r="A27" s="109" t="s">
        <v>22</v>
      </c>
      <c r="B27" s="103" t="s">
        <v>222</v>
      </c>
      <c r="C27" s="163" t="s">
        <v>22</v>
      </c>
      <c r="D27" s="120" t="s">
        <v>35</v>
      </c>
      <c r="E27" s="121"/>
      <c r="F27" s="121"/>
      <c r="G27" s="122">
        <v>1</v>
      </c>
      <c r="H27" s="122">
        <v>1</v>
      </c>
      <c r="I27" s="129">
        <v>1</v>
      </c>
      <c r="J27" s="122"/>
      <c r="K27" s="122"/>
      <c r="L27" s="122">
        <v>1</v>
      </c>
      <c r="M27" s="122">
        <v>1</v>
      </c>
      <c r="N27" s="122"/>
      <c r="O27" s="122">
        <v>1</v>
      </c>
      <c r="P27" s="122"/>
      <c r="Q27" s="122">
        <v>1</v>
      </c>
      <c r="R27" s="122">
        <v>1</v>
      </c>
      <c r="S27" s="122">
        <v>1</v>
      </c>
      <c r="T27" s="123">
        <f t="shared" si="2"/>
        <v>9</v>
      </c>
      <c r="U27" s="122">
        <f t="shared" si="0"/>
        <v>5</v>
      </c>
      <c r="V27" s="122">
        <v>5</v>
      </c>
      <c r="W27" s="122">
        <v>5</v>
      </c>
      <c r="X27" s="122">
        <f t="shared" si="3"/>
        <v>5</v>
      </c>
      <c r="Y27" s="112" t="s">
        <v>257</v>
      </c>
      <c r="Z27" s="162" t="s">
        <v>261</v>
      </c>
      <c r="AA27" s="112"/>
    </row>
    <row r="28" spans="1:27" ht="23">
      <c r="A28" s="109" t="s">
        <v>22</v>
      </c>
      <c r="B28" s="103" t="s">
        <v>223</v>
      </c>
      <c r="C28" s="163" t="s">
        <v>22</v>
      </c>
      <c r="D28" s="120" t="s">
        <v>36</v>
      </c>
      <c r="E28" s="121"/>
      <c r="F28" s="121" t="s">
        <v>338</v>
      </c>
      <c r="G28" s="122">
        <v>0.5</v>
      </c>
      <c r="H28" s="122">
        <v>1</v>
      </c>
      <c r="I28" s="129">
        <v>0.5</v>
      </c>
      <c r="J28" s="122"/>
      <c r="K28" s="122">
        <v>1</v>
      </c>
      <c r="L28" s="122"/>
      <c r="M28" s="122"/>
      <c r="N28" s="122">
        <v>1</v>
      </c>
      <c r="O28" s="122"/>
      <c r="P28" s="122"/>
      <c r="Q28" s="122">
        <v>1</v>
      </c>
      <c r="R28" s="122">
        <v>1</v>
      </c>
      <c r="S28" s="122"/>
      <c r="T28" s="123">
        <f t="shared" si="2"/>
        <v>6</v>
      </c>
      <c r="U28" s="122">
        <f t="shared" si="0"/>
        <v>3</v>
      </c>
      <c r="V28" s="122">
        <v>4.5</v>
      </c>
      <c r="W28" s="122">
        <v>4</v>
      </c>
      <c r="X28" s="122">
        <f t="shared" si="3"/>
        <v>3.5</v>
      </c>
      <c r="Y28" s="112"/>
      <c r="Z28" s="112"/>
      <c r="AA28" s="112"/>
    </row>
  </sheetData>
  <sortState xmlns:xlrd2="http://schemas.microsoft.com/office/spreadsheetml/2017/richdata2" ref="I5:I17">
    <sortCondition ref="I5"/>
  </sortState>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7"/>
  <sheetViews>
    <sheetView zoomScale="70" zoomScaleNormal="70" workbookViewId="0">
      <pane ySplit="1" topLeftCell="A5" activePane="bottomLeft" state="frozen"/>
      <selection pane="bottomLeft" activeCell="D5" sqref="D5"/>
    </sheetView>
  </sheetViews>
  <sheetFormatPr defaultColWidth="8.7265625" defaultRowHeight="14.5"/>
  <cols>
    <col min="1" max="1" width="10.81640625" style="41" customWidth="1"/>
    <col min="2" max="2" width="19.26953125" style="74" customWidth="1"/>
    <col min="3" max="3" width="18.26953125" style="41" customWidth="1"/>
    <col min="4" max="4" width="54.81640625" style="41" customWidth="1"/>
    <col min="5" max="5" width="18.26953125" style="41" customWidth="1"/>
    <col min="6" max="6" width="18.26953125" style="69" customWidth="1"/>
    <col min="7" max="7" width="18.26953125" style="41" customWidth="1"/>
    <col min="8" max="8" width="30.1796875" style="41" customWidth="1"/>
    <col min="9" max="9" width="18.26953125" style="41" customWidth="1"/>
    <col min="10" max="10" width="22" style="47" customWidth="1"/>
    <col min="11" max="11" width="11.453125" style="41" customWidth="1"/>
    <col min="12" max="12" width="10.54296875" style="41" customWidth="1"/>
    <col min="13" max="13" width="8.7265625" style="41"/>
    <col min="14" max="14" width="21.7265625" style="69" customWidth="1"/>
    <col min="15" max="16384" width="8.7265625" style="41"/>
  </cols>
  <sheetData>
    <row r="1" spans="1:14" ht="39">
      <c r="B1" s="74" t="s">
        <v>89</v>
      </c>
      <c r="C1" s="67" t="s">
        <v>96</v>
      </c>
      <c r="D1" s="67" t="s">
        <v>155</v>
      </c>
      <c r="E1" s="67" t="s">
        <v>93</v>
      </c>
      <c r="F1" s="67"/>
      <c r="G1" s="67" t="s">
        <v>94</v>
      </c>
      <c r="H1" s="67"/>
      <c r="I1" s="67" t="s">
        <v>95</v>
      </c>
      <c r="J1" s="79" t="s">
        <v>155</v>
      </c>
      <c r="K1" s="80" t="s">
        <v>4</v>
      </c>
      <c r="L1" s="79" t="s">
        <v>103</v>
      </c>
      <c r="M1" s="88" t="s">
        <v>181</v>
      </c>
      <c r="N1" s="79" t="s">
        <v>111</v>
      </c>
    </row>
    <row r="2" spans="1:14" s="70" customFormat="1" ht="82" customHeight="1">
      <c r="A2" s="43" t="s">
        <v>6</v>
      </c>
      <c r="B2" s="75" t="s">
        <v>7</v>
      </c>
      <c r="C2" s="43">
        <v>2</v>
      </c>
      <c r="D2" s="81" t="s">
        <v>184</v>
      </c>
      <c r="E2" s="43">
        <v>3.5</v>
      </c>
      <c r="F2" s="43"/>
      <c r="G2" s="81">
        <v>3</v>
      </c>
      <c r="H2" s="81" t="s">
        <v>183</v>
      </c>
      <c r="I2" s="43">
        <v>1</v>
      </c>
      <c r="J2" s="43"/>
      <c r="K2" s="82">
        <f t="shared" ref="K2:K12" si="0">C2*0.6+E2*0.15+G2*0.25</f>
        <v>2.4750000000000001</v>
      </c>
      <c r="L2" s="43">
        <v>0</v>
      </c>
      <c r="M2" s="89">
        <f>K2+L2</f>
        <v>2.4750000000000001</v>
      </c>
      <c r="N2" s="81"/>
    </row>
    <row r="3" spans="1:14" s="70" customFormat="1" ht="116">
      <c r="A3" s="43" t="s">
        <v>6</v>
      </c>
      <c r="B3" s="75" t="s">
        <v>8</v>
      </c>
      <c r="C3" s="43">
        <v>5</v>
      </c>
      <c r="D3" s="81" t="s">
        <v>121</v>
      </c>
      <c r="E3" s="43">
        <v>5</v>
      </c>
      <c r="F3" s="81"/>
      <c r="G3" s="43">
        <v>5</v>
      </c>
      <c r="H3" s="81" t="s">
        <v>123</v>
      </c>
      <c r="I3" s="43">
        <v>1</v>
      </c>
      <c r="J3" s="83"/>
      <c r="K3" s="43">
        <f t="shared" si="0"/>
        <v>5</v>
      </c>
      <c r="L3" s="43">
        <v>0.1</v>
      </c>
      <c r="M3" s="89">
        <f>K3+L3</f>
        <v>5.0999999999999996</v>
      </c>
      <c r="N3" s="81" t="s">
        <v>122</v>
      </c>
    </row>
    <row r="4" spans="1:14" s="70" customFormat="1" ht="58">
      <c r="A4" s="43" t="s">
        <v>6</v>
      </c>
      <c r="B4" s="75" t="s">
        <v>9</v>
      </c>
      <c r="C4" s="43">
        <v>5</v>
      </c>
      <c r="D4" s="81" t="s">
        <v>134</v>
      </c>
      <c r="E4" s="43">
        <v>5</v>
      </c>
      <c r="F4" s="81" t="s">
        <v>132</v>
      </c>
      <c r="G4" s="43">
        <v>5</v>
      </c>
      <c r="H4" s="81" t="s">
        <v>135</v>
      </c>
      <c r="I4" s="43">
        <v>5</v>
      </c>
      <c r="J4" s="83"/>
      <c r="K4" s="48">
        <f t="shared" si="0"/>
        <v>5</v>
      </c>
      <c r="L4" s="43">
        <v>0</v>
      </c>
      <c r="M4" s="89">
        <f t="shared" ref="M4:M27" si="1">K4+L4</f>
        <v>5</v>
      </c>
      <c r="N4" s="81"/>
    </row>
    <row r="5" spans="1:14" ht="159.5">
      <c r="A5" s="43" t="s">
        <v>6</v>
      </c>
      <c r="B5" s="75" t="s">
        <v>10</v>
      </c>
      <c r="C5" s="43">
        <v>4.3</v>
      </c>
      <c r="D5" s="81" t="s">
        <v>139</v>
      </c>
      <c r="E5" s="43">
        <v>4.5</v>
      </c>
      <c r="F5" s="81" t="s">
        <v>115</v>
      </c>
      <c r="G5" s="43">
        <v>4.5</v>
      </c>
      <c r="H5" s="81" t="s">
        <v>114</v>
      </c>
      <c r="I5" s="43">
        <v>1</v>
      </c>
      <c r="J5" s="83"/>
      <c r="K5" s="43">
        <f t="shared" si="0"/>
        <v>4.379999999999999</v>
      </c>
      <c r="L5" s="43"/>
      <c r="M5" s="89">
        <f t="shared" si="1"/>
        <v>4.379999999999999</v>
      </c>
      <c r="N5" s="81"/>
    </row>
    <row r="6" spans="1:14" ht="84.65" customHeight="1">
      <c r="A6" s="43" t="s">
        <v>6</v>
      </c>
      <c r="B6" s="75" t="s">
        <v>11</v>
      </c>
      <c r="C6" s="43">
        <v>4</v>
      </c>
      <c r="D6" s="81" t="s">
        <v>153</v>
      </c>
      <c r="E6" s="43">
        <v>4.5</v>
      </c>
      <c r="F6" s="81" t="s">
        <v>152</v>
      </c>
      <c r="G6" s="43">
        <v>4</v>
      </c>
      <c r="H6" s="81" t="s">
        <v>154</v>
      </c>
      <c r="I6" s="43">
        <v>1</v>
      </c>
      <c r="J6" s="43"/>
      <c r="K6" s="43">
        <f t="shared" si="0"/>
        <v>4.0749999999999993</v>
      </c>
      <c r="L6" s="43">
        <v>0.1</v>
      </c>
      <c r="M6" s="89">
        <f t="shared" si="1"/>
        <v>4.1749999999999989</v>
      </c>
      <c r="N6" s="81"/>
    </row>
    <row r="7" spans="1:14" ht="130.5">
      <c r="A7" s="68" t="s">
        <v>6</v>
      </c>
      <c r="B7" s="75" t="s">
        <v>12</v>
      </c>
      <c r="C7" s="48">
        <v>4.3</v>
      </c>
      <c r="D7" s="84" t="s">
        <v>140</v>
      </c>
      <c r="E7" s="48">
        <v>4.5</v>
      </c>
      <c r="F7" s="84" t="s">
        <v>100</v>
      </c>
      <c r="G7" s="48">
        <v>4.5</v>
      </c>
      <c r="H7" s="84" t="s">
        <v>141</v>
      </c>
      <c r="I7" s="48">
        <v>1</v>
      </c>
      <c r="J7" s="83"/>
      <c r="K7" s="48">
        <f t="shared" si="0"/>
        <v>4.379999999999999</v>
      </c>
      <c r="L7" s="48"/>
      <c r="M7" s="89">
        <f t="shared" si="1"/>
        <v>4.379999999999999</v>
      </c>
      <c r="N7" s="84"/>
    </row>
    <row r="8" spans="1:14" ht="101.5">
      <c r="A8" s="43" t="s">
        <v>6</v>
      </c>
      <c r="B8" s="75" t="s">
        <v>13</v>
      </c>
      <c r="C8" s="43">
        <v>4</v>
      </c>
      <c r="D8" s="81" t="s">
        <v>166</v>
      </c>
      <c r="E8" s="43">
        <v>4.5</v>
      </c>
      <c r="F8" s="81" t="s">
        <v>167</v>
      </c>
      <c r="G8" s="43">
        <v>4</v>
      </c>
      <c r="H8" s="81" t="s">
        <v>168</v>
      </c>
      <c r="I8" s="43"/>
      <c r="J8" s="43"/>
      <c r="K8" s="43">
        <f t="shared" si="0"/>
        <v>4.0749999999999993</v>
      </c>
      <c r="L8" s="43"/>
      <c r="M8" s="89">
        <f t="shared" si="1"/>
        <v>4.0749999999999993</v>
      </c>
      <c r="N8" s="81"/>
    </row>
    <row r="9" spans="1:14" s="70" customFormat="1" ht="159.5">
      <c r="A9" s="43" t="s">
        <v>6</v>
      </c>
      <c r="B9" s="75" t="s">
        <v>14</v>
      </c>
      <c r="C9" s="43">
        <v>4</v>
      </c>
      <c r="D9" s="81" t="s">
        <v>151</v>
      </c>
      <c r="E9" s="43">
        <v>4.5</v>
      </c>
      <c r="F9" s="81" t="s">
        <v>144</v>
      </c>
      <c r="G9" s="43">
        <v>4.5</v>
      </c>
      <c r="H9" s="85" t="s">
        <v>149</v>
      </c>
      <c r="I9" s="81" t="s">
        <v>150</v>
      </c>
      <c r="J9" s="83"/>
      <c r="K9" s="43">
        <f t="shared" si="0"/>
        <v>4.1999999999999993</v>
      </c>
      <c r="L9" s="43">
        <v>0.2</v>
      </c>
      <c r="M9" s="89">
        <f t="shared" si="1"/>
        <v>4.3999999999999995</v>
      </c>
      <c r="N9" s="81" t="s">
        <v>148</v>
      </c>
    </row>
    <row r="10" spans="1:14" ht="116">
      <c r="A10" s="43" t="s">
        <v>6</v>
      </c>
      <c r="B10" s="75" t="s">
        <v>16</v>
      </c>
      <c r="C10" s="81">
        <v>5</v>
      </c>
      <c r="D10" s="81" t="s">
        <v>113</v>
      </c>
      <c r="E10" s="43">
        <v>4.5</v>
      </c>
      <c r="F10" s="81" t="s">
        <v>110</v>
      </c>
      <c r="G10" s="43">
        <v>4.5</v>
      </c>
      <c r="H10" s="81" t="s">
        <v>109</v>
      </c>
      <c r="I10" s="43">
        <v>1</v>
      </c>
      <c r="J10" s="43"/>
      <c r="K10" s="43">
        <f t="shared" si="0"/>
        <v>4.8</v>
      </c>
      <c r="L10" s="43">
        <v>0.4</v>
      </c>
      <c r="M10" s="89">
        <f t="shared" si="1"/>
        <v>5.2</v>
      </c>
      <c r="N10" s="81" t="s">
        <v>112</v>
      </c>
    </row>
    <row r="11" spans="1:14" ht="72.5">
      <c r="A11" s="43" t="s">
        <v>6</v>
      </c>
      <c r="B11" s="75" t="s">
        <v>17</v>
      </c>
      <c r="C11" s="43">
        <v>5</v>
      </c>
      <c r="D11" s="81" t="s">
        <v>127</v>
      </c>
      <c r="E11" s="43">
        <v>5</v>
      </c>
      <c r="F11" s="81" t="s">
        <v>129</v>
      </c>
      <c r="G11" s="43">
        <v>5</v>
      </c>
      <c r="H11" s="81" t="s">
        <v>130</v>
      </c>
      <c r="I11" s="43">
        <v>1</v>
      </c>
      <c r="J11" s="83"/>
      <c r="K11" s="48">
        <f t="shared" si="0"/>
        <v>5</v>
      </c>
      <c r="L11" s="43">
        <v>0.1</v>
      </c>
      <c r="M11" s="89">
        <f t="shared" si="1"/>
        <v>5.0999999999999996</v>
      </c>
      <c r="N11" s="81" t="s">
        <v>128</v>
      </c>
    </row>
    <row r="12" spans="1:14" ht="116">
      <c r="A12" s="43" t="s">
        <v>6</v>
      </c>
      <c r="B12" s="75" t="s">
        <v>18</v>
      </c>
      <c r="C12" s="43">
        <v>5</v>
      </c>
      <c r="D12" s="81" t="s">
        <v>175</v>
      </c>
      <c r="E12" s="43">
        <v>4.5</v>
      </c>
      <c r="F12" s="81" t="s">
        <v>173</v>
      </c>
      <c r="G12" s="43">
        <v>4.5</v>
      </c>
      <c r="H12" s="81" t="s">
        <v>174</v>
      </c>
      <c r="I12" s="43">
        <v>1</v>
      </c>
      <c r="J12" s="86"/>
      <c r="K12" s="43">
        <f t="shared" si="0"/>
        <v>4.8</v>
      </c>
      <c r="L12" s="43">
        <v>0.1</v>
      </c>
      <c r="M12" s="89">
        <f t="shared" si="1"/>
        <v>4.8999999999999995</v>
      </c>
      <c r="N12" s="81"/>
    </row>
    <row r="13" spans="1:14" s="70" customFormat="1" ht="72.5">
      <c r="A13" s="43" t="s">
        <v>6</v>
      </c>
      <c r="B13" s="75" t="s">
        <v>21</v>
      </c>
      <c r="C13" s="43">
        <v>5</v>
      </c>
      <c r="D13" s="81" t="s">
        <v>176</v>
      </c>
      <c r="E13" s="43">
        <v>4.5</v>
      </c>
      <c r="F13" s="81" t="s">
        <v>146</v>
      </c>
      <c r="G13" s="43">
        <v>4.5</v>
      </c>
      <c r="H13" s="81" t="s">
        <v>177</v>
      </c>
      <c r="I13" s="43">
        <v>1</v>
      </c>
      <c r="J13" s="43"/>
      <c r="K13" s="43">
        <f>C13*0.6+E13*0.15+G13*0.25*I13</f>
        <v>4.8</v>
      </c>
      <c r="L13" s="43">
        <v>0</v>
      </c>
      <c r="M13" s="89">
        <f t="shared" si="1"/>
        <v>4.8</v>
      </c>
      <c r="N13" s="81">
        <v>0</v>
      </c>
    </row>
    <row r="14" spans="1:14" s="70" customFormat="1" ht="87">
      <c r="A14" s="43" t="s">
        <v>22</v>
      </c>
      <c r="B14" s="76" t="s">
        <v>23</v>
      </c>
      <c r="C14" s="43">
        <v>4.5</v>
      </c>
      <c r="D14" s="81" t="s">
        <v>124</v>
      </c>
      <c r="E14" s="43">
        <v>5</v>
      </c>
      <c r="F14" s="81" t="s">
        <v>125</v>
      </c>
      <c r="G14" s="43">
        <v>4</v>
      </c>
      <c r="H14" s="81" t="s">
        <v>126</v>
      </c>
      <c r="I14" s="43">
        <v>1</v>
      </c>
      <c r="J14" s="83"/>
      <c r="K14" s="43">
        <f>C14*0.6+E14*0.15+G14*0.25</f>
        <v>4.4499999999999993</v>
      </c>
      <c r="L14" s="43"/>
      <c r="M14" s="89">
        <f t="shared" si="1"/>
        <v>4.4499999999999993</v>
      </c>
      <c r="N14" s="81"/>
    </row>
    <row r="15" spans="1:14" ht="101.5">
      <c r="A15" s="43" t="s">
        <v>22</v>
      </c>
      <c r="B15" s="76" t="s">
        <v>24</v>
      </c>
      <c r="C15" s="43">
        <v>3.5</v>
      </c>
      <c r="D15" s="81" t="s">
        <v>147</v>
      </c>
      <c r="E15" s="43">
        <v>5</v>
      </c>
      <c r="F15" s="81" t="s">
        <v>146</v>
      </c>
      <c r="G15" s="43">
        <v>4</v>
      </c>
      <c r="H15" s="85" t="s">
        <v>145</v>
      </c>
      <c r="I15" s="81">
        <v>0.95</v>
      </c>
      <c r="J15" s="81" t="s">
        <v>156</v>
      </c>
      <c r="K15" s="43">
        <f>C15*0.6+E15*0.15+G15*0.25*I15</f>
        <v>3.8</v>
      </c>
      <c r="L15" s="43"/>
      <c r="M15" s="89">
        <f t="shared" si="1"/>
        <v>3.8</v>
      </c>
      <c r="N15" s="81"/>
    </row>
    <row r="16" spans="1:14" ht="246.5">
      <c r="A16" s="68" t="s">
        <v>22</v>
      </c>
      <c r="B16" s="76" t="s">
        <v>25</v>
      </c>
      <c r="C16" s="48">
        <v>4</v>
      </c>
      <c r="D16" s="84" t="s">
        <v>195</v>
      </c>
      <c r="E16" s="48">
        <v>4.5</v>
      </c>
      <c r="F16" s="84"/>
      <c r="G16" s="48">
        <v>3.5</v>
      </c>
      <c r="H16" s="84" t="s">
        <v>196</v>
      </c>
      <c r="I16" s="48"/>
      <c r="J16" s="43"/>
      <c r="K16" s="43">
        <f t="shared" ref="K16:K27" si="2">C16*0.6+E16*0.15+G16*0.25</f>
        <v>3.9499999999999997</v>
      </c>
      <c r="L16" s="48"/>
      <c r="M16" s="89">
        <f t="shared" si="1"/>
        <v>3.9499999999999997</v>
      </c>
      <c r="N16" s="84"/>
    </row>
    <row r="17" spans="1:14" s="70" customFormat="1" ht="72.5">
      <c r="A17" s="43" t="s">
        <v>22</v>
      </c>
      <c r="B17" s="76" t="s">
        <v>26</v>
      </c>
      <c r="C17" s="43">
        <v>5</v>
      </c>
      <c r="D17" s="81" t="s">
        <v>118</v>
      </c>
      <c r="E17" s="43">
        <v>4.5</v>
      </c>
      <c r="F17" s="81" t="s">
        <v>120</v>
      </c>
      <c r="G17" s="43">
        <v>4</v>
      </c>
      <c r="H17" s="81" t="s">
        <v>119</v>
      </c>
      <c r="I17" s="43">
        <v>1</v>
      </c>
      <c r="J17" s="83"/>
      <c r="K17" s="43">
        <f t="shared" si="2"/>
        <v>4.6749999999999998</v>
      </c>
      <c r="L17" s="43"/>
      <c r="M17" s="89">
        <f t="shared" si="1"/>
        <v>4.6749999999999998</v>
      </c>
      <c r="N17" s="81"/>
    </row>
    <row r="18" spans="1:14" ht="87">
      <c r="A18" s="43" t="s">
        <v>22</v>
      </c>
      <c r="B18" s="76" t="s">
        <v>27</v>
      </c>
      <c r="C18" s="43">
        <v>5</v>
      </c>
      <c r="D18" s="81" t="s">
        <v>142</v>
      </c>
      <c r="E18" s="43">
        <v>5</v>
      </c>
      <c r="F18" s="81" t="s">
        <v>132</v>
      </c>
      <c r="G18" s="43">
        <v>5</v>
      </c>
      <c r="H18" s="81" t="s">
        <v>133</v>
      </c>
      <c r="I18" s="43">
        <v>1</v>
      </c>
      <c r="J18" s="43"/>
      <c r="K18" s="43">
        <f t="shared" si="2"/>
        <v>5</v>
      </c>
      <c r="L18" s="43">
        <v>0.1</v>
      </c>
      <c r="M18" s="89">
        <f t="shared" si="1"/>
        <v>5.0999999999999996</v>
      </c>
      <c r="N18" s="81" t="s">
        <v>131</v>
      </c>
    </row>
    <row r="19" spans="1:14" s="70" customFormat="1" ht="159.5">
      <c r="A19" s="68" t="s">
        <v>22</v>
      </c>
      <c r="B19" s="76" t="s">
        <v>28</v>
      </c>
      <c r="C19" s="48">
        <v>5</v>
      </c>
      <c r="D19" s="84" t="s">
        <v>98</v>
      </c>
      <c r="E19" s="48">
        <v>3.5</v>
      </c>
      <c r="F19" s="84" t="s">
        <v>108</v>
      </c>
      <c r="G19" s="48">
        <v>3.5</v>
      </c>
      <c r="H19" s="84" t="s">
        <v>99</v>
      </c>
      <c r="I19" s="48">
        <v>1</v>
      </c>
      <c r="J19" s="43"/>
      <c r="K19" s="48">
        <f t="shared" si="2"/>
        <v>4.4000000000000004</v>
      </c>
      <c r="L19" s="48"/>
      <c r="M19" s="89">
        <f t="shared" si="1"/>
        <v>4.4000000000000004</v>
      </c>
      <c r="N19" s="84"/>
    </row>
    <row r="20" spans="1:14" s="70" customFormat="1" ht="71.150000000000006" customHeight="1">
      <c r="A20" s="43" t="s">
        <v>22</v>
      </c>
      <c r="B20" s="76" t="s">
        <v>29</v>
      </c>
      <c r="C20" s="43">
        <v>4.5</v>
      </c>
      <c r="D20" s="81" t="s">
        <v>165</v>
      </c>
      <c r="E20" s="43">
        <v>4</v>
      </c>
      <c r="F20" s="81" t="s">
        <v>164</v>
      </c>
      <c r="G20" s="43">
        <v>4</v>
      </c>
      <c r="H20" s="81" t="s">
        <v>163</v>
      </c>
      <c r="I20" s="43">
        <v>1</v>
      </c>
      <c r="J20" s="43"/>
      <c r="K20" s="43">
        <f t="shared" si="2"/>
        <v>4.3</v>
      </c>
      <c r="L20" s="43">
        <v>0</v>
      </c>
      <c r="M20" s="89">
        <f t="shared" si="1"/>
        <v>4.3</v>
      </c>
      <c r="N20" s="81"/>
    </row>
    <row r="21" spans="1:14" s="70" customFormat="1" ht="58">
      <c r="A21" s="43" t="s">
        <v>22</v>
      </c>
      <c r="B21" s="76" t="s">
        <v>30</v>
      </c>
      <c r="C21" s="43">
        <v>2.7</v>
      </c>
      <c r="D21" s="81" t="s">
        <v>171</v>
      </c>
      <c r="E21" s="43">
        <v>4.5</v>
      </c>
      <c r="F21" s="81" t="s">
        <v>169</v>
      </c>
      <c r="G21" s="43">
        <v>3</v>
      </c>
      <c r="H21" s="81" t="s">
        <v>170</v>
      </c>
      <c r="I21" s="43">
        <v>1</v>
      </c>
      <c r="J21" s="87" t="s">
        <v>197</v>
      </c>
      <c r="K21" s="82">
        <f t="shared" si="2"/>
        <v>3.0449999999999999</v>
      </c>
      <c r="L21" s="43"/>
      <c r="M21" s="89">
        <f t="shared" si="1"/>
        <v>3.0449999999999999</v>
      </c>
      <c r="N21" s="81"/>
    </row>
    <row r="22" spans="1:14" s="70" customFormat="1" ht="112.5" customHeight="1">
      <c r="A22" s="68" t="s">
        <v>22</v>
      </c>
      <c r="B22" s="76" t="s">
        <v>31</v>
      </c>
      <c r="C22" s="48">
        <v>0</v>
      </c>
      <c r="D22" s="48" t="s">
        <v>180</v>
      </c>
      <c r="E22" s="48">
        <v>0</v>
      </c>
      <c r="F22" s="48" t="s">
        <v>180</v>
      </c>
      <c r="G22" s="48">
        <v>0</v>
      </c>
      <c r="H22" s="48" t="s">
        <v>180</v>
      </c>
      <c r="I22" s="48">
        <v>0</v>
      </c>
      <c r="J22" s="48" t="s">
        <v>180</v>
      </c>
      <c r="K22" s="48">
        <f t="shared" si="2"/>
        <v>0</v>
      </c>
      <c r="L22" s="48">
        <v>0</v>
      </c>
      <c r="M22" s="89">
        <f t="shared" si="1"/>
        <v>0</v>
      </c>
      <c r="N22" s="84"/>
    </row>
    <row r="23" spans="1:14" s="70" customFormat="1" ht="122.15" customHeight="1">
      <c r="A23" s="68" t="s">
        <v>22</v>
      </c>
      <c r="B23" s="76" t="s">
        <v>32</v>
      </c>
      <c r="C23" s="48">
        <v>5</v>
      </c>
      <c r="D23" s="84" t="s">
        <v>101</v>
      </c>
      <c r="E23" s="48">
        <v>5</v>
      </c>
      <c r="F23" s="84" t="s">
        <v>104</v>
      </c>
      <c r="G23" s="48">
        <v>4.5</v>
      </c>
      <c r="H23" s="84" t="s">
        <v>102</v>
      </c>
      <c r="I23" s="48">
        <v>1</v>
      </c>
      <c r="J23" s="43"/>
      <c r="K23" s="48">
        <f t="shared" si="2"/>
        <v>4.875</v>
      </c>
      <c r="L23" s="48">
        <v>0.2</v>
      </c>
      <c r="M23" s="89">
        <f t="shared" si="1"/>
        <v>5.0750000000000002</v>
      </c>
      <c r="N23" s="84"/>
    </row>
    <row r="24" spans="1:14" s="70" customFormat="1" ht="83.15" customHeight="1">
      <c r="A24" s="68" t="s">
        <v>22</v>
      </c>
      <c r="B24" s="76" t="s">
        <v>33</v>
      </c>
      <c r="C24" s="48">
        <v>5</v>
      </c>
      <c r="D24" s="84" t="s">
        <v>106</v>
      </c>
      <c r="E24" s="48">
        <v>4.8</v>
      </c>
      <c r="F24" s="84" t="s">
        <v>105</v>
      </c>
      <c r="G24" s="48">
        <v>4</v>
      </c>
      <c r="H24" s="84" t="s">
        <v>107</v>
      </c>
      <c r="I24" s="48">
        <v>1</v>
      </c>
      <c r="J24" s="83"/>
      <c r="K24" s="48">
        <f t="shared" si="2"/>
        <v>4.72</v>
      </c>
      <c r="L24" s="48">
        <v>0.1</v>
      </c>
      <c r="M24" s="89">
        <f t="shared" si="1"/>
        <v>4.8199999999999994</v>
      </c>
      <c r="N24" s="84"/>
    </row>
    <row r="25" spans="1:14" ht="87">
      <c r="A25" s="43" t="s">
        <v>22</v>
      </c>
      <c r="B25" s="76" t="s">
        <v>162</v>
      </c>
      <c r="C25" s="43">
        <v>3.2</v>
      </c>
      <c r="D25" s="81" t="s">
        <v>160</v>
      </c>
      <c r="E25" s="43">
        <v>2</v>
      </c>
      <c r="F25" s="81" t="s">
        <v>161</v>
      </c>
      <c r="G25" s="43">
        <v>3</v>
      </c>
      <c r="H25" s="43"/>
      <c r="I25" s="43">
        <v>1</v>
      </c>
      <c r="J25" s="87" t="s">
        <v>159</v>
      </c>
      <c r="K25" s="48">
        <f t="shared" si="2"/>
        <v>2.9699999999999998</v>
      </c>
      <c r="L25" s="43"/>
      <c r="M25" s="89">
        <f t="shared" si="1"/>
        <v>2.9699999999999998</v>
      </c>
      <c r="N25" s="81"/>
    </row>
    <row r="26" spans="1:14" s="70" customFormat="1" ht="58">
      <c r="A26" s="43" t="s">
        <v>22</v>
      </c>
      <c r="B26" s="76" t="s">
        <v>35</v>
      </c>
      <c r="C26" s="43">
        <v>5</v>
      </c>
      <c r="D26" s="81" t="s">
        <v>116</v>
      </c>
      <c r="E26" s="43">
        <v>5</v>
      </c>
      <c r="F26" s="81" t="s">
        <v>117</v>
      </c>
      <c r="G26" s="43">
        <v>5</v>
      </c>
      <c r="H26" s="81" t="s">
        <v>143</v>
      </c>
      <c r="I26" s="43">
        <v>1</v>
      </c>
      <c r="J26" s="43"/>
      <c r="K26" s="48">
        <f t="shared" si="2"/>
        <v>5</v>
      </c>
      <c r="L26" s="43">
        <v>0</v>
      </c>
      <c r="M26" s="89">
        <f t="shared" si="1"/>
        <v>5</v>
      </c>
      <c r="N26" s="81">
        <v>0</v>
      </c>
    </row>
    <row r="27" spans="1:14" s="70" customFormat="1" ht="72.5">
      <c r="A27" s="68" t="s">
        <v>22</v>
      </c>
      <c r="B27" s="76" t="s">
        <v>36</v>
      </c>
      <c r="C27" s="48">
        <v>4.5</v>
      </c>
      <c r="D27" s="84" t="s">
        <v>136</v>
      </c>
      <c r="E27" s="48">
        <v>4.5</v>
      </c>
      <c r="F27" s="84" t="s">
        <v>137</v>
      </c>
      <c r="G27" s="48">
        <v>4</v>
      </c>
      <c r="H27" s="84" t="s">
        <v>138</v>
      </c>
      <c r="I27" s="48">
        <v>1</v>
      </c>
      <c r="J27" s="83"/>
      <c r="K27" s="48">
        <f t="shared" si="2"/>
        <v>4.375</v>
      </c>
      <c r="L27" s="48"/>
      <c r="M27" s="89">
        <f t="shared" si="1"/>
        <v>4.375</v>
      </c>
      <c r="N27" s="84"/>
    </row>
  </sheetData>
  <autoFilter ref="A1:N1" xr:uid="{00000000-0009-0000-0000-000004000000}">
    <sortState xmlns:xlrd2="http://schemas.microsoft.com/office/spreadsheetml/2017/richdata2" ref="A2:N27">
      <sortCondition ref="A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3"/>
  <sheetViews>
    <sheetView zoomScale="130" zoomScaleNormal="130" workbookViewId="0">
      <selection activeCell="E34" sqref="E34"/>
    </sheetView>
  </sheetViews>
  <sheetFormatPr defaultColWidth="9.1796875" defaultRowHeight="14.5"/>
  <cols>
    <col min="1" max="1" width="20.453125" customWidth="1"/>
    <col min="2" max="3" width="12.7265625" style="42" customWidth="1"/>
    <col min="4" max="4" width="9.1796875" bestFit="1" customWidth="1"/>
  </cols>
  <sheetData>
    <row r="1" spans="1:4">
      <c r="A1" s="60" t="s">
        <v>89</v>
      </c>
      <c r="B1" s="62" t="s">
        <v>90</v>
      </c>
      <c r="C1" s="62" t="s">
        <v>91</v>
      </c>
      <c r="D1" s="62" t="s">
        <v>92</v>
      </c>
    </row>
    <row r="2" spans="1:4">
      <c r="A2" s="44" t="s">
        <v>28</v>
      </c>
      <c r="B2" s="61">
        <v>43934</v>
      </c>
      <c r="C2" s="63">
        <v>0.63541666666666663</v>
      </c>
      <c r="D2" s="66">
        <v>0.83333333333333337</v>
      </c>
    </row>
    <row r="3" spans="1:4">
      <c r="A3" s="21" t="s">
        <v>12</v>
      </c>
      <c r="B3" s="61">
        <v>43934</v>
      </c>
      <c r="C3" s="63">
        <v>0.65277777777777779</v>
      </c>
    </row>
    <row r="4" spans="1:4">
      <c r="A4" s="44" t="s">
        <v>32</v>
      </c>
      <c r="B4" s="61">
        <v>43934</v>
      </c>
      <c r="C4" s="63">
        <v>0.67013888888888884</v>
      </c>
    </row>
    <row r="5" spans="1:4">
      <c r="A5" s="44" t="s">
        <v>33</v>
      </c>
      <c r="B5" s="61">
        <v>43934</v>
      </c>
      <c r="C5" s="63">
        <v>0.6875</v>
      </c>
    </row>
    <row r="6" spans="1:4">
      <c r="A6" s="44" t="s">
        <v>36</v>
      </c>
      <c r="B6" s="61">
        <v>43934</v>
      </c>
      <c r="C6" s="63">
        <v>0.70486111111111116</v>
      </c>
    </row>
    <row r="7" spans="1:4">
      <c r="A7" s="21" t="s">
        <v>16</v>
      </c>
      <c r="B7" s="61">
        <v>43934</v>
      </c>
      <c r="C7" s="63">
        <v>0.72222222222222221</v>
      </c>
    </row>
    <row r="8" spans="1:4">
      <c r="A8" s="21" t="s">
        <v>10</v>
      </c>
      <c r="B8" s="61">
        <v>43934</v>
      </c>
      <c r="C8" s="63">
        <v>0.73958333333333337</v>
      </c>
    </row>
    <row r="9" spans="1:4">
      <c r="A9" s="44" t="s">
        <v>35</v>
      </c>
      <c r="B9" s="61">
        <v>43934</v>
      </c>
      <c r="C9" s="63">
        <v>0.75694444444444453</v>
      </c>
    </row>
    <row r="10" spans="1:4">
      <c r="A10" s="44" t="s">
        <v>26</v>
      </c>
      <c r="B10" s="61">
        <v>43934</v>
      </c>
      <c r="C10" s="63">
        <v>0.77430555555555547</v>
      </c>
    </row>
    <row r="11" spans="1:4">
      <c r="A11" s="71" t="s">
        <v>21</v>
      </c>
      <c r="B11" s="72">
        <v>43934</v>
      </c>
      <c r="C11" s="73">
        <v>0.79166666666666663</v>
      </c>
    </row>
    <row r="12" spans="1:4">
      <c r="A12" s="44" t="s">
        <v>23</v>
      </c>
      <c r="B12" s="61">
        <v>43934</v>
      </c>
      <c r="C12" s="63">
        <v>0.80902777777777779</v>
      </c>
    </row>
    <row r="13" spans="1:4">
      <c r="A13" s="21" t="s">
        <v>8</v>
      </c>
      <c r="B13" s="61">
        <v>43934</v>
      </c>
      <c r="C13" s="63">
        <v>0.83333333333333337</v>
      </c>
    </row>
    <row r="14" spans="1:4">
      <c r="A14" s="21"/>
      <c r="B14" s="61"/>
      <c r="C14" s="63"/>
    </row>
    <row r="19" spans="1:4">
      <c r="A19" s="64" t="s">
        <v>89</v>
      </c>
      <c r="B19" s="65" t="s">
        <v>90</v>
      </c>
      <c r="C19" s="65" t="s">
        <v>91</v>
      </c>
    </row>
    <row r="20" spans="1:4">
      <c r="A20" s="21" t="s">
        <v>17</v>
      </c>
      <c r="B20" s="61">
        <v>43935</v>
      </c>
      <c r="C20" s="63">
        <v>0.41666666666666669</v>
      </c>
    </row>
    <row r="21" spans="1:4">
      <c r="A21" s="44" t="s">
        <v>27</v>
      </c>
      <c r="B21" s="61">
        <v>43935</v>
      </c>
      <c r="C21" s="63">
        <v>0.4375</v>
      </c>
    </row>
    <row r="22" spans="1:4">
      <c r="A22" s="21" t="s">
        <v>9</v>
      </c>
      <c r="B22" s="61">
        <v>43934</v>
      </c>
      <c r="C22" s="63">
        <v>0.45833333333333298</v>
      </c>
    </row>
    <row r="23" spans="1:4">
      <c r="A23" s="44" t="s">
        <v>24</v>
      </c>
      <c r="B23" s="61">
        <v>43935</v>
      </c>
      <c r="C23" s="63">
        <v>0.55902777777777779</v>
      </c>
    </row>
    <row r="24" spans="1:4">
      <c r="A24" s="21" t="s">
        <v>14</v>
      </c>
      <c r="B24" s="61">
        <v>43935</v>
      </c>
      <c r="C24" s="63">
        <v>0.58333333333333337</v>
      </c>
    </row>
    <row r="25" spans="1:4">
      <c r="A25" s="21" t="s">
        <v>11</v>
      </c>
      <c r="B25" s="61">
        <v>43935</v>
      </c>
      <c r="C25" s="63">
        <v>0.60416666666666663</v>
      </c>
    </row>
    <row r="26" spans="1:4">
      <c r="A26" s="44" t="s">
        <v>34</v>
      </c>
      <c r="B26" s="61">
        <v>43935</v>
      </c>
      <c r="C26" s="63">
        <v>0.66666666666666663</v>
      </c>
    </row>
    <row r="27" spans="1:4">
      <c r="A27" s="44" t="s">
        <v>29</v>
      </c>
      <c r="B27" s="61">
        <v>43935</v>
      </c>
      <c r="C27" s="63">
        <v>0.6875</v>
      </c>
    </row>
    <row r="28" spans="1:4">
      <c r="A28" s="21" t="s">
        <v>13</v>
      </c>
      <c r="B28" s="61">
        <v>43935</v>
      </c>
      <c r="C28" s="63">
        <v>0.70833333333333337</v>
      </c>
    </row>
    <row r="29" spans="1:4">
      <c r="A29" s="44" t="s">
        <v>30</v>
      </c>
      <c r="B29" s="61">
        <v>43935</v>
      </c>
      <c r="C29" s="63">
        <v>0.72916666666666663</v>
      </c>
    </row>
    <row r="30" spans="1:4">
      <c r="A30" s="21" t="s">
        <v>7</v>
      </c>
      <c r="B30" s="61">
        <v>43935</v>
      </c>
      <c r="C30" s="63">
        <v>0.75</v>
      </c>
      <c r="D30" s="19"/>
    </row>
    <row r="31" spans="1:4">
      <c r="A31" s="21" t="s">
        <v>18</v>
      </c>
      <c r="B31" s="61">
        <v>43935</v>
      </c>
      <c r="C31" s="63">
        <v>0.77083333333333337</v>
      </c>
      <c r="D31" s="77"/>
    </row>
    <row r="32" spans="1:4">
      <c r="A32" s="44" t="s">
        <v>25</v>
      </c>
      <c r="B32" s="61">
        <v>43935</v>
      </c>
      <c r="C32" s="63">
        <v>0.8125</v>
      </c>
      <c r="D32" s="19"/>
    </row>
    <row r="33" spans="1:4">
      <c r="A33" s="44" t="s">
        <v>31</v>
      </c>
      <c r="B33" s="61">
        <v>43935</v>
      </c>
      <c r="C33" s="63">
        <v>0.83333333333333337</v>
      </c>
      <c r="D33" s="19"/>
    </row>
  </sheetData>
  <autoFilter ref="A1:E1" xr:uid="{00000000-0009-0000-0000-000005000000}">
    <sortState xmlns:xlrd2="http://schemas.microsoft.com/office/spreadsheetml/2017/richdata2" ref="A2:E30">
      <sortCondition ref="C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5"/>
  <sheetViews>
    <sheetView zoomScale="115" zoomScaleNormal="115" workbookViewId="0">
      <selection activeCell="B19" sqref="B19"/>
    </sheetView>
  </sheetViews>
  <sheetFormatPr defaultColWidth="9.1796875" defaultRowHeight="14.5"/>
  <cols>
    <col min="1" max="1" width="8.81640625" customWidth="1"/>
    <col min="2" max="2" width="21.81640625" customWidth="1"/>
    <col min="4" max="4" width="22" customWidth="1"/>
  </cols>
  <sheetData>
    <row r="1" spans="1:4">
      <c r="A1" s="20">
        <v>45352</v>
      </c>
      <c r="B1" s="22" t="s">
        <v>47</v>
      </c>
      <c r="D1" s="22" t="s">
        <v>46</v>
      </c>
    </row>
    <row r="2" spans="1:4">
      <c r="A2" s="23" t="s">
        <v>41</v>
      </c>
      <c r="B2" s="24" t="s">
        <v>8</v>
      </c>
      <c r="D2" s="11" t="s">
        <v>25</v>
      </c>
    </row>
    <row r="3" spans="1:4">
      <c r="A3" s="23"/>
      <c r="B3" s="25" t="s">
        <v>32</v>
      </c>
      <c r="D3" s="11" t="s">
        <v>27</v>
      </c>
    </row>
    <row r="4" spans="1:4">
      <c r="A4" s="26" t="s">
        <v>42</v>
      </c>
      <c r="B4" s="27" t="s">
        <v>17</v>
      </c>
      <c r="D4" s="21" t="s">
        <v>11</v>
      </c>
    </row>
    <row r="5" spans="1:4">
      <c r="A5" s="26"/>
      <c r="B5" s="28" t="s">
        <v>33</v>
      </c>
      <c r="D5" s="11" t="s">
        <v>24</v>
      </c>
    </row>
    <row r="6" spans="1:4">
      <c r="A6" s="29" t="s">
        <v>43</v>
      </c>
      <c r="B6" s="30" t="s">
        <v>35</v>
      </c>
      <c r="D6" s="10" t="s">
        <v>14</v>
      </c>
    </row>
    <row r="7" spans="1:4">
      <c r="A7" s="29"/>
      <c r="B7" s="31" t="s">
        <v>12</v>
      </c>
      <c r="D7" s="10" t="s">
        <v>18</v>
      </c>
    </row>
    <row r="8" spans="1:4">
      <c r="A8" s="32">
        <v>64</v>
      </c>
      <c r="B8" s="33" t="s">
        <v>36</v>
      </c>
      <c r="C8" t="s">
        <v>192</v>
      </c>
      <c r="D8" s="10" t="s">
        <v>13</v>
      </c>
    </row>
    <row r="9" spans="1:4">
      <c r="A9" s="32"/>
      <c r="B9" s="34" t="s">
        <v>9</v>
      </c>
      <c r="C9" t="s">
        <v>192</v>
      </c>
      <c r="D9" s="10" t="s">
        <v>16</v>
      </c>
    </row>
    <row r="10" spans="1:4">
      <c r="A10" s="35">
        <v>65</v>
      </c>
      <c r="B10" s="36" t="s">
        <v>21</v>
      </c>
      <c r="D10" s="11" t="s">
        <v>30</v>
      </c>
    </row>
    <row r="11" spans="1:4">
      <c r="A11" s="35"/>
      <c r="B11" s="37" t="s">
        <v>26</v>
      </c>
      <c r="D11" s="11" t="s">
        <v>29</v>
      </c>
    </row>
    <row r="12" spans="1:4">
      <c r="A12" s="29" t="s">
        <v>44</v>
      </c>
      <c r="B12" s="30" t="s">
        <v>23</v>
      </c>
      <c r="D12" s="11" t="s">
        <v>31</v>
      </c>
    </row>
    <row r="13" spans="1:4">
      <c r="A13" s="29"/>
      <c r="B13" s="31" t="s">
        <v>10</v>
      </c>
      <c r="D13" s="11" t="s">
        <v>34</v>
      </c>
    </row>
    <row r="14" spans="1:4">
      <c r="A14" s="38" t="s">
        <v>45</v>
      </c>
      <c r="B14" s="39" t="s">
        <v>7</v>
      </c>
    </row>
    <row r="15" spans="1:4">
      <c r="A15" s="38"/>
      <c r="B15" s="40" t="s">
        <v>28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6"/>
  <sheetViews>
    <sheetView zoomScaleNormal="100" workbookViewId="0">
      <selection activeCell="H24" sqref="H24:H25"/>
    </sheetView>
  </sheetViews>
  <sheetFormatPr defaultColWidth="19.453125" defaultRowHeight="14.5"/>
  <cols>
    <col min="1" max="1" width="5.453125" style="42" customWidth="1"/>
    <col min="2" max="2" width="21.453125" customWidth="1"/>
    <col min="3" max="3" width="10.453125" customWidth="1"/>
    <col min="4" max="4" width="4.453125" hidden="1" customWidth="1"/>
    <col min="5" max="5" width="8.81640625" style="59" customWidth="1"/>
    <col min="6" max="6" width="10" style="59" customWidth="1"/>
    <col min="7" max="7" width="4.453125" style="41" customWidth="1"/>
    <col min="9" max="9" width="3.81640625" hidden="1" customWidth="1"/>
    <col min="11" max="11" width="8.81640625" style="59" customWidth="1"/>
    <col min="12" max="12" width="7.81640625" style="59" customWidth="1"/>
  </cols>
  <sheetData>
    <row r="1" spans="1:12" ht="21">
      <c r="E1" s="2" t="s">
        <v>79</v>
      </c>
      <c r="F1" s="2" t="s">
        <v>80</v>
      </c>
      <c r="K1" s="2" t="s">
        <v>79</v>
      </c>
      <c r="L1" s="2" t="s">
        <v>80</v>
      </c>
    </row>
    <row r="2" spans="1:12" ht="18">
      <c r="A2" s="43" t="s">
        <v>41</v>
      </c>
      <c r="B2" s="21" t="s">
        <v>8</v>
      </c>
      <c r="C2" s="53"/>
      <c r="D2">
        <v>5</v>
      </c>
      <c r="E2" s="59" t="s">
        <v>81</v>
      </c>
      <c r="F2" s="59" t="s">
        <v>81</v>
      </c>
      <c r="G2" s="41" t="s">
        <v>43</v>
      </c>
      <c r="H2" s="11" t="s">
        <v>33</v>
      </c>
      <c r="I2">
        <v>5</v>
      </c>
      <c r="K2" s="59" t="s">
        <v>81</v>
      </c>
      <c r="L2" s="59" t="s">
        <v>81</v>
      </c>
    </row>
    <row r="3" spans="1:12">
      <c r="A3" s="43" t="s">
        <v>41</v>
      </c>
      <c r="B3" s="24" t="s">
        <v>11</v>
      </c>
      <c r="C3" s="56" t="s">
        <v>75</v>
      </c>
      <c r="D3">
        <v>3</v>
      </c>
      <c r="E3" s="59" t="s">
        <v>81</v>
      </c>
      <c r="F3" s="59" t="s">
        <v>81</v>
      </c>
      <c r="G3" s="41" t="s">
        <v>43</v>
      </c>
      <c r="H3" s="11" t="s">
        <v>9</v>
      </c>
      <c r="I3">
        <v>5</v>
      </c>
      <c r="K3" s="59" t="s">
        <v>81</v>
      </c>
      <c r="L3" s="59" t="s">
        <v>81</v>
      </c>
    </row>
    <row r="4" spans="1:12" ht="21">
      <c r="A4" s="43" t="s">
        <v>41</v>
      </c>
      <c r="B4" s="44" t="s">
        <v>25</v>
      </c>
      <c r="C4" s="54"/>
      <c r="D4">
        <v>2</v>
      </c>
      <c r="E4" s="59" t="s">
        <v>84</v>
      </c>
      <c r="F4" s="59" t="s">
        <v>87</v>
      </c>
      <c r="G4" s="57" t="s">
        <v>43</v>
      </c>
      <c r="H4" s="25" t="s">
        <v>30</v>
      </c>
      <c r="I4" s="58">
        <v>1</v>
      </c>
      <c r="J4" s="56" t="s">
        <v>75</v>
      </c>
      <c r="K4" s="59" t="s">
        <v>81</v>
      </c>
      <c r="L4" s="59" t="s">
        <v>81</v>
      </c>
    </row>
    <row r="5" spans="1:12" ht="21">
      <c r="A5" s="43" t="s">
        <v>41</v>
      </c>
      <c r="B5" s="21" t="s">
        <v>35</v>
      </c>
      <c r="C5" s="53"/>
      <c r="D5">
        <v>4</v>
      </c>
      <c r="E5" s="59" t="s">
        <v>81</v>
      </c>
      <c r="F5" s="59" t="s">
        <v>86</v>
      </c>
      <c r="G5" s="41" t="s">
        <v>43</v>
      </c>
      <c r="H5" s="11" t="s">
        <v>36</v>
      </c>
      <c r="I5">
        <v>4</v>
      </c>
      <c r="K5" s="59" t="s">
        <v>81</v>
      </c>
      <c r="L5" s="59" t="s">
        <v>81</v>
      </c>
    </row>
    <row r="6" spans="1:12">
      <c r="A6" s="43" t="s">
        <v>41</v>
      </c>
      <c r="B6" s="44" t="s">
        <v>28</v>
      </c>
      <c r="D6">
        <v>4</v>
      </c>
      <c r="E6" s="59" t="s">
        <v>81</v>
      </c>
      <c r="F6" s="59" t="s">
        <v>81</v>
      </c>
      <c r="G6" s="41" t="s">
        <v>43</v>
      </c>
      <c r="H6" s="11" t="s">
        <v>10</v>
      </c>
      <c r="I6">
        <v>3</v>
      </c>
      <c r="K6" s="59" t="s">
        <v>81</v>
      </c>
      <c r="L6" s="59" t="s">
        <v>81</v>
      </c>
    </row>
    <row r="8" spans="1:12">
      <c r="A8" s="43">
        <v>62</v>
      </c>
      <c r="B8" s="21" t="s">
        <v>17</v>
      </c>
      <c r="C8" s="53"/>
      <c r="D8">
        <v>5</v>
      </c>
      <c r="E8" s="59" t="s">
        <v>81</v>
      </c>
      <c r="F8" s="59" t="s">
        <v>81</v>
      </c>
      <c r="G8" s="41" t="s">
        <v>48</v>
      </c>
      <c r="H8" s="11" t="s">
        <v>32</v>
      </c>
      <c r="I8">
        <v>4.5</v>
      </c>
      <c r="K8" s="59" t="s">
        <v>81</v>
      </c>
    </row>
    <row r="9" spans="1:12" ht="13.75" customHeight="1">
      <c r="A9" s="43">
        <v>62</v>
      </c>
      <c r="B9" s="21" t="s">
        <v>27</v>
      </c>
      <c r="C9" s="53"/>
      <c r="D9">
        <v>3</v>
      </c>
      <c r="E9" s="59" t="s">
        <v>81</v>
      </c>
      <c r="F9" s="59" t="s">
        <v>81</v>
      </c>
      <c r="G9" s="41" t="s">
        <v>48</v>
      </c>
      <c r="H9" s="11" t="s">
        <v>26</v>
      </c>
      <c r="I9">
        <v>4</v>
      </c>
      <c r="K9" s="59" t="s">
        <v>81</v>
      </c>
    </row>
    <row r="10" spans="1:12">
      <c r="A10" s="43">
        <v>62</v>
      </c>
      <c r="B10" s="21" t="s">
        <v>13</v>
      </c>
      <c r="C10" s="53"/>
      <c r="D10">
        <v>3</v>
      </c>
      <c r="E10" s="59" t="s">
        <v>81</v>
      </c>
      <c r="F10" s="59" t="s">
        <v>81</v>
      </c>
      <c r="G10" s="41" t="s">
        <v>48</v>
      </c>
      <c r="H10" s="11" t="s">
        <v>12</v>
      </c>
      <c r="I10">
        <v>5</v>
      </c>
      <c r="K10" s="59" t="s">
        <v>81</v>
      </c>
    </row>
    <row r="11" spans="1:12">
      <c r="A11" s="43">
        <v>62</v>
      </c>
      <c r="B11" s="21" t="s">
        <v>16</v>
      </c>
      <c r="C11" s="53"/>
      <c r="D11">
        <v>4</v>
      </c>
      <c r="E11" s="59" t="s">
        <v>81</v>
      </c>
      <c r="F11" s="59" t="s">
        <v>81</v>
      </c>
      <c r="G11" s="41" t="s">
        <v>48</v>
      </c>
      <c r="H11" s="10" t="s">
        <v>18</v>
      </c>
      <c r="I11">
        <v>2</v>
      </c>
      <c r="J11" s="53" t="s">
        <v>76</v>
      </c>
      <c r="K11" s="59" t="s">
        <v>82</v>
      </c>
      <c r="L11" s="59" t="s">
        <v>83</v>
      </c>
    </row>
    <row r="12" spans="1:12" ht="21">
      <c r="A12" s="43">
        <v>62</v>
      </c>
      <c r="B12" s="25" t="s">
        <v>24</v>
      </c>
      <c r="C12" s="56" t="s">
        <v>75</v>
      </c>
      <c r="D12">
        <v>3.5</v>
      </c>
      <c r="E12" s="59" t="s">
        <v>81</v>
      </c>
      <c r="F12" s="59" t="s">
        <v>85</v>
      </c>
      <c r="G12" s="57" t="s">
        <v>48</v>
      </c>
      <c r="H12" s="25" t="s">
        <v>23</v>
      </c>
      <c r="I12" s="58">
        <v>3</v>
      </c>
      <c r="J12" s="56" t="s">
        <v>75</v>
      </c>
      <c r="K12" s="59" t="s">
        <v>81</v>
      </c>
    </row>
    <row r="14" spans="1:12">
      <c r="A14" s="43">
        <v>65</v>
      </c>
      <c r="B14" s="11" t="s">
        <v>14</v>
      </c>
      <c r="C14" s="55"/>
      <c r="D14">
        <v>2</v>
      </c>
      <c r="E14" s="59" t="s">
        <v>81</v>
      </c>
      <c r="F14" s="59" t="s">
        <v>81</v>
      </c>
      <c r="G14" s="41" t="s">
        <v>44</v>
      </c>
      <c r="H14" s="11" t="s">
        <v>31</v>
      </c>
      <c r="J14" s="53" t="s">
        <v>76</v>
      </c>
      <c r="K14" s="59" t="s">
        <v>83</v>
      </c>
      <c r="L14" s="59" t="s">
        <v>83</v>
      </c>
    </row>
    <row r="15" spans="1:12">
      <c r="A15" s="43">
        <v>65</v>
      </c>
      <c r="B15" s="21" t="s">
        <v>7</v>
      </c>
      <c r="C15" s="53"/>
      <c r="D15">
        <v>3</v>
      </c>
      <c r="E15" s="59" t="s">
        <v>81</v>
      </c>
      <c r="F15" s="59" t="s">
        <v>81</v>
      </c>
      <c r="G15" s="41" t="s">
        <v>44</v>
      </c>
      <c r="H15" s="11" t="s">
        <v>29</v>
      </c>
      <c r="K15" s="59" t="s">
        <v>81</v>
      </c>
      <c r="L15" s="59" t="s">
        <v>81</v>
      </c>
    </row>
    <row r="16" spans="1:12" ht="18">
      <c r="A16" s="43">
        <v>65</v>
      </c>
      <c r="B16" s="25" t="s">
        <v>34</v>
      </c>
      <c r="C16" s="56" t="s">
        <v>75</v>
      </c>
      <c r="D16">
        <v>2.5</v>
      </c>
      <c r="E16" s="59" t="s">
        <v>81</v>
      </c>
      <c r="F16" s="59" t="s">
        <v>81</v>
      </c>
      <c r="G16" s="57" t="s">
        <v>44</v>
      </c>
      <c r="H16" s="25" t="s">
        <v>21</v>
      </c>
      <c r="I16" s="58"/>
      <c r="J16" s="56" t="s">
        <v>75</v>
      </c>
      <c r="K16" s="59" t="s">
        <v>81</v>
      </c>
      <c r="L16" s="59" t="s">
        <v>81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1"/>
  <sheetViews>
    <sheetView zoomScaleNormal="100" workbookViewId="0">
      <selection activeCell="G6" sqref="G6:G9"/>
    </sheetView>
  </sheetViews>
  <sheetFormatPr defaultColWidth="9.1796875" defaultRowHeight="14.5"/>
  <cols>
    <col min="1" max="1" width="6.54296875" customWidth="1"/>
    <col min="2" max="2" width="25.1796875" customWidth="1"/>
    <col min="5" max="5" width="3.81640625" customWidth="1"/>
    <col min="6" max="6" width="14.1796875" customWidth="1"/>
  </cols>
  <sheetData>
    <row r="1" spans="1:7" ht="18">
      <c r="A1" s="43" t="s">
        <v>41</v>
      </c>
      <c r="B1" s="21" t="s">
        <v>8</v>
      </c>
      <c r="E1" t="s">
        <v>44</v>
      </c>
      <c r="F1" s="11" t="s">
        <v>34</v>
      </c>
    </row>
    <row r="2" spans="1:7" ht="18">
      <c r="A2" s="43" t="s">
        <v>41</v>
      </c>
      <c r="B2" s="44" t="s">
        <v>33</v>
      </c>
      <c r="E2" t="s">
        <v>44</v>
      </c>
      <c r="F2" s="11" t="s">
        <v>31</v>
      </c>
    </row>
    <row r="3" spans="1:7">
      <c r="A3" s="43" t="s">
        <v>41</v>
      </c>
      <c r="B3" s="21" t="s">
        <v>18</v>
      </c>
      <c r="E3" t="s">
        <v>44</v>
      </c>
      <c r="F3" s="11" t="s">
        <v>29</v>
      </c>
    </row>
    <row r="4" spans="1:7">
      <c r="A4" s="43" t="s">
        <v>41</v>
      </c>
      <c r="B4" s="11" t="s">
        <v>23</v>
      </c>
    </row>
    <row r="5" spans="1:7" ht="17.5" customHeight="1"/>
    <row r="6" spans="1:7" ht="18">
      <c r="A6" s="48" t="s">
        <v>42</v>
      </c>
      <c r="B6" s="44" t="s">
        <v>26</v>
      </c>
      <c r="E6" t="s">
        <v>49</v>
      </c>
      <c r="F6" s="11" t="s">
        <v>21</v>
      </c>
      <c r="G6" s="12"/>
    </row>
    <row r="7" spans="1:7" ht="18">
      <c r="A7" s="48" t="s">
        <v>42</v>
      </c>
      <c r="B7" s="11" t="s">
        <v>14</v>
      </c>
      <c r="E7" t="s">
        <v>44</v>
      </c>
      <c r="F7" s="21" t="s">
        <v>7</v>
      </c>
      <c r="G7" s="12"/>
    </row>
    <row r="8" spans="1:7">
      <c r="A8" s="48" t="s">
        <v>42</v>
      </c>
      <c r="B8" s="11" t="s">
        <v>12</v>
      </c>
      <c r="E8" t="s">
        <v>49</v>
      </c>
      <c r="F8" s="11" t="s">
        <v>25</v>
      </c>
    </row>
    <row r="9" spans="1:7" ht="18">
      <c r="A9" s="48" t="s">
        <v>42</v>
      </c>
      <c r="B9" s="21" t="s">
        <v>27</v>
      </c>
      <c r="E9" t="s">
        <v>49</v>
      </c>
      <c r="F9" s="11" t="s">
        <v>24</v>
      </c>
      <c r="G9" s="12"/>
    </row>
    <row r="10" spans="1:7">
      <c r="A10" s="48" t="s">
        <v>42</v>
      </c>
      <c r="B10" s="11" t="s">
        <v>36</v>
      </c>
    </row>
    <row r="12" spans="1:7">
      <c r="A12" s="47" t="s">
        <v>43</v>
      </c>
      <c r="B12" s="44" t="s">
        <v>9</v>
      </c>
    </row>
    <row r="13" spans="1:7">
      <c r="A13" s="46" t="s">
        <v>43</v>
      </c>
      <c r="B13" s="21" t="s">
        <v>16</v>
      </c>
    </row>
    <row r="14" spans="1:7">
      <c r="A14" s="47" t="s">
        <v>43</v>
      </c>
      <c r="B14" s="44" t="s">
        <v>32</v>
      </c>
    </row>
    <row r="15" spans="1:7">
      <c r="A15" s="41" t="s">
        <v>43</v>
      </c>
      <c r="B15" s="11" t="s">
        <v>28</v>
      </c>
    </row>
    <row r="16" spans="1:7">
      <c r="A16" s="41" t="s">
        <v>43</v>
      </c>
      <c r="B16" s="21" t="s">
        <v>13</v>
      </c>
    </row>
    <row r="18" spans="1:2">
      <c r="A18" s="43" t="s">
        <v>48</v>
      </c>
      <c r="B18" s="21" t="s">
        <v>35</v>
      </c>
    </row>
    <row r="19" spans="1:2">
      <c r="A19" s="43" t="s">
        <v>48</v>
      </c>
      <c r="B19" s="21" t="s">
        <v>17</v>
      </c>
    </row>
    <row r="20" spans="1:2">
      <c r="A20" s="43" t="s">
        <v>48</v>
      </c>
      <c r="B20" s="21" t="s">
        <v>11</v>
      </c>
    </row>
    <row r="21" spans="1:2">
      <c r="A21" s="43" t="s">
        <v>48</v>
      </c>
      <c r="B21" s="11"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report name</vt:lpstr>
      <vt:lpstr>VideosOrdenamientos</vt:lpstr>
      <vt:lpstr>AsistenciaAbril28</vt:lpstr>
      <vt:lpstr>Cuento</vt:lpstr>
      <vt:lpstr>NotasComentariosParcial2</vt:lpstr>
      <vt:lpstr>HorariosSustentParcial2</vt:lpstr>
      <vt:lpstr>EjercicioPracticoClase24Marzo</vt:lpstr>
      <vt:lpstr>EjercicioGITClase30Marzo</vt:lpstr>
      <vt:lpstr>EjerciciosRecursion31Marzo</vt:lpstr>
      <vt:lpstr>Algoritmos de ordenamiento</vt:lpstr>
      <vt:lpstr>JR_PAGE_ANCHOR_0_1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2020-02-28T16:30:46Z</dcterms:created>
  <dcterms:modified xsi:type="dcterms:W3CDTF">2020-05-04T02:05:43Z</dcterms:modified>
  <cp:category/>
  <cp:contentStatus/>
</cp:coreProperties>
</file>