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66925"/>
  <xr:revisionPtr revIDLastSave="0" documentId="13_ncr:1_{08C5B686-6040-4ED7-910D-5708A287B3D1}" xr6:coauthVersionLast="44" xr6:coauthVersionMax="44" xr10:uidLastSave="{00000000-0000-0000-0000-000000000000}"/>
  <bookViews>
    <workbookView xWindow="-110" yWindow="-110" windowWidth="19420" windowHeight="10420" xr2:uid="{00000000-000D-0000-FFFF-FFFF00000000}"/>
  </bookViews>
  <sheets>
    <sheet name="ConsolidadoNotas" sheetId="1" r:id="rId1"/>
    <sheet name="NotasSustentacionP4" sheetId="12" r:id="rId2"/>
    <sheet name="Proyecto" sheetId="10" r:id="rId3"/>
    <sheet name="SustentacióProyecto" sheetId="9" state="hidden" r:id="rId4"/>
    <sheet name="SustentacionParcialFinal" sheetId="11" state="hidden" r:id="rId5"/>
    <sheet name="Trabajo grpos mayo6" sheetId="8" state="hidden" r:id="rId6"/>
    <sheet name="AsistenciaMayo4" sheetId="7" state="hidden" r:id="rId7"/>
    <sheet name="TraajoGrupal30Marzo" sheetId="4" state="hidden" r:id="rId8"/>
    <sheet name="AsistenciaAbril13-15" sheetId="5" state="hidden" r:id="rId9"/>
    <sheet name="AsistenciaAbril20-22-2020" sheetId="6" state="hidden" r:id="rId10"/>
    <sheet name="Sheet2" sheetId="3" state="hidden" r:id="rId11"/>
    <sheet name="Sheet1" sheetId="2" state="hidden" r:id="rId12"/>
  </sheets>
  <definedNames>
    <definedName name="_xlnm._FilterDatabase" localSheetId="8" hidden="1">'AsistenciaAbril13-15'!$A$1:$C$1</definedName>
    <definedName name="_xlnm._FilterDatabase" localSheetId="9" hidden="1">'AsistenciaAbril20-22-2020'!$A$1:$C$1</definedName>
    <definedName name="_xlnm._FilterDatabase" localSheetId="6" hidden="1">AsistenciaMayo4!$A$1:$C$1</definedName>
    <definedName name="_xlnm._FilterDatabase" localSheetId="0" hidden="1">ConsolidadoNotas!$A$2:$AS$30</definedName>
    <definedName name="_xlnm._FilterDatabase" localSheetId="1" hidden="1">NotasSustentacionP4!$A$1:$D$9</definedName>
    <definedName name="_xlnm._FilterDatabase" localSheetId="2" hidden="1">Proyecto!$A$2:$M$2</definedName>
    <definedName name="_xlnm._FilterDatabase" localSheetId="10" hidden="1">Sheet2!$A$1:$D$1</definedName>
    <definedName name="_xlnm._FilterDatabase" localSheetId="7" hidden="1">TraajoGrupal30Marzo!$A$1:$C$1</definedName>
    <definedName name="JR_PAGE_ANCHOR_0_1">ConsolidadoNotas!$B$1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26" i="1" l="1"/>
  <c r="AX27" i="1"/>
  <c r="AX28" i="1"/>
  <c r="AX30" i="1"/>
  <c r="AX25" i="1"/>
  <c r="AX11" i="1"/>
  <c r="AX10" i="1"/>
  <c r="AX4" i="1"/>
  <c r="AX5" i="1"/>
  <c r="AX6" i="1"/>
  <c r="AX7" i="1"/>
  <c r="AX3" i="1"/>
  <c r="AV16" i="1"/>
  <c r="AV15" i="1"/>
  <c r="AS27" i="1"/>
  <c r="AS4" i="1"/>
  <c r="AS22" i="1"/>
  <c r="AS18" i="1"/>
  <c r="AS16" i="1"/>
  <c r="AS15" i="1"/>
  <c r="J9" i="12" l="1"/>
  <c r="J8" i="12"/>
  <c r="J7" i="12"/>
  <c r="AS5" i="1" s="1"/>
  <c r="J6" i="12"/>
  <c r="J4" i="12"/>
  <c r="J3" i="12"/>
  <c r="J2" i="12"/>
  <c r="K26" i="10" l="1"/>
  <c r="K27" i="10"/>
  <c r="K5" i="10"/>
  <c r="K11" i="10"/>
  <c r="K9" i="10"/>
  <c r="K18" i="10"/>
  <c r="K20" i="10"/>
  <c r="K22" i="10"/>
  <c r="K28" i="10"/>
  <c r="K16" i="10"/>
  <c r="K6" i="10"/>
  <c r="K8" i="10"/>
  <c r="K10" i="10"/>
  <c r="K12" i="10"/>
  <c r="K13" i="10"/>
  <c r="K14" i="10"/>
  <c r="K17" i="10"/>
  <c r="K19" i="10"/>
  <c r="K21" i="10"/>
  <c r="K23" i="10"/>
  <c r="K24" i="10"/>
  <c r="K25" i="10"/>
  <c r="K29" i="10"/>
  <c r="K30" i="10"/>
  <c r="K4" i="10"/>
  <c r="K7" i="10"/>
  <c r="K15" i="10"/>
  <c r="K3" i="10"/>
  <c r="M4" i="10" l="1"/>
  <c r="M30" i="10"/>
  <c r="M29" i="10"/>
  <c r="M6" i="10"/>
  <c r="M8" i="10"/>
  <c r="M10" i="10"/>
  <c r="M12" i="10"/>
  <c r="M13" i="10"/>
  <c r="M14" i="10"/>
  <c r="M17" i="10"/>
  <c r="M19" i="10"/>
  <c r="M21" i="10"/>
  <c r="M23" i="10"/>
  <c r="M24" i="10"/>
  <c r="M25" i="10"/>
  <c r="M7" i="10"/>
  <c r="M15" i="10"/>
  <c r="M16" i="10"/>
  <c r="M26" i="10"/>
  <c r="M27" i="10"/>
  <c r="M5" i="10"/>
  <c r="M11" i="10"/>
  <c r="M9" i="10"/>
  <c r="M18" i="10"/>
  <c r="M20" i="10"/>
  <c r="M22" i="10"/>
  <c r="M28" i="10"/>
  <c r="M3" i="10"/>
  <c r="AQ20" i="1" l="1"/>
  <c r="AQ5" i="1"/>
  <c r="AQ7" i="1"/>
  <c r="AQ9" i="1"/>
  <c r="AQ35" i="1"/>
  <c r="AQ11" i="1"/>
  <c r="AQ34" i="1"/>
  <c r="AQ15" i="1"/>
  <c r="AQ16" i="1"/>
  <c r="AQ18" i="1"/>
  <c r="AQ19" i="1"/>
  <c r="AQ22" i="1"/>
  <c r="AQ26" i="1"/>
  <c r="AQ27" i="1"/>
  <c r="AQ28" i="1"/>
  <c r="AQ3" i="1"/>
  <c r="AQ6" i="1"/>
  <c r="AQ8" i="1"/>
  <c r="AQ10" i="1"/>
  <c r="AQ12" i="1"/>
  <c r="AQ13" i="1"/>
  <c r="AQ14" i="1"/>
  <c r="AQ17" i="1"/>
  <c r="AQ21" i="1"/>
  <c r="AQ23" i="1"/>
  <c r="AQ24" i="1"/>
  <c r="AQ25" i="1"/>
  <c r="AQ29" i="1"/>
  <c r="AQ30" i="1"/>
  <c r="AQ4" i="1"/>
  <c r="AH6" i="1" l="1"/>
  <c r="AI6" i="1" s="1"/>
  <c r="T6" i="1"/>
  <c r="V6" i="1" s="1"/>
  <c r="I6" i="1"/>
  <c r="AV6" i="1" s="1"/>
  <c r="AH14" i="1"/>
  <c r="AI14" i="1" s="1"/>
  <c r="T14" i="1"/>
  <c r="V14" i="1" s="1"/>
  <c r="I14" i="1"/>
  <c r="AV14" i="1" s="1"/>
  <c r="AH24" i="1"/>
  <c r="AI24" i="1" s="1"/>
  <c r="T24" i="1"/>
  <c r="V24" i="1" s="1"/>
  <c r="I24" i="1"/>
  <c r="AV24" i="1" s="1"/>
  <c r="AH29" i="1" l="1"/>
  <c r="AI29" i="1" s="1"/>
  <c r="AH28" i="1"/>
  <c r="AI28" i="1" s="1"/>
  <c r="AH27" i="1"/>
  <c r="AH26" i="1"/>
  <c r="AH25" i="1"/>
  <c r="AI25" i="1" s="1"/>
  <c r="AH23" i="1"/>
  <c r="AI23" i="1" s="1"/>
  <c r="AH22" i="1"/>
  <c r="AI22" i="1" s="1"/>
  <c r="AH21" i="1"/>
  <c r="AI21" i="1" s="1"/>
  <c r="AH20" i="1"/>
  <c r="AI20" i="1" s="1"/>
  <c r="AH19" i="1"/>
  <c r="AI19" i="1" s="1"/>
  <c r="AH18" i="1"/>
  <c r="AI18" i="1" s="1"/>
  <c r="AH17" i="1"/>
  <c r="AI17" i="1" s="1"/>
  <c r="AH16" i="1"/>
  <c r="AI16" i="1" s="1"/>
  <c r="AH15" i="1"/>
  <c r="AI15" i="1" s="1"/>
  <c r="AH34" i="1"/>
  <c r="AH13" i="1"/>
  <c r="AI13" i="1" s="1"/>
  <c r="AH12" i="1"/>
  <c r="AI12" i="1" s="1"/>
  <c r="AH11" i="1"/>
  <c r="AI11" i="1" s="1"/>
  <c r="AH35" i="1"/>
  <c r="AI35" i="1" s="1"/>
  <c r="AH10" i="1"/>
  <c r="AI10" i="1" s="1"/>
  <c r="AH9" i="1"/>
  <c r="AI9" i="1" s="1"/>
  <c r="AH8" i="1"/>
  <c r="AI8" i="1" s="1"/>
  <c r="AH7" i="1"/>
  <c r="AI7" i="1" s="1"/>
  <c r="AH5" i="1"/>
  <c r="AI5" i="1" s="1"/>
  <c r="AH4" i="1"/>
  <c r="AI4" i="1" s="1"/>
  <c r="AH3" i="1"/>
  <c r="AI3" i="1" s="1"/>
  <c r="AH30" i="1"/>
  <c r="AI30" i="1" s="1"/>
  <c r="R2" i="2" l="1"/>
  <c r="H2" i="2"/>
  <c r="I5" i="1"/>
  <c r="AV5" i="1" s="1"/>
  <c r="I7" i="1"/>
  <c r="AV7" i="1" s="1"/>
  <c r="I3" i="1"/>
  <c r="AV3" i="1" s="1"/>
  <c r="I8" i="1"/>
  <c r="AV8" i="1" s="1"/>
  <c r="I9" i="1"/>
  <c r="AV9" i="1" s="1"/>
  <c r="I10" i="1"/>
  <c r="AV10" i="1" s="1"/>
  <c r="I35" i="1"/>
  <c r="I11" i="1"/>
  <c r="AV11" i="1" s="1"/>
  <c r="I12" i="1"/>
  <c r="AV12" i="1" s="1"/>
  <c r="I13" i="1"/>
  <c r="AV13" i="1" s="1"/>
  <c r="I34" i="1"/>
  <c r="I15" i="1"/>
  <c r="I16" i="1"/>
  <c r="I17" i="1"/>
  <c r="AV17" i="1" s="1"/>
  <c r="I18" i="1"/>
  <c r="AV18" i="1" s="1"/>
  <c r="I19" i="1"/>
  <c r="AV19" i="1" s="1"/>
  <c r="I20" i="1"/>
  <c r="AV20" i="1" s="1"/>
  <c r="I21" i="1"/>
  <c r="AV21" i="1" s="1"/>
  <c r="I22" i="1"/>
  <c r="AV22" i="1" s="1"/>
  <c r="I23" i="1"/>
  <c r="AV23" i="1" s="1"/>
  <c r="I25" i="1"/>
  <c r="AV25" i="1" s="1"/>
  <c r="I26" i="1"/>
  <c r="AV26" i="1" s="1"/>
  <c r="I27" i="1"/>
  <c r="AV27" i="1" s="1"/>
  <c r="I28" i="1"/>
  <c r="AV28" i="1" s="1"/>
  <c r="I29" i="1"/>
  <c r="AV29" i="1" s="1"/>
  <c r="AX29" i="1" s="1"/>
  <c r="I30" i="1"/>
  <c r="AV30" i="1" s="1"/>
  <c r="I4" i="1"/>
  <c r="AV4" i="1" s="1"/>
  <c r="T7" i="1" l="1"/>
  <c r="V7" i="1" s="1"/>
  <c r="T8" i="1"/>
  <c r="V8" i="1" s="1"/>
  <c r="T4" i="1"/>
  <c r="V4" i="1" s="1"/>
  <c r="T35" i="1"/>
  <c r="V35" i="1" s="1"/>
  <c r="T20" i="1"/>
  <c r="V20" i="1" s="1"/>
  <c r="T26" i="1"/>
  <c r="V26" i="1" s="1"/>
  <c r="T11" i="1"/>
  <c r="V11" i="1" s="1"/>
  <c r="T19" i="1"/>
  <c r="V19" i="1" s="1"/>
  <c r="T10" i="1"/>
  <c r="V10" i="1" s="1"/>
  <c r="T17" i="1"/>
  <c r="V17" i="1" s="1"/>
  <c r="T3" i="1"/>
  <c r="V3" i="1" s="1"/>
  <c r="T5" i="1"/>
  <c r="V5" i="1" s="1"/>
  <c r="T15" i="1"/>
  <c r="V15" i="1" s="1"/>
  <c r="T13" i="1"/>
  <c r="V13" i="1" s="1"/>
  <c r="T9" i="1"/>
  <c r="V9" i="1" s="1"/>
  <c r="T18" i="1"/>
  <c r="V18" i="1" s="1"/>
  <c r="T16" i="1"/>
  <c r="V16" i="1" s="1"/>
  <c r="T34" i="1"/>
  <c r="V34" i="1" s="1"/>
  <c r="T28" i="1"/>
  <c r="V28" i="1" s="1"/>
  <c r="T29" i="1"/>
  <c r="V29" i="1" s="1"/>
  <c r="T25" i="1"/>
  <c r="V25" i="1" s="1"/>
  <c r="T22" i="1"/>
  <c r="V22" i="1" s="1"/>
  <c r="T21" i="1"/>
  <c r="V21" i="1" s="1"/>
  <c r="T30" i="1"/>
  <c r="V30" i="1" s="1"/>
  <c r="T23" i="1"/>
  <c r="V23" i="1" s="1"/>
  <c r="T12" i="1"/>
  <c r="V12" i="1" s="1"/>
  <c r="T27" i="1"/>
  <c r="V2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tc={F79605FB-8E12-4A08-B850-1BF0CAA08909}</author>
    <author>tc={DCC6C561-E92F-4EF1-9D02-1B2449F3D8EE}</author>
  </authors>
  <commentList>
    <comment ref="Y2" authorId="0" shapeId="0" xr:uid="{00000000-0006-0000-0000-00000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Estimada por mi, según lo que he observado de cada uno de ustedes. Es solo informativo</t>
        </r>
      </text>
    </comment>
    <comment ref="H7" authorId="0" shapeId="0" xr:uid="{00000000-0006-0000-0000-000002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 vino pero lo perdió en 0</t>
        </r>
      </text>
    </comment>
    <comment ref="AO16" authorId="1" shapeId="0" xr:uid="{F79605FB-8E12-4A08-B850-1BF0CAA08909}">
      <text>
        <t>[Threaded comment]
Your version of Excel allows you to read this threaded comment; however, any edits to it will get removed if the file is opened in a newer version of Excel. Learn more: https://go.microsoft.com/fwlink/?linkid=870924
Comment:
    Se ajusta nota por mejora en parcial 4</t>
      </text>
    </comment>
    <comment ref="AS26" authorId="2" shapeId="0" xr:uid="{DCC6C561-E92F-4EF1-9D02-1B2449F3D8EE}">
      <text>
        <t>[Threaded comment]
Your version of Excel allows you to read this threaded comment; however, any edits to it will get removed if the file is opened in a newer version of Excel. Learn more: https://go.microsoft.com/fwlink/?linkid=870924
Comment:
    No lo presentó</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tc={4C74264C-4738-480F-B9E7-9883349415E8}</author>
    <author>tc={4F4040FD-6A69-45E3-8CCD-6C4EE5C481C6}</author>
    <author>tc={BFBB8E2F-6D37-4987-BD28-47013FB305E7}</author>
    <author>tc={85B0CE42-8700-44C6-A8D4-6073D4300EAF}</author>
    <author>tc={8B29ACF2-F47B-408D-A99A-318013477843}</author>
    <author>tc={94BDDDFC-10F6-4E3D-8D86-0A24B7C4A7A3}</author>
    <author>tc={41A55F2C-7F44-4648-9661-F3339EEDF160}</author>
    <author>tc={3FE79773-9353-4FE9-B1D0-4C5E37B92A5B}</author>
    <author>tc={B4D5E476-D619-4572-B6D8-310CAF42ABE5}</author>
    <author>tc={FB16A338-B6D7-4777-A9DB-158ED4606C77}</author>
    <author>tc={934E309F-CF2A-4E01-B168-BE9B2F5C17CF}</author>
    <author>tc={F6F843D7-7323-47B0-B12E-D020D3522FF8}</author>
    <author>tc={69F9CAC3-6D6B-4E49-851C-84456A7D6268}</author>
    <author>tc={58E9DAD2-E694-4FB3-B973-6F0F6FA18229}</author>
  </authors>
  <commentList>
    <comment ref="F2" authorId="0" shapeId="0" xr:uid="{4C74264C-4738-480F-B9E7-9883349415E8}">
      <text>
        <t>[Threaded comment]
Your version of Excel allows you to read this threaded comment; however, any edits to it will get removed if the file is opened in a newer version of Excel. Learn more: https://go.microsoft.com/fwlink/?linkid=870924
Comment:
    Un solo ciclo era suficiente y quedan los encabezados en todas las listas</t>
      </text>
    </comment>
    <comment ref="F3" authorId="1" shapeId="0" xr:uid="{4F4040FD-6A69-45E3-8CCD-6C4EE5C481C6}">
      <text>
        <t>[Threaded comment]
Your version of Excel allows you to read this threaded comment; however, any edits to it will get removed if the file is opened in a newer version of Excel. Learn more: https://go.microsoft.com/fwlink/?linkid=870924
Comment:
    Problema de sintaxis para acceder a los datos. Como se inicia en 0 el encabezado queda como primer elemento de la lista</t>
      </text>
    </comment>
    <comment ref="C6" authorId="2" shapeId="0" xr:uid="{BFBB8E2F-6D37-4987-BD28-47013FB305E7}">
      <text>
        <t>[Threaded comment]
Your version of Excel allows you to read this threaded comment; however, any edits to it will get removed if the file is opened in a newer version of Excel. Learn more: https://go.microsoft.com/fwlink/?linkid=870924
Comment:
    Falta el return de los datos cargados</t>
      </text>
    </comment>
    <comment ref="D6" authorId="3" shapeId="0" xr:uid="{85B0CE42-8700-44C6-A8D4-6073D4300EAF}">
      <text>
        <t>[Threaded comment]
Your version of Excel allows you to read this threaded comment; however, any edits to it will get removed if the file is opened in a newer version of Excel. Learn more: https://go.microsoft.com/fwlink/?linkid=870924
Comment:
    Faltó reusar  la función del punto 1</t>
      </text>
    </comment>
    <comment ref="D7" authorId="4" shapeId="0" xr:uid="{8B29ACF2-F47B-408D-A99A-318013477843}">
      <text>
        <t>[Threaded comment]
Your version of Excel allows you to read this threaded comment; however, any edits to it will get removed if the file is opened in a newer version of Excel. Learn more: https://go.microsoft.com/fwlink/?linkid=870924
Comment:
    Sobra un ciclo, no reuso función del punto 1</t>
      </text>
    </comment>
    <comment ref="E7" authorId="5" shapeId="0" xr:uid="{94BDDDFC-10F6-4E3D-8D86-0A24B7C4A7A3}">
      <text>
        <t>[Threaded comment]
Your version of Excel allows you to read this threaded comment; however, any edits to it will get removed if the file is opened in a newer version of Excel. Learn more: https://go.microsoft.com/fwlink/?linkid=870924
Comment:
    Sobra un ciclo, no reuso función del punto 1</t>
      </text>
    </comment>
    <comment ref="F7" authorId="6" shapeId="0" xr:uid="{41A55F2C-7F44-4648-9661-F3339EEDF160}">
      <text>
        <t>[Threaded comment]
Your version of Excel allows you to read this threaded comment; however, any edits to it will get removed if the file is opened in a newer version of Excel. Learn more: https://go.microsoft.com/fwlink/?linkid=870924
Comment:
    El ciclo debe iniciar en 1  y no en cero sobra un ciclo</t>
      </text>
    </comment>
    <comment ref="G7" authorId="7" shapeId="0" xr:uid="{3FE79773-9353-4FE9-B1D0-4C5E37B92A5B}">
      <text>
        <t>[Threaded comment]
Your version of Excel allows you to read this threaded comment; however, any edits to it will get removed if the file is opened in a newer version of Excel. Learn more: https://go.microsoft.com/fwlink/?linkid=870924
Comment:
    error de sintaxis</t>
      </text>
    </comment>
    <comment ref="D8" authorId="8" shapeId="0" xr:uid="{B4D5E476-D619-4572-B6D8-310CAF42ABE5}">
      <text>
        <t>[Threaded comment]
Your version of Excel allows you to read this threaded comment; however, any edits to it will get removed if the file is opened in a newer version of Excel. Learn more: https://go.microsoft.com/fwlink/?linkid=870924
Comment:
    Sobra  1 ciclo</t>
      </text>
    </comment>
    <comment ref="E8" authorId="9" shapeId="0" xr:uid="{FB16A338-B6D7-4777-A9DB-158ED4606C77}">
      <text>
        <t>[Threaded comment]
Your version of Excel allows you to read this threaded comment; however, any edits to it will get removed if the file is opened in a newer version of Excel. Learn more: https://go.microsoft.com/fwlink/?linkid=870924
Comment:
    Sobra  1 ciclo</t>
      </text>
    </comment>
    <comment ref="F8" authorId="10" shapeId="0" xr:uid="{934E309F-CF2A-4E01-B168-BE9B2F5C17CF}">
      <text>
        <t>[Threaded comment]
Your version of Excel allows you to read this threaded comment; however, any edits to it will get removed if the file is opened in a newer version of Excel. Learn more: https://go.microsoft.com/fwlink/?linkid=870924
Comment:
    # El diccionario debe quedar fuera del ciclo para que quede mejor, sino se reemplaza innecesariamente
#Debe iniciar el 1 y no en cero el ciclo</t>
      </text>
    </comment>
    <comment ref="C9" authorId="11" shapeId="0" xr:uid="{F6F843D7-7323-47B0-B12E-D020D3522FF8}">
      <text>
        <t>[Threaded comment]
Your version of Excel allows you to read this threaded comment; however, any edits to it will get removed if the file is opened in a newer version of Excel. Learn more: https://go.microsoft.com/fwlink/?linkid=870924
Comment:
    Falta el return de los datos cargados</t>
      </text>
    </comment>
    <comment ref="D9" authorId="12" shapeId="0" xr:uid="{69F9CAC3-6D6B-4E49-851C-84456A7D6268}">
      <text>
        <t>[Threaded comment]
Your version of Excel allows you to read this threaded comment; however, any edits to it will get removed if the file is opened in a newer version of Excel. Learn more: https://go.microsoft.com/fwlink/?linkid=870924
Comment:
    Sobra  1 ciclo</t>
      </text>
    </comment>
    <comment ref="E9" authorId="13" shapeId="0" xr:uid="{58E9DAD2-E694-4FB3-B973-6F0F6FA18229}">
      <text>
        <t>[Threaded comment]
Your version of Excel allows you to read this threaded comment; however, any edits to it will get removed if the file is opened in a newer version of Excel. Learn more: https://go.microsoft.com/fwlink/?linkid=870924
Comment:
    Sobra  1 ciclo</t>
      </text>
    </comment>
  </commentList>
</comments>
</file>

<file path=xl/sharedStrings.xml><?xml version="1.0" encoding="utf-8"?>
<sst xmlns="http://schemas.openxmlformats.org/spreadsheetml/2006/main" count="1101" uniqueCount="424">
  <si>
    <t>Introducción a la Programación</t>
  </si>
  <si>
    <t>Parcia1</t>
  </si>
  <si>
    <t>Estudiante</t>
  </si>
  <si>
    <t>Quiz - tipos de datos</t>
  </si>
  <si>
    <t>Quiz 5 febrero - tour francia - condicional sencillo</t>
  </si>
  <si>
    <t>Quiz 10 Feb - part1  Generacion E
Condicionales anidados y enlazados</t>
  </si>
  <si>
    <t>Generación E nota corregida x trabajo en clase</t>
  </si>
  <si>
    <t>Comentarios quiz generación E</t>
  </si>
  <si>
    <t>Quiz 1 de mazo
Ciclos … arreglar los ciclos</t>
  </si>
  <si>
    <t>Promedio Quices</t>
  </si>
  <si>
    <t>Quiz seguimiento código 9 de marzo del 2020
Da décimas para el parcial 2</t>
  </si>
  <si>
    <t>Comentarios quiz generación e</t>
  </si>
  <si>
    <t>Comentarios parcial  1</t>
  </si>
  <si>
    <t>Grupo</t>
  </si>
  <si>
    <t>Observaciones</t>
  </si>
  <si>
    <t>Orden entrega</t>
  </si>
  <si>
    <t>Puesto</t>
  </si>
  <si>
    <t>Primer punto</t>
  </si>
  <si>
    <t>Segundo punto</t>
  </si>
  <si>
    <t>Ortografía</t>
  </si>
  <si>
    <t>Total</t>
  </si>
  <si>
    <t>Decima para parcial 1
Quiz rep indefinida 24-02-2020</t>
  </si>
  <si>
    <t>Parcial 1 Total</t>
  </si>
  <si>
    <t>Parcial 2</t>
  </si>
  <si>
    <t>Nota estimada</t>
  </si>
  <si>
    <t>OBS punto 1</t>
  </si>
  <si>
    <t>OBS punto 2</t>
  </si>
  <si>
    <t xml:space="preserve">OBS punto 3 </t>
  </si>
  <si>
    <t>nota punto 1 - 10pts</t>
  </si>
  <si>
    <t>nota punto 2- 20pts</t>
  </si>
  <si>
    <t>nota punto 3- 20pts</t>
  </si>
  <si>
    <t>Zuluaga Aristizabal,Manuela</t>
  </si>
  <si>
    <t>no se ayudaron</t>
  </si>
  <si>
    <t>Muchas condiciones</t>
  </si>
  <si>
    <t>Podría hacero de manera más sencilla</t>
  </si>
  <si>
    <t>Podrían haber creado variables para la venta tota de cada producto- No verifica que la cota de 100, pueden haber valores más  grandes, sin embarg no afecta.</t>
  </si>
  <si>
    <t>A</t>
  </si>
  <si>
    <t>Villarroel Luengas,Juan Esteban</t>
  </si>
  <si>
    <t>decima</t>
  </si>
  <si>
    <t>ok</t>
  </si>
  <si>
    <t>--</t>
  </si>
  <si>
    <t>No hay un buen uso de las variables - podría hacer elif -problema de identación</t>
  </si>
  <si>
    <t>B</t>
  </si>
  <si>
    <t>Victoria Diaz,Santiago</t>
  </si>
  <si>
    <t>se ayudaron mas o menos</t>
  </si>
  <si>
    <t>Falla cuando acreditada es No y oferta es no por el orden de los elif</t>
  </si>
  <si>
    <t>Orde de los condicionales</t>
  </si>
  <si>
    <t>solo se pide total de inventario - errores en cálculos matemáticos - Variables innecesarias - pudo ahorrarse condiciones -</t>
  </si>
  <si>
    <t>C</t>
  </si>
  <si>
    <t>Valencia Garcia,Juan Manuel</t>
  </si>
  <si>
    <t>No vino</t>
  </si>
  <si>
    <t>N/A</t>
  </si>
  <si>
    <t xml:space="preserve">Usa el simbolo de %, podría guardar los cálculos en variables - cuidado con la identación - </t>
  </si>
  <si>
    <t>( No vino a clase)</t>
  </si>
  <si>
    <t>D</t>
  </si>
  <si>
    <t>Sinisterra Correa,Andres Camilo</t>
  </si>
  <si>
    <t xml:space="preserve">                                                                                                                                                                                                                                                                                                                                                                                                                                                                                                                                                                                                                                                                                                                                                                                                                                                                                                                                                                                                                                                                                                                                                                                                                                                                                                                                                                                                                                                                                                                                                                                                                                                                                </t>
  </si>
  <si>
    <t>Le falta pedir el valor de la oferta academica para saber si cumple con el valor o no.  Puede que tenga la lógica</t>
  </si>
  <si>
    <t xml:space="preserve">Ejercicio incompleto, solo funciona si acreditada de alta calidad </t>
  </si>
  <si>
    <t xml:space="preserve">Ojo con los nombres de las variable - Tiene conusiones para imprimer - se notan errores en la lógica - </t>
  </si>
  <si>
    <t>Samboni Rojas,Cesar Manuel</t>
  </si>
  <si>
    <t>la venta de un producto es o no es, funciona que sea tipo float, pero no debería - - prodría existir una unica variable para la bonificación por ejemplo - aunque quiere validar cantidad de vendidos con la canidad en stock solo hace prints, lo cual permite que a pesar del error continue la ejecución - Que utilice lápiz  los tachones dan muy mala pesntación - ser más organizado.</t>
  </si>
  <si>
    <t>Rivera Camargo,Santiago Andrés</t>
  </si>
  <si>
    <t>Falla pq digo cuál o cuales condiciones siempre muestra el error por las dos cosas. 
Me parece que tiene buena logica y puede arreglarlo</t>
  </si>
  <si>
    <t>Falla cuando acreditacion No, y porcentaje SI y viceversa</t>
  </si>
  <si>
    <t xml:space="preserve"> - identación </t>
  </si>
  <si>
    <t>Rios Rodriguez,Juan Fernando</t>
  </si>
  <si>
    <t>Podría poner un solo print reemplazando las variables para acortar el código. En general el código esa limpio
Confusión entre error lógico y de sintaxis</t>
  </si>
  <si>
    <t>Rios Hurtado,Valeria</t>
  </si>
  <si>
    <t>Puso las condiciones al revés, la condición de entrada está bn par el primer if en el que evalúa las dos, pero luego en vez de poner el siguiente if dentro del else lo puso dentro del if</t>
  </si>
  <si>
    <t>Cómo ubicar los condicionales anidados</t>
  </si>
  <si>
    <t xml:space="preserve">La cantidad de juguetes  iniciales no se pide al usuario - El porcentaje vendido es sobre el total del inventario - hay un error con el cálculo de la venta total - Tiene errores de identación - Confusión entre errores lógicos y de Ejecución - Caso especial hizo más de 5 errores -  Buen uso de  las estructuas condicionales. </t>
  </si>
  <si>
    <t>Ramirez Gonzalez,Eduardo Jose</t>
  </si>
  <si>
    <t>Evalua dos vece las misma condición: %&gt;=50 - Habrá un error en el print de la bonificación por persona por la identación - Buen uso de variables, muy organizado</t>
  </si>
  <si>
    <t>Portillo Rosero,Santiago</t>
  </si>
  <si>
    <t>cada uno miro su codigo</t>
  </si>
  <si>
    <t>Pregunta dentro de if entonces no va a preguntar en todos los casos
Elif sin if, entones error de sintaxis. Suponiendo que fuera un if, entonces si entraría. 
Problemas en como pone los condicionales</t>
  </si>
  <si>
    <t xml:space="preserve">Como ubiacr los condicionales
Orden de aparición d las variables, </t>
  </si>
  <si>
    <t xml:space="preserve">Ojo con los nombres de las variables deben ser intuitivas, aunque hay buen uso de ellas - repite código, sin embargo aún no ven la noción de función - </t>
  </si>
  <si>
    <t>Portilla Miranda,Brayan Esteban</t>
  </si>
  <si>
    <t>Falla en cso de GE flse y porcenaje &gt; 25</t>
  </si>
  <si>
    <t>Tener cuidado con el seguimiento de intrucciones del texto - tener claro lo que se va a comparar - cuidado con la estructura de if seguidos.</t>
  </si>
  <si>
    <t>Ortiz Zapata,María Alejandra</t>
  </si>
  <si>
    <t>Décima parcial</t>
  </si>
  <si>
    <t>----</t>
  </si>
  <si>
    <t>podría haber sido condicionales más sencillos</t>
  </si>
  <si>
    <t>no vino</t>
  </si>
  <si>
    <t>NA</t>
  </si>
  <si>
    <t>Narvaez Chamorro,Jair Andres</t>
  </si>
  <si>
    <t>quedo</t>
  </si>
  <si>
    <t>Solo puso condicional sencillo, no hizo la lógica para que contestara a las dos preguntas</t>
  </si>
  <si>
    <t>Usar condicionales enlazados y anidados</t>
  </si>
  <si>
    <t>Ser már organizado, nombre de variables pueden ser más cortas -cuidado con la identación.</t>
  </si>
  <si>
    <t>Lopez Niño,Juan Daniel</t>
  </si>
  <si>
    <t>Muchos elfi</t>
  </si>
  <si>
    <t xml:space="preserve">espacios en nombres de variables - nombres de variables invalidos - </t>
  </si>
  <si>
    <t>Libreros Bedoya,Juan Esteban</t>
  </si>
  <si>
    <t xml:space="preserve">       </t>
  </si>
  <si>
    <t>Errores de sintaxis en condicionales
Los mensajes no explican bien las condiciones por la que no se cumple la generación e
Los condicionales estan más largo de lo que deberían pero funcionan</t>
  </si>
  <si>
    <t>Condición lógica
Código  más complejo</t>
  </si>
  <si>
    <t>Solo contesta el primer punto - variables mal nombradas - usa el simbolo de % - no hay condicionales - no hace bien los cálculos</t>
  </si>
  <si>
    <t>Krauss Tovar,Nel</t>
  </si>
  <si>
    <t>Varias condiciones separadas
Me gusta la idea de la variable bandera</t>
  </si>
  <si>
    <t>Herrera Flores,Fernando</t>
  </si>
  <si>
    <t>Parámetros innecesarios - jeraquia de operaciones - no almacena la bonificación.</t>
  </si>
  <si>
    <t>Gutierrez Sanchez,Felipe</t>
  </si>
  <si>
    <t>podría mejorar la estructura del if, en general muy bien.</t>
  </si>
  <si>
    <t>Granada Osorio,Simon Pedro</t>
  </si>
  <si>
    <t>Muy buena lógica, uso correcto de variables</t>
  </si>
  <si>
    <t>Garcia Vicuña,Juan Pablo</t>
  </si>
  <si>
    <t>si se ayudaron</t>
  </si>
  <si>
    <t>Tiene doble else, el mensaje del print no explica bn pq no puede participar.  Tiene más o menos la lógica</t>
  </si>
  <si>
    <t>Doble else sin un if</t>
  </si>
  <si>
    <t>Podría guardar los cálculos en variables - tener cuidado con el seguimiento de instrucciones.</t>
  </si>
  <si>
    <t>Enciso Gutierrez,David Alejandro</t>
  </si>
  <si>
    <t>Usa if en lugar del elf, aunque las condiciones estan bn</t>
  </si>
  <si>
    <t>Pide Datos de variables que aun no tiene - seguimiento de intrucciones regular</t>
  </si>
  <si>
    <t>Colorado Ochoa,Santiago</t>
  </si>
  <si>
    <t>En el caso de que no cumple con los dos requisitos no imprime el mensaje. Tiene un print con una aclaración pero me gustarí más que lo hiciera con un else</t>
  </si>
  <si>
    <t xml:space="preserve">Podría guardar los cálculos en variables para volver a usarlos y no tener que escribir todo en el print - usar la estrucua elif hubiera simplificado el código. </t>
  </si>
  <si>
    <t>Cocina Combariza,Gustavo</t>
  </si>
  <si>
    <t>No lo entrego</t>
  </si>
  <si>
    <t>NO encadenó las cosas bn, tiene errores de sintaxis, la solución no hace nada</t>
  </si>
  <si>
    <t>Sintaxis, orden de los condicionales, lógica en general</t>
  </si>
  <si>
    <t>Solo, no sé que le pasó</t>
  </si>
  <si>
    <t>Castro Castro,Esteban</t>
  </si>
  <si>
    <t>Burbano Diaz,Mariana</t>
  </si>
  <si>
    <t xml:space="preserve">se ayudatom                                 </t>
  </si>
  <si>
    <t>pide dato ya dados - hay errors en la sintáxis - se notan fallas en la lógica - no muestra los resultados</t>
  </si>
  <si>
    <t>no viino</t>
  </si>
  <si>
    <t>Avendaño Caicedo,Eduardo Jose</t>
  </si>
  <si>
    <t>si se ayudaronm pero luego de que les dje</t>
  </si>
  <si>
    <t>Usa elif lo que hace que en algunos casos no se muestren las dos condiciones 
Usa diferente, no mayor y menor igual</t>
  </si>
  <si>
    <t>Condición lógica
Elif</t>
  </si>
  <si>
    <t>nombres variables incorrecta - podría usar elif</t>
  </si>
  <si>
    <t>Arias Gallego,Juan Manuel</t>
  </si>
  <si>
    <t>condición de entrada mala, código más complejo de lo necesario</t>
  </si>
  <si>
    <t xml:space="preserve"> Pedroza Barrios,Edinson Steve</t>
  </si>
  <si>
    <t>Confusión entre if y elif</t>
  </si>
  <si>
    <t>Usa el % y no se puede - piden cosas que están dadas en el texto - tiene un buen manejo de la estrucutra condicional</t>
  </si>
  <si>
    <t xml:space="preserve"> Burgos Avendaño,Carlos Alberto</t>
  </si>
  <si>
    <t>Falla cuando intitu no y porcentaje tampoco, problemas en el ==
Creo que tiene buena lógicca</t>
  </si>
  <si>
    <t>Orde de los condicionales del elif</t>
  </si>
  <si>
    <t>Buen uso de Variables - muy organizado, muy bien</t>
  </si>
  <si>
    <t>Basante, Juan José</t>
  </si>
  <si>
    <t>Al ponerlo con alguien que estaba muy perdido, los dos estaban super perdidos.  Entonces no esta funcionando como explicación</t>
  </si>
  <si>
    <t>OBS generales</t>
  </si>
  <si>
    <t>Orden de entrega</t>
  </si>
  <si>
    <t>P2,P3</t>
  </si>
  <si>
    <t>P1,P3</t>
  </si>
  <si>
    <t>P2</t>
  </si>
  <si>
    <t>P3</t>
  </si>
  <si>
    <t>9,13</t>
  </si>
  <si>
    <t>13,16</t>
  </si>
  <si>
    <t>13,11</t>
  </si>
  <si>
    <t xml:space="preserve">Ojo con las mayúsculas y minúsculas, </t>
  </si>
  <si>
    <t>P3,16</t>
  </si>
  <si>
    <t>11,13,16</t>
  </si>
  <si>
    <t>7,15</t>
  </si>
  <si>
    <t>P1,P3,7,15</t>
  </si>
  <si>
    <t>1,P1</t>
  </si>
  <si>
    <t>Dices cuántos apartamentos tienen mascotas y alg sobre las mascotas x conjunto acumulado, pero eso no fue lo que se preguntó.
Tienes más funciones de las que necesitas, P2</t>
  </si>
  <si>
    <t>16,8</t>
  </si>
  <si>
    <t>P3,9, 13</t>
  </si>
  <si>
    <t>2,13</t>
  </si>
  <si>
    <t>P1 ¿Pq multiplicas x 1000 el menor?, los datos de entrada solo se podían pedir en el procedimiento</t>
  </si>
  <si>
    <t>7, 15</t>
  </si>
  <si>
    <t>9, 13,11</t>
  </si>
  <si>
    <t xml:space="preserve">14,16 </t>
  </si>
  <si>
    <t>7,15,9, 13</t>
  </si>
  <si>
    <t xml:space="preserve">14,6,13,12,5 </t>
  </si>
  <si>
    <t>1,17</t>
  </si>
  <si>
    <t>No necesitas la variable cont</t>
  </si>
  <si>
    <t>1,8,17,16,9</t>
  </si>
  <si>
    <t xml:space="preserve"> 9, 14</t>
  </si>
  <si>
    <t>2,5</t>
  </si>
  <si>
    <t xml:space="preserve">Tienes dos ciclos. Solo necesitas uno. </t>
  </si>
  <si>
    <t>17,4</t>
  </si>
  <si>
    <t>6,5,17,9 , 11, 12</t>
  </si>
  <si>
    <t>14,2, 4,5,9</t>
  </si>
  <si>
    <t>3,4,5,16,17</t>
  </si>
  <si>
    <t>5,6,9,11,12,13</t>
  </si>
  <si>
    <t xml:space="preserve">13,10, 6, </t>
  </si>
  <si>
    <t>14,16, 9, 17,13</t>
  </si>
  <si>
    <t>10,9,6,13,17,5,12,11</t>
  </si>
  <si>
    <t>5,8,16,17,9</t>
  </si>
  <si>
    <t>El cálculo de las maletas a cobrar fue ingenioso</t>
  </si>
  <si>
    <t>12,11</t>
  </si>
  <si>
    <t>13,16,4,5,9</t>
  </si>
  <si>
    <t>13,9, 5,11,</t>
  </si>
  <si>
    <t>16,17,9,1,14</t>
  </si>
  <si>
    <t>5,6,9,11,12,13,</t>
  </si>
  <si>
    <t>4,16,17,9</t>
  </si>
  <si>
    <t>1,6,14.3</t>
  </si>
  <si>
    <t>3,13,16,6</t>
  </si>
  <si>
    <t xml:space="preserve">1,3, 9, </t>
  </si>
  <si>
    <t>Falta un while en e punto 1</t>
  </si>
  <si>
    <t>4,5,9,16, 17</t>
  </si>
  <si>
    <t>4, 14,17</t>
  </si>
  <si>
    <t>16,5,9,14</t>
  </si>
  <si>
    <t xml:space="preserve"> 4, 6,1,5,14</t>
  </si>
  <si>
    <t>Nota final+ décimas</t>
  </si>
  <si>
    <t>P1,P3, 9</t>
  </si>
  <si>
    <t>P3, 18</t>
  </si>
  <si>
    <t>P3,13,5,18</t>
  </si>
  <si>
    <t>P3 Debiste inicializar el acum en cero directamente en la operación hubiera sido más simple</t>
  </si>
  <si>
    <t>12, 18</t>
  </si>
  <si>
    <t>8955641</t>
  </si>
  <si>
    <t>8956577</t>
  </si>
  <si>
    <t>8955478</t>
  </si>
  <si>
    <t>8956130</t>
  </si>
  <si>
    <t>8955617</t>
  </si>
  <si>
    <t>8955498</t>
  </si>
  <si>
    <t>8953240</t>
  </si>
  <si>
    <t>8955978</t>
  </si>
  <si>
    <t>8940494</t>
  </si>
  <si>
    <t>8953528</t>
  </si>
  <si>
    <t>8954151</t>
  </si>
  <si>
    <t>8956671</t>
  </si>
  <si>
    <t>8956433</t>
  </si>
  <si>
    <t>8952334</t>
  </si>
  <si>
    <t>8956387</t>
  </si>
  <si>
    <t>8956597</t>
  </si>
  <si>
    <t>8955768</t>
  </si>
  <si>
    <t>8952806</t>
  </si>
  <si>
    <t>8955405</t>
  </si>
  <si>
    <t>8952036</t>
  </si>
  <si>
    <t>8953028</t>
  </si>
  <si>
    <t>8955562</t>
  </si>
  <si>
    <t>8952620</t>
  </si>
  <si>
    <t>8952957</t>
  </si>
  <si>
    <t>8955651</t>
  </si>
  <si>
    <t>8955913</t>
  </si>
  <si>
    <t>8954056</t>
  </si>
  <si>
    <t>8956125</t>
  </si>
  <si>
    <t>8956186</t>
  </si>
  <si>
    <t>8954135</t>
  </si>
  <si>
    <t>Grupos ejercicio en clase</t>
  </si>
  <si>
    <t xml:space="preserve">El punto está incompleto, las funciones no retornan. </t>
  </si>
  <si>
    <t>COD</t>
  </si>
  <si>
    <t>Nombre</t>
  </si>
  <si>
    <t>Nota</t>
  </si>
  <si>
    <t>Nel</t>
  </si>
  <si>
    <t>Eduardo avendaño</t>
  </si>
  <si>
    <t>Manuela</t>
  </si>
  <si>
    <t>Simon pedro</t>
  </si>
  <si>
    <t>Felipe</t>
  </si>
  <si>
    <t>Brayan</t>
  </si>
  <si>
    <t>Eduardo jose</t>
  </si>
  <si>
    <t>Juan Fernando</t>
  </si>
  <si>
    <t>Santiago colorado</t>
  </si>
  <si>
    <t>Esteban castro</t>
  </si>
  <si>
    <t>Informada</t>
  </si>
  <si>
    <t>informado</t>
  </si>
  <si>
    <t>Informado</t>
  </si>
  <si>
    <t>Cesar samboni</t>
  </si>
  <si>
    <t>Chabelly</t>
  </si>
  <si>
    <t>Carlos burgos</t>
  </si>
  <si>
    <t>confirmado</t>
  </si>
  <si>
    <t>David enciso</t>
  </si>
  <si>
    <t>lo voy a mover a villaroel</t>
  </si>
  <si>
    <t>Grupo 1</t>
  </si>
  <si>
    <t>Grupo 3</t>
  </si>
  <si>
    <t>Grupo 4</t>
  </si>
  <si>
    <t>Datos</t>
  </si>
  <si>
    <t>Nota parcial</t>
  </si>
  <si>
    <t>Grupo 2</t>
  </si>
  <si>
    <t>Asistencia</t>
  </si>
  <si>
    <t>no</t>
  </si>
  <si>
    <t>si</t>
  </si>
  <si>
    <t>no se</t>
  </si>
  <si>
    <t>(en una parte)</t>
  </si>
  <si>
    <t>Asitencia 15 de abril</t>
  </si>
  <si>
    <t>Asistencia 20 de abril</t>
  </si>
  <si>
    <t>Asitencia 21 de abril</t>
  </si>
  <si>
    <t>No</t>
  </si>
  <si>
    <t>Décimas ejercicios 13 de abril (sobre listas de listas)</t>
  </si>
  <si>
    <t>Décimas 13 de abril con ejercicios de socrative ( operadores lógicos, condicionales, funciones, ciclos)</t>
  </si>
  <si>
    <t>Parcial 3</t>
  </si>
  <si>
    <t>Exogenerado?</t>
  </si>
  <si>
    <t>Decimas sobrantes</t>
  </si>
  <si>
    <t>Nota parcial 1</t>
  </si>
  <si>
    <t>Nota parcial 2</t>
  </si>
  <si>
    <t>Nota parcial 3</t>
  </si>
  <si>
    <t>Décimas sobrantes</t>
  </si>
  <si>
    <t>parte</t>
  </si>
  <si>
    <t>"Problemas de internet"</t>
  </si>
  <si>
    <t>Tuvo que prestar el pc</t>
  </si>
  <si>
    <t>Mayo 6 2020</t>
  </si>
  <si>
    <t>Parcial 4</t>
  </si>
  <si>
    <t>CANCELO</t>
  </si>
  <si>
    <t>Exonerado</t>
  </si>
  <si>
    <t>Miércoles 27 de mayo</t>
  </si>
  <si>
    <t>Lunes 25 de mayo</t>
  </si>
  <si>
    <t>Entregó?</t>
  </si>
  <si>
    <t>x</t>
  </si>
  <si>
    <t>Entregó</t>
  </si>
  <si>
    <t>Fecha</t>
  </si>
  <si>
    <t>Hora</t>
  </si>
  <si>
    <t>Persona</t>
  </si>
  <si>
    <t>Funcionalidad</t>
  </si>
  <si>
    <t>Comentarios</t>
  </si>
  <si>
    <t>Estilo de codificación</t>
  </si>
  <si>
    <t>Mejores prácticas</t>
  </si>
  <si>
    <t>Sustentación</t>
  </si>
  <si>
    <t>Decimas x sorprendeme</t>
  </si>
  <si>
    <t>sonidos</t>
  </si>
  <si>
    <t>Encuentra posiciones inválidas
Iconos muy bonitos cuando gana y pierde</t>
  </si>
  <si>
    <t>Excelente separación de funciones, nombramiento de variables y reuso del código</t>
  </si>
  <si>
    <t>Sonidos</t>
  </si>
  <si>
    <t>Si tiene la validación para que las coordinadas sean válidas</t>
  </si>
  <si>
    <t>Buen nombramiento de variables y  funciones. 
Tiene documentación para guiar el código</t>
  </si>
  <si>
    <t>La forma en que hizo que se guardara el diccionario en solo una línea de código.   
Muestra instruccciones para el usuario en el menu principal. 
Cuando le da una mína se hace con F y con 0</t>
  </si>
  <si>
    <t>Nota final</t>
  </si>
  <si>
    <t>Sonidos con errores, monedas, coordinadas.  Valida que no se muera cuando hay espacio vacíos usando el try excert. Tiene emojis para mostrar la bomba. 
Muestra las bombas alrededor. 
Cuanodo se gana se resuelven las bombas. 
Solo carga la partida cuando es posible es decir si ya ganó o perdió no lo hace</t>
  </si>
  <si>
    <t>Muy completa, con diferentes funcionaliades extra</t>
  </si>
  <si>
    <t xml:space="preserve">Prender y apagar la música. Super bonito el texto. Opción para mostrar la solución y borrar los datos guardados.  Muestra que esta cargando... la música y usa un sleep de hilo para que no se muestre el cargando de una.
Se ve muy bonita la matriz. 
Muy bonito los menus. Tiene la opción de mostrar solución. 
Maneja una opción de record para ver los puntajes altos y lo muestra con una animación super bonita que usa una librería. </t>
  </si>
  <si>
    <t>Muy completa. Solo evitar las llamadas recursivas</t>
  </si>
  <si>
    <t>Valida que las casillas no esten repetidas y que no esen fueran del rango</t>
  </si>
  <si>
    <t>Definió una función para evaluar alrededor de la casilla seleccionada para efiir las minas. Validó los limites usando dos ciclos anidados. Me pareció una idea novedosa. Muestra los puntajes más altos también. Usa la librería path para verificar si existe el archivo de los puntajes. Instrucciones muy completas con ejemplo y todo. 
Si gana le pregunta que si quiere cambiar a dificultad</t>
  </si>
  <si>
    <t>Buen estilo de codificación y código muy bien ordenado</t>
  </si>
  <si>
    <t xml:space="preserve">Calcula la cantidad de minas que hay alrededor del juego. Elimina el archivo </t>
  </si>
  <si>
    <t>No entregado</t>
  </si>
  <si>
    <t xml:space="preserve">Faltó validación para que la coordena sea válida dentro del tamaño del tablero. </t>
  </si>
  <si>
    <t xml:space="preserve">Nombre del guerrero :)
Problemas menores con el manejo de archivos. Por lo demás la funcionalida está completa
</t>
  </si>
  <si>
    <t>Buen nombramiento de variables y de funciones</t>
  </si>
  <si>
    <t>Funcionalidad completa</t>
  </si>
  <si>
    <t>Cumple bien con el estándar de codificación. 
Tiene comentarios que guían la revisión del código</t>
  </si>
  <si>
    <t>Funcionalidad completa
Tres tableros: el del usuario, el ganador y el de pistas.</t>
  </si>
  <si>
    <t>Como en el buscaminas original se abren los espacios en los que no hay nada además de mostrar los números adyacente.
Dice cuántas mínas hay alrededor. 
Tiene textos muy bonitos que pone colores en los títulos .
Se ve muy bonito los mensajes y el texto.</t>
  </si>
  <si>
    <t xml:space="preserve">
Valida que no este en posiciones locas, 
Pueden quedar menos minas pq lo esta haciendo for
Faltó la validación para que no permita que cuente coordenada repetida</t>
  </si>
  <si>
    <t>Buen estilo de codificación. Código limpio. Mejorar el nombramiento de funciones y variables</t>
  </si>
  <si>
    <t>Valida que las casillas no esten repetidas y que no esen fueran del rango.
Reusa el código</t>
  </si>
  <si>
    <t xml:space="preserve">Si la posicion no esta en el tablero le quita una vida. </t>
  </si>
  <si>
    <t>Buen manejo de diccionarios . 
Da el límite del tamaño 
Imprimía el trablero como cadenas para  que se pudiran imprimir bien los números</t>
  </si>
  <si>
    <t>La funcionan de crer bombas que no estuviran repetidas funciona pero se podría simplificar un poquito
La parte de  guardar se podía vovler una función para abstraer la lógica un poquito
Tiene la lógica para verificar si las coordinadas dadas estaban bn
Tiene la lógica aparte para verificar las bombas que se ve bn. 
Falta la validación de que si la coordenada esta x fuera entonces no acumule los puntos</t>
  </si>
  <si>
    <t>3.5</t>
  </si>
  <si>
    <t>Alguno epacios en blanco. El nombre de las variables como canf y canc se podría corregir
Se podrían  agregar comentarios para mejorar la documentación del código. 
Se podría mejorar el nombramiento de alguas variables</t>
  </si>
  <si>
    <t>Se podría mejorar el estándar de nombramiento pq hay cosas en mayúscula que podrían ir en mínuscula. Ejm Bombas, GenerarMatrizBombas, datos partida
Falta algo de docuemntación interna para guiar el programa</t>
  </si>
  <si>
    <t>Falta verificar que cada vez que se genera una bomba ya no haya una bomba 
Si valida que si da coordinadas repetidas no sume puntos
Se podrían hacer más funciones para mejorar el código</t>
  </si>
  <si>
    <t>Valida que no se pongan coordenas repetidas y también valida que no haya coordenadas por fuera del rango. NO suma si se ponen coordinadas repetidas</t>
  </si>
  <si>
    <t xml:space="preserve">Sonido, valido para que no se muera si se pone un enter en la coordenada y el nombre
Muy bonitos los textos del has ganado y has perdido
Muesra los puntajes máximos ordenado. </t>
  </si>
  <si>
    <t>Cumplió con el estándar de codificación</t>
  </si>
  <si>
    <t>Cuenta  minas alrededor
Cuenta el tiempo que dura el juego</t>
  </si>
  <si>
    <t>Valida que las posiciones sean válidas. , también valida si ya se dio la coordenada. Busca el nombre de la partida. Cantidad de minas sea la adecuada</t>
  </si>
  <si>
    <t>Se podría mejorar el estandar de nombramiento en algunas funciones: ejm partidasGuardadas 
El código esa bien ordenado
Buen manejo de funciones y parámetros</t>
  </si>
  <si>
    <t>Si</t>
  </si>
  <si>
    <t>Tiene un archivo extra para guardar los puntajes anteriores</t>
  </si>
  <si>
    <t>Tiene validaciones para que los números esten en  el rango del tablero y también valida que no haya coordinadas repetidas</t>
  </si>
  <si>
    <t xml:space="preserve">Código ordenado, en general cumple con el estándar de nombramiento de la variables. </t>
  </si>
  <si>
    <t>El guardar lo hace con listas y archivos
Funcionalidad completa</t>
  </si>
  <si>
    <t xml:space="preserve">Funcionalidad completa </t>
  </si>
  <si>
    <t xml:space="preserve">Válida las coordendas para que no se repitan y para que este válidas en el tablero. Cuado se pierde se borran los archivos. </t>
  </si>
  <si>
    <t>Funcinalidad demo que juegue solo</t>
  </si>
  <si>
    <t>Código organizado y cumple con el estándar de nombramiento</t>
  </si>
  <si>
    <t>Se puede personalizar el tamaño del tablero y la cantidad de bombas
Ranking de los tres mejores puntajes</t>
  </si>
  <si>
    <t>Código organizado. No se cumple es con el estándar de nombramiento en todas partes</t>
  </si>
  <si>
    <t>Tiene validaciones para que los números esten en  el rango del tablero y también valida que no haya coordinadas repetidas. 
Se podría mejorar la parte del reuso para que algunas partes del código sean más reutilizables. 
Por ejemplo la que calcula la cantidad de espacios</t>
  </si>
  <si>
    <t>Vaida que no sean negativas las coordenadas y que el tablero este en el rango
Funcionalidad completa</t>
  </si>
  <si>
    <t xml:space="preserve">Valida que no sean negativas las coordenadas. No valida que el tablero este en el rango, pero no valida que en coordinadas repetidas.  No valida que no queden bombas repetidas. </t>
  </si>
  <si>
    <t xml:space="preserve">Código ordenado pero no cumple con el estándar de nombramiento en todas las partes. Ejm "A", Mbombas, L </t>
  </si>
  <si>
    <t>El codigo da pistas en donde calcula cuantas minas hay alrededor
Formatea la cantidad de decimaes</t>
  </si>
  <si>
    <t>Falta hacer la parte de los archivos</t>
  </si>
  <si>
    <t>Código muy limpio,ajustar pequeñas cosas de nombramiento. Ejm: puntuación,  archivoPuntaje</t>
  </si>
  <si>
    <t>Falta validar cuando el usuario da coordendas negativas
Que este dentro del rango
Que no hayan bombas repetidas</t>
  </si>
  <si>
    <t>Código muy limpio</t>
  </si>
  <si>
    <t>Se mueve con teclas
Funcionalidad completa</t>
  </si>
  <si>
    <t>Validaba que no tuviera minas repetidas, como se mueve con teclas no necesitaba validaciones de números en las entradas</t>
  </si>
  <si>
    <t>4.0</t>
  </si>
  <si>
    <t xml:space="preserve">Se podría mejorar el estándar de nombramiento en algunas cositas. </t>
  </si>
  <si>
    <t>Saca minas repetidas
Si valida cuando hay posiciones repetidas
Mas o menos valida cuando hay posiciones por fuera del tablero
Hay cositas de funcionalidad que se podrían volver funciones</t>
  </si>
  <si>
    <t>Los archivos funcionan parcialmente, por lo demás funcionalidad completa</t>
  </si>
  <si>
    <t>Proyecto</t>
  </si>
  <si>
    <t>Comentarios sorprendeme</t>
  </si>
  <si>
    <t>Muy completa</t>
  </si>
  <si>
    <t>muy bien usado</t>
  </si>
  <si>
    <t>Emojies y e n jugo nuevo muestra las reglas. Va mostrando la información de manera muy bonita. 
Muy bien usado el estándar de nombramiento</t>
  </si>
  <si>
    <t>Funcionalidad completa, usó archivos json
Muy bonito la presentación del game over, y el win</t>
  </si>
  <si>
    <t>3:30:00 . m.</t>
  </si>
  <si>
    <t>Todo menos archivos</t>
  </si>
  <si>
    <t>Muy buen estilo</t>
  </si>
  <si>
    <t xml:space="preserve">Valida que las coordenadas esten en el rango y tiene el </t>
  </si>
  <si>
    <t>Muy bonita la pantalla del inicio y lo que pasa cuando se da una bomba</t>
  </si>
  <si>
    <t>Cumple muy bn el estandar de nombramiento</t>
  </si>
  <si>
    <t>Validaciones completas y código muy limpio. Muy buen trabajo :)</t>
  </si>
  <si>
    <t>Valida que no sume puntos en posiciones que no son válidas
Valida que no hayan minas repetidas
Validaciones muy completas
Muy buen trabajo :)</t>
  </si>
  <si>
    <t>Pendiente la parte de archivos</t>
  </si>
  <si>
    <t>Calcula cuantas bombas hay alrededor</t>
  </si>
  <si>
    <t>Códgo ordendo, pero no cumple el estándar en todas las partes del código: bombas, istas</t>
  </si>
  <si>
    <t xml:space="preserve">Valida que se ingresen también espacios, que no se den coordendas repetidas.  Si hay espacios muestra el mensaje de error. </t>
  </si>
  <si>
    <t>Faltó la funcionalidad dde archivos</t>
  </si>
  <si>
    <t>Faltan las validciones
Tiene una función parra cada nivel
Pueden quedar bombas repetidas</t>
  </si>
  <si>
    <t>Necesita muchas mejoras en el seguimiento del estándar e programación</t>
  </si>
  <si>
    <t xml:space="preserve">El código incuye validciones de posiciones en el rango, solo falto incluir </t>
  </si>
  <si>
    <t>Cumple con el estándar en la mayoría del código, pero se podría mejorar</t>
  </si>
  <si>
    <t>Se podría mejorar el nombramiento de algunas variables: ejm ubicacionMinas</t>
  </si>
  <si>
    <t xml:space="preserve"> 2:30 pm</t>
  </si>
  <si>
    <t>Jueves 28 de mayo</t>
  </si>
  <si>
    <t>Muy bonito el trablero,one el numero de las pistas. 
Controla el tiempo
Destapa las casillas cuando es un cero</t>
  </si>
  <si>
    <t>Tiene validaciones  para hacer que no se repitan las bombas cuando se ponen y además que los números esten en el rango</t>
  </si>
  <si>
    <t>Tiene buenas prácticas de programación</t>
  </si>
  <si>
    <t>La funcionalidad está completa</t>
  </si>
  <si>
    <t>Tiempos, muy bonita la presentación de cuando gana  y de cuando pierde. 
Tiempo</t>
  </si>
  <si>
    <t>Leer archivo binario</t>
  </si>
  <si>
    <t>Dado un origen mostrar los que coinciden</t>
  </si>
  <si>
    <t>Mostrar vuelos en un rango de duración</t>
  </si>
  <si>
    <t>Convertir a diccioaario</t>
  </si>
  <si>
    <t>Guardar</t>
  </si>
  <si>
    <t>En lugar de leerlo en cada función lo mejor hubiera sido recibir la lista  por parámetros</t>
  </si>
  <si>
    <t>Propiedad intelectual</t>
  </si>
  <si>
    <t>No lo presentó</t>
  </si>
  <si>
    <t>Se podría mejorar el nombramiento de algunas variables</t>
  </si>
  <si>
    <t>Evitar prácticas de funciones que se llamen asi mismas . Quitar while true , breaks</t>
  </si>
  <si>
    <t>Funciona para solo un tamaño de tablero. Muy bonita la presentación del tablero
No funciona completo el guardar</t>
  </si>
  <si>
    <t>Nota final sin décimas sobrantes</t>
  </si>
  <si>
    <t>Ubicación décimas sobrantes</t>
  </si>
  <si>
    <t>Nota ajustada</t>
  </si>
  <si>
    <t>Décimas sobrantes proyecto</t>
  </si>
  <si>
    <t>5.0</t>
  </si>
  <si>
    <t>Parcial 1 parcial 2 y talleres</t>
  </si>
  <si>
    <t>Parcial 1, parcial 2 y talleres</t>
  </si>
  <si>
    <t>---</t>
  </si>
  <si>
    <t>4.2</t>
  </si>
  <si>
    <t>Parcial 1, parcial 2, talleres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</si>
</sst>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theme="1"/>
      <name val="Calibri"/>
      <family val="2"/>
      <scheme val="minor"/>
    </font>
    <font>
      <sz val="10"/>
      <color theme="1"/>
      <name val="Calibri"/>
      <family val="2"/>
      <scheme val="minor"/>
    </font>
    <font>
      <b/>
      <sz val="10"/>
      <color theme="1"/>
      <name val="Calibri"/>
      <family val="2"/>
      <scheme val="minor"/>
    </font>
    <font>
      <b/>
      <sz val="10"/>
      <color rgb="FF000000"/>
      <name val="Arial"/>
      <family val="2"/>
    </font>
    <font>
      <sz val="10"/>
      <color rgb="FF000000"/>
      <name val="Arial"/>
      <family val="2"/>
    </font>
    <font>
      <sz val="10"/>
      <name val="Calibri"/>
      <family val="2"/>
      <scheme val="minor"/>
    </font>
    <font>
      <sz val="10"/>
      <color rgb="FFFF0000"/>
      <name val="Calibri"/>
      <family val="2"/>
      <scheme val="minor"/>
    </font>
    <font>
      <sz val="10"/>
      <name val="Arial"/>
      <family val="2"/>
    </font>
    <font>
      <b/>
      <sz val="10"/>
      <name val="Calibri"/>
      <family val="2"/>
      <scheme val="minor"/>
    </font>
    <font>
      <sz val="8"/>
      <color theme="1"/>
      <name val="Calibri"/>
      <family val="2"/>
      <scheme val="minor"/>
    </font>
    <font>
      <sz val="8"/>
      <name val="Calibri"/>
      <family val="2"/>
      <scheme val="minor"/>
    </font>
    <font>
      <sz val="11"/>
      <color rgb="FF000000"/>
      <name val="SansSerif"/>
      <family val="2"/>
    </font>
    <font>
      <b/>
      <sz val="11"/>
      <color theme="1"/>
      <name val="Calibri"/>
      <family val="2"/>
      <scheme val="minor"/>
    </font>
    <font>
      <b/>
      <sz val="9"/>
      <color theme="1"/>
      <name val="Calibri"/>
      <family val="2"/>
      <scheme val="minor"/>
    </font>
    <font>
      <b/>
      <sz val="8"/>
      <color theme="1"/>
      <name val="Calibri"/>
      <family val="2"/>
      <scheme val="minor"/>
    </font>
    <font>
      <sz val="11"/>
      <color rgb="FFFF0000"/>
      <name val="Calibri"/>
      <family val="2"/>
      <scheme val="minor"/>
    </font>
    <font>
      <sz val="11"/>
      <color theme="4"/>
      <name val="Calibri"/>
      <family val="2"/>
      <scheme val="minor"/>
    </font>
    <font>
      <sz val="11"/>
      <name val="SansSerif"/>
      <family val="2"/>
    </font>
    <font>
      <sz val="11"/>
      <name val="Calibri"/>
      <family val="2"/>
      <scheme val="minor"/>
    </font>
    <font>
      <sz val="9"/>
      <color rgb="FF000000"/>
      <name val="Arial"/>
      <family val="2"/>
    </font>
    <font>
      <sz val="9"/>
      <color indexed="81"/>
      <name val="Tahoma"/>
      <family val="2"/>
    </font>
    <font>
      <sz val="9"/>
      <color indexed="81"/>
      <name val="Tahoma"/>
      <charset val="1"/>
    </font>
    <font>
      <sz val="10"/>
      <color rgb="FF000000"/>
      <name val="Calibri"/>
      <family val="2"/>
      <scheme val="minor"/>
    </font>
    <font>
      <sz val="10"/>
      <color theme="0"/>
      <name val="Calibri"/>
      <family val="2"/>
      <scheme val="minor"/>
    </font>
    <font>
      <b/>
      <sz val="9"/>
      <name val="Calibri"/>
      <family val="2"/>
      <scheme val="minor"/>
    </font>
    <font>
      <sz val="9"/>
      <name val="Calibri"/>
      <family val="2"/>
      <scheme val="minor"/>
    </font>
  </fonts>
  <fills count="13">
    <fill>
      <patternFill patternType="none"/>
    </fill>
    <fill>
      <patternFill patternType="gray125"/>
    </fill>
    <fill>
      <patternFill patternType="solid">
        <fgColor rgb="FFCCCCCC"/>
      </patternFill>
    </fill>
    <fill>
      <patternFill patternType="none"/>
    </fill>
    <fill>
      <patternFill patternType="solid">
        <fgColor theme="0" tint="-0.149998474074526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D9E1F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1"/>
        <bgColor indexed="64"/>
      </patternFill>
    </fill>
  </fills>
  <borders count="6">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medium">
        <color rgb="FF333333"/>
      </left>
      <right/>
      <top style="medium">
        <color rgb="FF333333"/>
      </top>
      <bottom style="medium">
        <color rgb="FF333333"/>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4">
    <xf numFmtId="0" fontId="0" fillId="0" borderId="0" xfId="0"/>
    <xf numFmtId="0" fontId="1" fillId="3" borderId="0" xfId="0" applyFont="1" applyFill="1" applyAlignment="1">
      <alignment wrapText="1"/>
    </xf>
    <xf numFmtId="0" fontId="1" fillId="0" borderId="0" xfId="0" applyFont="1" applyFill="1" applyAlignment="1">
      <alignment wrapText="1"/>
    </xf>
    <xf numFmtId="0" fontId="3" fillId="3" borderId="1" xfId="0" applyNumberFormat="1" applyFont="1" applyFill="1" applyBorder="1" applyAlignment="1" applyProtection="1">
      <alignment horizontal="center" vertical="center" wrapText="1"/>
    </xf>
    <xf numFmtId="0" fontId="1" fillId="0" borderId="0" xfId="0" applyFont="1" applyAlignment="1">
      <alignment horizontal="center" vertical="center" wrapText="1"/>
    </xf>
    <xf numFmtId="0" fontId="3" fillId="2" borderId="4" xfId="0" applyNumberFormat="1" applyFont="1" applyFill="1" applyBorder="1" applyAlignment="1" applyProtection="1">
      <alignment horizontal="center" vertical="center" wrapText="1"/>
    </xf>
    <xf numFmtId="0" fontId="2" fillId="4"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2" fontId="1" fillId="3" borderId="1" xfId="0" applyNumberFormat="1" applyFont="1" applyFill="1" applyBorder="1" applyAlignment="1">
      <alignment horizontal="center" wrapText="1"/>
    </xf>
    <xf numFmtId="0" fontId="1" fillId="3" borderId="0" xfId="0" applyFont="1" applyFill="1" applyAlignment="1">
      <alignment horizontal="center" wrapText="1"/>
    </xf>
    <xf numFmtId="0" fontId="1" fillId="3" borderId="0" xfId="0" applyFont="1" applyFill="1" applyAlignment="1">
      <alignment vertical="center" wrapText="1"/>
    </xf>
    <xf numFmtId="0" fontId="1" fillId="3" borderId="0" xfId="0" quotePrefix="1" applyFont="1" applyFill="1" applyAlignment="1">
      <alignment horizontal="center" wrapText="1"/>
    </xf>
    <xf numFmtId="0" fontId="5" fillId="3" borderId="0" xfId="0" applyFont="1" applyFill="1" applyAlignment="1">
      <alignment horizontal="center" vertical="center" wrapText="1"/>
    </xf>
    <xf numFmtId="0" fontId="1" fillId="6" borderId="0" xfId="0" applyFont="1" applyFill="1" applyAlignment="1">
      <alignment horizontal="center" vertical="center" wrapText="1"/>
    </xf>
    <xf numFmtId="0" fontId="2" fillId="6" borderId="0" xfId="0" applyFont="1" applyFill="1" applyAlignment="1">
      <alignment horizontal="center" vertical="center" wrapText="1"/>
    </xf>
    <xf numFmtId="0" fontId="4" fillId="3" borderId="2" xfId="0" applyNumberFormat="1" applyFont="1" applyFill="1" applyBorder="1" applyAlignment="1" applyProtection="1">
      <alignment horizontal="left" vertical="center" wrapText="1"/>
    </xf>
    <xf numFmtId="0" fontId="1" fillId="3"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4" fillId="0" borderId="2" xfId="0" applyNumberFormat="1" applyFont="1" applyFill="1" applyBorder="1" applyAlignment="1" applyProtection="1">
      <alignment horizontal="left" vertical="center" wrapText="1"/>
    </xf>
    <xf numFmtId="0" fontId="1" fillId="0" borderId="0" xfId="0" applyFont="1" applyFill="1" applyAlignment="1">
      <alignment horizontal="center" vertical="center" wrapText="1"/>
    </xf>
    <xf numFmtId="0" fontId="1" fillId="0" borderId="1" xfId="0" applyFont="1" applyFill="1" applyBorder="1" applyAlignment="1">
      <alignment horizontal="center" vertical="center" wrapText="1"/>
    </xf>
    <xf numFmtId="0" fontId="5" fillId="0" borderId="0" xfId="0" applyFont="1" applyFill="1" applyAlignment="1">
      <alignment horizontal="center" vertical="center" wrapText="1"/>
    </xf>
    <xf numFmtId="0" fontId="11" fillId="3" borderId="5" xfId="0" applyFont="1" applyFill="1" applyBorder="1" applyAlignment="1">
      <alignment horizontal="center" vertical="center" wrapText="1"/>
    </xf>
    <xf numFmtId="0" fontId="9" fillId="0" borderId="0" xfId="0" applyFont="1" applyAlignment="1">
      <alignment horizontal="center" vertical="center" wrapText="1"/>
    </xf>
    <xf numFmtId="0" fontId="1" fillId="9" borderId="0" xfId="0" applyFont="1" applyFill="1" applyAlignment="1">
      <alignment horizontal="center" vertical="center" wrapText="1"/>
    </xf>
    <xf numFmtId="0" fontId="9" fillId="9" borderId="0" xfId="0" applyFont="1" applyFill="1" applyAlignment="1">
      <alignment horizontal="center" vertical="center" wrapText="1"/>
    </xf>
    <xf numFmtId="0" fontId="5" fillId="9" borderId="0" xfId="0" applyFont="1" applyFill="1" applyAlignment="1">
      <alignment horizontal="center" vertical="center" wrapText="1"/>
    </xf>
    <xf numFmtId="0" fontId="10" fillId="9" borderId="0" xfId="0" applyFont="1" applyFill="1" applyAlignment="1">
      <alignment horizontal="center" vertical="center" wrapText="1"/>
    </xf>
    <xf numFmtId="16" fontId="1" fillId="9" borderId="0" xfId="0" applyNumberFormat="1" applyFont="1" applyFill="1" applyAlignment="1">
      <alignment horizontal="center" vertical="center" wrapText="1"/>
    </xf>
    <xf numFmtId="0" fontId="1" fillId="9" borderId="0" xfId="0" quotePrefix="1" applyFont="1" applyFill="1" applyAlignment="1">
      <alignment horizontal="center" vertical="center" wrapText="1"/>
    </xf>
    <xf numFmtId="0" fontId="7" fillId="0" borderId="2" xfId="0" applyNumberFormat="1" applyFont="1" applyFill="1" applyBorder="1" applyAlignment="1" applyProtection="1">
      <alignment horizontal="left" vertical="center" wrapText="1"/>
    </xf>
    <xf numFmtId="0" fontId="1" fillId="0" borderId="0" xfId="0" applyFont="1" applyFill="1" applyBorder="1" applyAlignment="1">
      <alignment horizontal="center" vertical="center" wrapText="1"/>
    </xf>
    <xf numFmtId="0" fontId="4" fillId="3" borderId="0" xfId="0" applyNumberFormat="1" applyFont="1" applyFill="1" applyBorder="1" applyAlignment="1" applyProtection="1">
      <alignment horizontal="left" vertical="center" wrapText="1"/>
    </xf>
    <xf numFmtId="0" fontId="12" fillId="0" borderId="0" xfId="0" applyFont="1"/>
    <xf numFmtId="0" fontId="12"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0" fillId="0" borderId="0" xfId="0" applyFill="1"/>
    <xf numFmtId="0" fontId="0" fillId="0" borderId="0" xfId="0" applyFill="1" applyAlignment="1">
      <alignment wrapText="1"/>
    </xf>
    <xf numFmtId="0" fontId="4" fillId="0" borderId="0" xfId="0" applyNumberFormat="1" applyFont="1" applyFill="1" applyBorder="1" applyAlignment="1" applyProtection="1">
      <alignment horizontal="left" vertical="center" wrapText="1"/>
    </xf>
    <xf numFmtId="0" fontId="0" fillId="5" borderId="1" xfId="0" applyFill="1" applyBorder="1" applyAlignment="1">
      <alignment horizontal="center" vertical="center" wrapText="1"/>
    </xf>
    <xf numFmtId="0" fontId="14" fillId="5" borderId="0" xfId="0" applyFont="1" applyFill="1" applyAlignment="1">
      <alignment horizontal="center" vertical="center" wrapText="1"/>
    </xf>
    <xf numFmtId="0" fontId="13" fillId="5" borderId="0" xfId="0" applyFont="1" applyFill="1" applyAlignment="1">
      <alignment horizontal="center" vertical="center" wrapText="1"/>
    </xf>
    <xf numFmtId="0" fontId="1" fillId="5" borderId="0" xfId="0" applyFont="1" applyFill="1" applyAlignment="1">
      <alignment horizontal="center" vertical="center" wrapText="1"/>
    </xf>
    <xf numFmtId="0" fontId="5" fillId="5" borderId="0" xfId="0" applyFont="1" applyFill="1" applyAlignment="1">
      <alignment horizontal="center" vertical="center" wrapText="1"/>
    </xf>
    <xf numFmtId="0" fontId="6" fillId="9" borderId="0" xfId="0" applyFont="1" applyFill="1" applyAlignment="1">
      <alignment horizontal="center" vertical="center" wrapText="1"/>
    </xf>
    <xf numFmtId="0" fontId="13" fillId="4" borderId="0" xfId="0" applyFont="1" applyFill="1" applyAlignment="1">
      <alignment horizontal="center" vertical="center" wrapText="1"/>
    </xf>
    <xf numFmtId="0" fontId="13" fillId="6" borderId="0" xfId="0" applyFont="1" applyFill="1" applyAlignment="1">
      <alignment horizontal="center" vertical="center" wrapText="1"/>
    </xf>
    <xf numFmtId="0" fontId="13" fillId="9"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5" fillId="6" borderId="0" xfId="0" applyFont="1" applyFill="1" applyAlignment="1">
      <alignment horizontal="center" vertical="center" wrapText="1"/>
    </xf>
    <xf numFmtId="17" fontId="0" fillId="0" borderId="0" xfId="0" applyNumberFormat="1"/>
    <xf numFmtId="0" fontId="6" fillId="5" borderId="0" xfId="0" applyFont="1" applyFill="1" applyAlignment="1">
      <alignment horizontal="center" vertical="center" wrapText="1"/>
    </xf>
    <xf numFmtId="17" fontId="0" fillId="0" borderId="0" xfId="0" applyNumberFormat="1" applyAlignment="1">
      <alignment wrapText="1"/>
    </xf>
    <xf numFmtId="18" fontId="0" fillId="0" borderId="0" xfId="0" applyNumberFormat="1" applyFill="1"/>
    <xf numFmtId="0" fontId="4" fillId="0" borderId="2" xfId="0" applyNumberFormat="1" applyFont="1" applyFill="1" applyBorder="1" applyAlignment="1" applyProtection="1">
      <alignment horizontal="center" vertical="center" wrapText="1"/>
    </xf>
    <xf numFmtId="0" fontId="7" fillId="0" borderId="2" xfId="0" applyNumberFormat="1" applyFont="1" applyFill="1" applyBorder="1" applyAlignment="1" applyProtection="1">
      <alignment horizontal="center" vertical="center" wrapText="1"/>
    </xf>
    <xf numFmtId="0" fontId="4" fillId="0" borderId="0" xfId="0" applyNumberFormat="1" applyFont="1" applyFill="1" applyBorder="1" applyAlignment="1" applyProtection="1">
      <alignment horizontal="center" vertical="center" wrapText="1"/>
    </xf>
    <xf numFmtId="0" fontId="0" fillId="0" borderId="0" xfId="0" applyFill="1" applyAlignment="1">
      <alignment horizontal="center" vertical="center" wrapText="1"/>
    </xf>
    <xf numFmtId="0" fontId="12" fillId="0" borderId="0" xfId="0" applyFont="1" applyFill="1" applyAlignment="1">
      <alignment horizontal="center" vertical="center" wrapText="1"/>
    </xf>
    <xf numFmtId="0" fontId="0" fillId="0" borderId="0" xfId="0" applyFill="1" applyAlignment="1">
      <alignment horizontal="center" vertical="center"/>
    </xf>
    <xf numFmtId="18" fontId="0" fillId="0" borderId="0" xfId="0" applyNumberFormat="1" applyFill="1" applyAlignment="1">
      <alignment horizontal="center" vertical="center"/>
    </xf>
    <xf numFmtId="17" fontId="0" fillId="0" borderId="0" xfId="0" applyNumberFormat="1" applyFill="1" applyAlignment="1">
      <alignment horizontal="center" vertical="center"/>
    </xf>
    <xf numFmtId="0" fontId="0" fillId="3" borderId="0" xfId="0" applyFill="1" applyAlignment="1">
      <alignment horizontal="center" vertical="center"/>
    </xf>
    <xf numFmtId="0" fontId="0" fillId="3" borderId="1" xfId="0" applyFill="1" applyBorder="1"/>
    <xf numFmtId="0" fontId="12" fillId="0" borderId="0" xfId="0" applyFont="1" applyFill="1" applyAlignment="1">
      <alignment horizontal="center"/>
    </xf>
    <xf numFmtId="0" fontId="12" fillId="0" borderId="0" xfId="0" applyFont="1" applyFill="1" applyAlignment="1">
      <alignment horizontal="center" vertical="center"/>
    </xf>
    <xf numFmtId="0" fontId="15" fillId="3" borderId="1" xfId="0" applyFont="1" applyFill="1" applyBorder="1"/>
    <xf numFmtId="0" fontId="1" fillId="0" borderId="0" xfId="0" applyFont="1" applyFill="1"/>
    <xf numFmtId="18" fontId="1" fillId="0" borderId="0" xfId="0" applyNumberFormat="1" applyFont="1" applyFill="1"/>
    <xf numFmtId="0" fontId="1" fillId="0" borderId="0" xfId="0" applyFont="1" applyFill="1" applyAlignment="1">
      <alignment horizontal="center" vertical="center"/>
    </xf>
    <xf numFmtId="17" fontId="1" fillId="0" borderId="0" xfId="0" applyNumberFormat="1" applyFont="1" applyFill="1" applyAlignment="1">
      <alignment horizontal="center" vertical="center"/>
    </xf>
    <xf numFmtId="0" fontId="2" fillId="0" borderId="0" xfId="0" applyFont="1" applyFill="1" applyAlignment="1">
      <alignment horizontal="center" vertical="center"/>
    </xf>
    <xf numFmtId="0" fontId="11" fillId="0" borderId="5" xfId="0" applyFont="1" applyFill="1" applyBorder="1" applyAlignment="1">
      <alignment horizontal="center" vertical="center" wrapText="1"/>
    </xf>
    <xf numFmtId="0" fontId="4" fillId="9" borderId="2" xfId="0" applyNumberFormat="1" applyFont="1" applyFill="1" applyBorder="1" applyAlignment="1" applyProtection="1">
      <alignment horizontal="left" vertical="center" wrapText="1"/>
    </xf>
    <xf numFmtId="0" fontId="4" fillId="9" borderId="2" xfId="0" applyNumberFormat="1" applyFont="1" applyFill="1" applyBorder="1" applyAlignment="1" applyProtection="1">
      <alignment horizontal="center" vertical="center" wrapText="1"/>
    </xf>
    <xf numFmtId="0" fontId="0" fillId="9" borderId="0" xfId="0" applyFill="1" applyAlignment="1">
      <alignment horizontal="center" vertical="center"/>
    </xf>
    <xf numFmtId="0" fontId="3" fillId="0" borderId="1" xfId="0" applyNumberFormat="1" applyFont="1" applyFill="1" applyBorder="1" applyAlignment="1" applyProtection="1">
      <alignment horizontal="center" vertical="center" wrapText="1"/>
    </xf>
    <xf numFmtId="0" fontId="3" fillId="0" borderId="4" xfId="0" applyNumberFormat="1" applyFont="1" applyFill="1" applyBorder="1" applyAlignment="1" applyProtection="1">
      <alignment horizontal="center" vertical="center" wrapText="1"/>
    </xf>
    <xf numFmtId="0" fontId="3" fillId="0" borderId="3" xfId="0" applyFont="1" applyFill="1" applyBorder="1" applyAlignment="1">
      <alignment horizontal="center" vertical="center" wrapText="1"/>
    </xf>
    <xf numFmtId="0" fontId="4" fillId="11" borderId="2" xfId="0" applyNumberFormat="1" applyFont="1" applyFill="1" applyBorder="1" applyAlignment="1" applyProtection="1">
      <alignment horizontal="center" vertical="center" wrapText="1"/>
    </xf>
    <xf numFmtId="0" fontId="0" fillId="11" borderId="0" xfId="0" applyFill="1" applyAlignment="1">
      <alignment horizontal="center" vertical="center"/>
    </xf>
    <xf numFmtId="18" fontId="0" fillId="9" borderId="0" xfId="0" applyNumberFormat="1" applyFill="1" applyAlignment="1">
      <alignment horizontal="center" vertical="center"/>
    </xf>
    <xf numFmtId="0" fontId="15" fillId="9" borderId="1" xfId="0" applyFont="1" applyFill="1" applyBorder="1"/>
    <xf numFmtId="18" fontId="0" fillId="11" borderId="0" xfId="0" applyNumberFormat="1" applyFill="1" applyAlignment="1">
      <alignment horizontal="center" vertical="center"/>
    </xf>
    <xf numFmtId="0" fontId="1" fillId="11" borderId="0" xfId="0" applyFont="1" applyFill="1" applyAlignment="1">
      <alignment horizontal="center" vertical="center" wrapText="1"/>
    </xf>
    <xf numFmtId="0" fontId="15" fillId="11" borderId="1" xfId="0" applyFont="1" applyFill="1" applyBorder="1"/>
    <xf numFmtId="0" fontId="4" fillId="9" borderId="0" xfId="0" applyNumberFormat="1" applyFont="1" applyFill="1" applyBorder="1" applyAlignment="1" applyProtection="1">
      <alignment horizontal="center" vertical="center" wrapText="1"/>
    </xf>
    <xf numFmtId="0" fontId="16" fillId="0" borderId="0" xfId="0" applyFont="1" applyFill="1" applyAlignment="1">
      <alignment horizontal="center" wrapText="1"/>
    </xf>
    <xf numFmtId="0" fontId="16" fillId="9" borderId="0" xfId="0" applyFont="1" applyFill="1" applyAlignment="1">
      <alignment horizontal="center" vertical="center"/>
    </xf>
    <xf numFmtId="0" fontId="16" fillId="11" borderId="0" xfId="0" applyFont="1" applyFill="1" applyAlignment="1">
      <alignment horizontal="center" vertical="center"/>
    </xf>
    <xf numFmtId="9" fontId="0" fillId="0" borderId="0" xfId="0" applyNumberFormat="1" applyFill="1" applyAlignment="1">
      <alignment horizontal="center" vertical="center" wrapText="1"/>
    </xf>
    <xf numFmtId="0" fontId="12" fillId="0" borderId="3" xfId="0" applyFont="1" applyFill="1" applyBorder="1" applyAlignment="1">
      <alignment horizontal="center" vertical="center" wrapText="1"/>
    </xf>
    <xf numFmtId="0" fontId="4" fillId="3" borderId="2" xfId="0" applyNumberFormat="1" applyFont="1" applyFill="1" applyBorder="1" applyAlignment="1" applyProtection="1">
      <alignment horizontal="center" vertical="center" wrapText="1"/>
    </xf>
    <xf numFmtId="0" fontId="8" fillId="6" borderId="0" xfId="0" applyFont="1" applyFill="1" applyAlignment="1">
      <alignment horizontal="center" vertical="center" wrapText="1"/>
    </xf>
    <xf numFmtId="2" fontId="1" fillId="3" borderId="1" xfId="0" applyNumberFormat="1" applyFont="1" applyFill="1" applyBorder="1" applyAlignment="1">
      <alignment horizontal="center" vertical="center" wrapText="1"/>
    </xf>
    <xf numFmtId="0" fontId="1" fillId="4" borderId="0" xfId="0" applyFont="1" applyFill="1" applyAlignment="1">
      <alignment horizontal="center" vertical="center" wrapText="1"/>
    </xf>
    <xf numFmtId="0" fontId="1" fillId="7" borderId="0" xfId="0" applyFont="1" applyFill="1" applyAlignment="1">
      <alignment horizontal="center" vertical="center" wrapText="1"/>
    </xf>
    <xf numFmtId="0" fontId="5" fillId="4" borderId="0" xfId="0" applyFont="1" applyFill="1" applyAlignment="1">
      <alignment horizontal="center" vertical="center" wrapText="1"/>
    </xf>
    <xf numFmtId="0" fontId="1" fillId="3" borderId="0" xfId="0" quotePrefix="1" applyFont="1" applyFill="1" applyAlignment="1">
      <alignment horizontal="center" vertical="center" wrapText="1"/>
    </xf>
    <xf numFmtId="0" fontId="6" fillId="3" borderId="0" xfId="0" applyFont="1" applyFill="1" applyAlignment="1">
      <alignment horizontal="center" vertical="center" wrapText="1"/>
    </xf>
    <xf numFmtId="0" fontId="5" fillId="10" borderId="0" xfId="0" applyFont="1" applyFill="1" applyAlignment="1">
      <alignment horizontal="center" vertical="center" wrapText="1"/>
    </xf>
    <xf numFmtId="2" fontId="1" fillId="7" borderId="1" xfId="0" applyNumberFormat="1" applyFont="1" applyFill="1" applyBorder="1" applyAlignment="1">
      <alignment horizontal="center" vertical="center" wrapText="1"/>
    </xf>
    <xf numFmtId="0" fontId="1" fillId="3" borderId="0" xfId="0" quotePrefix="1" applyFont="1" applyFill="1" applyBorder="1" applyAlignment="1">
      <alignment horizontal="center" vertical="center" wrapText="1"/>
    </xf>
    <xf numFmtId="2" fontId="1" fillId="0" borderId="1" xfId="0" applyNumberFormat="1" applyFont="1" applyFill="1" applyBorder="1" applyAlignment="1">
      <alignment horizontal="center" vertical="center" wrapText="1"/>
    </xf>
    <xf numFmtId="0" fontId="1" fillId="8" borderId="0" xfId="0" applyFont="1" applyFill="1" applyAlignment="1">
      <alignment horizontal="center" vertical="center" wrapText="1"/>
    </xf>
    <xf numFmtId="2" fontId="5" fillId="0" borderId="1" xfId="0" applyNumberFormat="1" applyFont="1" applyFill="1" applyBorder="1" applyAlignment="1">
      <alignment horizontal="center" vertical="center" wrapText="1"/>
    </xf>
    <xf numFmtId="0" fontId="5" fillId="0" borderId="0" xfId="0" quotePrefix="1" applyFont="1" applyFill="1" applyAlignment="1">
      <alignment horizontal="center" vertical="center" wrapText="1"/>
    </xf>
    <xf numFmtId="2" fontId="1" fillId="0" borderId="0" xfId="0" applyNumberFormat="1" applyFont="1" applyFill="1" applyBorder="1" applyAlignment="1">
      <alignment horizontal="center" vertical="center" wrapText="1"/>
    </xf>
    <xf numFmtId="0" fontId="1" fillId="9" borderId="0" xfId="0" applyFont="1" applyFill="1" applyAlignment="1">
      <alignment wrapText="1"/>
    </xf>
    <xf numFmtId="0" fontId="0" fillId="0" borderId="0" xfId="0" quotePrefix="1" applyFill="1" applyAlignment="1">
      <alignment horizontal="center" vertical="center" wrapText="1"/>
    </xf>
    <xf numFmtId="164" fontId="0" fillId="0" borderId="0" xfId="0" applyNumberFormat="1" applyFill="1" applyAlignment="1">
      <alignment horizontal="center" vertical="center" wrapText="1"/>
    </xf>
    <xf numFmtId="0" fontId="17" fillId="0" borderId="5" xfId="0" applyFont="1" applyFill="1" applyBorder="1" applyAlignment="1">
      <alignment horizontal="center" vertical="center" wrapText="1"/>
    </xf>
    <xf numFmtId="0" fontId="18" fillId="0" borderId="0" xfId="0" applyFont="1" applyFill="1" applyAlignment="1">
      <alignment horizontal="center" vertical="center" wrapText="1"/>
    </xf>
    <xf numFmtId="164" fontId="18" fillId="0" borderId="0" xfId="0" applyNumberFormat="1" applyFont="1" applyFill="1" applyAlignment="1">
      <alignment horizontal="center" vertical="center" wrapText="1"/>
    </xf>
    <xf numFmtId="0" fontId="4" fillId="9" borderId="2" xfId="0" applyNumberFormat="1" applyFont="1" applyFill="1" applyBorder="1" applyAlignment="1" applyProtection="1">
      <alignment horizontal="left" wrapText="1"/>
    </xf>
    <xf numFmtId="0" fontId="4" fillId="0" borderId="1" xfId="0" applyNumberFormat="1" applyFont="1" applyFill="1" applyBorder="1" applyAlignment="1" applyProtection="1">
      <alignment vertical="center" wrapText="1"/>
    </xf>
    <xf numFmtId="0" fontId="19" fillId="0" borderId="2" xfId="0" applyNumberFormat="1" applyFont="1" applyFill="1" applyBorder="1" applyAlignment="1" applyProtection="1">
      <alignment horizontal="left" vertical="center" wrapText="1"/>
    </xf>
    <xf numFmtId="0" fontId="19" fillId="0" borderId="2" xfId="0" applyNumberFormat="1" applyFont="1" applyFill="1" applyBorder="1" applyAlignment="1" applyProtection="1">
      <alignment horizontal="left" wrapText="1"/>
    </xf>
    <xf numFmtId="18" fontId="0" fillId="0" borderId="0" xfId="0" applyNumberFormat="1"/>
    <xf numFmtId="0" fontId="9" fillId="0" borderId="0" xfId="0" applyFont="1" applyFill="1"/>
    <xf numFmtId="0" fontId="9" fillId="0" borderId="0" xfId="0" applyFont="1" applyFill="1" applyAlignment="1">
      <alignment horizontal="center" vertical="center" wrapText="1"/>
    </xf>
    <xf numFmtId="0" fontId="22" fillId="5" borderId="0" xfId="0" applyFont="1" applyFill="1" applyAlignment="1">
      <alignment horizontal="center" vertical="center" wrapText="1"/>
    </xf>
    <xf numFmtId="0" fontId="5" fillId="0"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5" fillId="0" borderId="1" xfId="0" quotePrefix="1" applyFont="1" applyFill="1" applyBorder="1" applyAlignment="1">
      <alignment horizontal="center" vertical="center" wrapText="1"/>
    </xf>
    <xf numFmtId="0" fontId="7" fillId="0" borderId="0" xfId="0" applyNumberFormat="1" applyFont="1" applyFill="1" applyBorder="1" applyAlignment="1" applyProtection="1">
      <alignment horizontal="center" vertical="center" wrapText="1"/>
    </xf>
    <xf numFmtId="0" fontId="19" fillId="9" borderId="2" xfId="0" applyNumberFormat="1" applyFont="1" applyFill="1" applyBorder="1" applyAlignment="1" applyProtection="1">
      <alignment horizontal="left" vertical="center" wrapText="1"/>
    </xf>
    <xf numFmtId="18" fontId="0" fillId="9" borderId="0" xfId="0" applyNumberFormat="1" applyFill="1"/>
    <xf numFmtId="0" fontId="19" fillId="9" borderId="2" xfId="0" applyNumberFormat="1" applyFont="1" applyFill="1" applyBorder="1" applyAlignment="1" applyProtection="1">
      <alignment horizontal="left" wrapText="1"/>
    </xf>
    <xf numFmtId="9" fontId="1" fillId="0" borderId="0" xfId="0" applyNumberFormat="1" applyFont="1" applyAlignment="1">
      <alignment horizontal="center" vertical="center" wrapText="1"/>
    </xf>
    <xf numFmtId="9" fontId="0" fillId="0" borderId="0" xfId="0" applyNumberFormat="1" applyAlignment="1">
      <alignment horizontal="center" vertical="center"/>
    </xf>
    <xf numFmtId="0" fontId="1" fillId="0" borderId="0" xfId="0" quotePrefix="1" applyFont="1" applyFill="1" applyAlignment="1">
      <alignment horizontal="center" vertical="center" wrapText="1"/>
    </xf>
    <xf numFmtId="164" fontId="5" fillId="0" borderId="0" xfId="0" applyNumberFormat="1" applyFont="1" applyFill="1" applyAlignment="1">
      <alignment horizontal="center" vertical="center" wrapText="1"/>
    </xf>
    <xf numFmtId="0" fontId="0" fillId="0" borderId="1" xfId="0" applyFill="1" applyBorder="1" applyAlignment="1">
      <alignment horizontal="center" vertical="center"/>
    </xf>
    <xf numFmtId="0" fontId="23" fillId="12" borderId="0" xfId="0" applyFont="1" applyFill="1" applyAlignment="1">
      <alignment horizontal="center" vertical="center" wrapText="1"/>
    </xf>
    <xf numFmtId="164" fontId="23" fillId="12" borderId="0" xfId="0" applyNumberFormat="1" applyFont="1" applyFill="1" applyAlignment="1">
      <alignment horizontal="center" vertical="center" wrapText="1"/>
    </xf>
    <xf numFmtId="9" fontId="18" fillId="0" borderId="0" xfId="0" applyNumberFormat="1" applyFont="1" applyAlignment="1">
      <alignment horizontal="center" vertical="center"/>
    </xf>
    <xf numFmtId="9" fontId="5" fillId="0" borderId="0" xfId="0" applyNumberFormat="1" applyFont="1" applyFill="1" applyAlignment="1">
      <alignment horizontal="center" vertical="center" wrapText="1"/>
    </xf>
    <xf numFmtId="0" fontId="24" fillId="5" borderId="0" xfId="0" applyFont="1" applyFill="1" applyAlignment="1">
      <alignment horizontal="center" vertical="center" wrapText="1"/>
    </xf>
    <xf numFmtId="0" fontId="8" fillId="10" borderId="0" xfId="0" applyFont="1" applyFill="1" applyAlignment="1">
      <alignment horizontal="center" vertical="center" wrapText="1"/>
    </xf>
    <xf numFmtId="0" fontId="25" fillId="0" borderId="0" xfId="0" applyFont="1" applyFill="1" applyAlignment="1">
      <alignment horizontal="center" vertical="center" wrapText="1"/>
    </xf>
    <xf numFmtId="0" fontId="18" fillId="0" borderId="0" xfId="0" applyFont="1" applyAlignment="1">
      <alignment horizontal="center" vertical="center"/>
    </xf>
  </cellXfs>
  <cellStyles count="1">
    <cellStyle name="Normal" xfId="0" builtinId="0"/>
  </cellStyles>
  <dxfs count="1">
    <dxf>
      <font>
        <color theme="8" tint="0.59996337778862885"/>
      </font>
    </dxf>
  </dxfs>
  <tableStyles count="0" defaultTableStyle="TableStyleMedium9"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O16" dT="2020-06-04T21:47:57.54" personId="{00000000-0000-0000-0000-000000000000}" id="{F79605FB-8E12-4A08-B850-1BF0CAA08909}">
    <text>Se ajusta nota por mejora en parcial 4</text>
  </threadedComment>
  <threadedComment ref="AS26" dT="2020-06-04T03:20:23.49" personId="{00000000-0000-0000-0000-000000000000}" id="{DCC6C561-E92F-4EF1-9D02-1B2449F3D8EE}">
    <text>No lo presentó</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0-06-04T02:57:25.10" personId="{00000000-0000-0000-0000-000000000000}" id="{4C74264C-4738-480F-B9E7-9883349415E8}">
    <text>Un solo ciclo era suficiente y quedan los encabezados en todas las listas</text>
  </threadedComment>
  <threadedComment ref="F3" dT="2020-06-04T03:07:17.93" personId="{00000000-0000-0000-0000-000000000000}" id="{4F4040FD-6A69-45E3-8CCD-6C4EE5C481C6}">
    <text>Problema de sintaxis para acceder a los datos. Como se inicia en 0 el encabezado queda como primer elemento de la lista</text>
  </threadedComment>
  <threadedComment ref="C6" dT="2020-06-04T03:00:52.96" personId="{00000000-0000-0000-0000-000000000000}" id="{BFBB8E2F-6D37-4987-BD28-47013FB305E7}">
    <text>Falta el return de los datos cargados</text>
  </threadedComment>
  <threadedComment ref="D6" dT="2020-06-04T15:21:22.34" personId="{00000000-0000-0000-0000-000000000000}" id="{85B0CE42-8700-44C6-A8D4-6073D4300EAF}">
    <text>Faltó reusar  la función del punto 1</text>
  </threadedComment>
  <threadedComment ref="D7" dT="2020-06-04T02:37:37.40" personId="{00000000-0000-0000-0000-000000000000}" id="{8B29ACF2-F47B-408D-A99A-318013477843}">
    <text>Sobra un ciclo, no reuso función del punto 1</text>
  </threadedComment>
  <threadedComment ref="E7" dT="2020-06-04T02:37:37.40" personId="{00000000-0000-0000-0000-000000000000}" id="{94BDDDFC-10F6-4E3D-8D86-0A24B7C4A7A3}">
    <text>Sobra un ciclo, no reuso función del punto 1</text>
  </threadedComment>
  <threadedComment ref="F7" dT="2020-06-04T03:11:53.91" personId="{00000000-0000-0000-0000-000000000000}" id="{41A55F2C-7F44-4648-9661-F3339EEDF160}">
    <text>El ciclo debe iniciar en 1  y no en cero sobra un ciclo</text>
  </threadedComment>
  <threadedComment ref="G7" dT="2020-06-04T03:15:12.88" personId="{00000000-0000-0000-0000-000000000000}" id="{3FE79773-9353-4FE9-B1D0-4C5E37B92A5B}">
    <text>error de sintaxis</text>
  </threadedComment>
  <threadedComment ref="D8" dT="2020-06-04T02:35:24.63" personId="{00000000-0000-0000-0000-000000000000}" id="{B4D5E476-D619-4572-B6D8-310CAF42ABE5}">
    <text>Sobra  1 ciclo</text>
  </threadedComment>
  <threadedComment ref="E8" dT="2020-06-04T02:35:24.63" personId="{00000000-0000-0000-0000-000000000000}" id="{FB16A338-B6D7-4777-A9DB-158ED4606C77}">
    <text>Sobra  1 ciclo</text>
  </threadedComment>
  <threadedComment ref="F8" dT="2020-06-04T02:59:21.31" personId="{00000000-0000-0000-0000-000000000000}" id="{934E309F-CF2A-4E01-B168-BE9B2F5C17CF}">
    <text># El diccionario debe quedar fuera del ciclo para que quede mejor, sino se reemplaza innecesariamente
#Debe iniciar el 1 y no en cero el ciclo</text>
  </threadedComment>
  <threadedComment ref="C9" dT="2020-06-04T03:00:52.96" personId="{00000000-0000-0000-0000-000000000000}" id="{F6F843D7-7323-47B0-B12E-D020D3522FF8}">
    <text>Falta el return de los datos cargados</text>
  </threadedComment>
  <threadedComment ref="D9" dT="2020-06-04T02:35:24.63" personId="{00000000-0000-0000-0000-000000000000}" id="{69F9CAC3-6D6B-4E49-851C-84456A7D6268}">
    <text>Sobra  1 ciclo</text>
  </threadedComment>
  <threadedComment ref="E9" dT="2020-06-04T02:35:24.63" personId="{00000000-0000-0000-0000-000000000000}" id="{58E9DAD2-E694-4FB3-B973-6F0F6FA18229}">
    <text>Sobra  1 ciclo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BU35"/>
  <sheetViews>
    <sheetView tabSelected="1" zoomScaleNormal="100" workbookViewId="0">
      <pane xSplit="2" ySplit="2" topLeftCell="AP30" activePane="bottomRight" state="frozen"/>
      <selection pane="topRight" activeCell="B1" sqref="B1"/>
      <selection pane="bottomLeft" activeCell="A3" sqref="A3"/>
      <selection pane="bottomRight" activeCell="AZ6" sqref="AZ6"/>
    </sheetView>
  </sheetViews>
  <sheetFormatPr defaultColWidth="8.81640625" defaultRowHeight="14.5"/>
  <cols>
    <col min="1" max="1" width="17.1796875" style="4" customWidth="1"/>
    <col min="2" max="2" width="29.453125" style="4" hidden="1" customWidth="1"/>
    <col min="3" max="3" width="10" style="4" hidden="1" customWidth="1"/>
    <col min="4" max="4" width="20.1796875" style="4" hidden="1" customWidth="1"/>
    <col min="5" max="5" width="21.54296875" style="4" hidden="1" customWidth="1"/>
    <col min="6" max="6" width="17.54296875" style="4" hidden="1" customWidth="1"/>
    <col min="7" max="7" width="16.453125" style="4" hidden="1" customWidth="1"/>
    <col min="8" max="8" width="10" style="4" hidden="1" customWidth="1"/>
    <col min="9" max="9" width="21.54296875" style="4" customWidth="1"/>
    <col min="10" max="10" width="21.54296875" style="4" hidden="1" customWidth="1"/>
    <col min="11" max="12" width="21.81640625" style="4" hidden="1" customWidth="1"/>
    <col min="13" max="13" width="13.54296875" style="4" hidden="1" customWidth="1"/>
    <col min="14" max="14" width="25.54296875" style="4" hidden="1" customWidth="1"/>
    <col min="15" max="15" width="11.54296875" style="4" hidden="1" customWidth="1"/>
    <col min="16" max="20" width="8.81640625" style="4" hidden="1" customWidth="1"/>
    <col min="21" max="21" width="13" style="20" hidden="1" customWidth="1"/>
    <col min="22" max="22" width="8.81640625" style="20" hidden="1" customWidth="1"/>
    <col min="23" max="23" width="10.54296875" style="14" hidden="1" customWidth="1"/>
    <col min="24" max="24" width="7.54296875" style="4" hidden="1" customWidth="1"/>
    <col min="25" max="25" width="8.81640625" style="4" hidden="1" customWidth="1"/>
    <col min="26" max="26" width="9.1796875" style="20" hidden="1" customWidth="1"/>
    <col min="27" max="27" width="9.1796875" style="4" hidden="1" customWidth="1"/>
    <col min="28" max="28" width="13.1796875" style="4" hidden="1" customWidth="1"/>
    <col min="29" max="29" width="12" style="4" hidden="1" customWidth="1"/>
    <col min="30" max="30" width="15.453125" style="24" hidden="1" customWidth="1"/>
    <col min="31" max="34" width="8.81640625" style="4" hidden="1" customWidth="1"/>
    <col min="35" max="35" width="12.453125" style="20" hidden="1" customWidth="1"/>
    <col min="36" max="36" width="17" style="20" hidden="1" customWidth="1"/>
    <col min="37" max="37" width="14.54296875" style="20" hidden="1" customWidth="1"/>
    <col min="38" max="38" width="0" style="20" hidden="1" customWidth="1"/>
    <col min="39" max="39" width="10.26953125" style="36" hidden="1" customWidth="1"/>
    <col min="40" max="41" width="10.26953125" style="36" customWidth="1"/>
    <col min="42" max="42" width="10.26953125" style="143" customWidth="1"/>
    <col min="43" max="43" width="0" style="22" hidden="1" customWidth="1"/>
    <col min="44" max="47" width="8.81640625" style="22"/>
    <col min="48" max="48" width="12.1796875" style="22" customWidth="1"/>
    <col min="49" max="49" width="10.54296875" style="20" customWidth="1"/>
    <col min="50" max="58" width="8.81640625" style="20"/>
    <col min="59" max="59" width="11.1796875" style="20" customWidth="1"/>
    <col min="60" max="71" width="8.81640625" style="20"/>
    <col min="72" max="72" width="8.54296875" style="4" customWidth="1"/>
    <col min="73" max="16384" width="8.81640625" style="4"/>
  </cols>
  <sheetData>
    <row r="1" spans="1:73" ht="31.4" customHeight="1">
      <c r="B1" s="3" t="s">
        <v>0</v>
      </c>
      <c r="I1" s="131">
        <v>0.1</v>
      </c>
      <c r="N1" s="14" t="s">
        <v>1</v>
      </c>
      <c r="O1" s="14"/>
      <c r="P1" s="14"/>
      <c r="Q1" s="14"/>
      <c r="R1" s="14"/>
      <c r="S1" s="14"/>
      <c r="T1" s="14"/>
      <c r="U1" s="14"/>
      <c r="V1" s="14"/>
      <c r="AN1" s="132">
        <v>0.15</v>
      </c>
      <c r="AO1" s="132">
        <v>0.15</v>
      </c>
      <c r="AP1" s="138">
        <v>0.2</v>
      </c>
      <c r="AS1" s="139">
        <v>0.2</v>
      </c>
      <c r="AT1" s="139">
        <v>0.2</v>
      </c>
    </row>
    <row r="2" spans="1:73" ht="41.15" customHeight="1">
      <c r="B2" s="5" t="s">
        <v>2</v>
      </c>
      <c r="C2" s="6" t="s">
        <v>3</v>
      </c>
      <c r="D2" s="6" t="s">
        <v>4</v>
      </c>
      <c r="E2" s="6" t="s">
        <v>5</v>
      </c>
      <c r="F2" s="6" t="s">
        <v>6</v>
      </c>
      <c r="G2" s="6" t="s">
        <v>7</v>
      </c>
      <c r="H2" s="6" t="s">
        <v>8</v>
      </c>
      <c r="I2" s="6" t="s">
        <v>9</v>
      </c>
      <c r="J2" s="6" t="s">
        <v>10</v>
      </c>
      <c r="K2" s="6" t="s">
        <v>11</v>
      </c>
      <c r="L2" s="6" t="s">
        <v>12</v>
      </c>
      <c r="M2" s="4" t="s">
        <v>13</v>
      </c>
      <c r="N2" s="15" t="s">
        <v>14</v>
      </c>
      <c r="O2" s="15" t="s">
        <v>15</v>
      </c>
      <c r="P2" s="15" t="s">
        <v>16</v>
      </c>
      <c r="Q2" s="15" t="s">
        <v>17</v>
      </c>
      <c r="R2" s="15" t="s">
        <v>18</v>
      </c>
      <c r="S2" s="15" t="s">
        <v>19</v>
      </c>
      <c r="T2" s="15" t="s">
        <v>20</v>
      </c>
      <c r="U2" s="95" t="s">
        <v>21</v>
      </c>
      <c r="V2" s="15" t="s">
        <v>22</v>
      </c>
      <c r="W2" s="14" t="s">
        <v>237</v>
      </c>
      <c r="X2" s="25" t="s">
        <v>23</v>
      </c>
      <c r="Y2" s="25" t="s">
        <v>24</v>
      </c>
      <c r="Z2" s="18" t="s">
        <v>147</v>
      </c>
      <c r="AA2" s="18" t="s">
        <v>25</v>
      </c>
      <c r="AB2" s="18" t="s">
        <v>26</v>
      </c>
      <c r="AC2" s="18" t="s">
        <v>27</v>
      </c>
      <c r="AD2" s="18" t="s">
        <v>146</v>
      </c>
      <c r="AE2" s="18" t="s">
        <v>28</v>
      </c>
      <c r="AF2" s="18" t="s">
        <v>29</v>
      </c>
      <c r="AG2" s="18" t="s">
        <v>30</v>
      </c>
      <c r="AH2" s="18" t="s">
        <v>20</v>
      </c>
      <c r="AI2" s="25" t="s">
        <v>201</v>
      </c>
      <c r="AJ2" s="42" t="s">
        <v>277</v>
      </c>
      <c r="AK2" s="43" t="s">
        <v>276</v>
      </c>
      <c r="AL2" s="43" t="s">
        <v>278</v>
      </c>
      <c r="AM2" s="47" t="s">
        <v>280</v>
      </c>
      <c r="AN2" s="48" t="s">
        <v>281</v>
      </c>
      <c r="AO2" s="49" t="s">
        <v>282</v>
      </c>
      <c r="AP2" s="140" t="s">
        <v>283</v>
      </c>
      <c r="AQ2" s="22" t="s">
        <v>279</v>
      </c>
      <c r="AR2" s="141" t="s">
        <v>284</v>
      </c>
      <c r="AS2" s="140" t="s">
        <v>289</v>
      </c>
      <c r="AT2" s="140" t="s">
        <v>372</v>
      </c>
      <c r="AU2" s="141" t="s">
        <v>417</v>
      </c>
      <c r="AV2" s="142" t="s">
        <v>414</v>
      </c>
      <c r="AW2" s="20" t="s">
        <v>415</v>
      </c>
      <c r="AX2" s="136" t="s">
        <v>416</v>
      </c>
    </row>
    <row r="3" spans="1:73" s="98" customFormat="1" ht="20.149999999999999" customHeight="1">
      <c r="A3" s="23" t="s">
        <v>207</v>
      </c>
      <c r="B3" s="94" t="s">
        <v>140</v>
      </c>
      <c r="C3" s="7">
        <v>5</v>
      </c>
      <c r="D3" s="7">
        <v>4.7</v>
      </c>
      <c r="E3" s="7">
        <v>4</v>
      </c>
      <c r="F3" s="8">
        <v>5</v>
      </c>
      <c r="G3" s="8"/>
      <c r="H3" s="7">
        <v>3.75</v>
      </c>
      <c r="I3" s="96">
        <f>(C3+D3+F3+H3)/4</f>
        <v>4.6124999999999998</v>
      </c>
      <c r="J3" s="96">
        <v>2</v>
      </c>
      <c r="K3" s="7" t="s">
        <v>141</v>
      </c>
      <c r="L3" s="7" t="s">
        <v>142</v>
      </c>
      <c r="M3" s="8">
        <v>8</v>
      </c>
      <c r="N3" s="14" t="s">
        <v>143</v>
      </c>
      <c r="O3" s="14">
        <v>20</v>
      </c>
      <c r="P3" s="14">
        <v>26</v>
      </c>
      <c r="Q3" s="14">
        <v>40</v>
      </c>
      <c r="R3" s="14">
        <v>6</v>
      </c>
      <c r="S3" s="14">
        <v>2</v>
      </c>
      <c r="T3" s="14">
        <f>Q3+R3</f>
        <v>46</v>
      </c>
      <c r="U3" s="14"/>
      <c r="V3" s="14">
        <f>T3+U3</f>
        <v>46</v>
      </c>
      <c r="W3" s="14">
        <v>7</v>
      </c>
      <c r="X3" s="25" t="s">
        <v>42</v>
      </c>
      <c r="Y3" s="25">
        <v>5</v>
      </c>
      <c r="Z3" s="25">
        <v>11</v>
      </c>
      <c r="AA3" s="25"/>
      <c r="AB3" s="25" t="s">
        <v>162</v>
      </c>
      <c r="AC3" s="25" t="s">
        <v>152</v>
      </c>
      <c r="AD3" s="26"/>
      <c r="AE3" s="25">
        <v>10</v>
      </c>
      <c r="AF3" s="25">
        <v>13</v>
      </c>
      <c r="AG3" s="25">
        <v>19</v>
      </c>
      <c r="AH3" s="25">
        <f>AE3+AF3+AG3</f>
        <v>42</v>
      </c>
      <c r="AI3" s="25">
        <f>AH3+J3</f>
        <v>44</v>
      </c>
      <c r="AJ3" s="41">
        <v>0</v>
      </c>
      <c r="AK3" s="44"/>
      <c r="AL3" s="53">
        <v>50</v>
      </c>
      <c r="AM3" s="97">
        <v>0</v>
      </c>
      <c r="AN3" s="14">
        <v>46</v>
      </c>
      <c r="AO3" s="25">
        <v>44</v>
      </c>
      <c r="AP3" s="45">
        <v>50</v>
      </c>
      <c r="AQ3" s="22" t="str">
        <f>IF(AN3+AO3+AP3&gt;128,"SI","NO")</f>
        <v>SI</v>
      </c>
      <c r="AR3" s="102">
        <v>0</v>
      </c>
      <c r="AS3" s="22">
        <v>5</v>
      </c>
      <c r="AT3" s="22">
        <v>4.5</v>
      </c>
      <c r="AU3" s="22">
        <v>0</v>
      </c>
      <c r="AV3" s="134">
        <f>I3*$I$1+(AN3/10)*$AN$1+(AO3/10)*$AO$1+(AP3/10)*$AP$1+AS3*$AS$1+AT3*$AT$1</f>
        <v>4.7112499999999997</v>
      </c>
      <c r="AW3" s="133" t="s">
        <v>421</v>
      </c>
      <c r="AX3" s="137">
        <f>AV3</f>
        <v>4.7112499999999997</v>
      </c>
      <c r="AY3" s="20"/>
      <c r="AZ3" s="20"/>
      <c r="BA3" s="20"/>
      <c r="BB3" s="20"/>
      <c r="BC3" s="20"/>
      <c r="BD3" s="20"/>
      <c r="BE3" s="20"/>
      <c r="BF3" s="20"/>
      <c r="BG3" s="20"/>
      <c r="BH3" s="20"/>
      <c r="BI3" s="20"/>
      <c r="BJ3" s="20"/>
      <c r="BK3" s="20"/>
      <c r="BL3" s="20"/>
      <c r="BM3" s="20"/>
      <c r="BN3" s="20"/>
      <c r="BO3" s="20"/>
      <c r="BP3" s="20"/>
      <c r="BQ3" s="20"/>
      <c r="BR3" s="20"/>
      <c r="BS3" s="20"/>
    </row>
    <row r="4" spans="1:73" s="20" customFormat="1" ht="20.149999999999999" customHeight="1">
      <c r="A4" s="23" t="s">
        <v>208</v>
      </c>
      <c r="B4" s="94" t="s">
        <v>137</v>
      </c>
      <c r="C4" s="17">
        <v>4</v>
      </c>
      <c r="D4" s="17">
        <v>3.4</v>
      </c>
      <c r="E4" s="17">
        <v>3.75</v>
      </c>
      <c r="F4" s="8">
        <v>5</v>
      </c>
      <c r="G4" s="8"/>
      <c r="H4" s="17">
        <v>2.5</v>
      </c>
      <c r="I4" s="96">
        <f>(C4+D4+F4+H4)/4</f>
        <v>3.7250000000000001</v>
      </c>
      <c r="J4" s="96">
        <v>2</v>
      </c>
      <c r="K4" s="17"/>
      <c r="L4" s="17" t="s">
        <v>138</v>
      </c>
      <c r="M4" s="8">
        <v>3</v>
      </c>
      <c r="N4" s="14" t="s">
        <v>139</v>
      </c>
      <c r="O4" s="14">
        <v>28</v>
      </c>
      <c r="P4" s="14">
        <v>12</v>
      </c>
      <c r="Q4" s="14">
        <v>36</v>
      </c>
      <c r="R4" s="14">
        <v>6</v>
      </c>
      <c r="S4" s="14">
        <v>2</v>
      </c>
      <c r="T4" s="14">
        <f>Q4+R4</f>
        <v>42</v>
      </c>
      <c r="U4" s="14"/>
      <c r="V4" s="14">
        <f>T4+U4</f>
        <v>42</v>
      </c>
      <c r="W4" s="14">
        <v>11</v>
      </c>
      <c r="X4" s="25" t="s">
        <v>36</v>
      </c>
      <c r="Y4" s="25">
        <v>4</v>
      </c>
      <c r="Z4" s="25">
        <v>21</v>
      </c>
      <c r="AA4" s="25" t="s">
        <v>198</v>
      </c>
      <c r="AB4" s="25" t="s">
        <v>199</v>
      </c>
      <c r="AC4" s="25" t="s">
        <v>87</v>
      </c>
      <c r="AD4" s="26"/>
      <c r="AE4" s="25">
        <v>5</v>
      </c>
      <c r="AF4" s="25">
        <v>3</v>
      </c>
      <c r="AG4" s="25">
        <v>0</v>
      </c>
      <c r="AH4" s="25">
        <f>AE4+AF4+AG4</f>
        <v>8</v>
      </c>
      <c r="AI4" s="25">
        <f>AH4+J4</f>
        <v>10</v>
      </c>
      <c r="AJ4" s="41">
        <v>3</v>
      </c>
      <c r="AK4" s="44"/>
      <c r="AL4" s="44">
        <v>50</v>
      </c>
      <c r="AM4" s="97">
        <v>3</v>
      </c>
      <c r="AN4" s="14">
        <v>42</v>
      </c>
      <c r="AO4" s="25">
        <v>13</v>
      </c>
      <c r="AP4" s="45">
        <v>50</v>
      </c>
      <c r="AQ4" s="22" t="str">
        <f>IF(AN4+AO4+AP4&gt;128,"SI","NO")</f>
        <v>NO</v>
      </c>
      <c r="AR4" s="102">
        <v>0</v>
      </c>
      <c r="AS4" s="22">
        <f>NotasSustentacionP4!J2</f>
        <v>4.8</v>
      </c>
      <c r="AT4" s="22">
        <v>4.5999999999999996</v>
      </c>
      <c r="AU4" s="22">
        <v>0</v>
      </c>
      <c r="AV4" s="134">
        <f t="shared" ref="AV4:AV30" si="0">I4*$I$1+(AN4/10)*$AN$1+(AO4/10)*$AO$1+(AP4/10)*$AP$1+AS4*$AS$1+AT4*$AT$1</f>
        <v>4.0774999999999997</v>
      </c>
      <c r="AW4" s="133" t="s">
        <v>421</v>
      </c>
      <c r="AX4" s="137">
        <f t="shared" ref="AX4:AX7" si="1">AV4</f>
        <v>4.0774999999999997</v>
      </c>
      <c r="BT4" s="8"/>
      <c r="BU4" s="8"/>
    </row>
    <row r="5" spans="1:73" s="98" customFormat="1" ht="20.149999999999999" customHeight="1">
      <c r="A5" s="23" t="s">
        <v>209</v>
      </c>
      <c r="B5" s="94" t="s">
        <v>135</v>
      </c>
      <c r="C5" s="17">
        <v>5</v>
      </c>
      <c r="D5" s="17">
        <v>5</v>
      </c>
      <c r="E5" s="17">
        <v>4</v>
      </c>
      <c r="F5" s="8">
        <v>5</v>
      </c>
      <c r="G5" s="8"/>
      <c r="H5" s="17">
        <v>3.75</v>
      </c>
      <c r="I5" s="96">
        <f>(C5+D5+F5+H5)/4</f>
        <v>4.6875</v>
      </c>
      <c r="J5" s="96">
        <v>2</v>
      </c>
      <c r="K5" s="17"/>
      <c r="L5" s="17" t="s">
        <v>136</v>
      </c>
      <c r="M5" s="8">
        <v>10</v>
      </c>
      <c r="N5" s="14"/>
      <c r="O5" s="14">
        <v>19</v>
      </c>
      <c r="P5" s="14">
        <v>7</v>
      </c>
      <c r="Q5" s="14">
        <v>40</v>
      </c>
      <c r="R5" s="14">
        <v>10</v>
      </c>
      <c r="S5" s="14">
        <v>0</v>
      </c>
      <c r="T5" s="14">
        <f>Q5+R5</f>
        <v>50</v>
      </c>
      <c r="U5" s="14"/>
      <c r="V5" s="14">
        <f>T5+U5</f>
        <v>50</v>
      </c>
      <c r="W5" s="14"/>
      <c r="X5" s="25" t="s">
        <v>54</v>
      </c>
      <c r="Y5" s="25">
        <v>4</v>
      </c>
      <c r="Z5" s="25">
        <v>20</v>
      </c>
      <c r="AA5" s="25" t="s">
        <v>87</v>
      </c>
      <c r="AB5" s="25" t="s">
        <v>185</v>
      </c>
      <c r="AC5" s="25" t="s">
        <v>187</v>
      </c>
      <c r="AD5" s="26" t="s">
        <v>186</v>
      </c>
      <c r="AE5" s="25">
        <v>0</v>
      </c>
      <c r="AF5" s="25">
        <v>5</v>
      </c>
      <c r="AG5" s="25">
        <v>18</v>
      </c>
      <c r="AH5" s="25">
        <f>AE5+AF5+AG5</f>
        <v>23</v>
      </c>
      <c r="AI5" s="25">
        <f>AH5+J5</f>
        <v>25</v>
      </c>
      <c r="AJ5" s="41">
        <v>0</v>
      </c>
      <c r="AK5" s="44">
        <v>3</v>
      </c>
      <c r="AL5" s="44">
        <v>50</v>
      </c>
      <c r="AM5" s="99">
        <v>3</v>
      </c>
      <c r="AN5" s="51">
        <v>50</v>
      </c>
      <c r="AO5" s="25">
        <v>28</v>
      </c>
      <c r="AP5" s="45">
        <v>50</v>
      </c>
      <c r="AQ5" s="22" t="str">
        <f>IF(AN5+AO5+AP5&gt;128,"SI","NO")</f>
        <v>NO</v>
      </c>
      <c r="AR5" s="102">
        <v>0</v>
      </c>
      <c r="AS5" s="22">
        <f>NotasSustentacionP4!J7</f>
        <v>4</v>
      </c>
      <c r="AT5" s="22">
        <v>4</v>
      </c>
      <c r="AU5" s="22">
        <v>0</v>
      </c>
      <c r="AV5" s="134">
        <f t="shared" si="0"/>
        <v>4.2387499999999996</v>
      </c>
      <c r="AW5" s="133" t="s">
        <v>421</v>
      </c>
      <c r="AX5" s="137">
        <f t="shared" si="1"/>
        <v>4.2387499999999996</v>
      </c>
      <c r="AY5" s="20"/>
      <c r="AZ5" s="20"/>
      <c r="BA5" s="20"/>
      <c r="BB5" s="20"/>
      <c r="BC5" s="20"/>
      <c r="BD5" s="20"/>
      <c r="BE5" s="20"/>
      <c r="BF5" s="20"/>
      <c r="BG5" s="20"/>
      <c r="BH5" s="20"/>
      <c r="BI5" s="20"/>
      <c r="BJ5" s="20"/>
      <c r="BK5" s="20"/>
      <c r="BL5" s="20"/>
      <c r="BM5" s="20"/>
      <c r="BN5" s="20"/>
      <c r="BO5" s="20"/>
      <c r="BP5" s="20"/>
      <c r="BQ5" s="20"/>
      <c r="BR5" s="20"/>
      <c r="BS5" s="20"/>
    </row>
    <row r="6" spans="1:73" s="20" customFormat="1" ht="32.5" customHeight="1">
      <c r="A6" s="23" t="s">
        <v>210</v>
      </c>
      <c r="B6" s="94" t="s">
        <v>130</v>
      </c>
      <c r="C6" s="7">
        <v>5</v>
      </c>
      <c r="D6" s="7">
        <v>4.3</v>
      </c>
      <c r="E6" s="7">
        <v>3</v>
      </c>
      <c r="F6" s="8">
        <v>5</v>
      </c>
      <c r="G6" s="8" t="s">
        <v>131</v>
      </c>
      <c r="H6" s="7">
        <v>3.75</v>
      </c>
      <c r="I6" s="96">
        <f>(C6+D6+F6+H6)/4</f>
        <v>4.5125000000000002</v>
      </c>
      <c r="J6" s="96">
        <v>2</v>
      </c>
      <c r="K6" s="7" t="s">
        <v>132</v>
      </c>
      <c r="L6" s="7" t="s">
        <v>133</v>
      </c>
      <c r="M6" s="8">
        <v>1</v>
      </c>
      <c r="N6" s="14" t="s">
        <v>134</v>
      </c>
      <c r="O6" s="14">
        <v>11</v>
      </c>
      <c r="P6" s="14">
        <v>16</v>
      </c>
      <c r="Q6" s="14">
        <v>39</v>
      </c>
      <c r="R6" s="14">
        <v>6</v>
      </c>
      <c r="S6" s="14">
        <v>4</v>
      </c>
      <c r="T6" s="14">
        <f>Q6+R6</f>
        <v>45</v>
      </c>
      <c r="U6" s="14"/>
      <c r="V6" s="14">
        <f>T6+U6</f>
        <v>45</v>
      </c>
      <c r="W6" s="14" t="s">
        <v>86</v>
      </c>
      <c r="X6" s="25" t="s">
        <v>48</v>
      </c>
      <c r="Y6" s="25">
        <v>4.5</v>
      </c>
      <c r="Z6" s="25">
        <v>17</v>
      </c>
      <c r="AA6" s="25" t="s">
        <v>151</v>
      </c>
      <c r="AB6" s="25" t="s">
        <v>151</v>
      </c>
      <c r="AC6" s="25" t="s">
        <v>151</v>
      </c>
      <c r="AD6" s="26" t="s">
        <v>150</v>
      </c>
      <c r="AE6" s="25">
        <v>10</v>
      </c>
      <c r="AF6" s="25">
        <v>20</v>
      </c>
      <c r="AG6" s="25">
        <v>20</v>
      </c>
      <c r="AH6" s="25">
        <f>AE6+AF6+AG6</f>
        <v>50</v>
      </c>
      <c r="AI6" s="25">
        <f>AH6+J6</f>
        <v>52</v>
      </c>
      <c r="AJ6" s="41">
        <v>0</v>
      </c>
      <c r="AK6" s="44"/>
      <c r="AL6" s="44">
        <v>50</v>
      </c>
      <c r="AM6" s="97">
        <v>2</v>
      </c>
      <c r="AN6" s="14">
        <v>47</v>
      </c>
      <c r="AO6" s="25">
        <v>50</v>
      </c>
      <c r="AP6" s="45">
        <v>50</v>
      </c>
      <c r="AQ6" s="22" t="str">
        <f>IF(AN6+AO6+AP6&gt;128,"SI","NO")</f>
        <v>SI</v>
      </c>
      <c r="AR6" s="102">
        <v>0</v>
      </c>
      <c r="AS6" s="22">
        <v>5</v>
      </c>
      <c r="AT6" s="22">
        <v>5</v>
      </c>
      <c r="AU6" s="22">
        <v>0</v>
      </c>
      <c r="AV6" s="134">
        <f t="shared" si="0"/>
        <v>4.90625</v>
      </c>
      <c r="AW6" s="133" t="s">
        <v>421</v>
      </c>
      <c r="AX6" s="137">
        <f t="shared" si="1"/>
        <v>4.90625</v>
      </c>
      <c r="BT6" s="8"/>
      <c r="BU6" s="8"/>
    </row>
    <row r="7" spans="1:73" s="44" customFormat="1" ht="20.149999999999999" customHeight="1">
      <c r="A7" s="23" t="s">
        <v>211</v>
      </c>
      <c r="B7" s="94" t="s">
        <v>126</v>
      </c>
      <c r="C7" s="7">
        <v>5</v>
      </c>
      <c r="D7" s="7">
        <v>5</v>
      </c>
      <c r="E7" s="7">
        <v>2</v>
      </c>
      <c r="F7" s="8">
        <v>5</v>
      </c>
      <c r="G7" s="8" t="s">
        <v>127</v>
      </c>
      <c r="H7" s="7">
        <v>0</v>
      </c>
      <c r="I7" s="96">
        <f>(C7+D7+F7+H7)/4</f>
        <v>3.75</v>
      </c>
      <c r="J7" s="96">
        <v>0</v>
      </c>
      <c r="K7" s="7" t="s">
        <v>90</v>
      </c>
      <c r="L7" s="7" t="s">
        <v>91</v>
      </c>
      <c r="M7" s="8">
        <v>4</v>
      </c>
      <c r="N7" s="14" t="s">
        <v>128</v>
      </c>
      <c r="O7" s="14">
        <v>30</v>
      </c>
      <c r="P7" s="14">
        <v>5</v>
      </c>
      <c r="Q7" s="14">
        <v>7</v>
      </c>
      <c r="R7" s="14">
        <v>8</v>
      </c>
      <c r="S7" s="14">
        <v>1</v>
      </c>
      <c r="T7" s="14">
        <f>Q7+R7</f>
        <v>15</v>
      </c>
      <c r="U7" s="14"/>
      <c r="V7" s="14">
        <f>T7+U7</f>
        <v>15</v>
      </c>
      <c r="W7" s="51" t="s">
        <v>129</v>
      </c>
      <c r="X7" s="27" t="s">
        <v>42</v>
      </c>
      <c r="Y7" s="27">
        <v>2.5</v>
      </c>
      <c r="Z7" s="27">
        <v>25</v>
      </c>
      <c r="AA7" s="27" t="s">
        <v>195</v>
      </c>
      <c r="AB7" s="27" t="s">
        <v>197</v>
      </c>
      <c r="AC7" s="27" t="s">
        <v>87</v>
      </c>
      <c r="AD7" s="28" t="s">
        <v>196</v>
      </c>
      <c r="AE7" s="27">
        <v>3</v>
      </c>
      <c r="AF7" s="27">
        <v>7</v>
      </c>
      <c r="AG7" s="27">
        <v>0</v>
      </c>
      <c r="AH7" s="27">
        <f>AE7+AF7+AG7</f>
        <v>10</v>
      </c>
      <c r="AI7" s="27">
        <f>AH7+J7</f>
        <v>10</v>
      </c>
      <c r="AJ7" s="41">
        <v>0</v>
      </c>
      <c r="AL7" s="44">
        <v>46.4</v>
      </c>
      <c r="AM7" s="97">
        <v>0</v>
      </c>
      <c r="AN7" s="14">
        <v>15</v>
      </c>
      <c r="AO7" s="27">
        <v>10</v>
      </c>
      <c r="AP7" s="45">
        <v>46.4</v>
      </c>
      <c r="AQ7" s="22" t="str">
        <f>IF(AN7+AO7+AP7&gt;128,"SI","NO")</f>
        <v>NO</v>
      </c>
      <c r="AR7" s="102">
        <v>0</v>
      </c>
      <c r="AS7" s="22">
        <v>4</v>
      </c>
      <c r="AT7" s="22">
        <v>5</v>
      </c>
      <c r="AU7" s="22">
        <v>0</v>
      </c>
      <c r="AV7" s="134">
        <f t="shared" si="0"/>
        <v>3.4779999999999998</v>
      </c>
      <c r="AW7" s="133" t="s">
        <v>421</v>
      </c>
      <c r="AX7" s="137">
        <f t="shared" si="1"/>
        <v>3.4779999999999998</v>
      </c>
      <c r="AY7" s="20"/>
      <c r="AZ7" s="20"/>
      <c r="BA7" s="20"/>
      <c r="BB7" s="20"/>
      <c r="BC7" s="20"/>
      <c r="BD7" s="20"/>
      <c r="BE7" s="20"/>
      <c r="BF7" s="20"/>
      <c r="BG7" s="20"/>
      <c r="BH7" s="20"/>
      <c r="BI7" s="20"/>
      <c r="BJ7" s="20"/>
      <c r="BK7" s="20"/>
      <c r="BL7" s="20"/>
      <c r="BM7" s="20"/>
      <c r="BN7" s="20"/>
      <c r="BO7" s="20"/>
      <c r="BP7" s="20"/>
      <c r="BQ7" s="20"/>
      <c r="BR7" s="20"/>
      <c r="BS7" s="20"/>
    </row>
    <row r="8" spans="1:73" s="20" customFormat="1" ht="31.75" customHeight="1">
      <c r="A8" s="23" t="s">
        <v>212</v>
      </c>
      <c r="B8" s="94" t="s">
        <v>125</v>
      </c>
      <c r="C8" s="7">
        <v>5</v>
      </c>
      <c r="D8" s="7">
        <v>2.5</v>
      </c>
      <c r="E8" s="7">
        <v>2</v>
      </c>
      <c r="F8" s="13">
        <v>5</v>
      </c>
      <c r="G8" s="8"/>
      <c r="H8" s="7">
        <v>5</v>
      </c>
      <c r="I8" s="96">
        <f>(C8+D8+F8+H8)/4</f>
        <v>4.375</v>
      </c>
      <c r="J8" s="96">
        <v>0</v>
      </c>
      <c r="K8" s="7" t="s">
        <v>90</v>
      </c>
      <c r="L8" s="7" t="s">
        <v>91</v>
      </c>
      <c r="M8" s="13">
        <v>4</v>
      </c>
      <c r="N8" s="14"/>
      <c r="O8" s="14">
        <v>29</v>
      </c>
      <c r="P8" s="14">
        <v>4</v>
      </c>
      <c r="Q8" s="14">
        <v>37</v>
      </c>
      <c r="R8" s="14">
        <v>4</v>
      </c>
      <c r="S8" s="14">
        <v>0</v>
      </c>
      <c r="T8" s="14">
        <f>Q8+R8</f>
        <v>41</v>
      </c>
      <c r="U8" s="14"/>
      <c r="V8" s="14">
        <f>T8+U8</f>
        <v>41</v>
      </c>
      <c r="W8" s="14">
        <v>12</v>
      </c>
      <c r="X8" s="25" t="s">
        <v>36</v>
      </c>
      <c r="Y8" s="25">
        <v>4.5</v>
      </c>
      <c r="Z8" s="25">
        <v>12</v>
      </c>
      <c r="AA8" s="25">
        <v>5</v>
      </c>
      <c r="AB8" s="25">
        <v>9</v>
      </c>
      <c r="AC8" s="25">
        <v>9</v>
      </c>
      <c r="AD8" s="26" t="s">
        <v>161</v>
      </c>
      <c r="AE8" s="25">
        <v>5</v>
      </c>
      <c r="AF8" s="25">
        <v>20</v>
      </c>
      <c r="AG8" s="25">
        <v>20</v>
      </c>
      <c r="AH8" s="25">
        <f>AE8+AF8+AG8</f>
        <v>45</v>
      </c>
      <c r="AI8" s="25">
        <f>AH8+J8</f>
        <v>45</v>
      </c>
      <c r="AJ8" s="41">
        <v>0</v>
      </c>
      <c r="AK8" s="44"/>
      <c r="AL8" s="44">
        <v>50</v>
      </c>
      <c r="AM8" s="97">
        <v>0</v>
      </c>
      <c r="AN8" s="14">
        <v>41</v>
      </c>
      <c r="AO8" s="25">
        <v>45</v>
      </c>
      <c r="AP8" s="45">
        <v>50</v>
      </c>
      <c r="AQ8" s="22" t="str">
        <f>IF(AN8+AO8+AP8&gt;128,"SI","NO")</f>
        <v>SI</v>
      </c>
      <c r="AR8" s="102">
        <v>0</v>
      </c>
      <c r="AS8" s="22">
        <v>5</v>
      </c>
      <c r="AT8" s="22">
        <v>5</v>
      </c>
      <c r="AU8" s="22">
        <v>0.5</v>
      </c>
      <c r="AV8" s="134">
        <f t="shared" si="0"/>
        <v>4.7274999999999991</v>
      </c>
      <c r="AW8" s="20" t="s">
        <v>419</v>
      </c>
      <c r="AX8" s="136" t="s">
        <v>418</v>
      </c>
      <c r="BT8" s="8"/>
      <c r="BU8" s="8"/>
    </row>
    <row r="9" spans="1:73" s="20" customFormat="1" ht="20.149999999999999" customHeight="1">
      <c r="A9" s="23" t="s">
        <v>213</v>
      </c>
      <c r="B9" s="56" t="s">
        <v>120</v>
      </c>
      <c r="C9" s="21">
        <v>5</v>
      </c>
      <c r="D9" s="21">
        <v>4.8</v>
      </c>
      <c r="E9" s="50">
        <v>1</v>
      </c>
      <c r="F9" s="20">
        <v>1</v>
      </c>
      <c r="G9" s="20" t="s">
        <v>121</v>
      </c>
      <c r="H9" s="50">
        <v>1.25</v>
      </c>
      <c r="I9" s="105">
        <f>(C9+D9+F9+H9)/4</f>
        <v>3.0125000000000002</v>
      </c>
      <c r="J9" s="105">
        <v>0</v>
      </c>
      <c r="K9" s="21" t="s">
        <v>122</v>
      </c>
      <c r="L9" s="21" t="s">
        <v>123</v>
      </c>
      <c r="M9" s="20" t="s">
        <v>124</v>
      </c>
      <c r="O9" s="20">
        <v>16</v>
      </c>
      <c r="P9" s="20">
        <v>29</v>
      </c>
      <c r="Q9" s="20">
        <v>37</v>
      </c>
      <c r="R9" s="20">
        <v>4</v>
      </c>
      <c r="S9" s="20">
        <v>1</v>
      </c>
      <c r="T9" s="20">
        <f>Q9+R9</f>
        <v>41</v>
      </c>
      <c r="V9" s="20">
        <f>T9+U9</f>
        <v>41</v>
      </c>
      <c r="W9" s="14">
        <v>9</v>
      </c>
      <c r="X9" s="25" t="s">
        <v>54</v>
      </c>
      <c r="Y9" s="25">
        <v>4.5</v>
      </c>
      <c r="Z9" s="25">
        <v>30</v>
      </c>
      <c r="AA9" s="25" t="s">
        <v>182</v>
      </c>
      <c r="AB9" s="25" t="s">
        <v>183</v>
      </c>
      <c r="AC9" s="25" t="s">
        <v>184</v>
      </c>
      <c r="AD9" s="26"/>
      <c r="AE9" s="25">
        <v>5</v>
      </c>
      <c r="AF9" s="25">
        <v>7.5</v>
      </c>
      <c r="AG9" s="25">
        <v>8.5</v>
      </c>
      <c r="AH9" s="25">
        <f>AE9+AF9+AG9</f>
        <v>21</v>
      </c>
      <c r="AI9" s="25">
        <f>AH9+J9</f>
        <v>21</v>
      </c>
      <c r="AJ9" s="41">
        <v>1</v>
      </c>
      <c r="AK9" s="44"/>
      <c r="AL9" s="44">
        <v>50</v>
      </c>
      <c r="AM9" s="97">
        <v>1</v>
      </c>
      <c r="AN9" s="14">
        <v>41</v>
      </c>
      <c r="AO9" s="25">
        <v>22</v>
      </c>
      <c r="AP9" s="45">
        <v>50</v>
      </c>
      <c r="AQ9" s="22" t="str">
        <f>IF(AN9+AO9+AP9&gt;128,"SI","NO")</f>
        <v>NO</v>
      </c>
      <c r="AR9" s="102">
        <v>0</v>
      </c>
      <c r="AS9" s="22">
        <v>4</v>
      </c>
      <c r="AT9" s="22">
        <v>5</v>
      </c>
      <c r="AU9" s="22">
        <v>0.2</v>
      </c>
      <c r="AV9" s="134">
        <f t="shared" si="0"/>
        <v>4.0462499999999997</v>
      </c>
      <c r="AW9" s="20" t="s">
        <v>289</v>
      </c>
      <c r="AX9" s="136">
        <v>4.0999999999999996</v>
      </c>
      <c r="BT9" s="8"/>
      <c r="BU9" s="8"/>
    </row>
    <row r="10" spans="1:73" s="20" customFormat="1" ht="20.149999999999999" customHeight="1">
      <c r="A10" s="23" t="s">
        <v>214</v>
      </c>
      <c r="B10" s="94" t="s">
        <v>117</v>
      </c>
      <c r="C10" s="17">
        <v>5</v>
      </c>
      <c r="D10" s="17">
        <v>5</v>
      </c>
      <c r="E10" s="17">
        <v>4.8</v>
      </c>
      <c r="F10" s="8">
        <v>5</v>
      </c>
      <c r="G10" s="8" t="s">
        <v>32</v>
      </c>
      <c r="H10" s="17">
        <v>0</v>
      </c>
      <c r="I10" s="96">
        <f>(C10+D10+F10+H10)/4</f>
        <v>3.75</v>
      </c>
      <c r="J10" s="96">
        <v>2</v>
      </c>
      <c r="K10" s="17" t="s">
        <v>118</v>
      </c>
      <c r="L10" s="17"/>
      <c r="M10" s="8">
        <v>6</v>
      </c>
      <c r="N10" s="14" t="s">
        <v>119</v>
      </c>
      <c r="O10" s="14">
        <v>22</v>
      </c>
      <c r="P10" s="14">
        <v>2</v>
      </c>
      <c r="Q10" s="14">
        <v>40</v>
      </c>
      <c r="R10" s="14">
        <v>10</v>
      </c>
      <c r="S10" s="14">
        <v>0</v>
      </c>
      <c r="T10" s="14">
        <f>Q10+R10</f>
        <v>50</v>
      </c>
      <c r="U10" s="14"/>
      <c r="V10" s="14">
        <f>T10+U10</f>
        <v>50</v>
      </c>
      <c r="W10" s="14">
        <v>12</v>
      </c>
      <c r="X10" s="25" t="s">
        <v>48</v>
      </c>
      <c r="Y10" s="25">
        <v>4.5</v>
      </c>
      <c r="Z10" s="25">
        <v>18</v>
      </c>
      <c r="AA10" s="25" t="s">
        <v>149</v>
      </c>
      <c r="AB10" s="25" t="s">
        <v>159</v>
      </c>
      <c r="AC10" s="25" t="s">
        <v>202</v>
      </c>
      <c r="AD10" s="26" t="s">
        <v>150</v>
      </c>
      <c r="AE10" s="25">
        <v>10</v>
      </c>
      <c r="AF10" s="25">
        <v>20</v>
      </c>
      <c r="AG10" s="25">
        <v>18</v>
      </c>
      <c r="AH10" s="25">
        <f>AE10+AF10+AG10</f>
        <v>48</v>
      </c>
      <c r="AI10" s="25">
        <f>AH10+J10</f>
        <v>50</v>
      </c>
      <c r="AJ10" s="41">
        <v>0</v>
      </c>
      <c r="AK10" s="44"/>
      <c r="AL10" s="53">
        <v>50</v>
      </c>
      <c r="AM10" s="97">
        <v>0</v>
      </c>
      <c r="AN10" s="14">
        <v>50</v>
      </c>
      <c r="AO10" s="25">
        <v>50</v>
      </c>
      <c r="AP10" s="45">
        <v>50</v>
      </c>
      <c r="AQ10" s="22" t="str">
        <f>IF(AN10+AO10+AP10&gt;128,"SI","NO")</f>
        <v>SI</v>
      </c>
      <c r="AR10" s="102">
        <v>0</v>
      </c>
      <c r="AS10" s="22">
        <v>5</v>
      </c>
      <c r="AT10" s="22">
        <v>4.4000000000000004</v>
      </c>
      <c r="AU10" s="22">
        <v>0</v>
      </c>
      <c r="AV10" s="134">
        <f t="shared" si="0"/>
        <v>4.7549999999999999</v>
      </c>
      <c r="AW10" s="133" t="s">
        <v>421</v>
      </c>
      <c r="AX10" s="137">
        <f>AV10</f>
        <v>4.7549999999999999</v>
      </c>
      <c r="BT10" s="8"/>
      <c r="BU10" s="8"/>
    </row>
    <row r="11" spans="1:73" s="20" customFormat="1" ht="65">
      <c r="A11" s="23" t="s">
        <v>216</v>
      </c>
      <c r="B11" s="94" t="s">
        <v>109</v>
      </c>
      <c r="C11" s="17">
        <v>4.5</v>
      </c>
      <c r="D11" s="17">
        <v>4.8</v>
      </c>
      <c r="E11" s="17">
        <v>4</v>
      </c>
      <c r="F11" s="8">
        <v>5</v>
      </c>
      <c r="G11" s="8" t="s">
        <v>110</v>
      </c>
      <c r="H11" s="17">
        <v>3.5</v>
      </c>
      <c r="I11" s="96">
        <f>(C11+D11+F11+H11)/4</f>
        <v>4.45</v>
      </c>
      <c r="J11" s="96">
        <v>2</v>
      </c>
      <c r="K11" s="17" t="s">
        <v>111</v>
      </c>
      <c r="L11" s="17" t="s">
        <v>112</v>
      </c>
      <c r="M11" s="8">
        <v>8</v>
      </c>
      <c r="N11" s="14" t="s">
        <v>113</v>
      </c>
      <c r="O11" s="14">
        <v>25</v>
      </c>
      <c r="P11" s="14">
        <v>28</v>
      </c>
      <c r="Q11" s="14">
        <v>36</v>
      </c>
      <c r="R11" s="14">
        <v>4</v>
      </c>
      <c r="S11" s="14">
        <v>1</v>
      </c>
      <c r="T11" s="14">
        <f>Q11+R11</f>
        <v>40</v>
      </c>
      <c r="U11" s="14"/>
      <c r="V11" s="14">
        <f>T11+U11</f>
        <v>40</v>
      </c>
      <c r="W11" s="14">
        <v>6</v>
      </c>
      <c r="X11" s="25" t="s">
        <v>36</v>
      </c>
      <c r="Y11" s="25">
        <v>4.5</v>
      </c>
      <c r="Z11" s="25">
        <v>28</v>
      </c>
      <c r="AA11" s="25"/>
      <c r="AB11" s="25" t="s">
        <v>190</v>
      </c>
      <c r="AC11" s="25" t="s">
        <v>191</v>
      </c>
      <c r="AD11" s="26"/>
      <c r="AE11" s="25">
        <v>10</v>
      </c>
      <c r="AF11" s="25">
        <v>9</v>
      </c>
      <c r="AG11" s="25">
        <v>4</v>
      </c>
      <c r="AH11" s="25">
        <f>AE11+AF11+AG11</f>
        <v>23</v>
      </c>
      <c r="AI11" s="25">
        <f>AH11+J11</f>
        <v>25</v>
      </c>
      <c r="AJ11" s="41">
        <v>0</v>
      </c>
      <c r="AK11" s="44"/>
      <c r="AL11" s="44">
        <v>50</v>
      </c>
      <c r="AM11" s="97">
        <v>0</v>
      </c>
      <c r="AN11" s="14">
        <v>40</v>
      </c>
      <c r="AO11" s="25">
        <v>25</v>
      </c>
      <c r="AP11" s="45">
        <v>50</v>
      </c>
      <c r="AQ11" s="22" t="str">
        <f>IF(AN11+AO11+AP11&gt;128,"SI","NO")</f>
        <v>NO</v>
      </c>
      <c r="AR11" s="102">
        <v>0</v>
      </c>
      <c r="AS11" s="22">
        <v>4</v>
      </c>
      <c r="AT11" s="22">
        <v>4.5</v>
      </c>
      <c r="AU11" s="22">
        <v>0</v>
      </c>
      <c r="AV11" s="134">
        <f t="shared" si="0"/>
        <v>4.12</v>
      </c>
      <c r="AW11" s="133" t="s">
        <v>421</v>
      </c>
      <c r="AX11" s="137">
        <f>AV11</f>
        <v>4.12</v>
      </c>
      <c r="BT11" s="8"/>
      <c r="BU11" s="8"/>
    </row>
    <row r="12" spans="1:73" s="20" customFormat="1" ht="27" customHeight="1">
      <c r="A12" s="23" t="s">
        <v>217</v>
      </c>
      <c r="B12" s="94" t="s">
        <v>107</v>
      </c>
      <c r="C12" s="17">
        <v>4.5</v>
      </c>
      <c r="D12" s="17">
        <v>5</v>
      </c>
      <c r="E12" s="17">
        <v>4.5</v>
      </c>
      <c r="F12" s="8">
        <v>5</v>
      </c>
      <c r="G12" s="8"/>
      <c r="H12" s="17">
        <v>4.5</v>
      </c>
      <c r="I12" s="96">
        <f>(C12+D12+F12+H12)/4</f>
        <v>4.75</v>
      </c>
      <c r="J12" s="96">
        <v>0</v>
      </c>
      <c r="K12" s="17" t="s">
        <v>45</v>
      </c>
      <c r="L12" s="17" t="s">
        <v>46</v>
      </c>
      <c r="M12" s="8">
        <v>12</v>
      </c>
      <c r="N12" s="14" t="s">
        <v>108</v>
      </c>
      <c r="O12" s="14">
        <v>1</v>
      </c>
      <c r="P12" s="14">
        <v>25</v>
      </c>
      <c r="Q12" s="14">
        <v>40</v>
      </c>
      <c r="R12" s="14">
        <v>8</v>
      </c>
      <c r="S12" s="14">
        <v>-2</v>
      </c>
      <c r="T12" s="14">
        <f>Q12+R12</f>
        <v>48</v>
      </c>
      <c r="U12" s="14"/>
      <c r="V12" s="14">
        <f>T12+U12</f>
        <v>48</v>
      </c>
      <c r="W12" s="14"/>
      <c r="X12" s="25" t="s">
        <v>54</v>
      </c>
      <c r="Y12" s="25">
        <v>4</v>
      </c>
      <c r="Z12" s="25">
        <v>10</v>
      </c>
      <c r="AA12" s="25">
        <v>2</v>
      </c>
      <c r="AB12" s="25" t="s">
        <v>158</v>
      </c>
      <c r="AC12" s="25" t="s">
        <v>203</v>
      </c>
      <c r="AD12" s="26" t="s">
        <v>150</v>
      </c>
      <c r="AE12" s="25">
        <v>8</v>
      </c>
      <c r="AF12" s="25">
        <v>20</v>
      </c>
      <c r="AG12" s="25">
        <v>18</v>
      </c>
      <c r="AH12" s="25">
        <f>AE12+AF12+AG12</f>
        <v>46</v>
      </c>
      <c r="AI12" s="25">
        <f>AH12+J12</f>
        <v>46</v>
      </c>
      <c r="AJ12" s="41">
        <v>0</v>
      </c>
      <c r="AK12" s="44">
        <v>2</v>
      </c>
      <c r="AL12" s="44">
        <v>50</v>
      </c>
      <c r="AM12" s="99">
        <v>2</v>
      </c>
      <c r="AN12" s="51">
        <v>48</v>
      </c>
      <c r="AO12" s="25">
        <v>48</v>
      </c>
      <c r="AP12" s="45">
        <v>50</v>
      </c>
      <c r="AQ12" s="22" t="str">
        <f>IF(AN12+AO12+AP12&gt;128,"SI","NO")</f>
        <v>SI</v>
      </c>
      <c r="AR12" s="102">
        <v>0</v>
      </c>
      <c r="AS12" s="22">
        <v>5</v>
      </c>
      <c r="AT12" s="22">
        <v>5</v>
      </c>
      <c r="AU12" s="22">
        <v>0.5</v>
      </c>
      <c r="AV12" s="134">
        <f t="shared" si="0"/>
        <v>4.915</v>
      </c>
      <c r="AW12" s="20" t="s">
        <v>420</v>
      </c>
      <c r="AX12" s="136">
        <v>5</v>
      </c>
      <c r="BT12" s="8"/>
      <c r="BU12" s="8"/>
    </row>
    <row r="13" spans="1:73" s="20" customFormat="1" ht="20.149999999999999" customHeight="1">
      <c r="A13" s="23" t="s">
        <v>218</v>
      </c>
      <c r="B13" s="94" t="s">
        <v>105</v>
      </c>
      <c r="C13" s="17">
        <v>4.5</v>
      </c>
      <c r="D13" s="17">
        <v>4.8499999999999996</v>
      </c>
      <c r="E13" s="17">
        <v>5</v>
      </c>
      <c r="F13" s="8">
        <v>5</v>
      </c>
      <c r="G13" s="8" t="s">
        <v>83</v>
      </c>
      <c r="H13" s="17">
        <v>5</v>
      </c>
      <c r="I13" s="96">
        <f>(C13+D13+F13+H13)/4</f>
        <v>4.8375000000000004</v>
      </c>
      <c r="J13" s="96">
        <v>0</v>
      </c>
      <c r="K13" s="17" t="s">
        <v>39</v>
      </c>
      <c r="L13" s="17" t="s">
        <v>39</v>
      </c>
      <c r="M13" s="100" t="s">
        <v>40</v>
      </c>
      <c r="N13" s="14" t="s">
        <v>106</v>
      </c>
      <c r="O13" s="14">
        <v>17</v>
      </c>
      <c r="P13" s="14">
        <v>20</v>
      </c>
      <c r="Q13" s="14">
        <v>40</v>
      </c>
      <c r="R13" s="14">
        <v>2</v>
      </c>
      <c r="S13" s="14">
        <v>0</v>
      </c>
      <c r="T13" s="14">
        <f>Q13+R13</f>
        <v>42</v>
      </c>
      <c r="U13" s="14">
        <v>1</v>
      </c>
      <c r="V13" s="14">
        <f>T13+U13</f>
        <v>43</v>
      </c>
      <c r="W13" s="14">
        <v>10</v>
      </c>
      <c r="X13" s="25" t="s">
        <v>48</v>
      </c>
      <c r="Y13" s="25">
        <v>4.5</v>
      </c>
      <c r="Z13" s="25">
        <v>3</v>
      </c>
      <c r="AA13" s="25" t="s">
        <v>151</v>
      </c>
      <c r="AB13" s="29" t="s">
        <v>166</v>
      </c>
      <c r="AC13" s="26" t="s">
        <v>205</v>
      </c>
      <c r="AD13" s="26" t="s">
        <v>150</v>
      </c>
      <c r="AE13" s="25">
        <v>10</v>
      </c>
      <c r="AF13" s="25">
        <v>20</v>
      </c>
      <c r="AG13" s="25">
        <v>20</v>
      </c>
      <c r="AH13" s="25">
        <f>AE13+AF13+AG13</f>
        <v>50</v>
      </c>
      <c r="AI13" s="25">
        <f>AH13+J13</f>
        <v>50</v>
      </c>
      <c r="AJ13" s="41">
        <v>2</v>
      </c>
      <c r="AK13" s="44"/>
      <c r="AL13" s="44">
        <v>41</v>
      </c>
      <c r="AM13" s="97">
        <v>2</v>
      </c>
      <c r="AN13" s="14">
        <v>43</v>
      </c>
      <c r="AO13" s="25">
        <v>50</v>
      </c>
      <c r="AP13" s="45">
        <v>43</v>
      </c>
      <c r="AQ13" s="22" t="str">
        <f>IF(AN13+AO13+AP13&gt;128,"SI","NO")</f>
        <v>SI</v>
      </c>
      <c r="AR13" s="102">
        <v>0</v>
      </c>
      <c r="AS13" s="22">
        <v>5</v>
      </c>
      <c r="AT13" s="22">
        <v>5</v>
      </c>
      <c r="AU13" s="22">
        <v>0.2</v>
      </c>
      <c r="AV13" s="134">
        <f t="shared" si="0"/>
        <v>4.7387499999999996</v>
      </c>
      <c r="AW13" s="20" t="s">
        <v>278</v>
      </c>
      <c r="AX13" s="136">
        <v>4.8</v>
      </c>
      <c r="BT13" s="8"/>
      <c r="BU13" s="8"/>
    </row>
    <row r="14" spans="1:73" s="20" customFormat="1" ht="34.4" customHeight="1">
      <c r="A14" s="23" t="s">
        <v>220</v>
      </c>
      <c r="B14" s="94" t="s">
        <v>101</v>
      </c>
      <c r="C14" s="7">
        <v>5</v>
      </c>
      <c r="D14" s="7">
        <v>4.9000000000000004</v>
      </c>
      <c r="E14" s="7">
        <v>4.9000000000000004</v>
      </c>
      <c r="F14" s="8">
        <v>5</v>
      </c>
      <c r="G14" s="8"/>
      <c r="H14" s="7">
        <v>5</v>
      </c>
      <c r="I14" s="96">
        <f>(C14+D14+F14+H14)/4</f>
        <v>4.9749999999999996</v>
      </c>
      <c r="J14" s="96">
        <v>2</v>
      </c>
      <c r="K14" s="7" t="s">
        <v>102</v>
      </c>
      <c r="L14" s="7" t="s">
        <v>34</v>
      </c>
      <c r="M14" s="8">
        <v>7</v>
      </c>
      <c r="N14" s="14"/>
      <c r="O14" s="14">
        <v>4</v>
      </c>
      <c r="P14" s="14">
        <v>31</v>
      </c>
      <c r="Q14" s="14">
        <v>40</v>
      </c>
      <c r="R14" s="14">
        <v>10</v>
      </c>
      <c r="S14" s="14">
        <v>7</v>
      </c>
      <c r="T14" s="14">
        <f>Q14+R14</f>
        <v>50</v>
      </c>
      <c r="U14" s="14"/>
      <c r="V14" s="14">
        <f>T14+U14</f>
        <v>50</v>
      </c>
      <c r="W14" s="14">
        <v>10</v>
      </c>
      <c r="X14" s="25" t="s">
        <v>36</v>
      </c>
      <c r="Y14" s="25">
        <v>4</v>
      </c>
      <c r="Z14" s="25">
        <v>1</v>
      </c>
      <c r="AA14" s="25" t="s">
        <v>148</v>
      </c>
      <c r="AB14" s="25" t="s">
        <v>148</v>
      </c>
      <c r="AC14" s="25" t="s">
        <v>148</v>
      </c>
      <c r="AD14" s="26" t="s">
        <v>150</v>
      </c>
      <c r="AE14" s="25">
        <v>10</v>
      </c>
      <c r="AF14" s="25">
        <v>20</v>
      </c>
      <c r="AG14" s="25">
        <v>20</v>
      </c>
      <c r="AH14" s="25">
        <f>AE14+AF14+AG14</f>
        <v>50</v>
      </c>
      <c r="AI14" s="46">
        <f>AH14+J14</f>
        <v>52</v>
      </c>
      <c r="AJ14" s="41">
        <v>2</v>
      </c>
      <c r="AK14" s="44">
        <v>2</v>
      </c>
      <c r="AL14" s="44">
        <v>44</v>
      </c>
      <c r="AM14" s="97">
        <v>6</v>
      </c>
      <c r="AN14" s="14">
        <v>50</v>
      </c>
      <c r="AO14" s="46">
        <v>50</v>
      </c>
      <c r="AP14" s="45">
        <v>50</v>
      </c>
      <c r="AQ14" s="22" t="str">
        <f>IF(AN14+AO14+AP14&gt;128,"SI","NO")</f>
        <v>SI</v>
      </c>
      <c r="AR14" s="102">
        <v>0</v>
      </c>
      <c r="AS14" s="22">
        <v>5</v>
      </c>
      <c r="AT14" s="22">
        <v>5</v>
      </c>
      <c r="AU14" s="22">
        <v>0.1</v>
      </c>
      <c r="AV14" s="134">
        <f t="shared" si="0"/>
        <v>4.9975000000000005</v>
      </c>
      <c r="AW14" s="133" t="s">
        <v>421</v>
      </c>
      <c r="AX14" s="136">
        <v>5</v>
      </c>
      <c r="BT14" s="8"/>
      <c r="BU14" s="8"/>
    </row>
    <row r="15" spans="1:73" s="20" customFormat="1" ht="20.149999999999999" customHeight="1">
      <c r="A15" s="23" t="s">
        <v>221</v>
      </c>
      <c r="B15" s="94" t="s">
        <v>96</v>
      </c>
      <c r="C15" s="7">
        <v>3</v>
      </c>
      <c r="D15" s="7">
        <v>4.3</v>
      </c>
      <c r="E15" s="7">
        <v>3</v>
      </c>
      <c r="F15" s="8">
        <v>5</v>
      </c>
      <c r="G15" s="8" t="s">
        <v>97</v>
      </c>
      <c r="H15" s="7">
        <v>3.5</v>
      </c>
      <c r="I15" s="96">
        <f>(C15+D15+F15+H15)/4</f>
        <v>3.95</v>
      </c>
      <c r="J15" s="96">
        <v>2</v>
      </c>
      <c r="K15" s="7" t="s">
        <v>98</v>
      </c>
      <c r="L15" s="7" t="s">
        <v>99</v>
      </c>
      <c r="M15" s="8">
        <v>1</v>
      </c>
      <c r="N15" s="14" t="s">
        <v>100</v>
      </c>
      <c r="O15" s="14">
        <v>18</v>
      </c>
      <c r="P15" s="14">
        <v>22</v>
      </c>
      <c r="Q15" s="14">
        <v>2</v>
      </c>
      <c r="R15" s="14">
        <v>6</v>
      </c>
      <c r="S15" s="14">
        <v>0</v>
      </c>
      <c r="T15" s="14">
        <f>Q15+R15</f>
        <v>8</v>
      </c>
      <c r="U15" s="14"/>
      <c r="V15" s="14">
        <f>T15+U15</f>
        <v>8</v>
      </c>
      <c r="W15" s="14"/>
      <c r="X15" s="25" t="s">
        <v>54</v>
      </c>
      <c r="Y15" s="25">
        <v>4</v>
      </c>
      <c r="Z15" s="25">
        <v>14</v>
      </c>
      <c r="AA15" s="25" t="s">
        <v>193</v>
      </c>
      <c r="AB15" s="25" t="s">
        <v>194</v>
      </c>
      <c r="AC15" s="25" t="s">
        <v>87</v>
      </c>
      <c r="AD15" s="26"/>
      <c r="AE15" s="25">
        <v>4</v>
      </c>
      <c r="AF15" s="25">
        <v>13</v>
      </c>
      <c r="AG15" s="25">
        <v>0</v>
      </c>
      <c r="AH15" s="25">
        <f>AE15+AF15+AG15</f>
        <v>17</v>
      </c>
      <c r="AI15" s="25">
        <f>AH15+J15</f>
        <v>19</v>
      </c>
      <c r="AJ15" s="41">
        <v>0</v>
      </c>
      <c r="AK15" s="44"/>
      <c r="AL15" s="44">
        <v>33.799999999999997</v>
      </c>
      <c r="AM15" s="97">
        <v>0</v>
      </c>
      <c r="AN15" s="14">
        <v>8</v>
      </c>
      <c r="AO15" s="25">
        <v>19</v>
      </c>
      <c r="AP15" s="45">
        <v>33.799999999999997</v>
      </c>
      <c r="AQ15" s="22" t="str">
        <f>IF(AN15+AO15+AP15&gt;128,"SI","NO")</f>
        <v>NO</v>
      </c>
      <c r="AR15" s="102">
        <v>0</v>
      </c>
      <c r="AS15" s="22">
        <f>NotasSustentacionP4!J3</f>
        <v>3.5</v>
      </c>
      <c r="AT15" s="22">
        <v>4</v>
      </c>
      <c r="AU15" s="22">
        <v>0</v>
      </c>
      <c r="AV15" s="134">
        <f t="shared" si="0"/>
        <v>2.976</v>
      </c>
      <c r="AW15" s="133" t="s">
        <v>421</v>
      </c>
      <c r="AX15" s="136">
        <v>5</v>
      </c>
      <c r="BT15" s="8"/>
      <c r="BU15" s="8"/>
    </row>
    <row r="16" spans="1:73" s="20" customFormat="1" ht="20.149999999999999" customHeight="1">
      <c r="A16" s="23" t="s">
        <v>222</v>
      </c>
      <c r="B16" s="94" t="s">
        <v>93</v>
      </c>
      <c r="C16" s="7">
        <v>4.5</v>
      </c>
      <c r="D16" s="7">
        <v>3.7</v>
      </c>
      <c r="E16" s="7">
        <v>4.9000000000000004</v>
      </c>
      <c r="F16" s="8">
        <v>5</v>
      </c>
      <c r="G16" s="8" t="s">
        <v>32</v>
      </c>
      <c r="H16" s="7">
        <v>4</v>
      </c>
      <c r="I16" s="96">
        <f>(C16+D16+F16+H16)/4</f>
        <v>4.3</v>
      </c>
      <c r="J16" s="96">
        <v>0</v>
      </c>
      <c r="K16" s="7" t="s">
        <v>94</v>
      </c>
      <c r="L16" s="7" t="s">
        <v>34</v>
      </c>
      <c r="M16" s="8">
        <v>6</v>
      </c>
      <c r="N16" s="14" t="s">
        <v>95</v>
      </c>
      <c r="O16" s="14">
        <v>13</v>
      </c>
      <c r="P16" s="14">
        <v>10</v>
      </c>
      <c r="Q16" s="14">
        <v>34</v>
      </c>
      <c r="R16" s="14">
        <v>6</v>
      </c>
      <c r="S16" s="14">
        <v>2</v>
      </c>
      <c r="T16" s="14">
        <f>Q16+R16</f>
        <v>40</v>
      </c>
      <c r="U16" s="14"/>
      <c r="V16" s="14">
        <f>T16+U16</f>
        <v>40</v>
      </c>
      <c r="W16" s="14">
        <v>9</v>
      </c>
      <c r="X16" s="25" t="s">
        <v>48</v>
      </c>
      <c r="Y16" s="25">
        <v>2.5</v>
      </c>
      <c r="Z16" s="25">
        <v>6</v>
      </c>
      <c r="AA16" s="25" t="s">
        <v>200</v>
      </c>
      <c r="AB16" s="25" t="s">
        <v>87</v>
      </c>
      <c r="AC16" s="25" t="s">
        <v>87</v>
      </c>
      <c r="AD16" s="26"/>
      <c r="AE16" s="25">
        <v>2</v>
      </c>
      <c r="AF16" s="25">
        <v>0</v>
      </c>
      <c r="AG16" s="25">
        <v>0</v>
      </c>
      <c r="AH16" s="25">
        <f>AE16+AF16+AG16</f>
        <v>2</v>
      </c>
      <c r="AI16" s="25">
        <f>AH16+J16</f>
        <v>2</v>
      </c>
      <c r="AJ16" s="41">
        <v>0</v>
      </c>
      <c r="AK16" s="44"/>
      <c r="AL16" s="53">
        <v>32.299999999999997</v>
      </c>
      <c r="AM16" s="97">
        <v>0</v>
      </c>
      <c r="AN16" s="14">
        <v>40</v>
      </c>
      <c r="AO16" s="25">
        <v>30</v>
      </c>
      <c r="AP16" s="45">
        <v>32.299999999999997</v>
      </c>
      <c r="AQ16" s="22" t="str">
        <f>IF(AN16+AO16+AP16&gt;128,"SI","NO")</f>
        <v>NO</v>
      </c>
      <c r="AR16" s="102">
        <v>0</v>
      </c>
      <c r="AS16" s="22">
        <f>NotasSustentacionP4!J4</f>
        <v>5</v>
      </c>
      <c r="AT16" s="22">
        <v>5</v>
      </c>
      <c r="AU16" s="22">
        <v>0</v>
      </c>
      <c r="AV16" s="134">
        <f t="shared" si="0"/>
        <v>4.1259999999999994</v>
      </c>
      <c r="AW16" s="133" t="s">
        <v>421</v>
      </c>
      <c r="AX16" s="136">
        <v>5</v>
      </c>
      <c r="BT16" s="8"/>
      <c r="BU16" s="8"/>
    </row>
    <row r="17" spans="1:73" s="20" customFormat="1" ht="30.65" customHeight="1">
      <c r="A17" s="23" t="s">
        <v>223</v>
      </c>
      <c r="B17" s="94" t="s">
        <v>88</v>
      </c>
      <c r="C17" s="7">
        <v>5</v>
      </c>
      <c r="D17" s="7">
        <v>4.8</v>
      </c>
      <c r="E17" s="7">
        <v>2</v>
      </c>
      <c r="F17" s="8">
        <v>5</v>
      </c>
      <c r="G17" s="8" t="s">
        <v>89</v>
      </c>
      <c r="H17" s="7">
        <v>3.75</v>
      </c>
      <c r="I17" s="96">
        <f>(C17+D17+F17+H17)/4</f>
        <v>4.6375000000000002</v>
      </c>
      <c r="J17" s="96">
        <v>2</v>
      </c>
      <c r="K17" s="7" t="s">
        <v>90</v>
      </c>
      <c r="L17" s="7" t="s">
        <v>91</v>
      </c>
      <c r="M17" s="101">
        <v>4</v>
      </c>
      <c r="N17" s="14" t="s">
        <v>92</v>
      </c>
      <c r="O17" s="14">
        <v>21</v>
      </c>
      <c r="P17" s="14">
        <v>15</v>
      </c>
      <c r="Q17" s="14">
        <v>38</v>
      </c>
      <c r="R17" s="14">
        <v>10</v>
      </c>
      <c r="S17" s="14">
        <v>0</v>
      </c>
      <c r="T17" s="14">
        <f>Q17+R17</f>
        <v>48</v>
      </c>
      <c r="U17" s="14"/>
      <c r="V17" s="14">
        <f>T17+U17</f>
        <v>48</v>
      </c>
      <c r="W17" s="14">
        <v>3</v>
      </c>
      <c r="X17" s="25" t="s">
        <v>42</v>
      </c>
      <c r="Y17" s="25">
        <v>5</v>
      </c>
      <c r="Z17" s="25">
        <v>29</v>
      </c>
      <c r="AA17" s="25" t="s">
        <v>164</v>
      </c>
      <c r="AB17" s="25" t="s">
        <v>153</v>
      </c>
      <c r="AC17" s="25" t="s">
        <v>204</v>
      </c>
      <c r="AD17" s="26" t="s">
        <v>165</v>
      </c>
      <c r="AE17" s="25">
        <v>9</v>
      </c>
      <c r="AF17" s="25">
        <v>18</v>
      </c>
      <c r="AG17" s="25">
        <v>16</v>
      </c>
      <c r="AH17" s="25">
        <f>AE17+AF17+AG17</f>
        <v>43</v>
      </c>
      <c r="AI17" s="25">
        <f>AH17+J17</f>
        <v>45</v>
      </c>
      <c r="AJ17" s="41">
        <v>0</v>
      </c>
      <c r="AK17" s="44"/>
      <c r="AL17" s="44">
        <v>50</v>
      </c>
      <c r="AM17" s="97">
        <v>0</v>
      </c>
      <c r="AN17" s="14">
        <v>48</v>
      </c>
      <c r="AO17" s="25">
        <v>45</v>
      </c>
      <c r="AP17" s="45">
        <v>50</v>
      </c>
      <c r="AQ17" s="22" t="str">
        <f>IF(AN17+AO17+AP17&gt;128,"SI","NO")</f>
        <v>SI</v>
      </c>
      <c r="AR17" s="102">
        <v>0</v>
      </c>
      <c r="AS17" s="22">
        <v>5</v>
      </c>
      <c r="AT17" s="22">
        <v>5</v>
      </c>
      <c r="AU17" s="22">
        <v>0</v>
      </c>
      <c r="AV17" s="134">
        <f t="shared" si="0"/>
        <v>4.8587500000000006</v>
      </c>
      <c r="AW17" s="133" t="s">
        <v>421</v>
      </c>
      <c r="AX17" s="136">
        <v>5</v>
      </c>
      <c r="BT17" s="8"/>
      <c r="BU17" s="8"/>
    </row>
    <row r="18" spans="1:73" s="106" customFormat="1" ht="20.149999999999999" customHeight="1">
      <c r="A18" s="23" t="s">
        <v>224</v>
      </c>
      <c r="B18" s="94" t="s">
        <v>82</v>
      </c>
      <c r="C18" s="17">
        <v>5</v>
      </c>
      <c r="D18" s="17">
        <v>5</v>
      </c>
      <c r="E18" s="17">
        <v>5</v>
      </c>
      <c r="F18" s="8">
        <v>5</v>
      </c>
      <c r="G18" s="8" t="s">
        <v>83</v>
      </c>
      <c r="H18" s="17">
        <v>2.5</v>
      </c>
      <c r="I18" s="96">
        <f>(C18+D18+F18+H18)/4</f>
        <v>4.375</v>
      </c>
      <c r="J18" s="96">
        <v>0</v>
      </c>
      <c r="K18" s="17" t="s">
        <v>39</v>
      </c>
      <c r="L18" s="17" t="s">
        <v>39</v>
      </c>
      <c r="M18" s="100" t="s">
        <v>84</v>
      </c>
      <c r="N18" s="14" t="s">
        <v>85</v>
      </c>
      <c r="O18" s="14">
        <v>14</v>
      </c>
      <c r="P18" s="14">
        <v>3</v>
      </c>
      <c r="Q18" s="14">
        <v>40</v>
      </c>
      <c r="R18" s="14">
        <v>4</v>
      </c>
      <c r="S18" s="14">
        <v>0</v>
      </c>
      <c r="T18" s="14">
        <f>Q18+R18</f>
        <v>44</v>
      </c>
      <c r="U18" s="14">
        <v>1</v>
      </c>
      <c r="V18" s="14">
        <f>T18+U18</f>
        <v>45</v>
      </c>
      <c r="W18" s="14" t="s">
        <v>86</v>
      </c>
      <c r="X18" s="30" t="s">
        <v>40</v>
      </c>
      <c r="Y18" s="25">
        <v>0</v>
      </c>
      <c r="Z18" s="25">
        <v>8</v>
      </c>
      <c r="AA18" s="25" t="s">
        <v>171</v>
      </c>
      <c r="AB18" s="25" t="s">
        <v>192</v>
      </c>
      <c r="AC18" s="25" t="s">
        <v>87</v>
      </c>
      <c r="AD18" s="26"/>
      <c r="AE18" s="25">
        <v>8</v>
      </c>
      <c r="AF18" s="25">
        <v>4</v>
      </c>
      <c r="AG18" s="25">
        <v>0</v>
      </c>
      <c r="AH18" s="25">
        <f>AE18+AF18+AG18</f>
        <v>12</v>
      </c>
      <c r="AI18" s="25">
        <f>AH18+J18</f>
        <v>12</v>
      </c>
      <c r="AJ18" s="41">
        <v>0</v>
      </c>
      <c r="AK18" s="44"/>
      <c r="AL18" s="123">
        <v>46.4</v>
      </c>
      <c r="AM18" s="97">
        <v>0</v>
      </c>
      <c r="AN18" s="14">
        <v>45</v>
      </c>
      <c r="AO18" s="25">
        <v>12</v>
      </c>
      <c r="AP18" s="45">
        <v>46.4</v>
      </c>
      <c r="AQ18" s="22" t="str">
        <f>IF(AN18+AO18+AP18&gt;128,"SI","NO")</f>
        <v>NO</v>
      </c>
      <c r="AR18" s="102">
        <v>0</v>
      </c>
      <c r="AS18" s="22">
        <f>NotasSustentacionP4!J8</f>
        <v>4.5</v>
      </c>
      <c r="AT18" s="22">
        <v>5</v>
      </c>
      <c r="AU18" s="22">
        <v>0.1</v>
      </c>
      <c r="AV18" s="134">
        <f t="shared" si="0"/>
        <v>4.1204999999999998</v>
      </c>
      <c r="AW18" s="20" t="s">
        <v>23</v>
      </c>
      <c r="AX18" s="136" t="s">
        <v>422</v>
      </c>
      <c r="AY18" s="20"/>
      <c r="AZ18" s="20"/>
      <c r="BA18" s="20"/>
      <c r="BB18" s="20"/>
      <c r="BC18" s="20"/>
      <c r="BD18" s="20"/>
      <c r="BE18" s="20"/>
      <c r="BF18" s="20"/>
      <c r="BG18" s="20"/>
      <c r="BH18" s="20"/>
      <c r="BI18" s="20"/>
      <c r="BJ18" s="20"/>
      <c r="BK18" s="20"/>
      <c r="BL18" s="20"/>
      <c r="BM18" s="20"/>
      <c r="BN18" s="20"/>
      <c r="BO18" s="20"/>
      <c r="BP18" s="20"/>
      <c r="BQ18" s="20"/>
      <c r="BR18" s="20"/>
      <c r="BS18" s="20"/>
    </row>
    <row r="19" spans="1:73" s="20" customFormat="1" ht="25" customHeight="1">
      <c r="A19" s="23" t="s">
        <v>225</v>
      </c>
      <c r="B19" s="94" t="s">
        <v>79</v>
      </c>
      <c r="C19" s="17">
        <v>4.5</v>
      </c>
      <c r="D19" s="17">
        <v>3.3</v>
      </c>
      <c r="E19" s="17">
        <v>4.5</v>
      </c>
      <c r="F19" s="8">
        <v>5</v>
      </c>
      <c r="G19" s="8"/>
      <c r="H19" s="17">
        <v>3.75</v>
      </c>
      <c r="I19" s="96">
        <f>(C19+D19+F19+H19)/4</f>
        <v>4.1375000000000002</v>
      </c>
      <c r="J19" s="96">
        <v>2</v>
      </c>
      <c r="K19" s="17"/>
      <c r="L19" s="17" t="s">
        <v>80</v>
      </c>
      <c r="M19" s="8">
        <v>9</v>
      </c>
      <c r="N19" s="14" t="s">
        <v>81</v>
      </c>
      <c r="O19" s="14">
        <v>23</v>
      </c>
      <c r="P19" s="14">
        <v>13</v>
      </c>
      <c r="Q19" s="14">
        <v>33</v>
      </c>
      <c r="R19" s="14">
        <v>8</v>
      </c>
      <c r="S19" s="14">
        <v>2</v>
      </c>
      <c r="T19" s="14">
        <f>Q19+R19</f>
        <v>41</v>
      </c>
      <c r="U19" s="14"/>
      <c r="V19" s="14">
        <f>T19+U19</f>
        <v>41</v>
      </c>
      <c r="W19" s="14">
        <v>8</v>
      </c>
      <c r="X19" s="25" t="s">
        <v>54</v>
      </c>
      <c r="Y19" s="25">
        <v>3.5</v>
      </c>
      <c r="Z19" s="25">
        <v>7</v>
      </c>
      <c r="AA19" s="25" t="s">
        <v>154</v>
      </c>
      <c r="AB19" s="25" t="s">
        <v>157</v>
      </c>
      <c r="AC19" s="25" t="s">
        <v>206</v>
      </c>
      <c r="AD19" s="26"/>
      <c r="AE19" s="25">
        <v>9</v>
      </c>
      <c r="AF19" s="25">
        <v>15</v>
      </c>
      <c r="AG19" s="25">
        <v>16</v>
      </c>
      <c r="AH19" s="25">
        <f>AE19+AF19+AG19</f>
        <v>40</v>
      </c>
      <c r="AI19" s="25">
        <f>AH19+J19</f>
        <v>42</v>
      </c>
      <c r="AJ19" s="41">
        <v>0</v>
      </c>
      <c r="AK19" s="44"/>
      <c r="AL19" s="53">
        <v>50</v>
      </c>
      <c r="AM19" s="97">
        <v>0</v>
      </c>
      <c r="AN19" s="14">
        <v>41</v>
      </c>
      <c r="AO19" s="25">
        <v>42</v>
      </c>
      <c r="AP19" s="45">
        <v>50</v>
      </c>
      <c r="AQ19" s="22" t="str">
        <f>IF(AN19+AO19+AP19&gt;128,"SI","NO")</f>
        <v>SI</v>
      </c>
      <c r="AR19" s="102">
        <v>0</v>
      </c>
      <c r="AS19" s="22">
        <v>5</v>
      </c>
      <c r="AT19" s="22">
        <v>5</v>
      </c>
      <c r="AU19" s="22">
        <v>0.4</v>
      </c>
      <c r="AV19" s="134">
        <f t="shared" si="0"/>
        <v>4.6587499999999995</v>
      </c>
      <c r="AW19" s="20" t="s">
        <v>423</v>
      </c>
      <c r="AX19" s="136">
        <v>5</v>
      </c>
      <c r="BT19" s="8"/>
      <c r="BU19" s="8"/>
    </row>
    <row r="20" spans="1:73" s="20" customFormat="1" ht="20.149999999999999" customHeight="1">
      <c r="A20" s="23" t="s">
        <v>226</v>
      </c>
      <c r="B20" s="94" t="s">
        <v>74</v>
      </c>
      <c r="C20" s="7">
        <v>4.5</v>
      </c>
      <c r="D20" s="7">
        <v>2.5</v>
      </c>
      <c r="E20" s="7">
        <v>2.5</v>
      </c>
      <c r="F20" s="8">
        <v>5</v>
      </c>
      <c r="G20" s="8" t="s">
        <v>75</v>
      </c>
      <c r="H20" s="7">
        <v>2.5</v>
      </c>
      <c r="I20" s="96">
        <f>(C20+D20+F20+H20)/4</f>
        <v>3.625</v>
      </c>
      <c r="J20" s="96">
        <v>0</v>
      </c>
      <c r="K20" s="7" t="s">
        <v>76</v>
      </c>
      <c r="L20" s="7" t="s">
        <v>77</v>
      </c>
      <c r="M20" s="8">
        <v>3</v>
      </c>
      <c r="N20" s="14" t="s">
        <v>78</v>
      </c>
      <c r="O20" s="14">
        <v>26</v>
      </c>
      <c r="P20" s="14">
        <v>30</v>
      </c>
      <c r="Q20" s="14">
        <v>34</v>
      </c>
      <c r="R20" s="14">
        <v>7</v>
      </c>
      <c r="S20" s="14">
        <v>0</v>
      </c>
      <c r="T20" s="14">
        <f>Q20+R20</f>
        <v>41</v>
      </c>
      <c r="U20" s="14"/>
      <c r="V20" s="14">
        <f>T20+U20</f>
        <v>41</v>
      </c>
      <c r="W20" s="14">
        <v>5</v>
      </c>
      <c r="X20" s="25" t="s">
        <v>48</v>
      </c>
      <c r="Y20" s="25">
        <v>4.5</v>
      </c>
      <c r="Z20" s="25">
        <v>23</v>
      </c>
      <c r="AA20" s="25" t="s">
        <v>175</v>
      </c>
      <c r="AB20" s="25" t="s">
        <v>177</v>
      </c>
      <c r="AC20" s="25" t="s">
        <v>178</v>
      </c>
      <c r="AD20" s="26" t="s">
        <v>176</v>
      </c>
      <c r="AE20" s="25">
        <v>5</v>
      </c>
      <c r="AF20" s="25">
        <v>5</v>
      </c>
      <c r="AG20" s="25">
        <v>6</v>
      </c>
      <c r="AH20" s="25">
        <f>AE20+AF20+AG20</f>
        <v>16</v>
      </c>
      <c r="AI20" s="25">
        <f>AH20+J20</f>
        <v>16</v>
      </c>
      <c r="AJ20" s="41">
        <v>0</v>
      </c>
      <c r="AK20" s="44">
        <v>2</v>
      </c>
      <c r="AL20" s="123">
        <v>46.4</v>
      </c>
      <c r="AM20" s="97">
        <v>2</v>
      </c>
      <c r="AN20" s="14">
        <v>41</v>
      </c>
      <c r="AO20" s="46">
        <v>18</v>
      </c>
      <c r="AP20" s="45">
        <v>46.4</v>
      </c>
      <c r="AQ20" s="22" t="str">
        <f>IF(AN20+AO20+AP20&gt;128,"SI","NO")</f>
        <v>NO</v>
      </c>
      <c r="AR20" s="102">
        <v>0</v>
      </c>
      <c r="AS20" s="22">
        <v>4</v>
      </c>
      <c r="AT20" s="22">
        <v>5</v>
      </c>
      <c r="AU20" s="22">
        <v>0.1</v>
      </c>
      <c r="AV20" s="134">
        <f t="shared" si="0"/>
        <v>3.9755000000000003</v>
      </c>
      <c r="AW20" s="20" t="s">
        <v>289</v>
      </c>
      <c r="AX20" s="136">
        <v>4.0999999999999996</v>
      </c>
      <c r="BT20" s="8"/>
      <c r="BU20" s="8"/>
    </row>
    <row r="21" spans="1:73" s="44" customFormat="1" ht="30.65" customHeight="1">
      <c r="A21" s="23" t="s">
        <v>227</v>
      </c>
      <c r="B21" s="94" t="s">
        <v>72</v>
      </c>
      <c r="C21" s="7">
        <v>5</v>
      </c>
      <c r="D21" s="125">
        <v>5</v>
      </c>
      <c r="E21" s="7">
        <v>5</v>
      </c>
      <c r="F21" s="8">
        <v>5</v>
      </c>
      <c r="G21" s="8" t="s">
        <v>38</v>
      </c>
      <c r="H21" s="7">
        <v>5</v>
      </c>
      <c r="I21" s="103">
        <f>(C21+D21+F21+H21)/4</f>
        <v>5</v>
      </c>
      <c r="J21" s="103">
        <v>2</v>
      </c>
      <c r="K21" s="7" t="s">
        <v>39</v>
      </c>
      <c r="L21" s="7" t="s">
        <v>39</v>
      </c>
      <c r="M21" s="100" t="s">
        <v>40</v>
      </c>
      <c r="N21" s="14" t="s">
        <v>73</v>
      </c>
      <c r="O21" s="14">
        <v>5</v>
      </c>
      <c r="P21" s="14">
        <v>18</v>
      </c>
      <c r="Q21" s="14">
        <v>38</v>
      </c>
      <c r="R21" s="14">
        <v>10</v>
      </c>
      <c r="S21" s="14">
        <v>4</v>
      </c>
      <c r="T21" s="14">
        <f>Q21+R21</f>
        <v>48</v>
      </c>
      <c r="U21" s="14">
        <v>1</v>
      </c>
      <c r="V21" s="14">
        <f>T21+U21</f>
        <v>49</v>
      </c>
      <c r="W21" s="14">
        <v>7</v>
      </c>
      <c r="X21" s="25" t="s">
        <v>42</v>
      </c>
      <c r="Y21" s="25">
        <v>4.3</v>
      </c>
      <c r="Z21" s="25">
        <v>2</v>
      </c>
      <c r="AA21" s="25" t="s">
        <v>148</v>
      </c>
      <c r="AB21" s="25" t="s">
        <v>148</v>
      </c>
      <c r="AC21" s="25" t="s">
        <v>148</v>
      </c>
      <c r="AD21" s="26" t="s">
        <v>150</v>
      </c>
      <c r="AE21" s="25">
        <v>10</v>
      </c>
      <c r="AF21" s="25">
        <v>20</v>
      </c>
      <c r="AG21" s="25">
        <v>20</v>
      </c>
      <c r="AH21" s="25">
        <f>AE21+AF21+AG21</f>
        <v>50</v>
      </c>
      <c r="AI21" s="46">
        <f>AH21+J21</f>
        <v>52</v>
      </c>
      <c r="AJ21" s="41">
        <v>3</v>
      </c>
      <c r="AK21" s="44">
        <v>2</v>
      </c>
      <c r="AL21" s="44">
        <v>50</v>
      </c>
      <c r="AM21" s="99">
        <v>7</v>
      </c>
      <c r="AN21" s="51">
        <v>50</v>
      </c>
      <c r="AO21" s="46">
        <v>50</v>
      </c>
      <c r="AP21" s="45">
        <v>50</v>
      </c>
      <c r="AQ21" s="22" t="str">
        <f>IF(AN21+AO21+AP21&gt;128,"SI","NO")</f>
        <v>SI</v>
      </c>
      <c r="AR21" s="102">
        <v>6</v>
      </c>
      <c r="AS21" s="22">
        <v>5</v>
      </c>
      <c r="AT21" s="22">
        <v>5</v>
      </c>
      <c r="AU21" s="22">
        <v>0.1</v>
      </c>
      <c r="AV21" s="134">
        <f t="shared" si="0"/>
        <v>5</v>
      </c>
      <c r="AW21" s="133" t="s">
        <v>421</v>
      </c>
      <c r="AX21" s="136">
        <v>2</v>
      </c>
      <c r="AY21" s="20"/>
      <c r="AZ21" s="20"/>
      <c r="BA21" s="20"/>
      <c r="BB21" s="20"/>
      <c r="BC21" s="20"/>
      <c r="BD21" s="20"/>
      <c r="BE21" s="20"/>
      <c r="BF21" s="20"/>
      <c r="BG21" s="20"/>
      <c r="BH21" s="20"/>
      <c r="BI21" s="20"/>
      <c r="BJ21" s="20"/>
      <c r="BK21" s="20"/>
      <c r="BL21" s="20"/>
      <c r="BM21" s="20"/>
      <c r="BN21" s="20"/>
      <c r="BO21" s="20"/>
      <c r="BP21" s="20"/>
      <c r="BQ21" s="20"/>
      <c r="BR21" s="20"/>
      <c r="BS21" s="20"/>
    </row>
    <row r="22" spans="1:73" s="20" customFormat="1" ht="20.149999999999999" customHeight="1">
      <c r="A22" s="23" t="s">
        <v>228</v>
      </c>
      <c r="B22" s="94" t="s">
        <v>68</v>
      </c>
      <c r="C22" s="17">
        <v>5</v>
      </c>
      <c r="D22" s="17">
        <v>5</v>
      </c>
      <c r="E22" s="17">
        <v>3</v>
      </c>
      <c r="F22" s="8">
        <v>5</v>
      </c>
      <c r="G22" s="8"/>
      <c r="H22" s="17">
        <v>3.75</v>
      </c>
      <c r="I22" s="96">
        <f>(C22+D22+F22+H22)/4</f>
        <v>4.6875</v>
      </c>
      <c r="J22" s="96">
        <v>0</v>
      </c>
      <c r="K22" s="17" t="s">
        <v>69</v>
      </c>
      <c r="L22" s="17" t="s">
        <v>70</v>
      </c>
      <c r="M22" s="8">
        <v>2</v>
      </c>
      <c r="N22" s="14" t="s">
        <v>71</v>
      </c>
      <c r="O22" s="14">
        <v>6</v>
      </c>
      <c r="P22" s="14">
        <v>1</v>
      </c>
      <c r="Q22" s="14">
        <v>35</v>
      </c>
      <c r="R22" s="14">
        <v>10</v>
      </c>
      <c r="S22" s="14">
        <v>0</v>
      </c>
      <c r="T22" s="14">
        <f>Q22+R22</f>
        <v>45</v>
      </c>
      <c r="U22" s="14"/>
      <c r="V22" s="14">
        <f>T22+U22</f>
        <v>45</v>
      </c>
      <c r="W22" s="14">
        <v>6</v>
      </c>
      <c r="X22" s="25" t="s">
        <v>36</v>
      </c>
      <c r="Y22" s="25">
        <v>3.8</v>
      </c>
      <c r="Z22" s="25">
        <v>27</v>
      </c>
      <c r="AA22" s="25">
        <v>5</v>
      </c>
      <c r="AB22" s="25">
        <v>9</v>
      </c>
      <c r="AC22" s="25" t="s">
        <v>167</v>
      </c>
      <c r="AD22" s="26"/>
      <c r="AE22" s="25">
        <v>5</v>
      </c>
      <c r="AF22" s="25">
        <v>18</v>
      </c>
      <c r="AG22" s="25">
        <v>10</v>
      </c>
      <c r="AH22" s="25">
        <f>AE22+AF22+AG22</f>
        <v>33</v>
      </c>
      <c r="AI22" s="25">
        <f>AH22+J22</f>
        <v>33</v>
      </c>
      <c r="AJ22" s="41">
        <v>0</v>
      </c>
      <c r="AK22" s="44"/>
      <c r="AL22" s="123">
        <v>44</v>
      </c>
      <c r="AM22" s="97">
        <v>0</v>
      </c>
      <c r="AN22" s="14">
        <v>45</v>
      </c>
      <c r="AO22" s="25">
        <v>33</v>
      </c>
      <c r="AP22" s="45">
        <v>44</v>
      </c>
      <c r="AQ22" s="22" t="str">
        <f>IF(AN22+AO22+AP22&gt;128,"SI","NO")</f>
        <v>NO</v>
      </c>
      <c r="AR22" s="102">
        <v>0</v>
      </c>
      <c r="AS22" s="22">
        <f>NotasSustentacionP4!J9</f>
        <v>3.4000000000000004</v>
      </c>
      <c r="AT22" s="22">
        <v>4</v>
      </c>
      <c r="AU22" s="22"/>
      <c r="AV22" s="134">
        <f t="shared" si="0"/>
        <v>3.9987500000000002</v>
      </c>
      <c r="AW22" s="133" t="s">
        <v>421</v>
      </c>
      <c r="AX22" s="136">
        <v>2</v>
      </c>
      <c r="BT22" s="8"/>
      <c r="BU22" s="8"/>
    </row>
    <row r="23" spans="1:73" s="44" customFormat="1" ht="20.149999999999999" customHeight="1">
      <c r="A23" s="23" t="s">
        <v>229</v>
      </c>
      <c r="B23" s="94" t="s">
        <v>66</v>
      </c>
      <c r="C23" s="7">
        <v>5</v>
      </c>
      <c r="D23" s="7">
        <v>4.8</v>
      </c>
      <c r="E23" s="7">
        <v>4.5</v>
      </c>
      <c r="F23" s="8">
        <v>5</v>
      </c>
      <c r="G23" s="8"/>
      <c r="H23" s="7">
        <v>5</v>
      </c>
      <c r="I23" s="96">
        <f>(C23+D23+F23+H23)/4</f>
        <v>4.95</v>
      </c>
      <c r="J23" s="96">
        <v>2</v>
      </c>
      <c r="K23" s="7" t="s">
        <v>45</v>
      </c>
      <c r="L23" s="7" t="s">
        <v>46</v>
      </c>
      <c r="M23" s="8">
        <v>8</v>
      </c>
      <c r="N23" s="14" t="s">
        <v>67</v>
      </c>
      <c r="O23" s="14">
        <v>2</v>
      </c>
      <c r="P23" s="14">
        <v>8</v>
      </c>
      <c r="Q23" s="14">
        <v>40</v>
      </c>
      <c r="R23" s="14">
        <v>10</v>
      </c>
      <c r="S23" s="14"/>
      <c r="T23" s="14">
        <f>Q23+R23</f>
        <v>50</v>
      </c>
      <c r="U23" s="14"/>
      <c r="V23" s="14">
        <f>T23+U23</f>
        <v>50</v>
      </c>
      <c r="W23" s="14">
        <v>2</v>
      </c>
      <c r="X23" s="25" t="s">
        <v>54</v>
      </c>
      <c r="Y23" s="25">
        <v>3.5</v>
      </c>
      <c r="Z23" s="25">
        <v>9</v>
      </c>
      <c r="AA23" s="25" t="s">
        <v>160</v>
      </c>
      <c r="AB23" s="25" t="s">
        <v>151</v>
      </c>
      <c r="AC23" s="25" t="s">
        <v>151</v>
      </c>
      <c r="AD23" s="26" t="s">
        <v>150</v>
      </c>
      <c r="AE23" s="25">
        <v>8</v>
      </c>
      <c r="AF23" s="25">
        <v>20</v>
      </c>
      <c r="AG23" s="25">
        <v>20</v>
      </c>
      <c r="AH23" s="25">
        <f>AE23+AF23+AG23</f>
        <v>48</v>
      </c>
      <c r="AI23" s="25">
        <f>AH23+J23</f>
        <v>50</v>
      </c>
      <c r="AJ23" s="41">
        <v>0</v>
      </c>
      <c r="AL23" s="44">
        <v>44</v>
      </c>
      <c r="AM23" s="97">
        <v>0</v>
      </c>
      <c r="AN23" s="14">
        <v>50</v>
      </c>
      <c r="AO23" s="25">
        <v>50</v>
      </c>
      <c r="AP23" s="45">
        <v>44</v>
      </c>
      <c r="AQ23" s="22" t="str">
        <f>IF(AN23+AO23+AP23&gt;128,"SI","NO")</f>
        <v>SI</v>
      </c>
      <c r="AR23" s="102">
        <v>0</v>
      </c>
      <c r="AS23" s="22">
        <v>5</v>
      </c>
      <c r="AT23" s="22">
        <v>5</v>
      </c>
      <c r="AU23" s="22">
        <v>0.1</v>
      </c>
      <c r="AV23" s="134">
        <f t="shared" si="0"/>
        <v>4.875</v>
      </c>
      <c r="AW23" s="133" t="s">
        <v>278</v>
      </c>
      <c r="AX23" s="136">
        <v>5</v>
      </c>
      <c r="AY23" s="20"/>
      <c r="AZ23" s="20"/>
      <c r="BA23" s="20"/>
      <c r="BB23" s="20"/>
      <c r="BC23" s="20"/>
      <c r="BD23" s="20"/>
      <c r="BE23" s="20"/>
      <c r="BF23" s="20"/>
      <c r="BG23" s="20"/>
      <c r="BH23" s="20"/>
      <c r="BI23" s="20"/>
      <c r="BJ23" s="20"/>
      <c r="BK23" s="20"/>
      <c r="BL23" s="20"/>
      <c r="BM23" s="20"/>
      <c r="BN23" s="20"/>
      <c r="BO23" s="20"/>
      <c r="BP23" s="20"/>
      <c r="BQ23" s="20"/>
      <c r="BR23" s="20"/>
      <c r="BS23" s="20"/>
    </row>
    <row r="24" spans="1:73" s="20" customFormat="1" ht="20.149999999999999" customHeight="1">
      <c r="A24" s="23" t="s">
        <v>230</v>
      </c>
      <c r="B24" s="94" t="s">
        <v>62</v>
      </c>
      <c r="C24" s="7">
        <v>5</v>
      </c>
      <c r="D24" s="7">
        <v>4.8499999999999996</v>
      </c>
      <c r="E24" s="7">
        <v>3</v>
      </c>
      <c r="F24" s="8">
        <v>5</v>
      </c>
      <c r="G24" s="8"/>
      <c r="H24" s="7">
        <v>3.75</v>
      </c>
      <c r="I24" s="96">
        <f>(C24+D24+F24+H24)/4</f>
        <v>4.6500000000000004</v>
      </c>
      <c r="J24" s="96">
        <v>2</v>
      </c>
      <c r="K24" s="7" t="s">
        <v>63</v>
      </c>
      <c r="L24" s="7" t="s">
        <v>64</v>
      </c>
      <c r="M24" s="8">
        <v>10</v>
      </c>
      <c r="N24" s="14" t="s">
        <v>65</v>
      </c>
      <c r="O24" s="14">
        <v>10</v>
      </c>
      <c r="P24" s="14">
        <v>19</v>
      </c>
      <c r="Q24" s="14">
        <v>39</v>
      </c>
      <c r="R24" s="14">
        <v>8</v>
      </c>
      <c r="S24" s="14">
        <v>0</v>
      </c>
      <c r="T24" s="14">
        <f>Q24+R24</f>
        <v>47</v>
      </c>
      <c r="U24" s="14">
        <v>1</v>
      </c>
      <c r="V24" s="14">
        <f>T24+U24</f>
        <v>48</v>
      </c>
      <c r="W24" s="14">
        <v>5</v>
      </c>
      <c r="X24" s="25" t="s">
        <v>48</v>
      </c>
      <c r="Y24" s="25">
        <v>3</v>
      </c>
      <c r="Z24" s="25">
        <v>25</v>
      </c>
      <c r="AA24" s="25" t="s">
        <v>171</v>
      </c>
      <c r="AB24" s="25" t="s">
        <v>173</v>
      </c>
      <c r="AC24" s="25" t="s">
        <v>174</v>
      </c>
      <c r="AD24" s="26" t="s">
        <v>172</v>
      </c>
      <c r="AE24" s="25">
        <v>6</v>
      </c>
      <c r="AF24" s="25">
        <v>12</v>
      </c>
      <c r="AG24" s="25">
        <v>15</v>
      </c>
      <c r="AH24" s="25">
        <f>AE24+AF24+AG24</f>
        <v>33</v>
      </c>
      <c r="AI24" s="25">
        <f>AH24+J24</f>
        <v>35</v>
      </c>
      <c r="AJ24" s="41">
        <v>3</v>
      </c>
      <c r="AK24" s="44">
        <v>2</v>
      </c>
      <c r="AL24" s="44">
        <v>50</v>
      </c>
      <c r="AM24" s="97">
        <v>5</v>
      </c>
      <c r="AN24" s="14">
        <v>48</v>
      </c>
      <c r="AO24" s="25">
        <v>40</v>
      </c>
      <c r="AP24" s="45">
        <v>50</v>
      </c>
      <c r="AQ24" s="22" t="str">
        <f>IF(AN24+AO24+AP24&gt;128,"SI","NO")</f>
        <v>SI</v>
      </c>
      <c r="AR24" s="102">
        <v>0</v>
      </c>
      <c r="AS24" s="22">
        <v>5</v>
      </c>
      <c r="AT24" s="22">
        <v>5</v>
      </c>
      <c r="AU24" s="22">
        <v>0.1</v>
      </c>
      <c r="AV24" s="134">
        <f t="shared" si="0"/>
        <v>4.7850000000000001</v>
      </c>
      <c r="AW24" s="20" t="s">
        <v>23</v>
      </c>
      <c r="AX24" s="136">
        <v>4.9000000000000004</v>
      </c>
      <c r="BT24" s="8"/>
      <c r="BU24" s="8"/>
    </row>
    <row r="25" spans="1:73" s="22" customFormat="1" ht="20.149999999999999" customHeight="1">
      <c r="A25" s="23" t="s">
        <v>231</v>
      </c>
      <c r="B25" s="94" t="s">
        <v>60</v>
      </c>
      <c r="C25" s="17">
        <v>5</v>
      </c>
      <c r="D25" s="104">
        <v>0</v>
      </c>
      <c r="E25" s="17">
        <v>0</v>
      </c>
      <c r="F25" s="8">
        <v>0</v>
      </c>
      <c r="G25" s="8" t="s">
        <v>51</v>
      </c>
      <c r="H25" s="17">
        <v>1.25</v>
      </c>
      <c r="I25" s="96">
        <f>(C25+D25+F25+H25)/4</f>
        <v>1.5625</v>
      </c>
      <c r="J25" s="103">
        <v>2</v>
      </c>
      <c r="K25" s="17" t="s">
        <v>51</v>
      </c>
      <c r="L25" s="17" t="s">
        <v>51</v>
      </c>
      <c r="M25" s="8" t="s">
        <v>51</v>
      </c>
      <c r="N25" s="14" t="s">
        <v>61</v>
      </c>
      <c r="O25" s="14">
        <v>7</v>
      </c>
      <c r="P25" s="14">
        <v>14</v>
      </c>
      <c r="Q25" s="14">
        <v>37</v>
      </c>
      <c r="R25" s="14">
        <v>10</v>
      </c>
      <c r="S25" s="14">
        <v>1</v>
      </c>
      <c r="T25" s="14">
        <f>Q25+R25</f>
        <v>47</v>
      </c>
      <c r="U25" s="14"/>
      <c r="V25" s="14">
        <f>T25+U25</f>
        <v>47</v>
      </c>
      <c r="W25" s="14">
        <v>4</v>
      </c>
      <c r="X25" s="25" t="s">
        <v>42</v>
      </c>
      <c r="Y25" s="25">
        <v>4</v>
      </c>
      <c r="Z25" s="25">
        <v>13</v>
      </c>
      <c r="AA25" s="25">
        <v>2</v>
      </c>
      <c r="AB25" s="25" t="s">
        <v>156</v>
      </c>
      <c r="AC25" s="25" t="s">
        <v>163</v>
      </c>
      <c r="AD25" s="26" t="s">
        <v>155</v>
      </c>
      <c r="AE25" s="25">
        <v>9</v>
      </c>
      <c r="AF25" s="25">
        <v>15</v>
      </c>
      <c r="AG25" s="25">
        <v>19</v>
      </c>
      <c r="AH25" s="25">
        <f>AE25+AF25+AG25</f>
        <v>43</v>
      </c>
      <c r="AI25" s="25">
        <f>AH25+J25</f>
        <v>45</v>
      </c>
      <c r="AJ25" s="41">
        <v>0</v>
      </c>
      <c r="AK25" s="45"/>
      <c r="AL25" s="45">
        <v>40.4</v>
      </c>
      <c r="AM25" s="97">
        <v>0</v>
      </c>
      <c r="AN25" s="14">
        <v>47</v>
      </c>
      <c r="AO25" s="25">
        <v>45</v>
      </c>
      <c r="AP25" s="45">
        <v>40.4</v>
      </c>
      <c r="AQ25" s="22" t="str">
        <f>IF(AN25+AO25+AP25&gt;128,"SI","NO")</f>
        <v>SI</v>
      </c>
      <c r="AR25" s="102">
        <v>0</v>
      </c>
      <c r="AS25" s="22">
        <v>5</v>
      </c>
      <c r="AT25" s="22">
        <v>4</v>
      </c>
      <c r="AV25" s="134">
        <f t="shared" si="0"/>
        <v>4.1442499999999995</v>
      </c>
      <c r="AW25" s="133" t="s">
        <v>421</v>
      </c>
      <c r="AX25" s="137">
        <f>AV25</f>
        <v>4.1442499999999995</v>
      </c>
      <c r="BT25" s="13"/>
      <c r="BU25" s="13"/>
    </row>
    <row r="26" spans="1:73" s="20" customFormat="1" ht="20.149999999999999" customHeight="1">
      <c r="A26" s="23" t="s">
        <v>232</v>
      </c>
      <c r="B26" s="57" t="s">
        <v>55</v>
      </c>
      <c r="C26" s="124">
        <v>3</v>
      </c>
      <c r="D26" s="126">
        <v>0</v>
      </c>
      <c r="E26" s="124">
        <v>2.5</v>
      </c>
      <c r="F26" s="22">
        <v>2.5</v>
      </c>
      <c r="G26" s="22" t="s">
        <v>56</v>
      </c>
      <c r="H26" s="124">
        <v>3.75</v>
      </c>
      <c r="I26" s="107">
        <f>(C26+D26+F26+H26)/4</f>
        <v>2.3125</v>
      </c>
      <c r="J26" s="107" t="s">
        <v>50</v>
      </c>
      <c r="K26" s="124" t="s">
        <v>57</v>
      </c>
      <c r="L26" s="124" t="s">
        <v>58</v>
      </c>
      <c r="M26" s="108" t="s">
        <v>40</v>
      </c>
      <c r="N26" s="22" t="s">
        <v>59</v>
      </c>
      <c r="O26" s="22">
        <v>24</v>
      </c>
      <c r="P26" s="22">
        <v>9</v>
      </c>
      <c r="Q26" s="22">
        <v>19</v>
      </c>
      <c r="R26" s="22">
        <v>0</v>
      </c>
      <c r="S26" s="22">
        <v>2</v>
      </c>
      <c r="T26" s="22">
        <f>Q26+R26</f>
        <v>19</v>
      </c>
      <c r="U26" s="22"/>
      <c r="V26" s="20">
        <f>T26+U26</f>
        <v>19</v>
      </c>
      <c r="W26" s="14">
        <v>4</v>
      </c>
      <c r="X26" s="25" t="s">
        <v>36</v>
      </c>
      <c r="Y26" s="25">
        <v>2</v>
      </c>
      <c r="Z26" s="25">
        <v>26</v>
      </c>
      <c r="AA26" s="30" t="s">
        <v>40</v>
      </c>
      <c r="AB26" s="30" t="s">
        <v>40</v>
      </c>
      <c r="AC26" s="30" t="s">
        <v>40</v>
      </c>
      <c r="AD26" s="26"/>
      <c r="AE26" s="25">
        <v>0</v>
      </c>
      <c r="AF26" s="25">
        <v>0</v>
      </c>
      <c r="AG26" s="25">
        <v>0</v>
      </c>
      <c r="AH26" s="25">
        <f>AE26+AF26+AG26</f>
        <v>0</v>
      </c>
      <c r="AI26" s="25">
        <v>29</v>
      </c>
      <c r="AJ26" s="41">
        <v>0</v>
      </c>
      <c r="AK26" s="44"/>
      <c r="AL26" s="53">
        <v>29</v>
      </c>
      <c r="AM26" s="97">
        <v>0</v>
      </c>
      <c r="AN26" s="14">
        <v>19</v>
      </c>
      <c r="AO26" s="25">
        <v>29</v>
      </c>
      <c r="AP26" s="45">
        <v>29</v>
      </c>
      <c r="AQ26" s="22" t="str">
        <f>IF(AN26+AO26+AP26&gt;128,"SI","NO")</f>
        <v>NO</v>
      </c>
      <c r="AR26" s="102">
        <v>0</v>
      </c>
      <c r="AS26" s="22">
        <v>0</v>
      </c>
      <c r="AT26" s="22">
        <v>0</v>
      </c>
      <c r="AU26" s="22"/>
      <c r="AV26" s="134">
        <f t="shared" si="0"/>
        <v>1.53125</v>
      </c>
      <c r="AW26" s="133" t="s">
        <v>421</v>
      </c>
      <c r="AX26" s="137">
        <f t="shared" ref="AX26:AX30" si="2">AV26</f>
        <v>1.53125</v>
      </c>
      <c r="BT26" s="8"/>
      <c r="BU26" s="8"/>
    </row>
    <row r="27" spans="1:73" s="20" customFormat="1" ht="20.149999999999999" customHeight="1">
      <c r="A27" s="23" t="s">
        <v>233</v>
      </c>
      <c r="B27" s="94" t="s">
        <v>49</v>
      </c>
      <c r="C27" s="7">
        <v>3.5</v>
      </c>
      <c r="D27" s="7">
        <v>1.5</v>
      </c>
      <c r="E27" s="7">
        <v>0</v>
      </c>
      <c r="F27" s="8">
        <v>0</v>
      </c>
      <c r="G27" s="8"/>
      <c r="H27" s="7">
        <v>0</v>
      </c>
      <c r="I27" s="96">
        <f>(C27+D27+F27+H27)/4</f>
        <v>1.25</v>
      </c>
      <c r="J27" s="96" t="s">
        <v>50</v>
      </c>
      <c r="K27" s="7" t="s">
        <v>51</v>
      </c>
      <c r="L27" s="7" t="s">
        <v>51</v>
      </c>
      <c r="M27" s="8" t="s">
        <v>51</v>
      </c>
      <c r="N27" s="14" t="s">
        <v>52</v>
      </c>
      <c r="O27" s="14">
        <v>31</v>
      </c>
      <c r="P27" s="14">
        <v>27</v>
      </c>
      <c r="Q27" s="14">
        <v>30</v>
      </c>
      <c r="R27" s="14">
        <v>8</v>
      </c>
      <c r="S27" s="14">
        <v>0</v>
      </c>
      <c r="T27" s="14">
        <f>Q27+R27</f>
        <v>38</v>
      </c>
      <c r="U27" s="14" t="s">
        <v>53</v>
      </c>
      <c r="V27" s="14">
        <f>T27</f>
        <v>38</v>
      </c>
      <c r="W27" s="14">
        <v>1</v>
      </c>
      <c r="X27" s="25" t="s">
        <v>54</v>
      </c>
      <c r="Y27" s="25">
        <v>2</v>
      </c>
      <c r="Z27" s="25">
        <v>22</v>
      </c>
      <c r="AA27" s="25">
        <v>1</v>
      </c>
      <c r="AB27" s="25" t="s">
        <v>168</v>
      </c>
      <c r="AC27" s="25" t="s">
        <v>238</v>
      </c>
      <c r="AD27" s="26"/>
      <c r="AE27" s="25">
        <v>8</v>
      </c>
      <c r="AF27" s="25">
        <v>13</v>
      </c>
      <c r="AG27" s="25">
        <v>4</v>
      </c>
      <c r="AH27" s="25">
        <f>AE27+AF27+AG27</f>
        <v>25</v>
      </c>
      <c r="AI27" s="25">
        <v>25</v>
      </c>
      <c r="AJ27" s="41">
        <v>0</v>
      </c>
      <c r="AK27" s="44"/>
      <c r="AL27" s="44">
        <v>50</v>
      </c>
      <c r="AM27" s="97">
        <v>0</v>
      </c>
      <c r="AN27" s="14">
        <v>38</v>
      </c>
      <c r="AO27" s="25">
        <v>25</v>
      </c>
      <c r="AP27" s="45">
        <v>50</v>
      </c>
      <c r="AQ27" s="22" t="str">
        <f>IF(AN27+AO27+AP27&gt;128,"SI","NO")</f>
        <v>NO</v>
      </c>
      <c r="AR27" s="102">
        <v>0</v>
      </c>
      <c r="AS27" s="22">
        <f>NotasSustentacionP4!J6</f>
        <v>2.4000000000000004</v>
      </c>
      <c r="AT27" s="22">
        <v>3.1</v>
      </c>
      <c r="AU27" s="22"/>
      <c r="AV27" s="134">
        <f t="shared" si="0"/>
        <v>3.17</v>
      </c>
      <c r="AW27" s="133" t="s">
        <v>421</v>
      </c>
      <c r="AX27" s="137">
        <f t="shared" si="2"/>
        <v>3.17</v>
      </c>
      <c r="BT27" s="8"/>
      <c r="BU27" s="8"/>
    </row>
    <row r="28" spans="1:73" s="20" customFormat="1" ht="20.149999999999999" customHeight="1">
      <c r="A28" s="23" t="s">
        <v>234</v>
      </c>
      <c r="B28" s="56" t="s">
        <v>43</v>
      </c>
      <c r="C28" s="21">
        <v>2.5</v>
      </c>
      <c r="D28" s="21">
        <v>3</v>
      </c>
      <c r="E28" s="21">
        <v>4.5</v>
      </c>
      <c r="F28" s="20">
        <v>5</v>
      </c>
      <c r="G28" s="20" t="s">
        <v>44</v>
      </c>
      <c r="H28" s="21">
        <v>3.75</v>
      </c>
      <c r="I28" s="105">
        <f>(C28+D28+F28+H28)/4</f>
        <v>3.5625</v>
      </c>
      <c r="J28" s="105">
        <v>0</v>
      </c>
      <c r="K28" s="21" t="s">
        <v>45</v>
      </c>
      <c r="L28" s="21" t="s">
        <v>46</v>
      </c>
      <c r="M28" s="20">
        <v>12</v>
      </c>
      <c r="N28" s="20" t="s">
        <v>47</v>
      </c>
      <c r="O28" s="20">
        <v>9</v>
      </c>
      <c r="P28" s="20">
        <v>24</v>
      </c>
      <c r="Q28" s="20">
        <v>33</v>
      </c>
      <c r="R28" s="20">
        <v>8</v>
      </c>
      <c r="S28" s="20">
        <v>1</v>
      </c>
      <c r="T28" s="20">
        <f>Q28+R28</f>
        <v>41</v>
      </c>
      <c r="V28" s="20">
        <f>T28+U28</f>
        <v>41</v>
      </c>
      <c r="W28" s="14">
        <v>3</v>
      </c>
      <c r="X28" s="25" t="s">
        <v>48</v>
      </c>
      <c r="Y28" s="25">
        <v>4</v>
      </c>
      <c r="Z28" s="25">
        <v>16</v>
      </c>
      <c r="AA28" s="25">
        <v>1</v>
      </c>
      <c r="AB28" s="25" t="s">
        <v>188</v>
      </c>
      <c r="AC28" s="25" t="s">
        <v>189</v>
      </c>
      <c r="AD28" s="26"/>
      <c r="AE28" s="25">
        <v>8</v>
      </c>
      <c r="AF28" s="25">
        <v>2</v>
      </c>
      <c r="AG28" s="25">
        <v>12</v>
      </c>
      <c r="AH28" s="25">
        <f>AE28+AF28+AG28</f>
        <v>22</v>
      </c>
      <c r="AI28" s="25">
        <f>AH28+J28</f>
        <v>22</v>
      </c>
      <c r="AJ28" s="41">
        <v>0</v>
      </c>
      <c r="AK28" s="44"/>
      <c r="AL28" s="123">
        <v>50</v>
      </c>
      <c r="AM28" s="97">
        <v>0</v>
      </c>
      <c r="AN28" s="14">
        <v>41</v>
      </c>
      <c r="AO28" s="25">
        <v>22</v>
      </c>
      <c r="AP28" s="45">
        <v>50</v>
      </c>
      <c r="AQ28" s="22" t="str">
        <f>IF(AN28+AO28+AP28&gt;128,"SI","NO")</f>
        <v>NO</v>
      </c>
      <c r="AR28" s="102">
        <v>0</v>
      </c>
      <c r="AS28" s="22">
        <v>3.5</v>
      </c>
      <c r="AT28" s="22">
        <v>4.4000000000000004</v>
      </c>
      <c r="AU28" s="22"/>
      <c r="AV28" s="134">
        <f t="shared" si="0"/>
        <v>3.8812500000000005</v>
      </c>
      <c r="AW28" s="133" t="s">
        <v>421</v>
      </c>
      <c r="AX28" s="137">
        <f t="shared" si="2"/>
        <v>3.8812500000000005</v>
      </c>
      <c r="BT28" s="8"/>
      <c r="BU28" s="8"/>
    </row>
    <row r="29" spans="1:73" s="20" customFormat="1" ht="20.149999999999999" customHeight="1">
      <c r="A29" s="23" t="s">
        <v>235</v>
      </c>
      <c r="B29" s="94" t="s">
        <v>37</v>
      </c>
      <c r="C29" s="7">
        <v>2.5</v>
      </c>
      <c r="D29" s="7">
        <v>5</v>
      </c>
      <c r="E29" s="7">
        <v>5</v>
      </c>
      <c r="F29" s="8">
        <v>5</v>
      </c>
      <c r="G29" s="8" t="s">
        <v>38</v>
      </c>
      <c r="H29" s="7">
        <v>3.5</v>
      </c>
      <c r="I29" s="96">
        <f>(C29+D29+F29+H29)/4</f>
        <v>4</v>
      </c>
      <c r="J29" s="96">
        <v>0</v>
      </c>
      <c r="K29" s="7" t="s">
        <v>39</v>
      </c>
      <c r="L29" s="7" t="s">
        <v>39</v>
      </c>
      <c r="M29" s="100" t="s">
        <v>40</v>
      </c>
      <c r="N29" s="14" t="s">
        <v>41</v>
      </c>
      <c r="O29" s="14">
        <v>8</v>
      </c>
      <c r="P29" s="14">
        <v>23</v>
      </c>
      <c r="Q29" s="14">
        <v>36</v>
      </c>
      <c r="R29" s="14">
        <v>10</v>
      </c>
      <c r="S29" s="14">
        <v>0</v>
      </c>
      <c r="T29" s="14">
        <f>Q29+R29</f>
        <v>46</v>
      </c>
      <c r="U29" s="14">
        <v>1</v>
      </c>
      <c r="V29" s="14">
        <f>T29+U29</f>
        <v>47</v>
      </c>
      <c r="W29" s="14">
        <v>2</v>
      </c>
      <c r="X29" s="25" t="s">
        <v>42</v>
      </c>
      <c r="Y29" s="25">
        <v>3.5</v>
      </c>
      <c r="Z29" s="25">
        <v>24</v>
      </c>
      <c r="AA29" s="25">
        <v>17</v>
      </c>
      <c r="AB29" s="25" t="s">
        <v>169</v>
      </c>
      <c r="AC29" s="25" t="s">
        <v>170</v>
      </c>
      <c r="AD29" s="26"/>
      <c r="AE29" s="25">
        <v>8</v>
      </c>
      <c r="AF29" s="25">
        <v>16</v>
      </c>
      <c r="AG29" s="25">
        <v>9</v>
      </c>
      <c r="AH29" s="25">
        <f>AE29+AF29+AG29</f>
        <v>33</v>
      </c>
      <c r="AI29" s="25">
        <f>AH29+J29</f>
        <v>33</v>
      </c>
      <c r="AJ29" s="41">
        <v>1</v>
      </c>
      <c r="AK29" s="44">
        <v>2</v>
      </c>
      <c r="AL29" s="44">
        <v>46.4</v>
      </c>
      <c r="AM29" s="97">
        <v>3</v>
      </c>
      <c r="AN29" s="14">
        <v>47</v>
      </c>
      <c r="AO29" s="25">
        <v>36</v>
      </c>
      <c r="AP29" s="45">
        <v>46</v>
      </c>
      <c r="AQ29" s="22" t="str">
        <f>IF(AN29+AO29+AP29&gt;128,"SI","NO")</f>
        <v>SI</v>
      </c>
      <c r="AR29" s="102">
        <v>0</v>
      </c>
      <c r="AS29" s="22">
        <v>5</v>
      </c>
      <c r="AT29" s="22">
        <v>4.4000000000000004</v>
      </c>
      <c r="AU29" s="22"/>
      <c r="AV29" s="134">
        <f t="shared" si="0"/>
        <v>4.4450000000000003</v>
      </c>
      <c r="AW29" s="133" t="s">
        <v>421</v>
      </c>
      <c r="AX29" s="137">
        <f t="shared" si="2"/>
        <v>4.4450000000000003</v>
      </c>
      <c r="BT29" s="8"/>
      <c r="BU29" s="8"/>
    </row>
    <row r="30" spans="1:73" ht="78">
      <c r="A30" s="23" t="s">
        <v>236</v>
      </c>
      <c r="B30" s="58" t="s">
        <v>31</v>
      </c>
      <c r="C30" s="32">
        <v>5</v>
      </c>
      <c r="D30" s="32">
        <v>5</v>
      </c>
      <c r="E30" s="32">
        <v>4.9000000000000004</v>
      </c>
      <c r="F30" s="20">
        <v>5</v>
      </c>
      <c r="G30" s="20" t="s">
        <v>32</v>
      </c>
      <c r="H30" s="32">
        <v>5</v>
      </c>
      <c r="I30" s="109">
        <f>(C30+D30+F30+H30)/4</f>
        <v>5</v>
      </c>
      <c r="J30" s="109">
        <v>2</v>
      </c>
      <c r="K30" s="32" t="s">
        <v>33</v>
      </c>
      <c r="L30" s="32" t="s">
        <v>34</v>
      </c>
      <c r="M30" s="20">
        <v>7</v>
      </c>
      <c r="N30" s="20" t="s">
        <v>35</v>
      </c>
      <c r="O30" s="20">
        <v>3</v>
      </c>
      <c r="P30" s="20">
        <v>17</v>
      </c>
      <c r="Q30" s="20">
        <v>40</v>
      </c>
      <c r="R30" s="20">
        <v>10</v>
      </c>
      <c r="S30" s="20">
        <v>0</v>
      </c>
      <c r="T30" s="20">
        <f>Q30+R30</f>
        <v>50</v>
      </c>
      <c r="V30" s="20">
        <f>T30+U30</f>
        <v>50</v>
      </c>
      <c r="W30" s="14">
        <v>1</v>
      </c>
      <c r="X30" s="25" t="s">
        <v>36</v>
      </c>
      <c r="Y30" s="25">
        <v>4.5999999999999996</v>
      </c>
      <c r="Z30" s="25">
        <v>15</v>
      </c>
      <c r="AA30" s="25">
        <v>2</v>
      </c>
      <c r="AB30" s="25" t="s">
        <v>151</v>
      </c>
      <c r="AC30" s="25" t="s">
        <v>203</v>
      </c>
      <c r="AD30" s="26" t="s">
        <v>150</v>
      </c>
      <c r="AE30" s="25">
        <v>8</v>
      </c>
      <c r="AF30" s="25">
        <v>20</v>
      </c>
      <c r="AG30" s="25">
        <v>18</v>
      </c>
      <c r="AH30" s="25">
        <f>AE30+AF30+AG30</f>
        <v>46</v>
      </c>
      <c r="AI30" s="25">
        <f>AH30+J30</f>
        <v>48</v>
      </c>
      <c r="AJ30" s="41">
        <v>2</v>
      </c>
      <c r="AK30" s="44"/>
      <c r="AL30" s="44">
        <v>50</v>
      </c>
      <c r="AM30" s="97">
        <v>2</v>
      </c>
      <c r="AN30" s="14">
        <v>50</v>
      </c>
      <c r="AO30" s="25">
        <v>50</v>
      </c>
      <c r="AP30" s="45">
        <v>50</v>
      </c>
      <c r="AQ30" s="22" t="str">
        <f>IF(AN30+AO30+AP30&gt;128,"SI","NO")</f>
        <v>SI</v>
      </c>
      <c r="AR30" s="102">
        <v>0</v>
      </c>
      <c r="AS30" s="22">
        <v>5</v>
      </c>
      <c r="AT30" s="22">
        <v>5</v>
      </c>
      <c r="AU30" s="22">
        <v>0.1</v>
      </c>
      <c r="AV30" s="134">
        <f t="shared" si="0"/>
        <v>5</v>
      </c>
      <c r="AW30" s="133" t="s">
        <v>421</v>
      </c>
      <c r="AX30" s="137">
        <f t="shared" si="2"/>
        <v>5</v>
      </c>
    </row>
    <row r="34" spans="1:73" s="20" customFormat="1" ht="20.149999999999999" customHeight="1">
      <c r="A34" s="23" t="s">
        <v>219</v>
      </c>
      <c r="B34" s="56" t="s">
        <v>103</v>
      </c>
      <c r="C34" s="32">
        <v>5</v>
      </c>
      <c r="D34" s="32">
        <v>5</v>
      </c>
      <c r="E34" s="32">
        <v>4.9000000000000004</v>
      </c>
      <c r="F34" s="20">
        <v>5</v>
      </c>
      <c r="G34" s="20" t="s">
        <v>32</v>
      </c>
      <c r="H34" s="32">
        <v>0</v>
      </c>
      <c r="I34" s="105">
        <f>(C34+D34+F34+H34)/4</f>
        <v>3.75</v>
      </c>
      <c r="J34" s="105" t="s">
        <v>50</v>
      </c>
      <c r="K34" s="32" t="s">
        <v>94</v>
      </c>
      <c r="L34" s="32" t="s">
        <v>34</v>
      </c>
      <c r="M34" s="20">
        <v>6</v>
      </c>
      <c r="N34" s="20" t="s">
        <v>104</v>
      </c>
      <c r="O34" s="20">
        <v>12</v>
      </c>
      <c r="P34" s="20">
        <v>9</v>
      </c>
      <c r="Q34" s="20">
        <v>34</v>
      </c>
      <c r="R34" s="20">
        <v>2</v>
      </c>
      <c r="S34" s="20">
        <v>0</v>
      </c>
      <c r="T34" s="20">
        <f>Q34+R34</f>
        <v>36</v>
      </c>
      <c r="V34" s="20">
        <f>T34+U34</f>
        <v>36</v>
      </c>
      <c r="W34" s="14">
        <v>8</v>
      </c>
      <c r="X34" s="25" t="s">
        <v>42</v>
      </c>
      <c r="Y34" s="25">
        <v>0</v>
      </c>
      <c r="Z34" s="25">
        <v>0</v>
      </c>
      <c r="AA34" s="30" t="s">
        <v>40</v>
      </c>
      <c r="AB34" s="30" t="s">
        <v>40</v>
      </c>
      <c r="AC34" s="30" t="s">
        <v>40</v>
      </c>
      <c r="AD34" s="26"/>
      <c r="AE34" s="25"/>
      <c r="AF34" s="25"/>
      <c r="AG34" s="25"/>
      <c r="AH34" s="25">
        <f>AE34+AF34+AG34</f>
        <v>0</v>
      </c>
      <c r="AI34" s="25">
        <v>0</v>
      </c>
      <c r="AJ34" s="41">
        <v>0</v>
      </c>
      <c r="AK34" s="44"/>
      <c r="AL34" s="44">
        <v>0</v>
      </c>
      <c r="AM34" s="97">
        <v>0</v>
      </c>
      <c r="AN34" s="14">
        <v>36</v>
      </c>
      <c r="AO34" s="25">
        <v>0</v>
      </c>
      <c r="AP34" s="45">
        <v>0</v>
      </c>
      <c r="AQ34" s="22" t="str">
        <f>IF(AN34+AO34+AP34&gt;128,"SI","NO")</f>
        <v>NO</v>
      </c>
      <c r="AR34" s="102">
        <v>0</v>
      </c>
      <c r="AS34" s="22" t="s">
        <v>290</v>
      </c>
      <c r="AT34" s="22"/>
      <c r="AU34" s="22"/>
      <c r="AV34" s="22"/>
      <c r="BT34" s="8"/>
      <c r="BU34" s="8"/>
    </row>
    <row r="35" spans="1:73" s="20" customFormat="1" ht="20.149999999999999" customHeight="1">
      <c r="A35" s="23" t="s">
        <v>215</v>
      </c>
      <c r="B35" s="56" t="s">
        <v>114</v>
      </c>
      <c r="C35" s="21">
        <v>5</v>
      </c>
      <c r="D35" s="21">
        <v>4.5999999999999996</v>
      </c>
      <c r="E35" s="21">
        <v>4.9000000000000004</v>
      </c>
      <c r="F35" s="20">
        <v>5</v>
      </c>
      <c r="G35" s="20" t="s">
        <v>32</v>
      </c>
      <c r="H35" s="21">
        <v>2.25</v>
      </c>
      <c r="I35" s="105">
        <f>(C35+D35+F35+H35)/4</f>
        <v>4.2125000000000004</v>
      </c>
      <c r="J35" s="105">
        <v>2</v>
      </c>
      <c r="K35" s="21"/>
      <c r="L35" s="21" t="s">
        <v>115</v>
      </c>
      <c r="M35" s="20">
        <v>9</v>
      </c>
      <c r="N35" s="20" t="s">
        <v>116</v>
      </c>
      <c r="O35" s="20">
        <v>27</v>
      </c>
      <c r="P35" s="20">
        <v>11</v>
      </c>
      <c r="Q35" s="20">
        <v>36</v>
      </c>
      <c r="R35" s="20">
        <v>8</v>
      </c>
      <c r="S35" s="20">
        <v>0</v>
      </c>
      <c r="T35" s="20">
        <f>Q35+R35</f>
        <v>44</v>
      </c>
      <c r="V35" s="20">
        <f>T35+U35</f>
        <v>44</v>
      </c>
      <c r="W35" s="14">
        <v>11</v>
      </c>
      <c r="X35" s="25" t="s">
        <v>42</v>
      </c>
      <c r="Y35" s="25">
        <v>3.8</v>
      </c>
      <c r="Z35" s="25">
        <v>31</v>
      </c>
      <c r="AA35" s="25" t="s">
        <v>179</v>
      </c>
      <c r="AB35" s="25" t="s">
        <v>180</v>
      </c>
      <c r="AC35" s="25" t="s">
        <v>181</v>
      </c>
      <c r="AD35" s="26"/>
      <c r="AE35" s="25">
        <v>2.5</v>
      </c>
      <c r="AF35" s="25">
        <v>7.5</v>
      </c>
      <c r="AG35" s="25">
        <v>5</v>
      </c>
      <c r="AH35" s="25">
        <f>AE35+AF35+AG35</f>
        <v>15</v>
      </c>
      <c r="AI35" s="25">
        <f>AH35+J35</f>
        <v>17</v>
      </c>
      <c r="AJ35" s="41">
        <v>0</v>
      </c>
      <c r="AK35" s="44"/>
      <c r="AL35" s="44">
        <v>0</v>
      </c>
      <c r="AM35" s="97">
        <v>0</v>
      </c>
      <c r="AN35" s="14">
        <v>44</v>
      </c>
      <c r="AO35" s="25">
        <v>17</v>
      </c>
      <c r="AP35" s="45">
        <v>0</v>
      </c>
      <c r="AQ35" s="22" t="str">
        <f>IF(AN35+AO35+AP35&gt;128,"SI","NO")</f>
        <v>NO</v>
      </c>
      <c r="AR35" s="102">
        <v>0</v>
      </c>
      <c r="AS35" s="22" t="s">
        <v>290</v>
      </c>
      <c r="AT35" s="22"/>
      <c r="AU35" s="22"/>
      <c r="AV35" s="22"/>
      <c r="BT35" s="8"/>
      <c r="BU35" s="8"/>
    </row>
  </sheetData>
  <sheetProtection sort="0" autoFilter="0"/>
  <autoFilter ref="A2:AS30" xr:uid="{3CB21447-5113-494A-BB11-7BF5C0B75F0C}">
    <sortState xmlns:xlrd2="http://schemas.microsoft.com/office/spreadsheetml/2017/richdata2" ref="A3:AS30">
      <sortCondition ref="B2:B30"/>
    </sortState>
  </autoFilter>
  <sortState xmlns:xlrd2="http://schemas.microsoft.com/office/spreadsheetml/2017/richdata2" ref="B3:T29">
    <sortCondition descending="1" ref="B3:B29"/>
  </sortState>
  <conditionalFormatting sqref="I1:J1048576">
    <cfRule type="iconSet" priority="32">
      <iconSet iconSet="3Symbols">
        <cfvo type="percent" val="0"/>
        <cfvo type="percent" val="33"/>
        <cfvo type="percent" val="67"/>
      </iconSet>
    </cfRule>
  </conditionalFormatting>
  <conditionalFormatting sqref="K2">
    <cfRule type="iconSet" priority="31">
      <iconSet iconSet="3Symbols">
        <cfvo type="percent" val="0"/>
        <cfvo type="percent" val="33"/>
        <cfvo type="percent" val="67"/>
      </iconSet>
    </cfRule>
  </conditionalFormatting>
  <conditionalFormatting sqref="L2">
    <cfRule type="iconSet" priority="30">
      <iconSet iconSet="3Symbols">
        <cfvo type="percent" val="0"/>
        <cfvo type="percent" val="33"/>
        <cfvo type="percent" val="67"/>
      </iconSet>
    </cfRule>
  </conditionalFormatting>
  <conditionalFormatting sqref="V1:V1048576">
    <cfRule type="iconSet" priority="29">
      <iconSet iconSet="3Symbols">
        <cfvo type="percent" val="0"/>
        <cfvo type="percent" val="33"/>
        <cfvo type="percent" val="67"/>
      </iconSet>
    </cfRule>
  </conditionalFormatting>
  <conditionalFormatting sqref="AH31:AH33 AH1:AH2 AH36:AH1048576">
    <cfRule type="iconSet" priority="27">
      <iconSet iconSet="3Symbols">
        <cfvo type="percent" val="0"/>
        <cfvo type="percent" val="33"/>
        <cfvo type="percent" val="67"/>
      </iconSet>
    </cfRule>
  </conditionalFormatting>
  <conditionalFormatting sqref="T3:T29 T34:T35">
    <cfRule type="iconSet" priority="35">
      <iconSet iconSet="3Symbols">
        <cfvo type="percent" val="0"/>
        <cfvo type="percent" val="33"/>
        <cfvo type="percent" val="67"/>
      </iconSet>
    </cfRule>
  </conditionalFormatting>
  <conditionalFormatting sqref="Y3:Y29 Y34:Y35">
    <cfRule type="iconSet" priority="50">
      <iconSet iconSet="3Symbols">
        <cfvo type="percent" val="0"/>
        <cfvo type="percent" val="33"/>
        <cfvo type="percent" val="67"/>
      </iconSet>
    </cfRule>
  </conditionalFormatting>
  <conditionalFormatting sqref="Y30">
    <cfRule type="iconSet" priority="25">
      <iconSet iconSet="3Symbols">
        <cfvo type="percent" val="0"/>
        <cfvo type="percent" val="33"/>
        <cfvo type="percent" val="67"/>
      </iconSet>
    </cfRule>
  </conditionalFormatting>
  <conditionalFormatting sqref="Y3:Y30 Y34:Y35">
    <cfRule type="iconSet" priority="24">
      <iconSet iconSet="3Symbols">
        <cfvo type="percent" val="0"/>
        <cfvo type="num" val="3"/>
        <cfvo type="num" val="4"/>
      </iconSet>
    </cfRule>
  </conditionalFormatting>
  <conditionalFormatting sqref="AL34 AL3:AL10 AL15 AL18:AL19 AL21:AL30">
    <cfRule type="iconSet" priority="20">
      <iconSet iconSet="3Symbols">
        <cfvo type="percent" val="0"/>
        <cfvo type="percent" val="33"/>
        <cfvo type="percent" val="67"/>
      </iconSet>
    </cfRule>
  </conditionalFormatting>
  <conditionalFormatting sqref="AH30:AI30">
    <cfRule type="iconSet" priority="55">
      <iconSet iconSet="3Symbols">
        <cfvo type="percent" val="0"/>
        <cfvo type="percent" val="33"/>
        <cfvo type="percent" val="67"/>
      </iconSet>
    </cfRule>
  </conditionalFormatting>
  <conditionalFormatting sqref="AO30">
    <cfRule type="iconSet" priority="18">
      <iconSet iconSet="3Symbols">
        <cfvo type="percent" val="0"/>
        <cfvo type="percent" val="33"/>
        <cfvo type="percent" val="67"/>
      </iconSet>
    </cfRule>
  </conditionalFormatting>
  <conditionalFormatting sqref="AL35">
    <cfRule type="iconSet" priority="15">
      <iconSet iconSet="3Symbols">
        <cfvo type="percent" val="0"/>
        <cfvo type="percent" val="33"/>
        <cfvo type="percent" val="67"/>
      </iconSet>
    </cfRule>
  </conditionalFormatting>
  <conditionalFormatting sqref="AL11">
    <cfRule type="iconSet" priority="14">
      <iconSet iconSet="3Symbols">
        <cfvo type="percent" val="0"/>
        <cfvo type="percent" val="33"/>
        <cfvo type="percent" val="67"/>
      </iconSet>
    </cfRule>
  </conditionalFormatting>
  <conditionalFormatting sqref="AL12">
    <cfRule type="iconSet" priority="13">
      <iconSet iconSet="3Symbols">
        <cfvo type="percent" val="0"/>
        <cfvo type="percent" val="33"/>
        <cfvo type="percent" val="67"/>
      </iconSet>
    </cfRule>
  </conditionalFormatting>
  <conditionalFormatting sqref="AL13">
    <cfRule type="iconSet" priority="12">
      <iconSet iconSet="3Symbols">
        <cfvo type="percent" val="0"/>
        <cfvo type="percent" val="33"/>
        <cfvo type="percent" val="67"/>
      </iconSet>
    </cfRule>
  </conditionalFormatting>
  <conditionalFormatting sqref="AL14">
    <cfRule type="iconSet" priority="11">
      <iconSet iconSet="3Symbols">
        <cfvo type="percent" val="0"/>
        <cfvo type="percent" val="33"/>
        <cfvo type="percent" val="67"/>
      </iconSet>
    </cfRule>
  </conditionalFormatting>
  <conditionalFormatting sqref="AI14">
    <cfRule type="iconSet" priority="7">
      <iconSet iconSet="3Symbols">
        <cfvo type="percent" val="0"/>
        <cfvo type="percent" val="33"/>
        <cfvo type="percent" val="67"/>
      </iconSet>
    </cfRule>
  </conditionalFormatting>
  <conditionalFormatting sqref="AI14">
    <cfRule type="iconSet" priority="8">
      <iconSet iconSet="3Symbols">
        <cfvo type="percent" val="0"/>
        <cfvo type="num" val="30"/>
        <cfvo type="num" val="40"/>
      </iconSet>
    </cfRule>
  </conditionalFormatting>
  <conditionalFormatting sqref="AO14">
    <cfRule type="iconSet" priority="5">
      <iconSet iconSet="3Symbols">
        <cfvo type="percent" val="0"/>
        <cfvo type="percent" val="33"/>
        <cfvo type="percent" val="67"/>
      </iconSet>
    </cfRule>
  </conditionalFormatting>
  <conditionalFormatting sqref="AO14">
    <cfRule type="iconSet" priority="6">
      <iconSet iconSet="3Symbols">
        <cfvo type="percent" val="0"/>
        <cfvo type="num" val="30"/>
        <cfvo type="num" val="40"/>
      </iconSet>
    </cfRule>
  </conditionalFormatting>
  <conditionalFormatting sqref="AL16">
    <cfRule type="iconSet" priority="4">
      <iconSet iconSet="3Symbols">
        <cfvo type="percent" val="0"/>
        <cfvo type="percent" val="33"/>
        <cfvo type="percent" val="67"/>
      </iconSet>
    </cfRule>
  </conditionalFormatting>
  <conditionalFormatting sqref="AL17">
    <cfRule type="iconSet" priority="3">
      <iconSet iconSet="3Symbols">
        <cfvo type="percent" val="0"/>
        <cfvo type="percent" val="33"/>
        <cfvo type="percent" val="67"/>
      </iconSet>
    </cfRule>
  </conditionalFormatting>
  <conditionalFormatting sqref="AL20">
    <cfRule type="iconSet" priority="2">
      <iconSet iconSet="3Symbols">
        <cfvo type="percent" val="0"/>
        <cfvo type="percent" val="33"/>
        <cfvo type="percent" val="67"/>
      </iconSet>
    </cfRule>
  </conditionalFormatting>
  <conditionalFormatting sqref="AH34:AI35 AH3:AI13 AH15:AI29 AH14">
    <cfRule type="iconSet" priority="73">
      <iconSet iconSet="3Symbols">
        <cfvo type="percent" val="0"/>
        <cfvo type="percent" val="33"/>
        <cfvo type="percent" val="67"/>
      </iconSet>
    </cfRule>
  </conditionalFormatting>
  <conditionalFormatting sqref="AH34:AI35 AH3:AI13 AH15:AI30 AH14">
    <cfRule type="iconSet" priority="77">
      <iconSet iconSet="3Symbols">
        <cfvo type="percent" val="0"/>
        <cfvo type="num" val="30"/>
        <cfvo type="num" val="40"/>
      </iconSet>
    </cfRule>
  </conditionalFormatting>
  <conditionalFormatting sqref="AO34:AO35 AO6:AO13 AO15:AO29">
    <cfRule type="iconSet" priority="81">
      <iconSet iconSet="3Symbols">
        <cfvo type="percent" val="0"/>
        <cfvo type="percent" val="33"/>
        <cfvo type="percent" val="67"/>
      </iconSet>
    </cfRule>
  </conditionalFormatting>
  <conditionalFormatting sqref="AO34:AO35 AO6:AO13 AO15:AO30">
    <cfRule type="iconSet" priority="84">
      <iconSet iconSet="3Symbols">
        <cfvo type="percent" val="0"/>
        <cfvo type="num" val="30"/>
        <cfvo type="num" val="40"/>
      </iconSet>
    </cfRule>
  </conditionalFormatting>
  <pageMargins left="0" right="0" top="0" bottom="0" header="0" footer="0"/>
  <pageSetup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
  <sheetViews>
    <sheetView zoomScale="85" zoomScaleNormal="85" workbookViewId="0">
      <selection activeCell="A19" sqref="A19"/>
    </sheetView>
  </sheetViews>
  <sheetFormatPr defaultColWidth="8.7265625" defaultRowHeight="14.5"/>
  <cols>
    <col min="1" max="1" width="25.81640625" style="38" customWidth="1"/>
    <col min="2" max="2" width="13.54296875" style="38" customWidth="1"/>
    <col min="3" max="3" width="15.1796875" style="38" customWidth="1"/>
    <col min="4" max="16384" width="8.7265625" style="38"/>
  </cols>
  <sheetData>
    <row r="1" spans="1:3" ht="32.15" customHeight="1">
      <c r="A1" s="39"/>
      <c r="B1" s="39" t="s">
        <v>273</v>
      </c>
      <c r="C1" s="39" t="s">
        <v>274</v>
      </c>
    </row>
    <row r="2" spans="1:3" ht="25">
      <c r="A2" s="19" t="s">
        <v>140</v>
      </c>
    </row>
    <row r="3" spans="1:3" ht="25">
      <c r="A3" s="19" t="s">
        <v>137</v>
      </c>
    </row>
    <row r="4" spans="1:3">
      <c r="A4" s="19" t="s">
        <v>135</v>
      </c>
    </row>
    <row r="5" spans="1:3" ht="25">
      <c r="A5" s="19" t="s">
        <v>130</v>
      </c>
    </row>
    <row r="6" spans="1:3">
      <c r="A6" s="19" t="s">
        <v>126</v>
      </c>
    </row>
    <row r="7" spans="1:3">
      <c r="A7" s="19" t="s">
        <v>125</v>
      </c>
    </row>
    <row r="8" spans="1:3">
      <c r="A8" s="19" t="s">
        <v>120</v>
      </c>
    </row>
    <row r="9" spans="1:3">
      <c r="A9" s="19" t="s">
        <v>117</v>
      </c>
    </row>
    <row r="10" spans="1:3" ht="25">
      <c r="A10" s="19" t="s">
        <v>114</v>
      </c>
    </row>
    <row r="11" spans="1:3">
      <c r="A11" s="19" t="s">
        <v>109</v>
      </c>
    </row>
    <row r="12" spans="1:3">
      <c r="A12" s="19" t="s">
        <v>107</v>
      </c>
    </row>
    <row r="13" spans="1:3">
      <c r="A13" s="19" t="s">
        <v>105</v>
      </c>
    </row>
    <row r="14" spans="1:3">
      <c r="A14" s="19" t="s">
        <v>101</v>
      </c>
    </row>
    <row r="15" spans="1:3">
      <c r="A15" s="19" t="s">
        <v>96</v>
      </c>
    </row>
    <row r="16" spans="1:3">
      <c r="A16" s="19" t="s">
        <v>93</v>
      </c>
    </row>
    <row r="17" spans="1:1">
      <c r="A17" s="19" t="s">
        <v>88</v>
      </c>
    </row>
    <row r="18" spans="1:1">
      <c r="A18" s="19" t="s">
        <v>82</v>
      </c>
    </row>
    <row r="19" spans="1:1" ht="25">
      <c r="A19" s="19" t="s">
        <v>79</v>
      </c>
    </row>
    <row r="20" spans="1:1">
      <c r="A20" s="19" t="s">
        <v>74</v>
      </c>
    </row>
    <row r="21" spans="1:1" ht="25">
      <c r="A21" s="19" t="s">
        <v>72</v>
      </c>
    </row>
    <row r="22" spans="1:1">
      <c r="A22" s="19" t="s">
        <v>68</v>
      </c>
    </row>
    <row r="23" spans="1:1">
      <c r="A23" s="19" t="s">
        <v>66</v>
      </c>
    </row>
    <row r="24" spans="1:1" ht="25">
      <c r="A24" s="19" t="s">
        <v>62</v>
      </c>
    </row>
    <row r="25" spans="1:1">
      <c r="A25" s="40" t="s">
        <v>60</v>
      </c>
    </row>
    <row r="26" spans="1:1" ht="25">
      <c r="A26" s="31" t="s">
        <v>55</v>
      </c>
    </row>
    <row r="27" spans="1:1">
      <c r="A27" s="19" t="s">
        <v>49</v>
      </c>
    </row>
    <row r="28" spans="1:1">
      <c r="A28" s="19" t="s">
        <v>43</v>
      </c>
    </row>
    <row r="29" spans="1:1" ht="25">
      <c r="A29" s="19" t="s">
        <v>37</v>
      </c>
    </row>
    <row r="30" spans="1:1">
      <c r="A30" s="19" t="s">
        <v>31</v>
      </c>
    </row>
  </sheetData>
  <autoFilter ref="A1:C1" xr:uid="{00000000-0009-0000-0000-000003000000}">
    <sortState xmlns:xlrd2="http://schemas.microsoft.com/office/spreadsheetml/2017/richdata2" ref="A2:C30">
      <sortCondition ref="A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0"/>
  <sheetViews>
    <sheetView workbookViewId="0">
      <selection activeCell="D13" sqref="D13"/>
    </sheetView>
  </sheetViews>
  <sheetFormatPr defaultColWidth="15.81640625" defaultRowHeight="14.5"/>
  <cols>
    <col min="2" max="2" width="28" customWidth="1"/>
  </cols>
  <sheetData>
    <row r="1" spans="1:7">
      <c r="A1" t="s">
        <v>239</v>
      </c>
      <c r="B1" t="s">
        <v>240</v>
      </c>
      <c r="C1" t="s">
        <v>241</v>
      </c>
      <c r="D1" t="s">
        <v>13</v>
      </c>
    </row>
    <row r="2" spans="1:7">
      <c r="A2" s="23" t="s">
        <v>232</v>
      </c>
      <c r="B2" s="31" t="s">
        <v>55</v>
      </c>
      <c r="C2" s="25">
        <v>0</v>
      </c>
    </row>
    <row r="3" spans="1:7">
      <c r="A3" s="23" t="s">
        <v>222</v>
      </c>
      <c r="B3" s="16" t="s">
        <v>93</v>
      </c>
      <c r="C3" s="25">
        <v>2</v>
      </c>
      <c r="D3">
        <v>6</v>
      </c>
    </row>
    <row r="4" spans="1:7">
      <c r="A4" s="23" t="s">
        <v>208</v>
      </c>
      <c r="B4" s="16" t="s">
        <v>137</v>
      </c>
      <c r="C4" s="25">
        <v>8</v>
      </c>
    </row>
    <row r="5" spans="1:7">
      <c r="A5" s="23" t="s">
        <v>211</v>
      </c>
      <c r="B5" s="16" t="s">
        <v>126</v>
      </c>
      <c r="C5" s="27">
        <v>10</v>
      </c>
    </row>
    <row r="6" spans="1:7">
      <c r="A6" s="23" t="s">
        <v>224</v>
      </c>
      <c r="B6" s="16" t="s">
        <v>82</v>
      </c>
      <c r="C6" s="25">
        <v>12</v>
      </c>
    </row>
    <row r="7" spans="1:7">
      <c r="A7" s="23" t="s">
        <v>215</v>
      </c>
      <c r="B7" s="19" t="s">
        <v>114</v>
      </c>
      <c r="C7" s="25">
        <v>15</v>
      </c>
    </row>
    <row r="8" spans="1:7">
      <c r="A8" s="23" t="s">
        <v>226</v>
      </c>
      <c r="B8" s="16" t="s">
        <v>74</v>
      </c>
      <c r="C8" s="25">
        <v>16</v>
      </c>
    </row>
    <row r="9" spans="1:7">
      <c r="A9" s="23" t="s">
        <v>221</v>
      </c>
      <c r="B9" s="16" t="s">
        <v>96</v>
      </c>
      <c r="C9" s="25">
        <v>17</v>
      </c>
    </row>
    <row r="10" spans="1:7">
      <c r="A10" s="23" t="s">
        <v>213</v>
      </c>
      <c r="B10" s="19" t="s">
        <v>120</v>
      </c>
      <c r="C10" s="25">
        <v>21</v>
      </c>
      <c r="D10">
        <v>5</v>
      </c>
    </row>
    <row r="11" spans="1:7">
      <c r="A11" s="23" t="s">
        <v>234</v>
      </c>
      <c r="B11" s="19" t="s">
        <v>43</v>
      </c>
      <c r="C11" s="25">
        <v>22</v>
      </c>
      <c r="D11">
        <v>2</v>
      </c>
    </row>
    <row r="12" spans="1:7">
      <c r="A12" s="23" t="s">
        <v>209</v>
      </c>
      <c r="B12" s="16" t="s">
        <v>135</v>
      </c>
      <c r="C12" s="25">
        <v>23</v>
      </c>
      <c r="D12">
        <v>1</v>
      </c>
    </row>
    <row r="13" spans="1:7">
      <c r="A13" s="23" t="s">
        <v>216</v>
      </c>
      <c r="B13" s="16" t="s">
        <v>109</v>
      </c>
      <c r="C13" s="25">
        <v>23</v>
      </c>
      <c r="D13">
        <v>2</v>
      </c>
    </row>
    <row r="14" spans="1:7">
      <c r="A14" s="23" t="s">
        <v>233</v>
      </c>
      <c r="B14" s="16" t="s">
        <v>49</v>
      </c>
      <c r="C14" s="25">
        <v>25</v>
      </c>
    </row>
    <row r="15" spans="1:7">
      <c r="A15" s="23" t="s">
        <v>235</v>
      </c>
      <c r="B15" s="16" t="s">
        <v>37</v>
      </c>
      <c r="C15" s="25">
        <v>33</v>
      </c>
      <c r="D15">
        <v>1</v>
      </c>
      <c r="E15" t="s">
        <v>243</v>
      </c>
      <c r="F15" t="s">
        <v>252</v>
      </c>
      <c r="G15" t="s">
        <v>258</v>
      </c>
    </row>
    <row r="16" spans="1:7">
      <c r="A16" s="23" t="s">
        <v>230</v>
      </c>
      <c r="B16" s="16" t="s">
        <v>62</v>
      </c>
      <c r="C16" s="25">
        <v>33</v>
      </c>
      <c r="D16">
        <v>3</v>
      </c>
      <c r="E16" t="s">
        <v>245</v>
      </c>
      <c r="F16" t="s">
        <v>254</v>
      </c>
    </row>
    <row r="17" spans="1:7">
      <c r="A17" s="23" t="s">
        <v>228</v>
      </c>
      <c r="B17" s="16" t="s">
        <v>68</v>
      </c>
      <c r="C17" s="25">
        <v>33</v>
      </c>
      <c r="D17">
        <v>4</v>
      </c>
      <c r="E17" t="s">
        <v>244</v>
      </c>
      <c r="F17" t="s">
        <v>259</v>
      </c>
    </row>
    <row r="18" spans="1:7">
      <c r="A18" s="23" t="s">
        <v>225</v>
      </c>
      <c r="B18" s="16" t="s">
        <v>79</v>
      </c>
      <c r="C18" s="25">
        <v>40</v>
      </c>
      <c r="D18">
        <v>6</v>
      </c>
    </row>
    <row r="19" spans="1:7">
      <c r="A19" s="23" t="s">
        <v>207</v>
      </c>
      <c r="B19" s="16" t="s">
        <v>140</v>
      </c>
      <c r="C19" s="25">
        <v>42</v>
      </c>
      <c r="D19">
        <v>3</v>
      </c>
      <c r="E19" t="s">
        <v>246</v>
      </c>
      <c r="F19" t="s">
        <v>254</v>
      </c>
      <c r="G19" t="s">
        <v>258</v>
      </c>
    </row>
    <row r="20" spans="1:7">
      <c r="A20" s="23" t="s">
        <v>223</v>
      </c>
      <c r="B20" s="16" t="s">
        <v>88</v>
      </c>
      <c r="C20" s="25">
        <v>43</v>
      </c>
      <c r="D20">
        <v>5</v>
      </c>
      <c r="E20" t="s">
        <v>247</v>
      </c>
      <c r="F20" t="s">
        <v>254</v>
      </c>
      <c r="G20" t="s">
        <v>258</v>
      </c>
    </row>
    <row r="21" spans="1:7">
      <c r="A21" s="23" t="s">
        <v>231</v>
      </c>
      <c r="B21" s="16" t="s">
        <v>60</v>
      </c>
      <c r="C21" s="25">
        <v>43</v>
      </c>
      <c r="D21">
        <v>5</v>
      </c>
      <c r="E21" t="s">
        <v>248</v>
      </c>
      <c r="F21" t="s">
        <v>254</v>
      </c>
    </row>
    <row r="22" spans="1:7">
      <c r="A22" s="23" t="s">
        <v>212</v>
      </c>
      <c r="B22" s="16" t="s">
        <v>125</v>
      </c>
      <c r="C22" s="25">
        <v>45</v>
      </c>
      <c r="D22">
        <v>3</v>
      </c>
      <c r="E22" t="s">
        <v>249</v>
      </c>
    </row>
    <row r="23" spans="1:7">
      <c r="A23" s="23" t="s">
        <v>217</v>
      </c>
      <c r="B23" s="16" t="s">
        <v>107</v>
      </c>
      <c r="C23" s="25">
        <v>46</v>
      </c>
      <c r="D23">
        <v>2</v>
      </c>
      <c r="E23" t="s">
        <v>256</v>
      </c>
      <c r="F23" t="s">
        <v>254</v>
      </c>
      <c r="G23" t="s">
        <v>258</v>
      </c>
    </row>
    <row r="24" spans="1:7">
      <c r="A24" s="23" t="s">
        <v>236</v>
      </c>
      <c r="B24" s="19" t="s">
        <v>31</v>
      </c>
      <c r="C24" s="25">
        <v>46</v>
      </c>
      <c r="D24">
        <v>4</v>
      </c>
      <c r="E24" t="s">
        <v>250</v>
      </c>
      <c r="F24" t="s">
        <v>254</v>
      </c>
    </row>
    <row r="25" spans="1:7">
      <c r="A25" s="23" t="s">
        <v>214</v>
      </c>
      <c r="B25" s="16" t="s">
        <v>117</v>
      </c>
      <c r="C25" s="25">
        <v>48</v>
      </c>
      <c r="E25" t="s">
        <v>257</v>
      </c>
      <c r="F25" t="s">
        <v>260</v>
      </c>
    </row>
    <row r="26" spans="1:7">
      <c r="A26" s="23" t="s">
        <v>229</v>
      </c>
      <c r="B26" s="16" t="s">
        <v>66</v>
      </c>
      <c r="C26" s="25">
        <v>48</v>
      </c>
      <c r="E26" t="s">
        <v>242</v>
      </c>
      <c r="F26" t="s">
        <v>253</v>
      </c>
      <c r="G26" t="s">
        <v>258</v>
      </c>
    </row>
    <row r="27" spans="1:7">
      <c r="A27" s="23" t="s">
        <v>218</v>
      </c>
      <c r="B27" s="16" t="s">
        <v>105</v>
      </c>
      <c r="C27" s="25">
        <v>50</v>
      </c>
      <c r="D27">
        <v>1</v>
      </c>
      <c r="E27" t="s">
        <v>255</v>
      </c>
      <c r="F27" t="s">
        <v>253</v>
      </c>
    </row>
    <row r="28" spans="1:7">
      <c r="A28" s="23" t="s">
        <v>210</v>
      </c>
      <c r="B28" s="16" t="s">
        <v>130</v>
      </c>
      <c r="C28" s="25">
        <v>50</v>
      </c>
      <c r="D28">
        <v>6</v>
      </c>
    </row>
    <row r="29" spans="1:7">
      <c r="A29" s="23" t="s">
        <v>220</v>
      </c>
      <c r="B29" s="16" t="s">
        <v>101</v>
      </c>
      <c r="C29" s="25">
        <v>50</v>
      </c>
    </row>
    <row r="30" spans="1:7">
      <c r="A30" s="23" t="s">
        <v>227</v>
      </c>
      <c r="B30" s="33" t="s">
        <v>72</v>
      </c>
      <c r="C30" s="25">
        <v>50</v>
      </c>
      <c r="E30" t="s">
        <v>251</v>
      </c>
      <c r="F30" t="s">
        <v>253</v>
      </c>
    </row>
  </sheetData>
  <autoFilter ref="A1:D1" xr:uid="{00000000-0009-0000-0000-000004000000}">
    <sortState xmlns:xlrd2="http://schemas.microsoft.com/office/spreadsheetml/2017/richdata2" ref="A2:D30">
      <sortCondition ref="C1"/>
    </sortState>
  </autoFilter>
  <conditionalFormatting sqref="C2:C29">
    <cfRule type="iconSet" priority="32">
      <iconSet iconSet="3Symbols">
        <cfvo type="percent" val="0"/>
        <cfvo type="percent" val="33"/>
        <cfvo type="percent" val="67"/>
      </iconSet>
    </cfRule>
  </conditionalFormatting>
  <conditionalFormatting sqref="C30">
    <cfRule type="iconSet" priority="33">
      <iconSet iconSet="3Symbols">
        <cfvo type="percent" val="0"/>
        <cfvo type="percent" val="33"/>
        <cfvo type="percent" val="67"/>
      </iconSet>
    </cfRule>
  </conditionalFormatting>
  <conditionalFormatting sqref="C2:C30">
    <cfRule type="iconSet" priority="34">
      <iconSet iconSet="3Symbols">
        <cfvo type="percent" val="0"/>
        <cfvo type="num" val="30"/>
        <cfvo type="num" val="40"/>
      </iconSet>
    </cfRule>
  </conditionalFormatting>
  <conditionalFormatting sqref="C30">
    <cfRule type="iconSet" priority="1">
      <iconSet iconSet="3Symbols">
        <cfvo type="percent" val="0"/>
        <cfvo type="percent" val="33"/>
        <cfvo type="percent" val="67"/>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R2"/>
  <sheetViews>
    <sheetView workbookViewId="0">
      <selection activeCell="G20" sqref="G20"/>
    </sheetView>
  </sheetViews>
  <sheetFormatPr defaultColWidth="9.1796875" defaultRowHeight="14.5"/>
  <sheetData>
    <row r="2" spans="1:18" s="2" customFormat="1" ht="20.149999999999999" customHeight="1">
      <c r="A2" s="16" t="s">
        <v>144</v>
      </c>
      <c r="B2" s="1">
        <v>4</v>
      </c>
      <c r="C2" s="10">
        <v>3.5</v>
      </c>
      <c r="D2" s="8">
        <v>2</v>
      </c>
      <c r="E2" s="8">
        <v>5</v>
      </c>
      <c r="F2" s="1" t="s">
        <v>145</v>
      </c>
      <c r="G2" s="12">
        <v>0</v>
      </c>
      <c r="H2" s="9">
        <f>(B2+C2+E2+G2)/4</f>
        <v>3.125</v>
      </c>
      <c r="I2" s="10" t="s">
        <v>90</v>
      </c>
      <c r="J2" s="10" t="s">
        <v>91</v>
      </c>
      <c r="K2" s="10">
        <v>2</v>
      </c>
      <c r="L2" s="8"/>
      <c r="M2" s="11">
        <v>15</v>
      </c>
      <c r="N2" s="11">
        <v>21</v>
      </c>
      <c r="O2" s="11">
        <v>15</v>
      </c>
      <c r="P2" s="11">
        <v>2</v>
      </c>
      <c r="Q2" s="11">
        <v>2</v>
      </c>
      <c r="R2" s="11">
        <f>O2+P2</f>
        <v>17</v>
      </c>
    </row>
  </sheetData>
  <conditionalFormatting sqref="R2">
    <cfRule type="iconSet" priority="3">
      <iconSet iconSet="3Symbols">
        <cfvo type="percent" val="0"/>
        <cfvo type="percent" val="33"/>
        <cfvo type="percent" val="67"/>
      </iconSet>
    </cfRule>
  </conditionalFormatting>
  <conditionalFormatting sqref="S2">
    <cfRule type="cellIs" dxfId="0" priority="2" operator="notEqual">
      <formula>$S$4</formula>
    </cfRule>
  </conditionalFormatting>
  <conditionalFormatting sqref="H2">
    <cfRule type="iconSet" priority="1">
      <iconSet iconSet="3Symbols">
        <cfvo type="percent" val="0"/>
        <cfvo type="percent" val="33"/>
        <cfvo type="percent" val="67"/>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1530E-59E6-4009-B1DF-367511871EC3}">
  <dimension ref="A1:J9"/>
  <sheetViews>
    <sheetView workbookViewId="0">
      <selection activeCell="F12" sqref="F12"/>
    </sheetView>
  </sheetViews>
  <sheetFormatPr defaultRowHeight="14.5"/>
  <cols>
    <col min="1" max="1" width="8.7265625" style="38"/>
    <col min="2" max="2" width="20" style="38" hidden="1" customWidth="1"/>
    <col min="3" max="3" width="18.453125" style="59" customWidth="1"/>
    <col min="4" max="7" width="8.7265625" style="61"/>
    <col min="8" max="8" width="34.1796875" style="61" customWidth="1"/>
    <col min="9" max="10" width="8.7265625" style="61"/>
    <col min="11" max="16384" width="8.7265625" style="38"/>
  </cols>
  <sheetData>
    <row r="1" spans="1:10" s="121" customFormat="1" ht="52.5">
      <c r="B1" s="121" t="s">
        <v>240</v>
      </c>
      <c r="C1" s="122" t="s">
        <v>403</v>
      </c>
      <c r="D1" s="122" t="s">
        <v>404</v>
      </c>
      <c r="E1" s="122" t="s">
        <v>405</v>
      </c>
      <c r="F1" s="122" t="s">
        <v>406</v>
      </c>
      <c r="G1" s="122" t="s">
        <v>407</v>
      </c>
      <c r="H1" s="122" t="s">
        <v>301</v>
      </c>
      <c r="I1" s="122" t="s">
        <v>409</v>
      </c>
      <c r="J1" s="122" t="s">
        <v>241</v>
      </c>
    </row>
    <row r="2" spans="1:10" ht="25">
      <c r="A2" s="74" t="s">
        <v>208</v>
      </c>
      <c r="B2" s="56" t="s">
        <v>137</v>
      </c>
      <c r="C2" s="59">
        <v>1</v>
      </c>
      <c r="D2" s="61">
        <v>1</v>
      </c>
      <c r="E2" s="61">
        <v>1</v>
      </c>
      <c r="F2" s="61">
        <v>0.8</v>
      </c>
      <c r="G2" s="135">
        <v>1</v>
      </c>
      <c r="I2" s="61">
        <v>1</v>
      </c>
      <c r="J2" s="61">
        <f>SUM(C2:G2)*I2</f>
        <v>4.8</v>
      </c>
    </row>
    <row r="3" spans="1:10" ht="25">
      <c r="A3" s="74" t="s">
        <v>221</v>
      </c>
      <c r="B3" s="56" t="s">
        <v>96</v>
      </c>
      <c r="C3" s="59">
        <v>1</v>
      </c>
      <c r="D3" s="61">
        <v>0</v>
      </c>
      <c r="E3" s="61">
        <v>1</v>
      </c>
      <c r="F3" s="135">
        <v>0.5</v>
      </c>
      <c r="G3" s="61">
        <v>1</v>
      </c>
      <c r="I3" s="61">
        <v>1</v>
      </c>
      <c r="J3" s="61">
        <f t="shared" ref="J3:J4" si="0">SUM(C3:G3)*I3</f>
        <v>3.5</v>
      </c>
    </row>
    <row r="4" spans="1:10">
      <c r="A4" s="74" t="s">
        <v>222</v>
      </c>
      <c r="B4" s="56" t="s">
        <v>93</v>
      </c>
      <c r="C4" s="59">
        <v>1</v>
      </c>
      <c r="D4" s="61">
        <v>1</v>
      </c>
      <c r="E4" s="61">
        <v>1</v>
      </c>
      <c r="F4" s="61">
        <v>1</v>
      </c>
      <c r="G4" s="135">
        <v>1</v>
      </c>
      <c r="I4" s="61">
        <v>1</v>
      </c>
      <c r="J4" s="61">
        <f t="shared" si="0"/>
        <v>5</v>
      </c>
    </row>
    <row r="5" spans="1:10" ht="25">
      <c r="A5" s="74" t="s">
        <v>232</v>
      </c>
      <c r="B5" s="57" t="s">
        <v>55</v>
      </c>
      <c r="C5" s="59">
        <v>0</v>
      </c>
      <c r="D5" s="61">
        <v>0</v>
      </c>
      <c r="E5" s="61">
        <v>0</v>
      </c>
      <c r="F5" s="61">
        <v>0</v>
      </c>
      <c r="G5" s="135">
        <v>0</v>
      </c>
      <c r="H5" s="61" t="s">
        <v>410</v>
      </c>
      <c r="I5" s="61">
        <v>0</v>
      </c>
    </row>
    <row r="6" spans="1:10" ht="25">
      <c r="A6" s="74" t="s">
        <v>233</v>
      </c>
      <c r="B6" s="56" t="s">
        <v>49</v>
      </c>
      <c r="C6" s="59">
        <v>0.8</v>
      </c>
      <c r="D6" s="61">
        <v>0.8</v>
      </c>
      <c r="E6" s="61">
        <v>0.8</v>
      </c>
      <c r="F6" s="61">
        <v>0</v>
      </c>
      <c r="G6" s="61">
        <v>0</v>
      </c>
      <c r="I6" s="61">
        <v>1</v>
      </c>
      <c r="J6" s="61">
        <f t="shared" ref="J6:J7" si="1">SUM(C6:G6)*I6</f>
        <v>2.4000000000000004</v>
      </c>
    </row>
    <row r="7" spans="1:10" ht="25">
      <c r="A7" s="74" t="s">
        <v>209</v>
      </c>
      <c r="B7" s="56" t="s">
        <v>135</v>
      </c>
      <c r="C7" s="59">
        <v>1</v>
      </c>
      <c r="D7" s="61">
        <v>0.7</v>
      </c>
      <c r="E7" s="61">
        <v>0.7</v>
      </c>
      <c r="F7" s="61">
        <v>0.8</v>
      </c>
      <c r="G7" s="61">
        <v>0.8</v>
      </c>
      <c r="I7" s="61">
        <v>1</v>
      </c>
      <c r="J7" s="61">
        <f t="shared" si="1"/>
        <v>4</v>
      </c>
    </row>
    <row r="8" spans="1:10" ht="39">
      <c r="A8" s="74" t="s">
        <v>224</v>
      </c>
      <c r="B8" s="56" t="s">
        <v>82</v>
      </c>
      <c r="C8" s="59">
        <v>1</v>
      </c>
      <c r="D8" s="61">
        <v>0.8</v>
      </c>
      <c r="E8" s="61">
        <v>0.8</v>
      </c>
      <c r="F8" s="61">
        <v>0.9</v>
      </c>
      <c r="G8" s="61">
        <v>1</v>
      </c>
      <c r="H8" s="20" t="s">
        <v>408</v>
      </c>
      <c r="I8" s="61">
        <v>1</v>
      </c>
      <c r="J8" s="61">
        <f>SUM(C8:G8)*I8</f>
        <v>4.5</v>
      </c>
    </row>
    <row r="9" spans="1:10">
      <c r="A9" s="74" t="s">
        <v>228</v>
      </c>
      <c r="B9" s="56" t="s">
        <v>68</v>
      </c>
      <c r="C9" s="59">
        <v>0.8</v>
      </c>
      <c r="D9" s="61">
        <v>0.8</v>
      </c>
      <c r="E9" s="61">
        <v>0.8</v>
      </c>
      <c r="F9" s="61">
        <v>0</v>
      </c>
      <c r="G9" s="61">
        <v>1</v>
      </c>
      <c r="I9" s="61">
        <v>1</v>
      </c>
      <c r="J9" s="61">
        <f>SUM(C9:G9)*I9</f>
        <v>3.4000000000000004</v>
      </c>
    </row>
  </sheetData>
  <autoFilter ref="A1:D9" xr:uid="{9E952D52-DD35-4FCA-8194-4C3D067C7A0D}"/>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51CDA-3331-4611-9BDB-5CD56F4FBFF9}">
  <dimension ref="A1:M30"/>
  <sheetViews>
    <sheetView zoomScale="70" zoomScaleNormal="70" workbookViewId="0">
      <pane xSplit="2" ySplit="2" topLeftCell="G3" activePane="bottomRight" state="frozen"/>
      <selection pane="topRight" activeCell="C1" sqref="C1"/>
      <selection pane="bottomLeft" activeCell="A3" sqref="A3"/>
      <selection pane="bottomRight" activeCell="B1" sqref="B1:B1048576"/>
    </sheetView>
  </sheetViews>
  <sheetFormatPr defaultRowHeight="14.5"/>
  <cols>
    <col min="1" max="1" width="17.1796875" style="20" customWidth="1"/>
    <col min="2" max="2" width="29.453125" style="20" hidden="1" customWidth="1"/>
    <col min="3" max="3" width="19.36328125" style="59" customWidth="1"/>
    <col min="4" max="4" width="28.54296875" style="59" customWidth="1"/>
    <col min="5" max="5" width="21.36328125" style="59" customWidth="1"/>
    <col min="6" max="6" width="27.81640625" style="59" customWidth="1"/>
    <col min="7" max="7" width="14.7265625" style="59" customWidth="1"/>
    <col min="8" max="8" width="35.90625" style="59" customWidth="1"/>
    <col min="9" max="9" width="14.90625" style="59" customWidth="1"/>
    <col min="10" max="10" width="41.1796875" style="59" customWidth="1"/>
    <col min="11" max="11" width="42" style="59" customWidth="1"/>
    <col min="12" max="16384" width="8.7265625" style="59"/>
  </cols>
  <sheetData>
    <row r="1" spans="1:13" ht="15" thickBot="1">
      <c r="B1" s="78" t="s">
        <v>0</v>
      </c>
      <c r="C1" s="92">
        <v>0.6</v>
      </c>
      <c r="E1" s="92">
        <v>0.15</v>
      </c>
      <c r="G1" s="92">
        <v>0.25</v>
      </c>
    </row>
    <row r="2" spans="1:13" ht="52.5" thickBot="1">
      <c r="B2" s="79" t="s">
        <v>2</v>
      </c>
      <c r="C2" s="80" t="s">
        <v>300</v>
      </c>
      <c r="D2" s="80" t="s">
        <v>301</v>
      </c>
      <c r="E2" s="80" t="s">
        <v>302</v>
      </c>
      <c r="F2" s="80" t="s">
        <v>301</v>
      </c>
      <c r="G2" s="80" t="s">
        <v>303</v>
      </c>
      <c r="H2" s="80" t="s">
        <v>301</v>
      </c>
      <c r="I2" s="80" t="s">
        <v>304</v>
      </c>
      <c r="J2" s="80" t="s">
        <v>373</v>
      </c>
      <c r="K2" s="93" t="s">
        <v>241</v>
      </c>
      <c r="L2" s="80" t="s">
        <v>305</v>
      </c>
      <c r="M2" s="80" t="s">
        <v>313</v>
      </c>
    </row>
    <row r="3" spans="1:13" ht="87">
      <c r="A3" s="74" t="s">
        <v>207</v>
      </c>
      <c r="B3" s="56" t="s">
        <v>140</v>
      </c>
      <c r="C3" s="59">
        <v>4.3</v>
      </c>
      <c r="D3" s="59" t="s">
        <v>324</v>
      </c>
      <c r="E3" s="59">
        <v>5</v>
      </c>
      <c r="F3" s="59" t="s">
        <v>325</v>
      </c>
      <c r="G3" s="59">
        <v>4.5</v>
      </c>
      <c r="H3" s="59" t="s">
        <v>323</v>
      </c>
      <c r="I3" s="59">
        <v>1</v>
      </c>
      <c r="J3" s="59" t="s">
        <v>51</v>
      </c>
      <c r="K3" s="59">
        <f>(G3*$G$1+E3*$E$1+C3*$C$1)*I3</f>
        <v>4.4550000000000001</v>
      </c>
      <c r="L3" s="59">
        <v>0</v>
      </c>
      <c r="M3" s="112">
        <f>K3+L3</f>
        <v>4.4550000000000001</v>
      </c>
    </row>
    <row r="4" spans="1:13" ht="43.5">
      <c r="A4" s="74" t="s">
        <v>208</v>
      </c>
      <c r="B4" s="56" t="s">
        <v>137</v>
      </c>
      <c r="C4" s="59">
        <v>5</v>
      </c>
      <c r="D4" s="59" t="s">
        <v>326</v>
      </c>
      <c r="E4" s="59">
        <v>4</v>
      </c>
      <c r="F4" s="59" t="s">
        <v>395</v>
      </c>
      <c r="G4" s="59">
        <v>3.5</v>
      </c>
      <c r="H4" s="59" t="s">
        <v>393</v>
      </c>
      <c r="I4" s="59">
        <v>1</v>
      </c>
      <c r="J4" s="59" t="s">
        <v>309</v>
      </c>
      <c r="K4" s="59">
        <f>(G4*$G$1+E4*$E$1+C4*$C$1)*I4</f>
        <v>4.4749999999999996</v>
      </c>
      <c r="L4" s="59">
        <v>0.1</v>
      </c>
      <c r="M4" s="112">
        <f>K4+L4</f>
        <v>4.5749999999999993</v>
      </c>
    </row>
    <row r="5" spans="1:13" ht="58">
      <c r="A5" s="74" t="s">
        <v>209</v>
      </c>
      <c r="B5" s="56" t="s">
        <v>135</v>
      </c>
      <c r="C5" s="59">
        <v>4</v>
      </c>
      <c r="D5" s="59" t="s">
        <v>413</v>
      </c>
      <c r="E5" s="59">
        <v>4</v>
      </c>
      <c r="F5" s="59" t="s">
        <v>411</v>
      </c>
      <c r="G5" s="59">
        <v>4</v>
      </c>
      <c r="H5" s="59" t="s">
        <v>412</v>
      </c>
      <c r="I5" s="59">
        <v>1</v>
      </c>
      <c r="J5" s="59" t="s">
        <v>398</v>
      </c>
      <c r="K5" s="59">
        <f>(G5*$G$1+E5*$E$1+C5*$C$1)*I5</f>
        <v>4</v>
      </c>
      <c r="L5" s="59">
        <v>0</v>
      </c>
      <c r="M5" s="112">
        <f>K5+L5</f>
        <v>4</v>
      </c>
    </row>
    <row r="6" spans="1:13" ht="130.5">
      <c r="A6" s="74" t="s">
        <v>210</v>
      </c>
      <c r="B6" s="56" t="s">
        <v>130</v>
      </c>
      <c r="C6" s="59">
        <v>5</v>
      </c>
      <c r="D6" s="59" t="s">
        <v>358</v>
      </c>
      <c r="E6" s="59">
        <v>4.5</v>
      </c>
      <c r="F6" s="59" t="s">
        <v>356</v>
      </c>
      <c r="G6" s="59">
        <v>4.5</v>
      </c>
      <c r="H6" s="59" t="s">
        <v>357</v>
      </c>
      <c r="I6" s="59">
        <v>1</v>
      </c>
      <c r="J6" s="59" t="s">
        <v>355</v>
      </c>
      <c r="K6" s="59">
        <f>(G6*$G$1+E6*$E$1+C6*$C$1)*I6</f>
        <v>4.8</v>
      </c>
      <c r="L6" s="59">
        <v>0.2</v>
      </c>
      <c r="M6" s="112">
        <f>K6+L6</f>
        <v>5</v>
      </c>
    </row>
    <row r="7" spans="1:13" ht="58">
      <c r="A7" s="74" t="s">
        <v>211</v>
      </c>
      <c r="B7" s="56" t="s">
        <v>126</v>
      </c>
      <c r="C7" s="59">
        <v>5</v>
      </c>
      <c r="D7" s="59" t="s">
        <v>377</v>
      </c>
      <c r="E7" s="59">
        <v>5</v>
      </c>
      <c r="F7" s="59" t="s">
        <v>394</v>
      </c>
      <c r="G7" s="59">
        <v>5</v>
      </c>
      <c r="H7" s="59" t="s">
        <v>333</v>
      </c>
      <c r="I7" s="59">
        <v>1</v>
      </c>
      <c r="J7" s="59" t="s">
        <v>51</v>
      </c>
      <c r="K7" s="59">
        <f>(G7*$G$1+E7*$E$1+C7*$C$1)*I7</f>
        <v>5</v>
      </c>
      <c r="L7" s="59">
        <v>0</v>
      </c>
      <c r="M7" s="112">
        <f>K7+L7</f>
        <v>5</v>
      </c>
    </row>
    <row r="8" spans="1:13" ht="130.5">
      <c r="A8" s="74" t="s">
        <v>212</v>
      </c>
      <c r="B8" s="56" t="s">
        <v>125</v>
      </c>
      <c r="C8" s="59">
        <v>5</v>
      </c>
      <c r="D8" s="59" t="s">
        <v>315</v>
      </c>
      <c r="E8" s="59">
        <v>5</v>
      </c>
      <c r="F8" s="59" t="s">
        <v>376</v>
      </c>
      <c r="G8" s="59">
        <v>5</v>
      </c>
      <c r="H8" s="59" t="s">
        <v>385</v>
      </c>
      <c r="I8" s="59">
        <v>1</v>
      </c>
      <c r="J8" s="59" t="s">
        <v>314</v>
      </c>
      <c r="K8" s="59">
        <f>(G8*$G$1+E8*$E$1+C8*$C$1)*I8</f>
        <v>5</v>
      </c>
      <c r="L8" s="59">
        <v>0.5</v>
      </c>
      <c r="M8" s="112">
        <f>K8+L8</f>
        <v>5.5</v>
      </c>
    </row>
    <row r="9" spans="1:13" ht="101.5">
      <c r="A9" s="74" t="s">
        <v>213</v>
      </c>
      <c r="B9" s="56" t="s">
        <v>120</v>
      </c>
      <c r="C9" s="59">
        <v>5</v>
      </c>
      <c r="D9" s="59" t="s">
        <v>326</v>
      </c>
      <c r="E9" s="59">
        <v>4.5</v>
      </c>
      <c r="F9" s="59" t="s">
        <v>345</v>
      </c>
      <c r="G9" s="59">
        <v>5</v>
      </c>
      <c r="H9" s="59" t="s">
        <v>344</v>
      </c>
      <c r="I9" s="59">
        <v>1</v>
      </c>
      <c r="J9" s="59" t="s">
        <v>343</v>
      </c>
      <c r="K9" s="59">
        <f>(G9*$G$1+E9*$E$1+C9*$C$1)*I9</f>
        <v>4.9249999999999998</v>
      </c>
      <c r="L9" s="59">
        <v>0.3</v>
      </c>
      <c r="M9" s="112">
        <f>K9+L9</f>
        <v>5.2249999999999996</v>
      </c>
    </row>
    <row r="10" spans="1:13" ht="58">
      <c r="A10" s="74" t="s">
        <v>214</v>
      </c>
      <c r="B10" s="56" t="s">
        <v>117</v>
      </c>
      <c r="C10" s="59">
        <v>4</v>
      </c>
      <c r="D10" s="59" t="s">
        <v>386</v>
      </c>
      <c r="E10" s="59">
        <v>4</v>
      </c>
      <c r="F10" s="59" t="s">
        <v>388</v>
      </c>
      <c r="G10" s="59">
        <v>5</v>
      </c>
      <c r="H10" s="59" t="s">
        <v>389</v>
      </c>
      <c r="I10" s="59">
        <v>1</v>
      </c>
      <c r="J10" s="59" t="s">
        <v>387</v>
      </c>
      <c r="K10" s="59">
        <f>(G10*$G$1+E10*$E$1+C10*$C$1)*I10</f>
        <v>4.25</v>
      </c>
      <c r="L10" s="59">
        <v>0.1</v>
      </c>
      <c r="M10" s="112">
        <f>K10+L10</f>
        <v>4.3499999999999996</v>
      </c>
    </row>
    <row r="11" spans="1:13" ht="116">
      <c r="A11" s="74" t="s">
        <v>216</v>
      </c>
      <c r="B11" s="56" t="s">
        <v>109</v>
      </c>
      <c r="C11" s="59">
        <v>5</v>
      </c>
      <c r="D11" s="59" t="s">
        <v>326</v>
      </c>
      <c r="E11" s="59">
        <v>3.5</v>
      </c>
      <c r="F11" s="59" t="s">
        <v>338</v>
      </c>
      <c r="G11" s="59">
        <v>4</v>
      </c>
      <c r="H11" s="59" t="s">
        <v>339</v>
      </c>
      <c r="I11" s="59">
        <v>1</v>
      </c>
      <c r="J11" s="59" t="s">
        <v>51</v>
      </c>
      <c r="K11" s="59">
        <f>(G11*$G$1+E11*$E$1+C11*$C$1)*I11</f>
        <v>4.5250000000000004</v>
      </c>
      <c r="L11" s="59">
        <v>0</v>
      </c>
      <c r="M11" s="112">
        <f>K11+L11</f>
        <v>4.5250000000000004</v>
      </c>
    </row>
    <row r="12" spans="1:13" ht="159.5">
      <c r="A12" s="74" t="s">
        <v>217</v>
      </c>
      <c r="B12" s="56" t="s">
        <v>107</v>
      </c>
      <c r="C12" s="59">
        <v>5</v>
      </c>
      <c r="D12" s="59" t="s">
        <v>374</v>
      </c>
      <c r="E12" s="59">
        <v>5</v>
      </c>
      <c r="F12" s="59" t="s">
        <v>375</v>
      </c>
      <c r="G12" s="59">
        <v>5</v>
      </c>
      <c r="H12" s="59" t="s">
        <v>385</v>
      </c>
      <c r="I12" s="59">
        <v>1</v>
      </c>
      <c r="J12" s="59" t="s">
        <v>316</v>
      </c>
      <c r="K12" s="59">
        <f>(G12*$G$1+E12*$E$1+C12*$C$1)*I12</f>
        <v>5</v>
      </c>
      <c r="L12" s="59">
        <v>0.5</v>
      </c>
      <c r="M12" s="112">
        <f>K12+L12</f>
        <v>5.5</v>
      </c>
    </row>
    <row r="13" spans="1:13" ht="145">
      <c r="A13" s="74" t="s">
        <v>218</v>
      </c>
      <c r="B13" s="56" t="s">
        <v>105</v>
      </c>
      <c r="C13" s="59">
        <v>5</v>
      </c>
      <c r="D13" s="59" t="s">
        <v>317</v>
      </c>
      <c r="E13" s="59">
        <v>5</v>
      </c>
      <c r="F13" s="59" t="s">
        <v>320</v>
      </c>
      <c r="G13" s="59">
        <v>5</v>
      </c>
      <c r="H13" s="59" t="s">
        <v>318</v>
      </c>
      <c r="I13" s="59">
        <v>1</v>
      </c>
      <c r="J13" s="59" t="s">
        <v>319</v>
      </c>
      <c r="K13" s="59">
        <f>(G13*$G$1+E13*$E$1+C13*$C$1)*I13</f>
        <v>5</v>
      </c>
      <c r="L13" s="59">
        <v>0.2</v>
      </c>
      <c r="M13" s="112">
        <f>K13+L13</f>
        <v>5.2</v>
      </c>
    </row>
    <row r="14" spans="1:13" ht="58">
      <c r="A14" s="74" t="s">
        <v>220</v>
      </c>
      <c r="B14" s="56" t="s">
        <v>101</v>
      </c>
      <c r="C14" s="59">
        <v>5</v>
      </c>
      <c r="D14" s="59" t="s">
        <v>326</v>
      </c>
      <c r="E14" s="59">
        <v>4.8</v>
      </c>
      <c r="F14" s="59" t="s">
        <v>331</v>
      </c>
      <c r="G14" s="59">
        <v>5</v>
      </c>
      <c r="H14" s="59" t="s">
        <v>332</v>
      </c>
      <c r="I14" s="59">
        <v>1</v>
      </c>
      <c r="J14" s="59" t="s">
        <v>321</v>
      </c>
      <c r="K14" s="59">
        <f>(G14*$G$1+E14*$E$1+C14*$C$1)*I14</f>
        <v>4.97</v>
      </c>
      <c r="L14" s="59">
        <v>0.1</v>
      </c>
      <c r="M14" s="112">
        <f>K14+L14</f>
        <v>5.0699999999999994</v>
      </c>
    </row>
    <row r="15" spans="1:13" ht="87">
      <c r="A15" s="74" t="s">
        <v>221</v>
      </c>
      <c r="B15" s="56" t="s">
        <v>96</v>
      </c>
      <c r="C15" s="59">
        <v>4</v>
      </c>
      <c r="D15" s="59" t="s">
        <v>371</v>
      </c>
      <c r="E15" s="59">
        <v>4.5</v>
      </c>
      <c r="F15" s="59" t="s">
        <v>369</v>
      </c>
      <c r="G15" s="59">
        <v>3.5</v>
      </c>
      <c r="H15" s="59" t="s">
        <v>370</v>
      </c>
      <c r="I15" s="59">
        <v>1</v>
      </c>
      <c r="J15" s="59" t="s">
        <v>51</v>
      </c>
      <c r="K15" s="59">
        <f>(G15*$G$1+E15*$E$1+C15*$C$1)*I15</f>
        <v>3.9499999999999997</v>
      </c>
      <c r="L15" s="111">
        <v>0</v>
      </c>
      <c r="M15" s="112">
        <f>K15+L15</f>
        <v>3.9499999999999997</v>
      </c>
    </row>
    <row r="16" spans="1:13" ht="58">
      <c r="A16" s="74" t="s">
        <v>222</v>
      </c>
      <c r="B16" s="56" t="s">
        <v>93</v>
      </c>
      <c r="C16" s="59">
        <v>5</v>
      </c>
      <c r="D16" s="59" t="s">
        <v>401</v>
      </c>
      <c r="E16" s="59">
        <v>5</v>
      </c>
      <c r="F16" s="59" t="s">
        <v>400</v>
      </c>
      <c r="G16" s="59">
        <v>5</v>
      </c>
      <c r="H16" s="59" t="s">
        <v>399</v>
      </c>
      <c r="I16" s="59">
        <v>1</v>
      </c>
      <c r="J16" s="59" t="s">
        <v>51</v>
      </c>
      <c r="K16" s="59">
        <f>(G16*$G$1+E16*$E$1+C16*$C$1)*I16</f>
        <v>5</v>
      </c>
      <c r="M16" s="112">
        <f>K16+L16</f>
        <v>5</v>
      </c>
    </row>
    <row r="17" spans="1:13" s="114" customFormat="1" ht="116">
      <c r="A17" s="74" t="s">
        <v>223</v>
      </c>
      <c r="B17" s="56" t="s">
        <v>88</v>
      </c>
      <c r="C17" s="59">
        <v>5</v>
      </c>
      <c r="D17" s="59" t="s">
        <v>328</v>
      </c>
      <c r="E17" s="59">
        <v>5</v>
      </c>
      <c r="F17" s="59" t="s">
        <v>327</v>
      </c>
      <c r="G17" s="59">
        <v>4.3</v>
      </c>
      <c r="H17" s="59" t="s">
        <v>330</v>
      </c>
      <c r="I17" s="59">
        <v>1</v>
      </c>
      <c r="J17" s="59" t="s">
        <v>329</v>
      </c>
      <c r="K17" s="59">
        <f>(G17*$G$1+E17*$E$1+C17*$C$1)*I17</f>
        <v>4.8250000000000002</v>
      </c>
      <c r="L17" s="59">
        <v>0.2</v>
      </c>
      <c r="M17" s="112">
        <f>K17+L17</f>
        <v>5.0250000000000004</v>
      </c>
    </row>
    <row r="18" spans="1:13" ht="43.5">
      <c r="A18" s="74" t="s">
        <v>224</v>
      </c>
      <c r="B18" s="56" t="s">
        <v>82</v>
      </c>
      <c r="C18" s="59">
        <v>5</v>
      </c>
      <c r="D18" s="59" t="s">
        <v>366</v>
      </c>
      <c r="E18" s="59">
        <v>5</v>
      </c>
      <c r="F18" s="59" t="s">
        <v>365</v>
      </c>
      <c r="G18" s="59">
        <v>5</v>
      </c>
      <c r="H18" s="59" t="s">
        <v>367</v>
      </c>
      <c r="I18" s="59">
        <v>1</v>
      </c>
      <c r="J18" s="59" t="s">
        <v>361</v>
      </c>
      <c r="K18" s="59">
        <f>(G18*$G$1+E18*$E$1+C18*$C$1)*I18</f>
        <v>5</v>
      </c>
      <c r="L18" s="59">
        <v>0.1</v>
      </c>
      <c r="M18" s="112">
        <f>K18+L18</f>
        <v>5.0999999999999996</v>
      </c>
    </row>
    <row r="19" spans="1:13" ht="72.5">
      <c r="A19" s="74" t="s">
        <v>225</v>
      </c>
      <c r="B19" s="56" t="s">
        <v>79</v>
      </c>
      <c r="C19" s="59">
        <v>5</v>
      </c>
      <c r="D19" s="59" t="s">
        <v>326</v>
      </c>
      <c r="E19" s="59">
        <v>5</v>
      </c>
      <c r="F19" s="59" t="s">
        <v>342</v>
      </c>
      <c r="G19" s="59">
        <v>5</v>
      </c>
      <c r="H19" s="59" t="s">
        <v>340</v>
      </c>
      <c r="I19" s="59">
        <v>1</v>
      </c>
      <c r="J19" s="59" t="s">
        <v>341</v>
      </c>
      <c r="K19" s="59">
        <f>(G19*$G$1+E19*$E$1+C19*$C$1)*I19</f>
        <v>5</v>
      </c>
      <c r="L19" s="59">
        <v>0.4</v>
      </c>
      <c r="M19" s="112">
        <f>K19+L19</f>
        <v>5.4</v>
      </c>
    </row>
    <row r="20" spans="1:13" ht="103.5" customHeight="1">
      <c r="A20" s="74" t="s">
        <v>226</v>
      </c>
      <c r="B20" s="56" t="s">
        <v>74</v>
      </c>
      <c r="C20" s="59">
        <v>5</v>
      </c>
      <c r="D20" s="59" t="s">
        <v>326</v>
      </c>
      <c r="E20" s="59">
        <v>5</v>
      </c>
      <c r="F20" s="59" t="s">
        <v>354</v>
      </c>
      <c r="G20" s="59">
        <v>5</v>
      </c>
      <c r="H20" s="59" t="s">
        <v>352</v>
      </c>
      <c r="I20" s="59">
        <v>1</v>
      </c>
      <c r="J20" s="59" t="s">
        <v>353</v>
      </c>
      <c r="K20" s="59">
        <f>(G20*$G$1+E20*$E$1+C20*$C$1)*I20</f>
        <v>5</v>
      </c>
      <c r="L20" s="59">
        <v>0.1</v>
      </c>
      <c r="M20" s="112">
        <f>K20+L20</f>
        <v>5.0999999999999996</v>
      </c>
    </row>
    <row r="21" spans="1:13" ht="61.5" customHeight="1">
      <c r="A21" s="74" t="s">
        <v>227</v>
      </c>
      <c r="B21" s="56" t="s">
        <v>72</v>
      </c>
      <c r="C21" s="59">
        <v>5</v>
      </c>
      <c r="D21" s="59" t="s">
        <v>351</v>
      </c>
      <c r="E21" s="59">
        <v>5</v>
      </c>
      <c r="F21" s="59" t="s">
        <v>307</v>
      </c>
      <c r="G21" s="59">
        <v>5</v>
      </c>
      <c r="H21" s="59" t="s">
        <v>308</v>
      </c>
      <c r="I21" s="59">
        <v>1</v>
      </c>
      <c r="J21" s="59" t="s">
        <v>306</v>
      </c>
      <c r="K21" s="59">
        <f>(G21*$G$1+E21*$E$1+C21*$C$1)*I21</f>
        <v>5</v>
      </c>
      <c r="L21" s="59">
        <v>0.1</v>
      </c>
      <c r="M21" s="112">
        <f>K21+L21</f>
        <v>5.0999999999999996</v>
      </c>
    </row>
    <row r="22" spans="1:13" ht="58">
      <c r="A22" s="74" t="s">
        <v>228</v>
      </c>
      <c r="B22" s="56" t="s">
        <v>68</v>
      </c>
      <c r="C22" s="59">
        <v>4</v>
      </c>
      <c r="D22" s="59" t="s">
        <v>362</v>
      </c>
      <c r="E22" s="59">
        <v>4.5</v>
      </c>
      <c r="F22" s="59" t="s">
        <v>363</v>
      </c>
      <c r="G22" s="59">
        <v>3.5</v>
      </c>
      <c r="H22" s="59" t="s">
        <v>364</v>
      </c>
      <c r="I22" s="59">
        <v>1</v>
      </c>
      <c r="J22" s="59" t="s">
        <v>51</v>
      </c>
      <c r="K22" s="59">
        <f>(G22*$G$1+E22*$E$1+C22*$C$1)*I22</f>
        <v>3.9499999999999997</v>
      </c>
      <c r="L22" s="59">
        <v>0</v>
      </c>
      <c r="M22" s="112">
        <f>K22+L22</f>
        <v>3.9499999999999997</v>
      </c>
    </row>
    <row r="23" spans="1:13" ht="58">
      <c r="A23" s="74" t="s">
        <v>229</v>
      </c>
      <c r="B23" s="56" t="s">
        <v>66</v>
      </c>
      <c r="C23" s="59">
        <v>5</v>
      </c>
      <c r="D23" s="59" t="s">
        <v>350</v>
      </c>
      <c r="E23" s="59">
        <v>5</v>
      </c>
      <c r="F23" s="59" t="s">
        <v>349</v>
      </c>
      <c r="G23" s="59">
        <v>5</v>
      </c>
      <c r="H23" s="59" t="s">
        <v>348</v>
      </c>
      <c r="I23" s="59">
        <v>1</v>
      </c>
      <c r="J23" s="59" t="s">
        <v>347</v>
      </c>
      <c r="K23" s="59">
        <f>(G23*$G$1+E23*$E$1+C23*$C$1)*I23</f>
        <v>5</v>
      </c>
      <c r="L23" s="59">
        <v>0.1</v>
      </c>
      <c r="M23" s="112">
        <f>K23+L23</f>
        <v>5.0999999999999996</v>
      </c>
    </row>
    <row r="24" spans="1:13" ht="101.5">
      <c r="A24" s="74" t="s">
        <v>230</v>
      </c>
      <c r="B24" s="56" t="s">
        <v>62</v>
      </c>
      <c r="C24" s="59">
        <v>5</v>
      </c>
      <c r="D24" s="59" t="s">
        <v>312</v>
      </c>
      <c r="E24" s="59">
        <v>5</v>
      </c>
      <c r="F24" s="59" t="s">
        <v>311</v>
      </c>
      <c r="G24" s="59">
        <v>5</v>
      </c>
      <c r="H24" s="59" t="s">
        <v>310</v>
      </c>
      <c r="I24" s="59">
        <v>1</v>
      </c>
      <c r="J24" s="59" t="s">
        <v>309</v>
      </c>
      <c r="K24" s="59">
        <f>(G24*$G$1+E24*$E$1+C24*$C$1)*I24</f>
        <v>5</v>
      </c>
      <c r="L24" s="59">
        <v>0.1</v>
      </c>
      <c r="M24" s="112">
        <f>K24+L24</f>
        <v>5.0999999999999996</v>
      </c>
    </row>
    <row r="25" spans="1:13" ht="72.5">
      <c r="A25" s="74" t="s">
        <v>231</v>
      </c>
      <c r="B25" s="56" t="s">
        <v>60</v>
      </c>
      <c r="C25" s="59">
        <v>4.7</v>
      </c>
      <c r="E25" s="59">
        <v>2.8</v>
      </c>
      <c r="F25" s="59" t="s">
        <v>360</v>
      </c>
      <c r="G25" s="59">
        <v>3</v>
      </c>
      <c r="H25" s="59" t="s">
        <v>359</v>
      </c>
      <c r="I25" s="59">
        <v>1</v>
      </c>
      <c r="J25" s="59" t="s">
        <v>51</v>
      </c>
      <c r="K25" s="59">
        <f>(G25*$G$1+E25*$E$1+C25*$C$1)*I25</f>
        <v>3.9899999999999998</v>
      </c>
      <c r="L25" s="59">
        <v>0</v>
      </c>
      <c r="M25" s="112">
        <f>K25+L25</f>
        <v>3.9899999999999998</v>
      </c>
    </row>
    <row r="26" spans="1:13">
      <c r="A26" s="74" t="s">
        <v>232</v>
      </c>
      <c r="B26" s="57" t="s">
        <v>55</v>
      </c>
      <c r="C26" s="59">
        <v>0</v>
      </c>
      <c r="D26" s="59" t="s">
        <v>322</v>
      </c>
      <c r="E26" s="59">
        <v>0</v>
      </c>
      <c r="F26" s="59" t="s">
        <v>322</v>
      </c>
      <c r="G26" s="59">
        <v>0</v>
      </c>
      <c r="H26" s="59" t="s">
        <v>322</v>
      </c>
      <c r="I26" s="59">
        <v>0</v>
      </c>
      <c r="J26" s="59" t="s">
        <v>322</v>
      </c>
      <c r="K26" s="59">
        <f>(G26*$G$1+E26*$E$1+C26*$C$1)*I26</f>
        <v>0</v>
      </c>
      <c r="L26" s="59">
        <v>0</v>
      </c>
      <c r="M26" s="112">
        <f>K26+L26</f>
        <v>0</v>
      </c>
    </row>
    <row r="27" spans="1:13" ht="58.5" customHeight="1">
      <c r="A27" s="74" t="s">
        <v>233</v>
      </c>
      <c r="B27" s="56" t="s">
        <v>49</v>
      </c>
      <c r="C27" s="59">
        <v>4</v>
      </c>
      <c r="D27" s="59" t="s">
        <v>390</v>
      </c>
      <c r="E27" s="59">
        <v>3</v>
      </c>
      <c r="F27" s="59" t="s">
        <v>392</v>
      </c>
      <c r="G27" s="59">
        <v>1</v>
      </c>
      <c r="H27" s="59" t="s">
        <v>391</v>
      </c>
      <c r="I27" s="59">
        <v>1</v>
      </c>
      <c r="K27" s="59">
        <f>(G27*$G$1+E27*$E$1+C27*$C$1)*I27</f>
        <v>3.0999999999999996</v>
      </c>
      <c r="M27" s="112">
        <f>K27+L27</f>
        <v>3.0999999999999996</v>
      </c>
    </row>
    <row r="28" spans="1:13" ht="188.5">
      <c r="A28" s="74" t="s">
        <v>234</v>
      </c>
      <c r="B28" s="56" t="s">
        <v>43</v>
      </c>
      <c r="C28" s="59">
        <v>5</v>
      </c>
      <c r="D28" s="59" t="s">
        <v>334</v>
      </c>
      <c r="E28" s="59">
        <v>3.5</v>
      </c>
      <c r="F28" s="59" t="s">
        <v>337</v>
      </c>
      <c r="G28" s="59">
        <v>3.5</v>
      </c>
      <c r="H28" s="59" t="s">
        <v>335</v>
      </c>
      <c r="I28" s="59">
        <v>1</v>
      </c>
      <c r="J28" s="59" t="s">
        <v>51</v>
      </c>
      <c r="K28" s="59">
        <f>(G28*$G$1+E28*$E$1+C28*$C$1)*I28</f>
        <v>4.4000000000000004</v>
      </c>
      <c r="L28" s="59">
        <v>0</v>
      </c>
      <c r="M28" s="112">
        <f>K28+L28</f>
        <v>4.4000000000000004</v>
      </c>
    </row>
    <row r="29" spans="1:13" ht="29">
      <c r="A29" s="74" t="s">
        <v>235</v>
      </c>
      <c r="B29" s="56" t="s">
        <v>37</v>
      </c>
      <c r="C29" s="59">
        <v>4</v>
      </c>
      <c r="D29" s="59" t="s">
        <v>379</v>
      </c>
      <c r="E29" s="59">
        <v>5</v>
      </c>
      <c r="F29" s="59" t="s">
        <v>380</v>
      </c>
      <c r="G29" s="59">
        <v>5</v>
      </c>
      <c r="H29" s="59" t="s">
        <v>381</v>
      </c>
      <c r="I29" s="59">
        <v>1</v>
      </c>
      <c r="J29" s="59" t="s">
        <v>51</v>
      </c>
      <c r="K29" s="59">
        <f>(G29*$G$1+E29*$E$1+C29*$C$1)*I29</f>
        <v>4.4000000000000004</v>
      </c>
      <c r="L29" s="59">
        <v>0</v>
      </c>
      <c r="M29" s="112">
        <f>K29+L29</f>
        <v>4.4000000000000004</v>
      </c>
    </row>
    <row r="30" spans="1:13" ht="43.5">
      <c r="A30" s="113" t="s">
        <v>236</v>
      </c>
      <c r="B30" s="127" t="s">
        <v>31</v>
      </c>
      <c r="C30" s="114">
        <v>5</v>
      </c>
      <c r="D30" s="114" t="s">
        <v>382</v>
      </c>
      <c r="E30" s="114">
        <v>5</v>
      </c>
      <c r="F30" s="114" t="s">
        <v>383</v>
      </c>
      <c r="G30" s="114">
        <v>5</v>
      </c>
      <c r="H30" s="114" t="s">
        <v>384</v>
      </c>
      <c r="I30" s="114">
        <v>1</v>
      </c>
      <c r="J30" s="114" t="s">
        <v>402</v>
      </c>
      <c r="K30" s="59">
        <f>(G30*$G$1+E30*$E$1+C30*$C$1)*I30</f>
        <v>5</v>
      </c>
      <c r="L30" s="114">
        <v>0.1</v>
      </c>
      <c r="M30" s="115">
        <f>K30+L30</f>
        <v>5.0999999999999996</v>
      </c>
    </row>
  </sheetData>
  <autoFilter ref="A2:M2" xr:uid="{AAAE3F63-3349-4AFD-9BC8-027461E3D3BB}">
    <sortState xmlns:xlrd2="http://schemas.microsoft.com/office/spreadsheetml/2017/richdata2" ref="A3:M30">
      <sortCondition ref="B2"/>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B0BE9-503C-4496-ACB6-9A3618BD5F5A}">
  <dimension ref="A1:J41"/>
  <sheetViews>
    <sheetView topLeftCell="A7" workbookViewId="0">
      <selection activeCell="F20" sqref="F20:F21"/>
    </sheetView>
  </sheetViews>
  <sheetFormatPr defaultRowHeight="14.5"/>
  <cols>
    <col min="1" max="1" width="24.6328125" style="59" customWidth="1"/>
    <col min="2" max="2" width="10" style="61" bestFit="1" customWidth="1"/>
    <col min="3" max="3" width="13.36328125" style="71" customWidth="1"/>
    <col min="4" max="4" width="11.26953125" style="61" customWidth="1"/>
    <col min="5" max="5" width="17.08984375" style="38" customWidth="1"/>
    <col min="6" max="6" width="19.6328125" style="38" customWidth="1"/>
    <col min="7" max="7" width="10.08984375" style="38" customWidth="1"/>
    <col min="8" max="8" width="10.08984375" style="69" customWidth="1"/>
    <col min="9" max="9" width="11.54296875" style="61" customWidth="1"/>
    <col min="10" max="10" width="20" style="61" customWidth="1"/>
    <col min="11" max="16384" width="8.7265625" style="38"/>
  </cols>
  <sheetData>
    <row r="1" spans="1:10">
      <c r="B1" s="63">
        <v>45778</v>
      </c>
      <c r="C1" s="72"/>
      <c r="D1" s="61" t="s">
        <v>291</v>
      </c>
      <c r="E1" s="38" t="s">
        <v>294</v>
      </c>
    </row>
    <row r="2" spans="1:10">
      <c r="A2" s="60" t="s">
        <v>293</v>
      </c>
      <c r="C2" s="73" t="s">
        <v>297</v>
      </c>
      <c r="F2" s="66" t="s">
        <v>299</v>
      </c>
      <c r="G2" s="38" t="s">
        <v>298</v>
      </c>
      <c r="H2" s="69" t="s">
        <v>297</v>
      </c>
      <c r="I2" s="61" t="s">
        <v>291</v>
      </c>
      <c r="J2" s="67" t="s">
        <v>296</v>
      </c>
    </row>
    <row r="3" spans="1:10" ht="26.5">
      <c r="A3" s="76" t="s">
        <v>72</v>
      </c>
      <c r="B3" s="83">
        <v>0.39583333333333331</v>
      </c>
      <c r="C3" s="25" t="s">
        <v>293</v>
      </c>
      <c r="D3" s="77" t="s">
        <v>269</v>
      </c>
      <c r="E3" s="84" t="s">
        <v>295</v>
      </c>
      <c r="F3" s="75" t="s">
        <v>66</v>
      </c>
      <c r="G3" s="83">
        <v>0.3125</v>
      </c>
      <c r="H3" s="110" t="s">
        <v>292</v>
      </c>
      <c r="I3" s="77" t="s">
        <v>346</v>
      </c>
    </row>
    <row r="4" spans="1:10" ht="26.5">
      <c r="A4" s="76" t="s">
        <v>140</v>
      </c>
      <c r="B4" s="83">
        <v>0.41666666666666669</v>
      </c>
      <c r="C4" s="25" t="s">
        <v>293</v>
      </c>
      <c r="D4" s="77" t="s">
        <v>269</v>
      </c>
      <c r="E4" s="84" t="s">
        <v>295</v>
      </c>
      <c r="F4" s="75" t="s">
        <v>60</v>
      </c>
      <c r="G4" s="83">
        <v>0.33333333333333331</v>
      </c>
      <c r="H4" s="110" t="s">
        <v>292</v>
      </c>
      <c r="I4" s="77" t="s">
        <v>269</v>
      </c>
      <c r="J4" s="68" t="s">
        <v>295</v>
      </c>
    </row>
    <row r="5" spans="1:10" ht="26.5">
      <c r="A5" s="75" t="s">
        <v>62</v>
      </c>
      <c r="B5" s="83">
        <v>0.4375</v>
      </c>
      <c r="C5" s="25" t="s">
        <v>293</v>
      </c>
      <c r="D5" s="77" t="s">
        <v>269</v>
      </c>
      <c r="E5" s="84" t="s">
        <v>295</v>
      </c>
      <c r="F5" s="75" t="s">
        <v>74</v>
      </c>
      <c r="G5" s="83">
        <v>0.35416666666666669</v>
      </c>
      <c r="H5" s="110" t="s">
        <v>292</v>
      </c>
      <c r="I5" s="90" t="s">
        <v>368</v>
      </c>
      <c r="J5" s="68" t="s">
        <v>295</v>
      </c>
    </row>
    <row r="6" spans="1:10" ht="26">
      <c r="A6" s="76" t="s">
        <v>125</v>
      </c>
      <c r="B6" s="83">
        <v>0.45833333333333298</v>
      </c>
      <c r="C6" s="25" t="s">
        <v>293</v>
      </c>
      <c r="D6" s="77" t="s">
        <v>269</v>
      </c>
      <c r="E6" s="84" t="s">
        <v>295</v>
      </c>
      <c r="J6" s="68" t="s">
        <v>295</v>
      </c>
    </row>
    <row r="7" spans="1:10">
      <c r="A7" s="56"/>
      <c r="B7" s="62"/>
      <c r="C7" s="20"/>
      <c r="E7" s="68"/>
      <c r="J7" s="61" t="s">
        <v>268</v>
      </c>
    </row>
    <row r="8" spans="1:10" ht="26.5">
      <c r="A8" s="76" t="s">
        <v>107</v>
      </c>
      <c r="B8" s="83">
        <v>0.5</v>
      </c>
      <c r="C8" s="25" t="s">
        <v>293</v>
      </c>
      <c r="D8" s="77" t="s">
        <v>269</v>
      </c>
      <c r="E8" s="84" t="s">
        <v>295</v>
      </c>
      <c r="F8" s="75" t="s">
        <v>68</v>
      </c>
      <c r="G8" s="83">
        <v>0.41666666666666702</v>
      </c>
      <c r="H8" s="110" t="s">
        <v>292</v>
      </c>
      <c r="I8" s="77" t="s">
        <v>268</v>
      </c>
      <c r="J8" s="68" t="s">
        <v>295</v>
      </c>
    </row>
    <row r="9" spans="1:10" ht="26.5">
      <c r="A9" s="76" t="s">
        <v>105</v>
      </c>
      <c r="B9" s="83">
        <v>0.52083333333333404</v>
      </c>
      <c r="C9" s="25" t="s">
        <v>293</v>
      </c>
      <c r="D9" s="77" t="s">
        <v>269</v>
      </c>
      <c r="E9" s="84" t="s">
        <v>295</v>
      </c>
      <c r="F9" s="75" t="s">
        <v>82</v>
      </c>
      <c r="G9" s="83">
        <v>0.4375</v>
      </c>
      <c r="H9" s="110" t="s">
        <v>292</v>
      </c>
      <c r="I9" s="77" t="s">
        <v>268</v>
      </c>
      <c r="J9" s="68" t="s">
        <v>295</v>
      </c>
    </row>
    <row r="10" spans="1:10" ht="26.5">
      <c r="A10" s="38"/>
      <c r="B10" s="38"/>
      <c r="C10" s="69"/>
      <c r="D10" s="38"/>
      <c r="F10" s="75" t="s">
        <v>96</v>
      </c>
      <c r="G10" s="83">
        <v>0.45833333333333298</v>
      </c>
      <c r="H10" s="110" t="s">
        <v>292</v>
      </c>
      <c r="I10" s="77" t="s">
        <v>268</v>
      </c>
      <c r="J10" s="68" t="s">
        <v>295</v>
      </c>
    </row>
    <row r="11" spans="1:10" ht="26.5">
      <c r="A11" s="76" t="s">
        <v>101</v>
      </c>
      <c r="B11" s="83">
        <v>0.58333333333333337</v>
      </c>
      <c r="C11" s="25" t="s">
        <v>293</v>
      </c>
      <c r="D11" s="77" t="s">
        <v>269</v>
      </c>
      <c r="E11" s="84" t="s">
        <v>295</v>
      </c>
      <c r="F11" s="75" t="s">
        <v>130</v>
      </c>
      <c r="G11" s="83">
        <v>0.47916666666666702</v>
      </c>
      <c r="H11" s="110" t="s">
        <v>292</v>
      </c>
      <c r="I11" s="77" t="s">
        <v>269</v>
      </c>
      <c r="J11" s="68"/>
    </row>
    <row r="12" spans="1:10" ht="26.5">
      <c r="A12" s="76" t="s">
        <v>88</v>
      </c>
      <c r="B12" s="83">
        <v>0.60416666666666663</v>
      </c>
      <c r="C12" s="25" t="s">
        <v>293</v>
      </c>
      <c r="D12" s="77" t="s">
        <v>269</v>
      </c>
      <c r="E12" s="84" t="s">
        <v>295</v>
      </c>
      <c r="F12" s="75" t="s">
        <v>31</v>
      </c>
      <c r="G12" s="83" t="s">
        <v>378</v>
      </c>
      <c r="H12" s="110" t="s">
        <v>292</v>
      </c>
      <c r="I12" s="77" t="s">
        <v>269</v>
      </c>
    </row>
    <row r="13" spans="1:10" ht="26.5">
      <c r="A13" s="81" t="s">
        <v>79</v>
      </c>
      <c r="B13" s="85">
        <v>0.625</v>
      </c>
      <c r="C13" s="86" t="s">
        <v>293</v>
      </c>
      <c r="D13" s="82" t="s">
        <v>269</v>
      </c>
      <c r="E13" s="87" t="s">
        <v>295</v>
      </c>
      <c r="F13" s="75" t="s">
        <v>37</v>
      </c>
      <c r="G13" s="83">
        <v>0.66666666666666663</v>
      </c>
      <c r="H13" s="110" t="s">
        <v>292</v>
      </c>
      <c r="I13" s="77" t="s">
        <v>269</v>
      </c>
    </row>
    <row r="14" spans="1:10" ht="26.5">
      <c r="A14" s="81" t="s">
        <v>126</v>
      </c>
      <c r="B14" s="85">
        <v>0.64583333333333337</v>
      </c>
      <c r="C14" s="86" t="s">
        <v>293</v>
      </c>
      <c r="D14" s="91">
        <v>4</v>
      </c>
      <c r="E14" s="87" t="s">
        <v>295</v>
      </c>
      <c r="F14" s="75" t="s">
        <v>117</v>
      </c>
      <c r="G14" s="83">
        <v>0.6875</v>
      </c>
      <c r="H14" s="110" t="s">
        <v>292</v>
      </c>
      <c r="I14" s="77" t="s">
        <v>269</v>
      </c>
    </row>
    <row r="15" spans="1:10" ht="26.5">
      <c r="A15" s="81" t="s">
        <v>109</v>
      </c>
      <c r="B15" s="85">
        <v>0.70833333333333337</v>
      </c>
      <c r="C15" s="25" t="s">
        <v>293</v>
      </c>
      <c r="D15" s="89" t="s">
        <v>336</v>
      </c>
      <c r="F15" s="116" t="s">
        <v>49</v>
      </c>
      <c r="G15" s="83">
        <v>0.70833333333333337</v>
      </c>
      <c r="H15" s="110" t="s">
        <v>292</v>
      </c>
      <c r="I15" s="77" t="s">
        <v>268</v>
      </c>
    </row>
    <row r="16" spans="1:10" ht="26.5">
      <c r="A16" s="88" t="s">
        <v>43</v>
      </c>
      <c r="B16" s="83">
        <v>0.70833333333333337</v>
      </c>
      <c r="C16" s="25" t="s">
        <v>293</v>
      </c>
      <c r="D16" s="90" t="s">
        <v>336</v>
      </c>
      <c r="E16" s="84" t="s">
        <v>295</v>
      </c>
      <c r="F16" s="116" t="s">
        <v>137</v>
      </c>
      <c r="G16" s="83">
        <v>0.72916666666666663</v>
      </c>
      <c r="H16" s="110" t="s">
        <v>292</v>
      </c>
      <c r="I16" s="77" t="s">
        <v>268</v>
      </c>
    </row>
    <row r="17" spans="1:10" ht="26">
      <c r="A17" s="81" t="s">
        <v>120</v>
      </c>
      <c r="B17" s="85">
        <v>0.72916666666666663</v>
      </c>
      <c r="C17" s="86" t="s">
        <v>293</v>
      </c>
      <c r="D17" s="91">
        <v>4</v>
      </c>
      <c r="E17" s="87" t="s">
        <v>295</v>
      </c>
    </row>
    <row r="18" spans="1:10">
      <c r="A18" s="38"/>
      <c r="B18" s="55"/>
      <c r="C18" s="70"/>
      <c r="D18" s="64"/>
      <c r="E18" s="65"/>
    </row>
    <row r="19" spans="1:10">
      <c r="F19" s="117"/>
      <c r="G19" s="117"/>
      <c r="H19" s="117"/>
      <c r="I19" s="117"/>
    </row>
    <row r="20" spans="1:10" ht="26.5">
      <c r="F20" s="19" t="s">
        <v>135</v>
      </c>
      <c r="G20" s="62">
        <v>8.3333333333333329E-2</v>
      </c>
      <c r="H20" s="2" t="s">
        <v>397</v>
      </c>
      <c r="I20" s="64" t="s">
        <v>268</v>
      </c>
    </row>
    <row r="21" spans="1:10" ht="26.5">
      <c r="F21" s="19" t="s">
        <v>93</v>
      </c>
      <c r="G21" s="62" t="s">
        <v>396</v>
      </c>
      <c r="H21" s="2" t="s">
        <v>397</v>
      </c>
      <c r="I21" s="61" t="s">
        <v>268</v>
      </c>
    </row>
    <row r="22" spans="1:10">
      <c r="F22" s="117"/>
      <c r="G22" s="117"/>
      <c r="H22" s="117"/>
      <c r="I22" s="117"/>
    </row>
    <row r="23" spans="1:10">
      <c r="F23" s="117"/>
      <c r="G23" s="117"/>
      <c r="H23" s="117"/>
      <c r="I23" s="117"/>
    </row>
    <row r="24" spans="1:10">
      <c r="F24" s="117"/>
      <c r="G24" s="117"/>
      <c r="H24" s="117"/>
      <c r="I24" s="117"/>
    </row>
    <row r="25" spans="1:10">
      <c r="F25" s="117"/>
      <c r="G25" s="117"/>
      <c r="H25" s="117"/>
      <c r="I25" s="117"/>
    </row>
    <row r="26" spans="1:10">
      <c r="A26" s="56"/>
      <c r="F26" s="117"/>
      <c r="G26" s="117"/>
      <c r="H26" s="117"/>
      <c r="I26" s="117"/>
    </row>
    <row r="27" spans="1:10">
      <c r="A27" s="56"/>
      <c r="F27" s="117"/>
      <c r="G27" s="117"/>
      <c r="H27" s="117"/>
      <c r="I27" s="117"/>
    </row>
    <row r="28" spans="1:10">
      <c r="A28" s="56"/>
      <c r="F28" s="117"/>
      <c r="G28" s="117"/>
      <c r="H28" s="117"/>
      <c r="I28" s="117"/>
      <c r="J28" s="68" t="s">
        <v>295</v>
      </c>
    </row>
    <row r="29" spans="1:10">
      <c r="A29" s="56"/>
      <c r="F29" s="117"/>
      <c r="G29" s="117"/>
      <c r="H29" s="117"/>
      <c r="I29" s="117"/>
    </row>
    <row r="30" spans="1:10">
      <c r="A30" s="56"/>
      <c r="F30" s="117"/>
      <c r="G30" s="117"/>
      <c r="H30" s="117"/>
      <c r="I30" s="117"/>
    </row>
    <row r="31" spans="1:10">
      <c r="F31" s="117"/>
      <c r="G31" s="117"/>
      <c r="H31" s="117"/>
      <c r="I31" s="117"/>
    </row>
    <row r="32" spans="1:10">
      <c r="A32" s="56"/>
    </row>
    <row r="33" spans="1:1">
      <c r="A33" s="57"/>
    </row>
    <row r="34" spans="1:1">
      <c r="A34" s="56"/>
    </row>
    <row r="36" spans="1:1">
      <c r="A36" s="56"/>
    </row>
    <row r="37" spans="1:1">
      <c r="A37" s="56"/>
    </row>
    <row r="38" spans="1:1">
      <c r="A38" s="56"/>
    </row>
    <row r="39" spans="1:1">
      <c r="A39" s="56"/>
    </row>
    <row r="40" spans="1:1">
      <c r="A40" s="56"/>
    </row>
    <row r="41" spans="1:1">
      <c r="A41" s="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29656-2E78-4EF3-9399-EDCFDDB20161}">
  <dimension ref="A1:B7"/>
  <sheetViews>
    <sheetView workbookViewId="0">
      <selection activeCell="A3" sqref="A3:B5"/>
    </sheetView>
  </sheetViews>
  <sheetFormatPr defaultColWidth="19" defaultRowHeight="14.5"/>
  <cols>
    <col min="1" max="1" width="21" customWidth="1"/>
  </cols>
  <sheetData>
    <row r="1" spans="1:2">
      <c r="A1" s="128" t="s">
        <v>93</v>
      </c>
      <c r="B1" s="129">
        <v>0.33333333333333331</v>
      </c>
    </row>
    <row r="2" spans="1:2">
      <c r="A2" s="118" t="s">
        <v>135</v>
      </c>
      <c r="B2" s="120">
        <v>0.34722222222222227</v>
      </c>
    </row>
    <row r="3" spans="1:2" ht="23">
      <c r="A3" s="128" t="s">
        <v>82</v>
      </c>
      <c r="B3" s="129">
        <v>0.3611111111111111</v>
      </c>
    </row>
    <row r="4" spans="1:2">
      <c r="A4" s="128" t="s">
        <v>68</v>
      </c>
      <c r="B4" s="129">
        <v>0.375</v>
      </c>
    </row>
    <row r="5" spans="1:2" ht="23">
      <c r="A5" s="128" t="s">
        <v>96</v>
      </c>
      <c r="B5" s="129">
        <v>0.3923611111111111</v>
      </c>
    </row>
    <row r="6" spans="1:2" ht="24">
      <c r="A6" s="119" t="s">
        <v>49</v>
      </c>
      <c r="B6" s="120">
        <v>0.40972222222222227</v>
      </c>
    </row>
    <row r="7" spans="1:2" ht="24">
      <c r="A7" s="130" t="s">
        <v>137</v>
      </c>
      <c r="B7" s="129">
        <v>0.41666666666666669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7A5A8-0A79-4A78-AA57-868F7CE63DEC}">
  <dimension ref="A1:F29"/>
  <sheetViews>
    <sheetView workbookViewId="0">
      <selection activeCell="C27" sqref="C27:C29"/>
    </sheetView>
  </sheetViews>
  <sheetFormatPr defaultRowHeight="14.5"/>
  <cols>
    <col min="1" max="1" width="15.453125" style="38" customWidth="1"/>
    <col min="2" max="2" width="8.7265625" style="38"/>
    <col min="3" max="3" width="20.08984375" style="38" customWidth="1"/>
    <col min="4" max="16384" width="8.7265625" style="38"/>
  </cols>
  <sheetData>
    <row r="1" spans="1:6" ht="50">
      <c r="C1" s="19" t="s">
        <v>137</v>
      </c>
      <c r="F1" s="19" t="s">
        <v>88</v>
      </c>
    </row>
    <row r="2" spans="1:6" ht="37.5">
      <c r="C2" s="19" t="s">
        <v>62</v>
      </c>
      <c r="F2" s="19" t="s">
        <v>68</v>
      </c>
    </row>
    <row r="3" spans="1:6" ht="37.5">
      <c r="C3" s="19" t="s">
        <v>60</v>
      </c>
      <c r="F3" s="19" t="s">
        <v>125</v>
      </c>
    </row>
    <row r="4" spans="1:6" ht="37.5">
      <c r="F4" s="40" t="s">
        <v>31</v>
      </c>
    </row>
    <row r="6" spans="1:6" ht="50">
      <c r="A6" s="19" t="s">
        <v>114</v>
      </c>
      <c r="C6" s="19" t="s">
        <v>93</v>
      </c>
      <c r="F6" s="19" t="s">
        <v>49</v>
      </c>
    </row>
    <row r="7" spans="1:6" ht="50">
      <c r="C7" s="19" t="s">
        <v>135</v>
      </c>
      <c r="F7" s="19" t="s">
        <v>79</v>
      </c>
    </row>
    <row r="8" spans="1:6" ht="50">
      <c r="A8" s="19" t="s">
        <v>103</v>
      </c>
      <c r="C8" s="19" t="s">
        <v>120</v>
      </c>
      <c r="F8" s="31" t="s">
        <v>55</v>
      </c>
    </row>
    <row r="9" spans="1:6" ht="37.5">
      <c r="C9" s="19" t="s">
        <v>140</v>
      </c>
      <c r="F9" s="19" t="s">
        <v>105</v>
      </c>
    </row>
    <row r="11" spans="1:6">
      <c r="C11" s="19" t="s">
        <v>126</v>
      </c>
    </row>
    <row r="12" spans="1:6" ht="25">
      <c r="C12" s="19" t="s">
        <v>107</v>
      </c>
    </row>
    <row r="13" spans="1:6" ht="25">
      <c r="C13" s="19" t="s">
        <v>74</v>
      </c>
    </row>
    <row r="15" spans="1:6" ht="25">
      <c r="C15" s="19" t="s">
        <v>117</v>
      </c>
    </row>
    <row r="16" spans="1:6" ht="25">
      <c r="C16" s="19" t="s">
        <v>72</v>
      </c>
    </row>
    <row r="17" spans="3:3" ht="25">
      <c r="C17" s="19" t="s">
        <v>66</v>
      </c>
    </row>
    <row r="20" spans="3:3" ht="25">
      <c r="C20" s="19" t="s">
        <v>109</v>
      </c>
    </row>
    <row r="21" spans="3:3">
      <c r="C21" s="19" t="s">
        <v>101</v>
      </c>
    </row>
    <row r="22" spans="3:3">
      <c r="C22" s="19" t="s">
        <v>43</v>
      </c>
    </row>
    <row r="23" spans="3:3" ht="25">
      <c r="C23" s="19" t="s">
        <v>96</v>
      </c>
    </row>
    <row r="27" spans="3:3" ht="25">
      <c r="C27" s="19" t="s">
        <v>130</v>
      </c>
    </row>
    <row r="28" spans="3:3" ht="25">
      <c r="C28" s="19" t="s">
        <v>82</v>
      </c>
    </row>
    <row r="29" spans="3:3" ht="25">
      <c r="C29" s="19" t="s">
        <v>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57560-1A90-4ABF-9B69-E9F32ACE6B81}">
  <dimension ref="A1:C31"/>
  <sheetViews>
    <sheetView workbookViewId="0">
      <selection activeCell="C2" sqref="C2"/>
    </sheetView>
  </sheetViews>
  <sheetFormatPr defaultRowHeight="14.5"/>
  <cols>
    <col min="1" max="1" width="26.81640625" customWidth="1"/>
    <col min="3" max="3" width="16.90625" style="37" customWidth="1"/>
  </cols>
  <sheetData>
    <row r="1" spans="1:3">
      <c r="B1" s="52">
        <v>38108</v>
      </c>
      <c r="C1" s="54" t="s">
        <v>288</v>
      </c>
    </row>
    <row r="2" spans="1:3" ht="29">
      <c r="A2" s="16" t="s">
        <v>140</v>
      </c>
      <c r="B2" t="s">
        <v>269</v>
      </c>
      <c r="C2" s="37" t="s">
        <v>287</v>
      </c>
    </row>
    <row r="3" spans="1:3" ht="29">
      <c r="A3" s="16" t="s">
        <v>137</v>
      </c>
      <c r="B3" t="s">
        <v>275</v>
      </c>
      <c r="C3" s="37" t="s">
        <v>286</v>
      </c>
    </row>
    <row r="4" spans="1:3">
      <c r="A4" s="16" t="s">
        <v>135</v>
      </c>
      <c r="B4" t="s">
        <v>269</v>
      </c>
      <c r="C4" s="37" t="s">
        <v>269</v>
      </c>
    </row>
    <row r="5" spans="1:3" ht="25">
      <c r="A5" s="16" t="s">
        <v>130</v>
      </c>
      <c r="B5" t="s">
        <v>269</v>
      </c>
      <c r="C5" s="37" t="s">
        <v>269</v>
      </c>
    </row>
    <row r="6" spans="1:3">
      <c r="A6" s="16" t="s">
        <v>126</v>
      </c>
      <c r="B6" t="s">
        <v>269</v>
      </c>
      <c r="C6" s="37" t="s">
        <v>269</v>
      </c>
    </row>
    <row r="7" spans="1:3">
      <c r="A7" s="16" t="s">
        <v>125</v>
      </c>
      <c r="B7" t="s">
        <v>269</v>
      </c>
      <c r="C7" s="37" t="s">
        <v>269</v>
      </c>
    </row>
    <row r="8" spans="1:3">
      <c r="A8" s="19" t="s">
        <v>120</v>
      </c>
      <c r="B8" t="s">
        <v>285</v>
      </c>
      <c r="C8" s="37" t="s">
        <v>269</v>
      </c>
    </row>
    <row r="9" spans="1:3">
      <c r="A9" s="16" t="s">
        <v>117</v>
      </c>
      <c r="B9" t="s">
        <v>285</v>
      </c>
      <c r="C9" s="37" t="s">
        <v>269</v>
      </c>
    </row>
    <row r="10" spans="1:3" ht="25">
      <c r="A10" s="19" t="s">
        <v>114</v>
      </c>
      <c r="B10" t="s">
        <v>268</v>
      </c>
      <c r="C10" s="37" t="s">
        <v>268</v>
      </c>
    </row>
    <row r="11" spans="1:3">
      <c r="A11" s="16" t="s">
        <v>109</v>
      </c>
      <c r="B11" t="s">
        <v>269</v>
      </c>
      <c r="C11" s="37" t="s">
        <v>269</v>
      </c>
    </row>
    <row r="12" spans="1:3">
      <c r="A12" s="16" t="s">
        <v>107</v>
      </c>
      <c r="B12" t="s">
        <v>269</v>
      </c>
      <c r="C12" s="37" t="s">
        <v>269</v>
      </c>
    </row>
    <row r="13" spans="1:3">
      <c r="A13" s="16" t="s">
        <v>105</v>
      </c>
      <c r="B13" t="s">
        <v>269</v>
      </c>
      <c r="C13" s="37" t="s">
        <v>269</v>
      </c>
    </row>
    <row r="14" spans="1:3">
      <c r="A14" s="19" t="s">
        <v>103</v>
      </c>
      <c r="B14" t="s">
        <v>268</v>
      </c>
      <c r="C14" s="37" t="s">
        <v>268</v>
      </c>
    </row>
    <row r="15" spans="1:3">
      <c r="A15" s="16" t="s">
        <v>101</v>
      </c>
      <c r="B15" t="s">
        <v>269</v>
      </c>
      <c r="C15" s="37" t="s">
        <v>269</v>
      </c>
    </row>
    <row r="16" spans="1:3">
      <c r="A16" s="16" t="s">
        <v>96</v>
      </c>
      <c r="B16" t="s">
        <v>269</v>
      </c>
      <c r="C16" s="37" t="s">
        <v>269</v>
      </c>
    </row>
    <row r="17" spans="1:3">
      <c r="A17" s="16" t="s">
        <v>93</v>
      </c>
      <c r="B17" t="s">
        <v>285</v>
      </c>
      <c r="C17" s="37" t="s">
        <v>269</v>
      </c>
    </row>
    <row r="18" spans="1:3">
      <c r="A18" s="16" t="s">
        <v>88</v>
      </c>
      <c r="B18" t="s">
        <v>285</v>
      </c>
      <c r="C18" s="37" t="s">
        <v>268</v>
      </c>
    </row>
    <row r="19" spans="1:3">
      <c r="A19" s="16" t="s">
        <v>82</v>
      </c>
      <c r="B19" t="s">
        <v>269</v>
      </c>
      <c r="C19" s="37" t="s">
        <v>269</v>
      </c>
    </row>
    <row r="20" spans="1:3" ht="25">
      <c r="A20" s="16" t="s">
        <v>79</v>
      </c>
      <c r="B20" t="s">
        <v>269</v>
      </c>
      <c r="C20" s="37" t="s">
        <v>269</v>
      </c>
    </row>
    <row r="21" spans="1:3">
      <c r="A21" s="16" t="s">
        <v>74</v>
      </c>
      <c r="B21" t="s">
        <v>269</v>
      </c>
      <c r="C21" s="37" t="s">
        <v>269</v>
      </c>
    </row>
    <row r="22" spans="1:3" ht="25">
      <c r="A22" s="16" t="s">
        <v>72</v>
      </c>
      <c r="B22" t="s">
        <v>269</v>
      </c>
      <c r="C22" s="37" t="s">
        <v>269</v>
      </c>
    </row>
    <row r="23" spans="1:3">
      <c r="A23" s="16" t="s">
        <v>68</v>
      </c>
      <c r="B23" t="s">
        <v>269</v>
      </c>
      <c r="C23" s="37" t="s">
        <v>269</v>
      </c>
    </row>
    <row r="24" spans="1:3">
      <c r="A24" s="16" t="s">
        <v>66</v>
      </c>
      <c r="B24" t="s">
        <v>269</v>
      </c>
      <c r="C24" s="37" t="s">
        <v>269</v>
      </c>
    </row>
    <row r="25" spans="1:3" ht="25">
      <c r="A25" s="16" t="s">
        <v>62</v>
      </c>
      <c r="B25" t="s">
        <v>269</v>
      </c>
      <c r="C25" s="37" t="s">
        <v>269</v>
      </c>
    </row>
    <row r="26" spans="1:3">
      <c r="A26" s="16" t="s">
        <v>60</v>
      </c>
      <c r="B26" t="s">
        <v>269</v>
      </c>
      <c r="C26" s="37" t="s">
        <v>269</v>
      </c>
    </row>
    <row r="27" spans="1:3" ht="25">
      <c r="A27" s="31" t="s">
        <v>55</v>
      </c>
      <c r="B27" t="s">
        <v>268</v>
      </c>
      <c r="C27" s="37" t="s">
        <v>268</v>
      </c>
    </row>
    <row r="28" spans="1:3">
      <c r="A28" s="16" t="s">
        <v>49</v>
      </c>
      <c r="B28" t="s">
        <v>285</v>
      </c>
      <c r="C28" s="37" t="s">
        <v>269</v>
      </c>
    </row>
    <row r="29" spans="1:3">
      <c r="A29" s="19" t="s">
        <v>43</v>
      </c>
      <c r="B29" t="s">
        <v>269</v>
      </c>
      <c r="C29" s="37" t="s">
        <v>269</v>
      </c>
    </row>
    <row r="30" spans="1:3">
      <c r="A30" s="16" t="s">
        <v>37</v>
      </c>
      <c r="B30" t="s">
        <v>269</v>
      </c>
      <c r="C30" s="37" t="s">
        <v>269</v>
      </c>
    </row>
    <row r="31" spans="1:3">
      <c r="A31" s="40" t="s">
        <v>31</v>
      </c>
      <c r="B31" t="s">
        <v>269</v>
      </c>
      <c r="C31" s="37" t="s">
        <v>269</v>
      </c>
    </row>
  </sheetData>
  <autoFilter ref="A1:C1" xr:uid="{C7896549-D0FA-4604-8FB0-684762C897E7}">
    <sortState xmlns:xlrd2="http://schemas.microsoft.com/office/spreadsheetml/2017/richdata2" ref="A2:C31">
      <sortCondition ref="A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workbookViewId="0">
      <selection activeCell="A2" sqref="A2"/>
    </sheetView>
  </sheetViews>
  <sheetFormatPr defaultColWidth="9.1796875" defaultRowHeight="14.5"/>
  <cols>
    <col min="1" max="1" width="20.54296875" customWidth="1"/>
    <col min="2" max="2" width="9.54296875" hidden="1" customWidth="1"/>
    <col min="3" max="3" width="8.81640625" style="36"/>
  </cols>
  <sheetData>
    <row r="1" spans="1:3">
      <c r="A1" s="34" t="s">
        <v>264</v>
      </c>
      <c r="B1" t="s">
        <v>265</v>
      </c>
      <c r="C1" s="35" t="s">
        <v>13</v>
      </c>
    </row>
    <row r="2" spans="1:3" ht="25">
      <c r="A2" s="16" t="s">
        <v>137</v>
      </c>
      <c r="B2" s="25">
        <v>8</v>
      </c>
      <c r="C2" s="36" t="s">
        <v>261</v>
      </c>
    </row>
    <row r="3" spans="1:3" ht="25">
      <c r="A3" s="16" t="s">
        <v>96</v>
      </c>
      <c r="B3" s="25">
        <v>17</v>
      </c>
      <c r="C3" s="36" t="s">
        <v>261</v>
      </c>
    </row>
    <row r="4" spans="1:3" ht="25">
      <c r="A4" s="31" t="s">
        <v>55</v>
      </c>
      <c r="B4" s="25">
        <v>0</v>
      </c>
      <c r="C4" s="36" t="s">
        <v>261</v>
      </c>
    </row>
    <row r="5" spans="1:3" ht="25">
      <c r="A5" s="19" t="s">
        <v>114</v>
      </c>
      <c r="B5" s="25">
        <v>15</v>
      </c>
      <c r="C5" s="36" t="s">
        <v>261</v>
      </c>
    </row>
    <row r="6" spans="1:3" ht="25">
      <c r="A6" s="19" t="s">
        <v>120</v>
      </c>
      <c r="B6" s="25">
        <v>21</v>
      </c>
      <c r="C6" s="36" t="s">
        <v>261</v>
      </c>
    </row>
    <row r="7" spans="1:3" ht="25">
      <c r="A7" s="16" t="s">
        <v>49</v>
      </c>
      <c r="B7" s="25">
        <v>25</v>
      </c>
      <c r="C7" s="36" t="s">
        <v>261</v>
      </c>
    </row>
    <row r="8" spans="1:3">
      <c r="A8" s="16" t="s">
        <v>93</v>
      </c>
      <c r="B8" s="25">
        <v>2</v>
      </c>
      <c r="C8" s="36" t="s">
        <v>266</v>
      </c>
    </row>
    <row r="9" spans="1:3">
      <c r="A9" s="16" t="s">
        <v>74</v>
      </c>
      <c r="B9" s="25">
        <v>16</v>
      </c>
      <c r="C9" s="36" t="s">
        <v>266</v>
      </c>
    </row>
    <row r="10" spans="1:3" ht="25">
      <c r="A10" s="16" t="s">
        <v>135</v>
      </c>
      <c r="B10" s="25">
        <v>23</v>
      </c>
      <c r="C10" s="36" t="s">
        <v>266</v>
      </c>
    </row>
    <row r="11" spans="1:3" ht="25">
      <c r="A11" s="16" t="s">
        <v>109</v>
      </c>
      <c r="B11" s="25">
        <v>23</v>
      </c>
      <c r="C11" s="36" t="s">
        <v>266</v>
      </c>
    </row>
    <row r="12" spans="1:3" ht="37.5">
      <c r="A12" s="16" t="s">
        <v>62</v>
      </c>
      <c r="B12" s="25">
        <v>33</v>
      </c>
      <c r="C12" s="36" t="s">
        <v>266</v>
      </c>
    </row>
    <row r="13" spans="1:3">
      <c r="A13" s="19" t="s">
        <v>43</v>
      </c>
      <c r="B13" s="25">
        <v>22</v>
      </c>
      <c r="C13" s="36" t="s">
        <v>266</v>
      </c>
    </row>
    <row r="14" spans="1:3" ht="25">
      <c r="A14" s="16" t="s">
        <v>37</v>
      </c>
      <c r="B14" s="25">
        <v>33</v>
      </c>
      <c r="C14" s="36" t="s">
        <v>262</v>
      </c>
    </row>
    <row r="15" spans="1:3">
      <c r="A15" s="16" t="s">
        <v>126</v>
      </c>
      <c r="B15" s="27">
        <v>10</v>
      </c>
      <c r="C15" s="36" t="s">
        <v>262</v>
      </c>
    </row>
    <row r="16" spans="1:3" ht="25">
      <c r="A16" s="16" t="s">
        <v>82</v>
      </c>
      <c r="B16" s="25">
        <v>12</v>
      </c>
      <c r="C16" s="36" t="s">
        <v>262</v>
      </c>
    </row>
    <row r="17" spans="1:3">
      <c r="A17" s="16" t="s">
        <v>68</v>
      </c>
      <c r="B17" s="25">
        <v>33</v>
      </c>
      <c r="C17" s="36" t="s">
        <v>262</v>
      </c>
    </row>
    <row r="18" spans="1:3">
      <c r="A18" s="16" t="s">
        <v>125</v>
      </c>
      <c r="B18" s="25">
        <v>45</v>
      </c>
      <c r="C18" s="36" t="s">
        <v>262</v>
      </c>
    </row>
    <row r="19" spans="1:3" ht="25">
      <c r="A19" s="16" t="s">
        <v>107</v>
      </c>
      <c r="B19" s="25">
        <v>46</v>
      </c>
      <c r="C19" s="36" t="s">
        <v>262</v>
      </c>
    </row>
    <row r="20" spans="1:3" ht="25">
      <c r="A20" s="19" t="s">
        <v>31</v>
      </c>
      <c r="B20" s="25">
        <v>46</v>
      </c>
      <c r="C20" s="36" t="s">
        <v>262</v>
      </c>
    </row>
    <row r="21" spans="1:3" ht="25">
      <c r="A21" s="16" t="s">
        <v>117</v>
      </c>
      <c r="B21" s="25">
        <v>48</v>
      </c>
      <c r="C21" s="36" t="s">
        <v>262</v>
      </c>
    </row>
    <row r="22" spans="1:3" ht="25">
      <c r="A22" s="16" t="s">
        <v>79</v>
      </c>
      <c r="B22" s="25">
        <v>40</v>
      </c>
      <c r="C22" s="36" t="s">
        <v>262</v>
      </c>
    </row>
    <row r="23" spans="1:3" ht="25">
      <c r="A23" s="16" t="s">
        <v>60</v>
      </c>
      <c r="B23" s="25">
        <v>43</v>
      </c>
      <c r="C23" s="36" t="s">
        <v>262</v>
      </c>
    </row>
    <row r="24" spans="1:3" ht="37.5">
      <c r="A24" s="16" t="s">
        <v>140</v>
      </c>
      <c r="B24" s="25">
        <v>42</v>
      </c>
      <c r="C24" s="36" t="s">
        <v>263</v>
      </c>
    </row>
    <row r="25" spans="1:3" ht="25">
      <c r="A25" s="16" t="s">
        <v>88</v>
      </c>
      <c r="B25" s="25">
        <v>43</v>
      </c>
      <c r="C25" s="36" t="s">
        <v>263</v>
      </c>
    </row>
    <row r="26" spans="1:3" ht="25">
      <c r="A26" s="16" t="s">
        <v>66</v>
      </c>
      <c r="B26" s="25">
        <v>48</v>
      </c>
      <c r="C26" s="36" t="s">
        <v>263</v>
      </c>
    </row>
    <row r="27" spans="1:3" ht="25">
      <c r="A27" s="16" t="s">
        <v>105</v>
      </c>
      <c r="B27" s="25">
        <v>50</v>
      </c>
      <c r="C27" s="36" t="s">
        <v>263</v>
      </c>
    </row>
    <row r="28" spans="1:3" ht="25">
      <c r="A28" s="16" t="s">
        <v>130</v>
      </c>
      <c r="B28" s="25">
        <v>50</v>
      </c>
      <c r="C28" s="36" t="s">
        <v>263</v>
      </c>
    </row>
    <row r="29" spans="1:3">
      <c r="A29" s="16" t="s">
        <v>101</v>
      </c>
      <c r="B29" s="25">
        <v>50</v>
      </c>
      <c r="C29" s="36" t="s">
        <v>263</v>
      </c>
    </row>
    <row r="30" spans="1:3" ht="25">
      <c r="A30" s="33" t="s">
        <v>72</v>
      </c>
      <c r="B30" s="25">
        <v>50</v>
      </c>
      <c r="C30" s="36" t="s">
        <v>263</v>
      </c>
    </row>
  </sheetData>
  <autoFilter ref="A1:C1" xr:uid="{00000000-0009-0000-0000-000001000000}">
    <sortState xmlns:xlrd2="http://schemas.microsoft.com/office/spreadsheetml/2017/richdata2" ref="A2:C30">
      <sortCondition ref="C1"/>
    </sortState>
  </autoFilter>
  <conditionalFormatting sqref="B2:B29">
    <cfRule type="iconSet" priority="2">
      <iconSet iconSet="3Symbols">
        <cfvo type="percent" val="0"/>
        <cfvo type="percent" val="33"/>
        <cfvo type="percent" val="67"/>
      </iconSet>
    </cfRule>
  </conditionalFormatting>
  <conditionalFormatting sqref="B30">
    <cfRule type="iconSet" priority="3">
      <iconSet iconSet="3Symbols">
        <cfvo type="percent" val="0"/>
        <cfvo type="percent" val="33"/>
        <cfvo type="percent" val="67"/>
      </iconSet>
    </cfRule>
  </conditionalFormatting>
  <conditionalFormatting sqref="B2:B30">
    <cfRule type="iconSet" priority="4">
      <iconSet iconSet="3Symbols">
        <cfvo type="percent" val="0"/>
        <cfvo type="num" val="30"/>
        <cfvo type="num" val="40"/>
      </iconSet>
    </cfRule>
  </conditionalFormatting>
  <conditionalFormatting sqref="B30">
    <cfRule type="iconSet" priority="1">
      <iconSet iconSet="3Symbols">
        <cfvo type="percent" val="0"/>
        <cfvo type="percent" val="33"/>
        <cfvo type="percent" val="67"/>
      </iconSet>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
  <sheetViews>
    <sheetView topLeftCell="A4" zoomScale="85" zoomScaleNormal="85" workbookViewId="0">
      <selection activeCell="A9" sqref="A9:C9"/>
    </sheetView>
  </sheetViews>
  <sheetFormatPr defaultColWidth="9.1796875" defaultRowHeight="14.5"/>
  <cols>
    <col min="1" max="1" width="28.26953125" customWidth="1"/>
    <col min="2" max="2" width="12.54296875" customWidth="1"/>
    <col min="3" max="3" width="12.1796875" customWidth="1"/>
  </cols>
  <sheetData>
    <row r="1" spans="1:3" s="37" customFormat="1" ht="29">
      <c r="B1" s="37" t="s">
        <v>267</v>
      </c>
      <c r="C1" s="37" t="s">
        <v>272</v>
      </c>
    </row>
    <row r="2" spans="1:3">
      <c r="A2" s="19" t="s">
        <v>88</v>
      </c>
      <c r="B2" s="38" t="s">
        <v>271</v>
      </c>
      <c r="C2" s="38" t="s">
        <v>270</v>
      </c>
    </row>
    <row r="3" spans="1:3">
      <c r="A3" s="19" t="s">
        <v>114</v>
      </c>
      <c r="B3" s="38" t="s">
        <v>268</v>
      </c>
      <c r="C3" s="38" t="s">
        <v>268</v>
      </c>
    </row>
    <row r="4" spans="1:3">
      <c r="A4" s="31" t="s">
        <v>55</v>
      </c>
      <c r="B4" s="38" t="s">
        <v>268</v>
      </c>
      <c r="C4" s="38" t="s">
        <v>268</v>
      </c>
    </row>
    <row r="5" spans="1:3">
      <c r="A5" s="19" t="s">
        <v>49</v>
      </c>
      <c r="B5" s="38" t="s">
        <v>268</v>
      </c>
      <c r="C5" s="38" t="s">
        <v>268</v>
      </c>
    </row>
    <row r="6" spans="1:3">
      <c r="A6" s="19" t="s">
        <v>43</v>
      </c>
      <c r="B6" t="s">
        <v>270</v>
      </c>
      <c r="C6" t="s">
        <v>269</v>
      </c>
    </row>
    <row r="7" spans="1:3">
      <c r="A7" s="19" t="s">
        <v>74</v>
      </c>
      <c r="B7" s="38" t="s">
        <v>269</v>
      </c>
      <c r="C7" s="38" t="s">
        <v>269</v>
      </c>
    </row>
    <row r="8" spans="1:3">
      <c r="A8" s="16" t="s">
        <v>140</v>
      </c>
      <c r="B8" t="s">
        <v>269</v>
      </c>
      <c r="C8" t="s">
        <v>269</v>
      </c>
    </row>
    <row r="9" spans="1:3">
      <c r="A9" s="19" t="s">
        <v>137</v>
      </c>
      <c r="B9" s="38" t="s">
        <v>269</v>
      </c>
      <c r="C9" s="38" t="s">
        <v>268</v>
      </c>
    </row>
    <row r="10" spans="1:3">
      <c r="A10" s="16" t="s">
        <v>135</v>
      </c>
      <c r="B10" t="s">
        <v>269</v>
      </c>
      <c r="C10" t="s">
        <v>269</v>
      </c>
    </row>
    <row r="11" spans="1:3">
      <c r="A11" s="16" t="s">
        <v>130</v>
      </c>
      <c r="B11" t="s">
        <v>269</v>
      </c>
      <c r="C11" t="s">
        <v>269</v>
      </c>
    </row>
    <row r="12" spans="1:3">
      <c r="A12" s="16" t="s">
        <v>125</v>
      </c>
      <c r="B12" t="s">
        <v>269</v>
      </c>
      <c r="C12" t="s">
        <v>269</v>
      </c>
    </row>
    <row r="13" spans="1:3">
      <c r="A13" s="19" t="s">
        <v>120</v>
      </c>
      <c r="B13" t="s">
        <v>269</v>
      </c>
      <c r="C13" t="s">
        <v>269</v>
      </c>
    </row>
    <row r="14" spans="1:3">
      <c r="A14" s="16" t="s">
        <v>117</v>
      </c>
      <c r="B14" t="s">
        <v>269</v>
      </c>
      <c r="C14" t="s">
        <v>275</v>
      </c>
    </row>
    <row r="15" spans="1:3">
      <c r="A15" s="16" t="s">
        <v>109</v>
      </c>
      <c r="B15" t="s">
        <v>269</v>
      </c>
      <c r="C15" t="s">
        <v>269</v>
      </c>
    </row>
    <row r="16" spans="1:3">
      <c r="A16" s="16" t="s">
        <v>107</v>
      </c>
      <c r="B16" t="s">
        <v>269</v>
      </c>
      <c r="C16" t="s">
        <v>269</v>
      </c>
    </row>
    <row r="17" spans="1:3">
      <c r="A17" s="16" t="s">
        <v>105</v>
      </c>
      <c r="B17" t="s">
        <v>269</v>
      </c>
      <c r="C17" t="s">
        <v>269</v>
      </c>
    </row>
    <row r="18" spans="1:3">
      <c r="A18" s="16" t="s">
        <v>101</v>
      </c>
      <c r="B18" t="s">
        <v>269</v>
      </c>
      <c r="C18" t="s">
        <v>269</v>
      </c>
    </row>
    <row r="19" spans="1:3">
      <c r="A19" s="16" t="s">
        <v>96</v>
      </c>
      <c r="B19" t="s">
        <v>269</v>
      </c>
      <c r="C19" t="s">
        <v>269</v>
      </c>
    </row>
    <row r="20" spans="1:3">
      <c r="A20" s="16" t="s">
        <v>93</v>
      </c>
      <c r="B20" t="s">
        <v>269</v>
      </c>
      <c r="C20" t="s">
        <v>269</v>
      </c>
    </row>
    <row r="21" spans="1:3">
      <c r="A21" s="16" t="s">
        <v>82</v>
      </c>
      <c r="B21" t="s">
        <v>269</v>
      </c>
      <c r="C21" t="s">
        <v>269</v>
      </c>
    </row>
    <row r="22" spans="1:3">
      <c r="A22" s="16" t="s">
        <v>79</v>
      </c>
      <c r="B22" t="s">
        <v>269</v>
      </c>
      <c r="C22" t="s">
        <v>269</v>
      </c>
    </row>
    <row r="23" spans="1:3">
      <c r="A23" s="16" t="s">
        <v>72</v>
      </c>
      <c r="B23" t="s">
        <v>269</v>
      </c>
      <c r="C23" t="s">
        <v>269</v>
      </c>
    </row>
    <row r="24" spans="1:3">
      <c r="A24" s="16" t="s">
        <v>68</v>
      </c>
      <c r="B24" t="s">
        <v>269</v>
      </c>
      <c r="C24" t="s">
        <v>269</v>
      </c>
    </row>
    <row r="25" spans="1:3">
      <c r="A25" s="33" t="s">
        <v>66</v>
      </c>
      <c r="B25" t="s">
        <v>269</v>
      </c>
      <c r="C25" t="s">
        <v>269</v>
      </c>
    </row>
    <row r="26" spans="1:3">
      <c r="A26" s="16" t="s">
        <v>62</v>
      </c>
      <c r="B26" t="s">
        <v>269</v>
      </c>
      <c r="C26" t="s">
        <v>269</v>
      </c>
    </row>
    <row r="27" spans="1:3">
      <c r="A27" s="16" t="s">
        <v>60</v>
      </c>
      <c r="B27" t="s">
        <v>269</v>
      </c>
      <c r="C27" t="s">
        <v>269</v>
      </c>
    </row>
    <row r="28" spans="1:3">
      <c r="A28" s="16" t="s">
        <v>37</v>
      </c>
      <c r="B28" t="s">
        <v>269</v>
      </c>
      <c r="C28" t="s">
        <v>269</v>
      </c>
    </row>
    <row r="29" spans="1:3">
      <c r="A29" s="19" t="s">
        <v>31</v>
      </c>
      <c r="B29" t="s">
        <v>269</v>
      </c>
      <c r="C29" t="s">
        <v>269</v>
      </c>
    </row>
    <row r="30" spans="1:3">
      <c r="A30" s="16" t="s">
        <v>126</v>
      </c>
      <c r="B30" t="s">
        <v>269</v>
      </c>
      <c r="C30" t="s">
        <v>269</v>
      </c>
    </row>
  </sheetData>
  <autoFilter ref="A1:C1" xr:uid="{00000000-0009-0000-0000-000002000000}">
    <sortState xmlns:xlrd2="http://schemas.microsoft.com/office/spreadsheetml/2017/richdata2" ref="A2:C30">
      <sortCondition ref="B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ConsolidadoNotas</vt:lpstr>
      <vt:lpstr>NotasSustentacionP4</vt:lpstr>
      <vt:lpstr>Proyecto</vt:lpstr>
      <vt:lpstr>SustentacióProyecto</vt:lpstr>
      <vt:lpstr>SustentacionParcialFinal</vt:lpstr>
      <vt:lpstr>Trabajo grpos mayo6</vt:lpstr>
      <vt:lpstr>AsistenciaMayo4</vt:lpstr>
      <vt:lpstr>TraajoGrupal30Marzo</vt:lpstr>
      <vt:lpstr>AsistenciaAbril13-15</vt:lpstr>
      <vt:lpstr>AsistenciaAbril20-22-2020</vt:lpstr>
      <vt:lpstr>Sheet2</vt:lpstr>
      <vt:lpstr>Sheet1</vt:lpstr>
      <vt:lpstr>JR_PAGE_ANCHOR_0_1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2020-02-20T22:07:00Z</dcterms:created>
  <dcterms:modified xsi:type="dcterms:W3CDTF">2020-06-04T22:06:53Z</dcterms:modified>
  <cp:category/>
  <cp:contentStatus/>
</cp:coreProperties>
</file>